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arolina\Desktop\PARQUE VIRGILIO BARCO\SIM-SAM-008-2023\"/>
    </mc:Choice>
  </mc:AlternateContent>
  <bookViews>
    <workbookView xWindow="0" yWindow="0" windowWidth="23040" windowHeight="9408" tabRatio="906" activeTab="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(Entidad)'!$I$12:$I$65</definedName>
    <definedName name="_xlnm._FilterDatabase" localSheetId="1" hidden="1">'PROPUESTA ECONOMICA(Proponente)'!$I$11:$I$64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(Entidad)'!$A$1:$N$90</definedName>
    <definedName name="_xlnm.Print_Area" localSheetId="1">'PROPUESTA ECONOMICA(Proponente)'!$A$1:$M$85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(Entidad)'!$K$67</definedName>
    <definedName name="solver_adj" localSheetId="1" hidden="1">'PROPUESTA ECONOMICA(Proponente)'!$K$66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(Entidad)'!$K$79</definedName>
    <definedName name="solver_lhs1" localSheetId="1" hidden="1">'PROPUESTA ECONOMICA(Proponente)'!$K$78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(Entidad)'!$K$79</definedName>
    <definedName name="solver_opt" localSheetId="1" hidden="1">'PROPUESTA ECONOMICA(Proponente)'!$K$78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(Entidad)'!$K$80</definedName>
    <definedName name="solver_rhs1" localSheetId="1" hidden="1">'PROPUESTA ECONOMICA(Proponente)'!$K$79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0" i="269" l="1"/>
  <c r="K62" i="269"/>
  <c r="K61" i="269"/>
  <c r="J60" i="269"/>
  <c r="K60" i="269" s="1"/>
  <c r="K57" i="269"/>
  <c r="K56" i="269"/>
  <c r="K53" i="269"/>
  <c r="K54" i="269" s="1"/>
  <c r="K52" i="269"/>
  <c r="K51" i="269"/>
  <c r="K50" i="269"/>
  <c r="K47" i="269"/>
  <c r="K46" i="269"/>
  <c r="K43" i="269"/>
  <c r="K42" i="269"/>
  <c r="K41" i="269"/>
  <c r="K38" i="269"/>
  <c r="K37" i="269"/>
  <c r="K36" i="269"/>
  <c r="K35" i="269"/>
  <c r="K34" i="269"/>
  <c r="K33" i="269"/>
  <c r="K32" i="269"/>
  <c r="I29" i="269"/>
  <c r="K29" i="269" s="1"/>
  <c r="I28" i="269"/>
  <c r="K28" i="269" s="1"/>
  <c r="I25" i="269"/>
  <c r="K25" i="269" s="1"/>
  <c r="K24" i="269"/>
  <c r="K23" i="269"/>
  <c r="K22" i="269"/>
  <c r="K21" i="269"/>
  <c r="K20" i="269"/>
  <c r="K19" i="269"/>
  <c r="K18" i="269"/>
  <c r="K15" i="269"/>
  <c r="K14" i="269"/>
  <c r="K16" i="269" s="1"/>
  <c r="K81" i="265"/>
  <c r="K63" i="265"/>
  <c r="K62" i="265"/>
  <c r="J61" i="265"/>
  <c r="K61" i="265" s="1"/>
  <c r="K58" i="265"/>
  <c r="K57" i="265"/>
  <c r="K54" i="265"/>
  <c r="K53" i="265"/>
  <c r="K52" i="265"/>
  <c r="K51" i="265"/>
  <c r="K48" i="265"/>
  <c r="K47" i="265"/>
  <c r="K44" i="265"/>
  <c r="K43" i="265"/>
  <c r="K42" i="265"/>
  <c r="K39" i="265"/>
  <c r="K38" i="265"/>
  <c r="K37" i="265"/>
  <c r="K36" i="265"/>
  <c r="K35" i="265"/>
  <c r="K34" i="265"/>
  <c r="K33" i="265"/>
  <c r="I30" i="265"/>
  <c r="I29" i="265"/>
  <c r="I26" i="265"/>
  <c r="K25" i="265"/>
  <c r="K24" i="265"/>
  <c r="K23" i="265"/>
  <c r="K22" i="265"/>
  <c r="K21" i="265"/>
  <c r="K20" i="265"/>
  <c r="K19" i="265"/>
  <c r="K16" i="265"/>
  <c r="K15" i="265"/>
  <c r="K26" i="269" l="1"/>
  <c r="K48" i="269"/>
  <c r="K44" i="269"/>
  <c r="K63" i="269"/>
  <c r="K39" i="269"/>
  <c r="K30" i="269"/>
  <c r="K58" i="269"/>
  <c r="K64" i="269" s="1"/>
  <c r="K73" i="269" s="1"/>
  <c r="K26" i="265"/>
  <c r="K27" i="265" s="1"/>
  <c r="K40" i="265"/>
  <c r="K55" i="265"/>
  <c r="K29" i="265"/>
  <c r="K64" i="265"/>
  <c r="K30" i="265"/>
  <c r="K59" i="265"/>
  <c r="K45" i="265"/>
  <c r="K17" i="265"/>
  <c r="K49" i="265"/>
  <c r="K31" i="265" l="1"/>
  <c r="K65" i="265" s="1"/>
  <c r="K74" i="265" s="1"/>
</calcChain>
</file>

<file path=xl/sharedStrings.xml><?xml version="1.0" encoding="utf-8"?>
<sst xmlns="http://schemas.openxmlformats.org/spreadsheetml/2006/main" count="314" uniqueCount="147">
  <si>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</si>
  <si>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</si>
  <si>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</si>
  <si>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</si>
  <si>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</si>
  <si>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</si>
  <si>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</si>
  <si>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</si>
  <si>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</si>
  <si>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</si>
  <si>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</si>
  <si>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</si>
  <si>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</si>
  <si>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</si>
  <si>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</si>
  <si>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</si>
  <si>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</si>
  <si>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</si>
  <si>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</si>
  <si>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</si>
  <si>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</si>
  <si>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</si>
  <si>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</si>
  <si>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</si>
  <si>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</si>
  <si>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</si>
  <si>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</si>
  <si>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</si>
  <si>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</si>
  <si>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</si>
  <si>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</si>
  <si>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</si>
  <si>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</si>
  <si>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</si>
  <si>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</si>
  <si>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</si>
  <si>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</si>
  <si>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</si>
  <si>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</si>
  <si>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</si>
  <si>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</si>
  <si>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</si>
  <si>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</si>
  <si>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</si>
  <si>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</si>
  <si>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</si>
  <si>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</si>
  <si>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</si>
  <si>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</si>
  <si>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</si>
  <si>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</si>
  <si>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</si>
  <si>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</si>
  <si>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</si>
  <si>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</si>
  <si>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</si>
  <si>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</si>
  <si>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</si>
  <si>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</si>
  <si>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</si>
  <si>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</si>
  <si>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</si>
  <si>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</si>
  <si>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</si>
  <si>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</si>
  <si>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</si>
  <si>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</si>
  <si>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</si>
  <si>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</si>
  <si>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</si>
  <si>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</si>
  <si>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</si>
  <si>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</si>
  <si>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</si>
  <si>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</si>
  <si>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</si>
  <si>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</si>
  <si>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</si>
  <si>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</si>
  <si>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</si>
  <si>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</si>
  <si>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</si>
  <si>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</si>
  <si>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</si>
  <si>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</si>
  <si>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</si>
  <si>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</si>
  <si>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</si>
  <si>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</si>
  <si>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</si>
  <si>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</si>
  <si>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</si>
  <si>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</si>
  <si>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</si>
  <si>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</si>
  <si>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</si>
  <si>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</si>
  <si>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</si>
  <si>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OBJETO : MANTENIMIENTO Y/O MEJORAMIENTO DE PARQUES UBICADOS EN LA AVENIDA 4 CON CALLE 19
DEL BARRIO LA CABRERA - COMUNA 10 (PRESUPUESTO PARTICIPATIVO) DEL MUNICIPIO DE SAN JOSÉ DE CÚCUTA</t>
  </si>
  <si>
    <t>PRELIMINARES</t>
  </si>
  <si>
    <t xml:space="preserve">Localización y Replanteo </t>
  </si>
  <si>
    <t>M2</t>
  </si>
  <si>
    <t>Cerramiento en tela (verde y polisombra) Hmin=2,10 m</t>
  </si>
  <si>
    <t>ML</t>
  </si>
  <si>
    <t>DEMOLICIONES</t>
  </si>
  <si>
    <t xml:space="preserve">Demolición muro en mamposteria </t>
  </si>
  <si>
    <t>M3</t>
  </si>
  <si>
    <t>Demolición pisos en gress incluye contrapiso</t>
  </si>
  <si>
    <t xml:space="preserve">Demolicion de losa en concreto </t>
  </si>
  <si>
    <t>Demolicion de bancas y jardineras incluye transporte</t>
  </si>
  <si>
    <t>UND</t>
  </si>
  <si>
    <t>Poda de árboles</t>
  </si>
  <si>
    <t xml:space="preserve">Retiro de raiz seca </t>
  </si>
  <si>
    <t>Retiro de sobrantes a sitio final de disposición (incluye cargue manual)</t>
  </si>
  <si>
    <t xml:space="preserve">Generación y disposición de sobrantes </t>
  </si>
  <si>
    <t>MOVIMIENTO DE TIERRAS</t>
  </si>
  <si>
    <t>Excavación manual sin clasificar</t>
  </si>
  <si>
    <t>Suministro e instalación de sub base granular compactada E=0.09m</t>
  </si>
  <si>
    <t>PISOS Y CONCRETOS</t>
  </si>
  <si>
    <t xml:space="preserve">Suministro e instalacion bordillo de confinamiento en concreto de 3000 Psi, H20 10x20 para adoquin </t>
  </si>
  <si>
    <t>Suministro e instalacion bordillo de confinamiento en concreto de 3000 Psi, H40 15x40 para rampas de acceso</t>
  </si>
  <si>
    <t>Placa de contrapiso en concreto 3000 psi, E=0,10 incluye (malla electrosoldada 6mm)</t>
  </si>
  <si>
    <t>Piso en adoquín de concreto rectangular 6x10x20 cm</t>
  </si>
  <si>
    <t>Piso loseta ALERTA, GUIA, LISA, CUADRATICA 20x20x6</t>
  </si>
  <si>
    <t>Muro en concreto 3000 psi 0.15m x 0.90m (malla electrosoldada 6mm y anclajes en varilla 1/2" cda 0.5m)</t>
  </si>
  <si>
    <t>Pañete en zona de gradas, e=0.02m</t>
  </si>
  <si>
    <t>CARPINTERIA METALICA</t>
  </si>
  <si>
    <t>Suministrio e instalacion de puerta H4m*3,50m en perfil en Upn80, platina 2" x 3/16", bisagras dwe 5/8", tubo circular de 2" x 2.5mm, tubo cuadrado de 4" x 4"x 4mm, incluye templetes en 5/8" anticorrosivo y pintura.</t>
  </si>
  <si>
    <t>Suministro e instalacion de cerramiento en tubo de 3", e=2mm, Hprom = 3m, incluye tapa, anticorrosivo y pintura esmalte.(instalacion de tuberia sepacion &lt;=20cm entre tubo y tubo)</t>
  </si>
  <si>
    <t>ml</t>
  </si>
  <si>
    <t>Mantenimiento modulo biosaludable (CONTIENE CAMBIO DE RODAMIENTOS DESARME TOTAL CAMBIO DE EJES ABERIADOS SUSTITUCION DE PIEZAS ABERIADAS O QUE NO EXISTEN EN SU MOMENTO E INSTALACION A LAS QUE NO EXISTEN CAMBIO DE TAPONES RESTAURACION DE PINTURA PROCESOS DE SAMBLASTIN PARA RETIRAR CORROSION 100 %)</t>
  </si>
  <si>
    <t>MOBILIARIO URBANO</t>
  </si>
  <si>
    <t>Suministro e Instalación Banca prefabricada M80 en granito pulido y espaldar en madera zapan  1,80x0,60x0,60mts</t>
  </si>
  <si>
    <t>Suministro e Instalación CANECA DE BASURA EN CONCRETO 58x72</t>
  </si>
  <si>
    <t>JUEGOS BIOSALUDABLES</t>
  </si>
  <si>
    <t>(BARRAS PARALELAS) Equipo para fortalecer los musculos de hombro y abdomen, mejora tambien la condicion muscular de la espalda y ayuda a las funciones pulmunares y cardiacas, cuyas caracteristicas principales son : Tubería metálica de 110 x110x 4mm para el poste principal, tubería de 1 y 1/2” x 2,9mm para los accesorios, Anclaje en lámina metálica de 200x200x13mm y tubo metálico de 400 x110x 2,9mm y 4 tornillos de ½ x 2”</t>
  </si>
  <si>
    <t>(ASECENSOR-DORSAL) Equipo para fortalecer los miembros superiorres, pecho, espalda y musculos del hombro, de igual manera ayuda a la flexibilidad de las articulaciones del hombro y codo, cuyas caracteristicas pricpales son : Tubería metálica de 110 x110x 4mm para el poste principal,  tubería de 1 y 7/8” x 2,9mm para los accesorios, anclaje en lámina metálica de 200x200x13mm y tubo metálico de 400 x110x 2,9mm y 4 tornillos de ½ x 2”,  rodamiento americano PFI 6203x 5/8,  pintura electrostática.</t>
  </si>
  <si>
    <t>(ELIPTICA-ESQUI DE FONDO) Equipo que mejora, Ejercita la cintura y ayuda a relajar los músculos de cintura, cadera y espalda. Tambien desarrolla  un refuerzo de la musculatura abdominal y lumbar, cuyas caracteristicas principales son : Tubo metálico de 110 x 2,9mm y anillos metálicos de 130 x 9mm para los postes principales,  Tubo metálico de 1 y 7/8” para los accesorios, anclaje en lámina metálica de 200x200x13mm y tubo metálico de 400 x110x 2,9mm y 4 tornillos de ½ x 2”, cuenta con pintura electrostatica y rodamiento americano PFI 6205x 1”</t>
  </si>
  <si>
    <t>(EJERCITADOR DE HOMBROS-VOLANTES) Equipo de ejercicio que desarrolla y activa la fuerza muscular del hombro asi como las funciones pulmunares y cardiacas de igual forma ayuda tambien a potenciar simultaneamente la felexibilidad de la muñeca, codo y hombro cuyas caracteristicas principales son: Tubería metálica de 110 x110x 4mm para el poste principal, tubería de 1 y 7/8” x 2,9mm para los accesorios, anclaje en lámina metálica de 200x200x13mm y tubo metálico de 400 x110x 2,9mm y 4 tornillos de ½ x 2”, cuenta con baño en pintura electrostatica.</t>
  </si>
  <si>
    <t>INSTALACIONES ELECTRICAS</t>
  </si>
  <si>
    <t>Suministro e instalación de Lampara luz led 50W, incluye fotocelda, tubo de 3" 4m de altura, brazo largo 1.2m o brazo corto 0.6m y corona de protección.</t>
  </si>
  <si>
    <t>Acometidas electricas subterranea 3X12 AGW, Ducto 3/4"</t>
  </si>
  <si>
    <t>COMPONENTES</t>
  </si>
  <si>
    <t>Componente SST</t>
  </si>
  <si>
    <t>glb</t>
  </si>
  <si>
    <t>Componente Ambiental</t>
  </si>
  <si>
    <t>Componente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</si>
</sst>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 #,##0_-;\-&quot;$&quot;\ * #,##0_-;_-&quot;$&quot;\ * &quot;-&quot;??_-;_-@_-"/>
    <numFmt numFmtId="205" formatCode="&quot;$&quot;\ #,##0_);\(&quot;$&quot;\ #,##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b/>
      <sz val="14"/>
      <name val="Arial"/>
      <family val="2"/>
    </font>
    <font>
      <sz val="13"/>
      <color theme="1"/>
      <name val="Arial Narrow"/>
      <family val="2"/>
    </font>
    <font>
      <sz val="12"/>
      <name val="Arial"/>
      <family val="2"/>
    </font>
    <font>
      <sz val="11"/>
      <color rgb="FFFF0000"/>
      <name val="Arial"/>
      <family val="2"/>
    </font>
    <font>
      <sz val="12"/>
      <color rgb="FFFF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4"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2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2" fontId="49" fillId="0" borderId="63" xfId="34" applyFont="1" applyBorder="1"/>
    <xf numFmtId="172" fontId="49" fillId="0" borderId="60"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49" fillId="0" borderId="18" xfId="135" applyFont="1" applyBorder="1" applyAlignment="1">
      <alignment horizontal="center" vertical="center"/>
    </xf>
    <xf numFmtId="0" fontId="49" fillId="0" borderId="18" xfId="126" applyFont="1" applyBorder="1" applyAlignment="1">
      <alignment horizontal="center" vertical="center"/>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4" fontId="32" fillId="0" borderId="82" xfId="34" applyNumberFormat="1" applyFont="1" applyBorder="1"/>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6" fillId="0" borderId="84" xfId="89" applyFont="1" applyBorder="1" applyAlignment="1">
      <alignment horizontal="center" wrapText="1"/>
    </xf>
    <xf numFmtId="0" fontId="43" fillId="0" borderId="84"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6" xfId="89" applyFont="1" applyFill="1" applyBorder="1" applyAlignment="1">
      <alignment horizontal="center" vertical="center" wrapText="1"/>
    </xf>
    <xf numFmtId="0" fontId="54" fillId="0" borderId="84"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49" xfId="255" applyFont="1" applyBorder="1" applyAlignment="1">
      <alignment horizontal="center" vertic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1"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51" fillId="24" borderId="16" xfId="0" applyFont="1" applyFill="1" applyBorder="1" applyAlignment="1">
      <alignment horizontal="center"/>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31" xfId="0" applyFont="1" applyFill="1" applyBorder="1" applyAlignment="1">
      <alignment horizontal="center" vertical="center"/>
    </xf>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32" fillId="25" borderId="36" xfId="89" applyFont="1" applyFill="1" applyBorder="1"/>
    <xf numFmtId="0" fontId="59" fillId="28" borderId="19" xfId="135" applyFont="1" applyFill="1" applyBorder="1" applyAlignment="1">
      <alignment horizontal="center" vertical="center" wrapText="1"/>
    </xf>
    <xf numFmtId="0" fontId="59" fillId="28" borderId="22" xfId="135" applyFont="1" applyFill="1" applyBorder="1" applyAlignment="1">
      <alignment horizontal="center" vertical="center" wrapText="1"/>
    </xf>
    <xf numFmtId="0" fontId="59" fillId="28" borderId="23" xfId="135" applyFont="1" applyFill="1" applyBorder="1" applyAlignment="1">
      <alignment horizontal="center" vertical="center" wrapText="1"/>
    </xf>
    <xf numFmtId="0" fontId="51" fillId="24" borderId="67" xfId="135" applyFont="1" applyFill="1" applyBorder="1" applyAlignment="1">
      <alignment horizontal="center" vertical="center"/>
    </xf>
    <xf numFmtId="0" fontId="51" fillId="24" borderId="22" xfId="135" applyFont="1" applyFill="1" applyBorder="1" applyAlignment="1">
      <alignment horizontal="left" vertical="center"/>
    </xf>
    <xf numFmtId="203" fontId="51" fillId="24" borderId="66" xfId="135" applyNumberFormat="1" applyFont="1" applyFill="1" applyBorder="1" applyAlignment="1">
      <alignment horizontal="left" vertical="center"/>
    </xf>
    <xf numFmtId="0" fontId="49" fillId="0" borderId="25" xfId="135" applyFont="1" applyBorder="1" applyAlignment="1">
      <alignment horizontal="center" vertical="center"/>
    </xf>
    <xf numFmtId="49" fontId="49" fillId="0" borderId="25" xfId="257" applyNumberFormat="1" applyFont="1" applyBorder="1" applyAlignment="1">
      <alignment horizontal="left" vertical="center" wrapText="1"/>
    </xf>
    <xf numFmtId="44" fontId="49" fillId="0" borderId="25" xfId="257" applyFont="1" applyBorder="1" applyAlignment="1">
      <alignment horizontal="center" vertical="center" wrapText="1"/>
    </xf>
    <xf numFmtId="2" fontId="49" fillId="0" borderId="25" xfId="257" applyNumberFormat="1" applyFont="1" applyBorder="1" applyAlignment="1">
      <alignment horizontal="center" vertical="center" wrapText="1"/>
    </xf>
    <xf numFmtId="205" fontId="49" fillId="0" borderId="25" xfId="257" applyNumberFormat="1" applyFont="1" applyBorder="1" applyAlignment="1">
      <alignment horizontal="right" vertical="center" wrapText="1"/>
    </xf>
    <xf numFmtId="203" fontId="49" fillId="0" borderId="25" xfId="257" applyNumberFormat="1" applyFont="1" applyBorder="1" applyAlignment="1">
      <alignment horizontal="left" vertical="center" wrapText="1"/>
    </xf>
    <xf numFmtId="0" fontId="51" fillId="24" borderId="19" xfId="135" applyFont="1" applyFill="1" applyBorder="1" applyAlignment="1">
      <alignment horizontal="center" vertical="center"/>
    </xf>
    <xf numFmtId="203" fontId="51" fillId="24" borderId="23" xfId="135" applyNumberFormat="1" applyFont="1" applyFill="1" applyBorder="1" applyAlignment="1">
      <alignment horizontal="left" vertical="center"/>
    </xf>
    <xf numFmtId="166" fontId="49" fillId="0" borderId="18" xfId="62" applyNumberFormat="1" applyFont="1" applyFill="1" applyBorder="1" applyAlignment="1">
      <alignment horizontal="center" vertical="center" wrapText="1"/>
    </xf>
    <xf numFmtId="2" fontId="49" fillId="0" borderId="18" xfId="62" applyNumberFormat="1" applyFont="1" applyBorder="1" applyAlignment="1">
      <alignment horizontal="center" vertical="center" wrapText="1"/>
    </xf>
    <xf numFmtId="205" fontId="49" fillId="0" borderId="18" xfId="62" applyNumberFormat="1" applyFont="1" applyBorder="1" applyAlignment="1">
      <alignment horizontal="right" vertical="center" wrapText="1"/>
    </xf>
    <xf numFmtId="166" fontId="49" fillId="0" borderId="18" xfId="62" applyNumberFormat="1" applyFont="1" applyBorder="1" applyAlignment="1">
      <alignment horizontal="center" vertical="center" wrapText="1"/>
    </xf>
    <xf numFmtId="0" fontId="29" fillId="25" borderId="36" xfId="89" applyFont="1" applyFill="1" applyBorder="1"/>
    <xf numFmtId="0" fontId="29" fillId="25" borderId="37" xfId="89" applyFont="1" applyFill="1" applyBorder="1"/>
    <xf numFmtId="205" fontId="49" fillId="0" borderId="0" xfId="257" applyNumberFormat="1" applyFont="1"/>
    <xf numFmtId="205" fontId="49" fillId="0" borderId="18" xfId="257" applyNumberFormat="1" applyFont="1" applyBorder="1" applyAlignment="1">
      <alignment horizontal="right" vertical="center" wrapText="1"/>
    </xf>
    <xf numFmtId="49" fontId="49" fillId="0" borderId="25" xfId="257" applyNumberFormat="1" applyFont="1" applyBorder="1" applyAlignment="1">
      <alignment horizontal="left" vertical="center"/>
    </xf>
    <xf numFmtId="205" fontId="49" fillId="0" borderId="25" xfId="62" applyNumberFormat="1" applyFont="1" applyFill="1" applyBorder="1" applyAlignment="1">
      <alignment horizontal="right" vertical="center" wrapText="1"/>
    </xf>
    <xf numFmtId="49" fontId="49" fillId="0" borderId="25" xfId="257" applyNumberFormat="1" applyFont="1" applyFill="1" applyBorder="1" applyAlignment="1">
      <alignment horizontal="left" vertical="center" wrapText="1"/>
    </xf>
    <xf numFmtId="205" fontId="49" fillId="0" borderId="25" xfId="62" applyNumberFormat="1" applyFont="1" applyBorder="1" applyAlignment="1">
      <alignment horizontal="right" vertical="center" wrapText="1"/>
    </xf>
    <xf numFmtId="0" fontId="32" fillId="0" borderId="0" xfId="89" applyFont="1" applyFill="1"/>
    <xf numFmtId="0" fontId="32" fillId="26" borderId="0" xfId="89" applyFont="1" applyFill="1"/>
    <xf numFmtId="49" fontId="49" fillId="0" borderId="25" xfId="257" applyNumberFormat="1" applyFont="1" applyBorder="1" applyAlignment="1">
      <alignment vertical="center" wrapText="1"/>
    </xf>
    <xf numFmtId="2" fontId="49" fillId="0" borderId="25" xfId="39" applyNumberFormat="1" applyFont="1" applyBorder="1" applyAlignment="1">
      <alignment horizontal="center" vertical="center" wrapText="1"/>
    </xf>
    <xf numFmtId="49" fontId="4" fillId="0" borderId="25" xfId="257" applyNumberFormat="1" applyFont="1" applyBorder="1" applyAlignment="1">
      <alignment vertical="center" wrapText="1"/>
    </xf>
    <xf numFmtId="49" fontId="49" fillId="0" borderId="25" xfId="257" applyNumberFormat="1" applyFont="1" applyBorder="1" applyAlignment="1">
      <alignment horizontal="center" vertical="center" wrapText="1"/>
    </xf>
    <xf numFmtId="0" fontId="60" fillId="0" borderId="18" xfId="0" applyFont="1" applyBorder="1" applyAlignment="1">
      <alignment vertical="center" wrapText="1"/>
    </xf>
    <xf numFmtId="0" fontId="60" fillId="0" borderId="18" xfId="0" applyFont="1" applyBorder="1" applyAlignment="1">
      <alignment horizontal="center" vertical="center"/>
    </xf>
    <xf numFmtId="1" fontId="60" fillId="0" borderId="18" xfId="0" applyNumberFormat="1" applyFont="1" applyBorder="1" applyAlignment="1">
      <alignment horizontal="center" vertical="center"/>
    </xf>
    <xf numFmtId="205" fontId="61" fillId="0" borderId="18" xfId="257" applyNumberFormat="1" applyFont="1" applyFill="1" applyBorder="1" applyAlignment="1">
      <alignment vertical="center" wrapText="1"/>
    </xf>
    <xf numFmtId="0" fontId="32" fillId="25" borderId="0" xfId="128" applyFont="1" applyFill="1"/>
    <xf numFmtId="0" fontId="32" fillId="25" borderId="36" xfId="128" applyFont="1" applyFill="1" applyBorder="1"/>
    <xf numFmtId="0" fontId="51" fillId="24" borderId="18" xfId="135" applyFont="1" applyFill="1" applyBorder="1" applyAlignment="1">
      <alignment horizontal="right" vertical="center"/>
    </xf>
    <xf numFmtId="203" fontId="51" fillId="24" borderId="18" xfId="135" applyNumberFormat="1" applyFont="1" applyFill="1" applyBorder="1" applyAlignment="1">
      <alignment horizontal="left" vertical="center"/>
    </xf>
    <xf numFmtId="0" fontId="32" fillId="25" borderId="37" xfId="128" applyFont="1" applyFill="1" applyBorder="1"/>
    <xf numFmtId="0" fontId="49" fillId="29" borderId="54" xfId="135" applyFont="1" applyFill="1" applyBorder="1" applyAlignment="1">
      <alignment vertical="center"/>
    </xf>
    <xf numFmtId="49" fontId="49" fillId="29" borderId="54" xfId="135" applyNumberFormat="1" applyFont="1" applyFill="1" applyBorder="1" applyAlignment="1">
      <alignment vertical="center"/>
    </xf>
    <xf numFmtId="0" fontId="49" fillId="29" borderId="54" xfId="135" applyFont="1" applyFill="1" applyBorder="1" applyAlignment="1">
      <alignment horizontal="center" vertical="center"/>
    </xf>
    <xf numFmtId="2" fontId="49" fillId="29" borderId="54" xfId="135" applyNumberFormat="1" applyFont="1" applyFill="1" applyBorder="1" applyAlignment="1">
      <alignment horizontal="center" vertical="center"/>
    </xf>
    <xf numFmtId="205" fontId="49" fillId="29" borderId="64" xfId="135" applyNumberFormat="1" applyFont="1" applyFill="1" applyBorder="1" applyAlignment="1">
      <alignment vertical="center"/>
    </xf>
    <xf numFmtId="0" fontId="49" fillId="29" borderId="22" xfId="135" applyFont="1" applyFill="1" applyBorder="1" applyAlignment="1">
      <alignment vertical="center"/>
    </xf>
    <xf numFmtId="49" fontId="49" fillId="29" borderId="22" xfId="135" applyNumberFormat="1" applyFont="1" applyFill="1" applyBorder="1" applyAlignment="1">
      <alignment vertical="center"/>
    </xf>
    <xf numFmtId="0" fontId="49" fillId="29" borderId="22" xfId="135" applyFont="1" applyFill="1" applyBorder="1" applyAlignment="1">
      <alignment horizontal="center" vertical="center"/>
    </xf>
    <xf numFmtId="2" fontId="49" fillId="29" borderId="22" xfId="135" applyNumberFormat="1" applyFont="1" applyFill="1" applyBorder="1" applyAlignment="1">
      <alignment horizontal="center" vertical="center"/>
    </xf>
    <xf numFmtId="205" fontId="49" fillId="29" borderId="23" xfId="135" applyNumberFormat="1" applyFont="1" applyFill="1" applyBorder="1" applyAlignment="1">
      <alignment vertical="center"/>
    </xf>
    <xf numFmtId="203" fontId="51" fillId="29" borderId="18" xfId="39" applyNumberFormat="1" applyFont="1" applyFill="1" applyBorder="1" applyAlignment="1">
      <alignment horizontal="left" vertical="center"/>
    </xf>
    <xf numFmtId="0" fontId="51" fillId="29" borderId="19" xfId="135" applyFont="1" applyFill="1" applyBorder="1" applyAlignment="1">
      <alignment vertical="center"/>
    </xf>
    <xf numFmtId="0" fontId="51" fillId="29" borderId="22" xfId="135" applyFont="1" applyFill="1" applyBorder="1" applyAlignment="1">
      <alignment vertical="center"/>
    </xf>
    <xf numFmtId="203" fontId="51" fillId="29" borderId="49" xfId="39" applyNumberFormat="1" applyFont="1" applyFill="1" applyBorder="1" applyAlignment="1">
      <alignment horizontal="left" vertical="center"/>
    </xf>
    <xf numFmtId="205" fontId="62" fillId="0" borderId="25" xfId="257" applyNumberFormat="1" applyFont="1" applyBorder="1" applyAlignment="1">
      <alignment horizontal="right" vertical="center" wrapText="1"/>
    </xf>
    <xf numFmtId="205" fontId="62" fillId="0" borderId="18" xfId="62" applyNumberFormat="1" applyFont="1" applyBorder="1" applyAlignment="1">
      <alignment horizontal="right" vertical="center" wrapText="1"/>
    </xf>
    <xf numFmtId="205" fontId="62" fillId="0" borderId="0" xfId="257" applyNumberFormat="1" applyFont="1"/>
    <xf numFmtId="205" fontId="62" fillId="0" borderId="18" xfId="257" applyNumberFormat="1" applyFont="1" applyBorder="1" applyAlignment="1">
      <alignment horizontal="right" vertical="center" wrapText="1"/>
    </xf>
    <xf numFmtId="205" fontId="62" fillId="0" borderId="25" xfId="62" applyNumberFormat="1" applyFont="1" applyFill="1" applyBorder="1" applyAlignment="1">
      <alignment horizontal="right" vertical="center" wrapText="1"/>
    </xf>
    <xf numFmtId="205" fontId="62" fillId="0" borderId="25" xfId="62" applyNumberFormat="1" applyFont="1" applyBorder="1" applyAlignment="1">
      <alignment horizontal="right" vertical="center" wrapText="1"/>
    </xf>
    <xf numFmtId="205" fontId="63" fillId="0" borderId="18" xfId="257" applyNumberFormat="1" applyFont="1" applyFill="1" applyBorder="1" applyAlignment="1">
      <alignment vertical="center" wrapText="1"/>
    </xf>
    <xf numFmtId="9" fontId="62" fillId="27" borderId="30" xfId="95" applyFont="1" applyFill="1" applyBorder="1" applyAlignment="1">
      <alignment horizontal="center" vertic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84"/>
  <sheetViews>
    <sheetView showGridLines="0" view="pageBreakPreview" topLeftCell="A27" zoomScale="80" zoomScaleNormal="100" zoomScaleSheetLayoutView="80" zoomScalePageLayoutView="55" workbookViewId="0">
      <selection activeCell="D15" sqref="D15:J29"/>
    </sheetView>
  </sheetViews>
  <sheetFormatPr baseColWidth="10" defaultColWidth="11.44140625" defaultRowHeight="13.8"/>
  <cols>
    <col min="1" max="2" width="3.44140625" style="1" customWidth="1"/>
    <col min="3" max="3" width="5.1093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2"/>
      <c r="D2" s="192"/>
      <c r="E2" s="193"/>
      <c r="F2" s="192"/>
      <c r="G2" s="192"/>
      <c r="H2" s="192"/>
      <c r="I2" s="192"/>
      <c r="J2" s="192"/>
      <c r="K2" s="192"/>
      <c r="L2" s="8"/>
      <c r="M2" s="5"/>
    </row>
    <row r="3" spans="1:13" ht="27" customHeight="1">
      <c r="A3" s="5"/>
      <c r="B3" s="9"/>
      <c r="C3" s="201" t="s">
        <v>94</v>
      </c>
      <c r="D3" s="202"/>
      <c r="E3" s="202"/>
      <c r="F3" s="202"/>
      <c r="G3" s="5"/>
      <c r="H3" s="5"/>
      <c r="I3" s="5"/>
      <c r="J3" s="5"/>
      <c r="K3" s="5"/>
      <c r="L3" s="10"/>
      <c r="M3" s="5"/>
    </row>
    <row r="4" spans="1:13" ht="15.6">
      <c r="A4" s="5"/>
      <c r="B4" s="9"/>
      <c r="C4" s="169" t="s">
        <v>0</v>
      </c>
      <c r="D4" s="168" t="s">
        <v>97</v>
      </c>
      <c r="E4" s="169" t="s">
        <v>1</v>
      </c>
      <c r="F4" s="170">
        <v>1</v>
      </c>
      <c r="G4" s="5"/>
      <c r="H4" s="5"/>
      <c r="I4" s="5"/>
      <c r="J4" s="5"/>
      <c r="K4" s="5"/>
      <c r="L4" s="10"/>
      <c r="M4" s="5"/>
    </row>
    <row r="5" spans="1:13" ht="15.6">
      <c r="A5" s="5"/>
      <c r="B5" s="9"/>
      <c r="C5" s="223"/>
      <c r="D5" s="223"/>
      <c r="E5" s="223"/>
      <c r="F5" s="223"/>
      <c r="G5" s="223"/>
      <c r="H5" s="223"/>
      <c r="I5" s="223"/>
      <c r="J5" s="223"/>
      <c r="K5" s="223"/>
      <c r="L5" s="10"/>
      <c r="M5" s="5"/>
    </row>
    <row r="6" spans="1:13" ht="16.2" thickBot="1">
      <c r="A6" s="5"/>
      <c r="B6" s="9"/>
      <c r="C6" s="217" t="s">
        <v>2</v>
      </c>
      <c r="D6" s="217"/>
      <c r="E6" s="217"/>
      <c r="F6" s="217"/>
      <c r="G6" s="217"/>
      <c r="H6" s="217"/>
      <c r="I6" s="217"/>
      <c r="J6" s="217"/>
      <c r="K6" s="217"/>
      <c r="L6" s="10"/>
      <c r="M6" s="5"/>
    </row>
    <row r="7" spans="1:13" s="20" customFormat="1" ht="15.6">
      <c r="A7" s="19"/>
      <c r="B7" s="184"/>
      <c r="C7" s="231" t="s">
        <v>83</v>
      </c>
      <c r="D7" s="232"/>
      <c r="E7" s="232"/>
      <c r="F7" s="232"/>
      <c r="G7" s="232"/>
      <c r="H7" s="232"/>
      <c r="I7" s="232"/>
      <c r="J7" s="232"/>
      <c r="K7" s="233"/>
      <c r="L7" s="21"/>
      <c r="M7" s="19"/>
    </row>
    <row r="8" spans="1:13" ht="43.5" customHeight="1">
      <c r="A8" s="5"/>
      <c r="B8" s="185"/>
      <c r="C8" s="234"/>
      <c r="D8" s="235"/>
      <c r="E8" s="235"/>
      <c r="F8" s="235"/>
      <c r="G8" s="235"/>
      <c r="H8" s="235"/>
      <c r="I8" s="235"/>
      <c r="J8" s="235"/>
      <c r="K8" s="236"/>
      <c r="L8" s="10"/>
      <c r="M8" s="5"/>
    </row>
    <row r="9" spans="1:13" ht="34.5" customHeight="1">
      <c r="A9" s="5"/>
      <c r="B9" s="185"/>
      <c r="C9" s="237" t="s">
        <v>84</v>
      </c>
      <c r="D9" s="238"/>
      <c r="E9" s="238"/>
      <c r="F9" s="238"/>
      <c r="G9" s="238"/>
      <c r="H9" s="238"/>
      <c r="I9" s="238"/>
      <c r="J9" s="238"/>
      <c r="K9" s="239"/>
      <c r="L9" s="10"/>
      <c r="M9" s="5"/>
    </row>
    <row r="10" spans="1:13" customFormat="1" ht="62.25" customHeight="1">
      <c r="A10" s="19"/>
      <c r="B10" s="356"/>
      <c r="C10" s="357" t="s">
        <v>98</v>
      </c>
      <c r="D10" s="358"/>
      <c r="E10" s="358"/>
      <c r="F10" s="358"/>
      <c r="G10" s="358"/>
      <c r="H10" s="358"/>
      <c r="I10" s="358"/>
      <c r="J10" s="358"/>
      <c r="K10" s="359"/>
      <c r="L10" s="21"/>
      <c r="M10" s="19"/>
    </row>
    <row r="11" spans="1:13" ht="30" customHeight="1" thickBot="1">
      <c r="A11" s="5"/>
      <c r="B11" s="9"/>
      <c r="C11" s="205"/>
      <c r="D11" s="206"/>
      <c r="E11" s="206"/>
      <c r="F11" s="206"/>
      <c r="G11" s="206"/>
      <c r="H11" s="206"/>
      <c r="I11" s="206"/>
      <c r="J11" s="206"/>
      <c r="K11" s="207"/>
      <c r="L11" s="10"/>
      <c r="M11" s="5"/>
    </row>
    <row r="12" spans="1:13" ht="30" customHeight="1">
      <c r="A12" s="5"/>
      <c r="B12" s="9"/>
      <c r="C12" s="228" t="s">
        <v>3</v>
      </c>
      <c r="D12" s="221" t="s">
        <v>4</v>
      </c>
      <c r="E12" s="230" t="s">
        <v>5</v>
      </c>
      <c r="F12" s="230"/>
      <c r="G12" s="228" t="s">
        <v>6</v>
      </c>
      <c r="H12" s="221" t="s">
        <v>7</v>
      </c>
      <c r="I12" s="221" t="s">
        <v>8</v>
      </c>
      <c r="J12" s="224" t="s">
        <v>9</v>
      </c>
      <c r="K12" s="226" t="s">
        <v>10</v>
      </c>
      <c r="L12" s="10"/>
      <c r="M12" s="5"/>
    </row>
    <row r="13" spans="1:13" ht="30" customHeight="1" thickBot="1">
      <c r="A13" s="5"/>
      <c r="B13" s="9"/>
      <c r="C13" s="229"/>
      <c r="D13" s="222"/>
      <c r="E13" s="129" t="s">
        <v>11</v>
      </c>
      <c r="F13" s="129" t="s">
        <v>12</v>
      </c>
      <c r="G13" s="229"/>
      <c r="H13" s="222"/>
      <c r="I13" s="222"/>
      <c r="J13" s="225"/>
      <c r="K13" s="227"/>
      <c r="L13" s="10"/>
      <c r="M13" s="5"/>
    </row>
    <row r="14" spans="1:13" customFormat="1" ht="20.399999999999999" customHeight="1">
      <c r="A14" s="19"/>
      <c r="B14" s="356"/>
      <c r="C14" s="360">
        <v>1</v>
      </c>
      <c r="D14" s="361" t="s">
        <v>99</v>
      </c>
      <c r="E14" s="361"/>
      <c r="F14" s="361"/>
      <c r="G14" s="361"/>
      <c r="H14" s="361"/>
      <c r="I14" s="361"/>
      <c r="J14" s="361"/>
      <c r="K14" s="362"/>
      <c r="L14" s="21"/>
      <c r="M14" s="19"/>
    </row>
    <row r="15" spans="1:13" customFormat="1" ht="20.399999999999999" customHeight="1">
      <c r="A15" s="19"/>
      <c r="B15" s="356"/>
      <c r="C15" s="363"/>
      <c r="D15" s="131">
        <v>1.01</v>
      </c>
      <c r="E15" s="131"/>
      <c r="F15" s="131"/>
      <c r="G15" s="364" t="s">
        <v>100</v>
      </c>
      <c r="H15" s="365" t="s">
        <v>101</v>
      </c>
      <c r="I15" s="366">
        <v>774.7700000000001</v>
      </c>
      <c r="J15" s="367">
        <v>4296</v>
      </c>
      <c r="K15" s="368">
        <f>+ROUND(I15*J15,0)</f>
        <v>3328412</v>
      </c>
      <c r="L15" s="21"/>
      <c r="M15" s="19"/>
    </row>
    <row r="16" spans="1:13" customFormat="1" ht="20.399999999999999" customHeight="1">
      <c r="A16" s="19"/>
      <c r="B16" s="356"/>
      <c r="C16" s="363"/>
      <c r="D16" s="131">
        <v>1.02</v>
      </c>
      <c r="E16" s="131"/>
      <c r="F16" s="131"/>
      <c r="G16" s="364" t="s">
        <v>102</v>
      </c>
      <c r="H16" s="365" t="s">
        <v>103</v>
      </c>
      <c r="I16" s="366">
        <v>264.92</v>
      </c>
      <c r="J16" s="367">
        <v>25560</v>
      </c>
      <c r="K16" s="368">
        <f t="shared" ref="K16" si="0">+ROUND(I16*J16,0)</f>
        <v>6771355</v>
      </c>
      <c r="L16" s="21"/>
      <c r="M16" s="19"/>
    </row>
    <row r="17" spans="1:13" customFormat="1" ht="27" customHeight="1">
      <c r="A17" s="19"/>
      <c r="B17" s="356"/>
      <c r="C17" s="409" t="s">
        <v>13</v>
      </c>
      <c r="D17" s="410"/>
      <c r="E17" s="403"/>
      <c r="F17" s="403"/>
      <c r="G17" s="404"/>
      <c r="H17" s="405"/>
      <c r="I17" s="406"/>
      <c r="J17" s="407"/>
      <c r="K17" s="408">
        <f>SUM(K15:K16)</f>
        <v>10099767</v>
      </c>
      <c r="L17" s="21"/>
      <c r="M17" s="19"/>
    </row>
    <row r="18" spans="1:13" customFormat="1" ht="20.399999999999999" customHeight="1">
      <c r="A18" s="19"/>
      <c r="B18" s="356"/>
      <c r="C18" s="369">
        <v>2</v>
      </c>
      <c r="D18" s="361" t="s">
        <v>104</v>
      </c>
      <c r="E18" s="361"/>
      <c r="F18" s="361"/>
      <c r="G18" s="361"/>
      <c r="H18" s="361"/>
      <c r="I18" s="361"/>
      <c r="J18" s="361"/>
      <c r="K18" s="370"/>
      <c r="L18" s="21"/>
      <c r="M18" s="19"/>
    </row>
    <row r="19" spans="1:13" customFormat="1" ht="20.399999999999999" customHeight="1">
      <c r="A19" s="19"/>
      <c r="B19" s="356"/>
      <c r="C19" s="363"/>
      <c r="D19" s="131">
        <v>2.0099999999999998</v>
      </c>
      <c r="E19" s="131"/>
      <c r="F19" s="131"/>
      <c r="G19" s="364" t="s">
        <v>105</v>
      </c>
      <c r="H19" s="371" t="s">
        <v>106</v>
      </c>
      <c r="I19" s="372">
        <v>24.468536</v>
      </c>
      <c r="J19" s="373">
        <v>89183</v>
      </c>
      <c r="K19" s="368">
        <f>+ROUND(I19*J19,0)</f>
        <v>2182177</v>
      </c>
      <c r="L19" s="21"/>
      <c r="M19" s="19"/>
    </row>
    <row r="20" spans="1:13" customFormat="1" ht="20.399999999999999" customHeight="1">
      <c r="A20" s="19"/>
      <c r="B20" s="356"/>
      <c r="C20" s="363"/>
      <c r="D20" s="131">
        <v>2.0199999999999996</v>
      </c>
      <c r="E20" s="131"/>
      <c r="F20" s="131"/>
      <c r="G20" s="364" t="s">
        <v>107</v>
      </c>
      <c r="H20" s="374" t="s">
        <v>101</v>
      </c>
      <c r="I20" s="372">
        <v>606.61</v>
      </c>
      <c r="J20" s="373">
        <v>16967</v>
      </c>
      <c r="K20" s="368">
        <f>+ROUND(I20*J20,0)</f>
        <v>10292352</v>
      </c>
      <c r="L20" s="21"/>
      <c r="M20" s="19"/>
    </row>
    <row r="21" spans="1:13" customFormat="1" ht="20.399999999999999" customHeight="1">
      <c r="A21" s="19"/>
      <c r="B21" s="356"/>
      <c r="C21" s="363"/>
      <c r="D21" s="131">
        <v>2.0299999999999994</v>
      </c>
      <c r="E21" s="130"/>
      <c r="F21" s="130"/>
      <c r="G21" s="364" t="s">
        <v>108</v>
      </c>
      <c r="H21" s="374" t="s">
        <v>101</v>
      </c>
      <c r="I21" s="372">
        <v>57.55</v>
      </c>
      <c r="J21" s="373">
        <v>18380</v>
      </c>
      <c r="K21" s="368">
        <f t="shared" ref="K21:K26" si="1">+ROUND(I21*J21,0)</f>
        <v>1057769</v>
      </c>
      <c r="L21" s="21"/>
      <c r="M21" s="19"/>
    </row>
    <row r="22" spans="1:13" customFormat="1" ht="20.399999999999999" customHeight="1">
      <c r="A22" s="20"/>
      <c r="B22" s="375"/>
      <c r="C22" s="363"/>
      <c r="D22" s="131">
        <v>2.0399999999999991</v>
      </c>
      <c r="E22" s="131"/>
      <c r="F22" s="131"/>
      <c r="G22" s="364" t="s">
        <v>109</v>
      </c>
      <c r="H22" s="374" t="s">
        <v>110</v>
      </c>
      <c r="I22" s="372">
        <v>8</v>
      </c>
      <c r="J22" s="373">
        <v>13786</v>
      </c>
      <c r="K22" s="368">
        <f t="shared" si="1"/>
        <v>110288</v>
      </c>
      <c r="L22" s="376"/>
      <c r="M22" s="20"/>
    </row>
    <row r="23" spans="1:13" customFormat="1" ht="20.399999999999999" customHeight="1">
      <c r="A23" s="20"/>
      <c r="B23" s="375"/>
      <c r="C23" s="363"/>
      <c r="D23" s="131">
        <v>2.0499999999999998</v>
      </c>
      <c r="E23" s="131"/>
      <c r="F23" s="131"/>
      <c r="G23" s="364" t="s">
        <v>111</v>
      </c>
      <c r="H23" s="374" t="s">
        <v>110</v>
      </c>
      <c r="I23" s="372">
        <v>10</v>
      </c>
      <c r="J23" s="373">
        <v>126828</v>
      </c>
      <c r="K23" s="368">
        <f t="shared" si="1"/>
        <v>1268280</v>
      </c>
      <c r="L23" s="376"/>
      <c r="M23" s="20"/>
    </row>
    <row r="24" spans="1:13" customFormat="1" ht="20.399999999999999" customHeight="1">
      <c r="A24" s="20"/>
      <c r="B24" s="375"/>
      <c r="C24" s="363"/>
      <c r="D24" s="131">
        <v>2.06</v>
      </c>
      <c r="E24" s="131"/>
      <c r="F24" s="131"/>
      <c r="G24" s="364" t="s">
        <v>112</v>
      </c>
      <c r="H24" s="374" t="s">
        <v>110</v>
      </c>
      <c r="I24" s="372">
        <v>4</v>
      </c>
      <c r="J24" s="373">
        <v>84552</v>
      </c>
      <c r="K24" s="368">
        <f t="shared" si="1"/>
        <v>338208</v>
      </c>
      <c r="L24" s="376"/>
      <c r="M24" s="20"/>
    </row>
    <row r="25" spans="1:13" customFormat="1" ht="20.399999999999999" customHeight="1">
      <c r="A25" s="20"/>
      <c r="B25" s="375"/>
      <c r="C25" s="363"/>
      <c r="D25" s="131">
        <v>2.0699999999999998</v>
      </c>
      <c r="E25" s="131"/>
      <c r="F25" s="131"/>
      <c r="G25" s="364" t="s">
        <v>113</v>
      </c>
      <c r="H25" s="374" t="s">
        <v>106</v>
      </c>
      <c r="I25" s="372">
        <v>141.02673600000003</v>
      </c>
      <c r="J25" s="373">
        <v>79762</v>
      </c>
      <c r="K25" s="368">
        <f t="shared" si="1"/>
        <v>11248575</v>
      </c>
      <c r="L25" s="376"/>
      <c r="M25" s="20"/>
    </row>
    <row r="26" spans="1:13" customFormat="1" ht="20.399999999999999" customHeight="1">
      <c r="A26" s="20"/>
      <c r="B26" s="375"/>
      <c r="C26" s="130"/>
      <c r="D26" s="131">
        <v>2.08</v>
      </c>
      <c r="E26" s="131"/>
      <c r="F26" s="131"/>
      <c r="G26" s="364" t="s">
        <v>114</v>
      </c>
      <c r="H26" s="374" t="s">
        <v>106</v>
      </c>
      <c r="I26" s="372">
        <f>+I25</f>
        <v>141.02673600000003</v>
      </c>
      <c r="J26" s="373">
        <v>19621</v>
      </c>
      <c r="K26" s="368">
        <f t="shared" si="1"/>
        <v>2767086</v>
      </c>
      <c r="L26" s="376"/>
      <c r="M26" s="20"/>
    </row>
    <row r="27" spans="1:13" customFormat="1" ht="30.6" customHeight="1">
      <c r="A27" s="19"/>
      <c r="B27" s="356"/>
      <c r="C27" s="409" t="s">
        <v>13</v>
      </c>
      <c r="D27" s="398"/>
      <c r="E27" s="398"/>
      <c r="F27" s="398"/>
      <c r="G27" s="399"/>
      <c r="H27" s="400"/>
      <c r="I27" s="401"/>
      <c r="J27" s="402"/>
      <c r="K27" s="408">
        <f>SUM(K19:K26)</f>
        <v>29264735</v>
      </c>
      <c r="L27" s="21"/>
      <c r="M27" s="19"/>
    </row>
    <row r="28" spans="1:13" customFormat="1" ht="20.399999999999999" customHeight="1">
      <c r="A28" s="19"/>
      <c r="B28" s="356"/>
      <c r="C28" s="369">
        <v>3</v>
      </c>
      <c r="D28" s="361" t="s">
        <v>115</v>
      </c>
      <c r="E28" s="361"/>
      <c r="F28" s="361"/>
      <c r="G28" s="361"/>
      <c r="H28" s="361"/>
      <c r="I28" s="361"/>
      <c r="J28" s="361"/>
      <c r="K28" s="362"/>
      <c r="L28" s="21"/>
      <c r="M28" s="19"/>
    </row>
    <row r="29" spans="1:13" customFormat="1" ht="20.399999999999999" customHeight="1">
      <c r="A29" s="19"/>
      <c r="B29" s="356"/>
      <c r="C29" s="363"/>
      <c r="D29" s="131">
        <v>3.01</v>
      </c>
      <c r="E29" s="130"/>
      <c r="F29" s="130"/>
      <c r="G29" s="364" t="s">
        <v>116</v>
      </c>
      <c r="H29" s="374" t="s">
        <v>106</v>
      </c>
      <c r="I29" s="372">
        <f>(111.52*0.1)+(551.77*0.1)</f>
        <v>66.329000000000008</v>
      </c>
      <c r="J29" s="377">
        <v>60657</v>
      </c>
      <c r="K29" s="368">
        <f>+ROUND(I29*J29,0)</f>
        <v>4023318</v>
      </c>
      <c r="L29" s="21"/>
      <c r="M29" s="19"/>
    </row>
    <row r="30" spans="1:13" customFormat="1" ht="20.399999999999999" customHeight="1">
      <c r="A30" s="19"/>
      <c r="B30" s="356"/>
      <c r="C30" s="363"/>
      <c r="D30" s="131">
        <v>3.02</v>
      </c>
      <c r="E30" s="130"/>
      <c r="F30" s="130"/>
      <c r="G30" s="379" t="s">
        <v>117</v>
      </c>
      <c r="H30" s="374" t="s">
        <v>106</v>
      </c>
      <c r="I30" s="372">
        <f>722.58*0.09</f>
        <v>65.032200000000003</v>
      </c>
      <c r="J30" s="378">
        <v>133328</v>
      </c>
      <c r="K30" s="368">
        <f t="shared" ref="K30" si="2">+ROUND(I30*J30,0)</f>
        <v>8670613</v>
      </c>
      <c r="L30" s="21"/>
      <c r="M30" s="19"/>
    </row>
    <row r="31" spans="1:13" customFormat="1" ht="30" customHeight="1">
      <c r="A31" s="19"/>
      <c r="B31" s="356"/>
      <c r="C31" s="409" t="s">
        <v>13</v>
      </c>
      <c r="D31" s="398"/>
      <c r="E31" s="398"/>
      <c r="F31" s="398"/>
      <c r="G31" s="399"/>
      <c r="H31" s="400"/>
      <c r="I31" s="401"/>
      <c r="J31" s="402"/>
      <c r="K31" s="411">
        <f>SUM(K29:K30)</f>
        <v>12693931</v>
      </c>
      <c r="L31" s="21"/>
      <c r="M31" s="19"/>
    </row>
    <row r="32" spans="1:13" customFormat="1" ht="20.399999999999999" customHeight="1">
      <c r="A32" s="19"/>
      <c r="B32" s="356"/>
      <c r="C32" s="369">
        <v>4</v>
      </c>
      <c r="D32" s="361" t="s">
        <v>118</v>
      </c>
      <c r="E32" s="361"/>
      <c r="F32" s="361"/>
      <c r="G32" s="361"/>
      <c r="H32" s="361"/>
      <c r="I32" s="361"/>
      <c r="J32" s="361"/>
      <c r="K32" s="370"/>
      <c r="L32" s="21"/>
      <c r="M32" s="19"/>
    </row>
    <row r="33" spans="1:13" customFormat="1" ht="29.4" customHeight="1">
      <c r="A33" s="19"/>
      <c r="B33" s="356"/>
      <c r="C33" s="363"/>
      <c r="D33" s="131">
        <v>4.01</v>
      </c>
      <c r="E33" s="363"/>
      <c r="F33" s="363"/>
      <c r="G33" s="364" t="s">
        <v>119</v>
      </c>
      <c r="H33" s="374" t="s">
        <v>103</v>
      </c>
      <c r="I33" s="372">
        <v>271.95</v>
      </c>
      <c r="J33" s="380">
        <v>60808</v>
      </c>
      <c r="K33" s="368">
        <f>+ROUND(I33*J33,0)</f>
        <v>16536736</v>
      </c>
      <c r="L33" s="21"/>
      <c r="M33" s="19"/>
    </row>
    <row r="34" spans="1:13" customFormat="1" ht="29.4" customHeight="1">
      <c r="A34" s="19"/>
      <c r="B34" s="356"/>
      <c r="C34" s="363"/>
      <c r="D34" s="131">
        <v>4.0199999999999996</v>
      </c>
      <c r="E34" s="363"/>
      <c r="F34" s="363"/>
      <c r="G34" s="364" t="s">
        <v>120</v>
      </c>
      <c r="H34" s="374" t="s">
        <v>103</v>
      </c>
      <c r="I34" s="372">
        <v>36.120000000000005</v>
      </c>
      <c r="J34" s="380">
        <v>70161</v>
      </c>
      <c r="K34" s="368">
        <f>+ROUND(I34*J34,0)</f>
        <v>2534215</v>
      </c>
      <c r="L34" s="21"/>
      <c r="M34" s="19"/>
    </row>
    <row r="35" spans="1:13" customFormat="1" ht="29.4" customHeight="1">
      <c r="A35" s="19"/>
      <c r="B35" s="356"/>
      <c r="C35" s="363"/>
      <c r="D35" s="131">
        <v>4.0299999999999994</v>
      </c>
      <c r="E35" s="363"/>
      <c r="F35" s="363"/>
      <c r="G35" s="364" t="s">
        <v>121</v>
      </c>
      <c r="H35" s="374" t="s">
        <v>101</v>
      </c>
      <c r="I35" s="372">
        <v>111.52</v>
      </c>
      <c r="J35" s="380">
        <v>103579</v>
      </c>
      <c r="K35" s="368">
        <f>+ROUND(I35*J35,0)</f>
        <v>11551130</v>
      </c>
      <c r="L35" s="21"/>
      <c r="M35" s="19"/>
    </row>
    <row r="36" spans="1:13" customFormat="1" ht="29.4" customHeight="1">
      <c r="A36" s="19"/>
      <c r="B36" s="356"/>
      <c r="C36" s="363"/>
      <c r="D36" s="131">
        <v>4.0399999999999991</v>
      </c>
      <c r="E36" s="363"/>
      <c r="F36" s="363"/>
      <c r="G36" s="381" t="s">
        <v>122</v>
      </c>
      <c r="H36" s="374" t="s">
        <v>101</v>
      </c>
      <c r="I36" s="372">
        <v>551.77</v>
      </c>
      <c r="J36" s="382">
        <v>126659</v>
      </c>
      <c r="K36" s="368">
        <f>+ROUND(I36*J36,0)</f>
        <v>69886636</v>
      </c>
      <c r="L36" s="21"/>
      <c r="M36" s="19"/>
    </row>
    <row r="37" spans="1:13" customFormat="1" ht="29.4" customHeight="1">
      <c r="A37" s="19"/>
      <c r="B37" s="356"/>
      <c r="C37" s="363"/>
      <c r="D37" s="131">
        <v>4.0499999999999989</v>
      </c>
      <c r="E37" s="363"/>
      <c r="F37" s="363"/>
      <c r="G37" s="364" t="s">
        <v>123</v>
      </c>
      <c r="H37" s="374" t="s">
        <v>103</v>
      </c>
      <c r="I37" s="372">
        <v>75</v>
      </c>
      <c r="J37" s="382">
        <v>47711</v>
      </c>
      <c r="K37" s="368">
        <f>+ROUND(I37*J37,0)</f>
        <v>3578325</v>
      </c>
      <c r="L37" s="21"/>
      <c r="M37" s="19"/>
    </row>
    <row r="38" spans="1:13" customFormat="1" ht="29.4" customHeight="1">
      <c r="A38" s="383"/>
      <c r="B38" s="356"/>
      <c r="C38" s="363"/>
      <c r="D38" s="131">
        <v>4.0599999999999987</v>
      </c>
      <c r="E38" s="363"/>
      <c r="F38" s="363"/>
      <c r="G38" s="364" t="s">
        <v>124</v>
      </c>
      <c r="H38" s="374" t="s">
        <v>103</v>
      </c>
      <c r="I38" s="372">
        <v>39.35</v>
      </c>
      <c r="J38" s="382">
        <v>240874</v>
      </c>
      <c r="K38" s="368">
        <f t="shared" ref="K38:K39" si="3">+ROUND(I38*J38,0)</f>
        <v>9478392</v>
      </c>
      <c r="L38" s="21"/>
      <c r="M38" s="19"/>
    </row>
    <row r="39" spans="1:13" customFormat="1" ht="29.4" customHeight="1">
      <c r="A39" s="19"/>
      <c r="B39" s="356"/>
      <c r="C39" s="363"/>
      <c r="D39" s="131">
        <v>4.0699999999999985</v>
      </c>
      <c r="E39" s="130"/>
      <c r="F39" s="130"/>
      <c r="G39" s="364" t="s">
        <v>125</v>
      </c>
      <c r="H39" s="374" t="s">
        <v>101</v>
      </c>
      <c r="I39" s="372">
        <v>8.32</v>
      </c>
      <c r="J39" s="373">
        <v>37748</v>
      </c>
      <c r="K39" s="368">
        <f t="shared" si="3"/>
        <v>314063</v>
      </c>
      <c r="L39" s="21"/>
      <c r="M39" s="19"/>
    </row>
    <row r="40" spans="1:13" customFormat="1" ht="28.8" customHeight="1">
      <c r="A40" s="19"/>
      <c r="B40" s="356"/>
      <c r="C40" s="409" t="s">
        <v>13</v>
      </c>
      <c r="D40" s="398"/>
      <c r="E40" s="398"/>
      <c r="F40" s="398"/>
      <c r="G40" s="399"/>
      <c r="H40" s="400"/>
      <c r="I40" s="401"/>
      <c r="J40" s="402"/>
      <c r="K40" s="411">
        <f>SUM(K33:K39)</f>
        <v>113879497</v>
      </c>
      <c r="L40" s="21"/>
      <c r="M40" s="19"/>
    </row>
    <row r="41" spans="1:13" customFormat="1" ht="20.399999999999999" customHeight="1">
      <c r="A41" s="19"/>
      <c r="B41" s="356"/>
      <c r="C41" s="369">
        <v>5</v>
      </c>
      <c r="D41" s="361" t="s">
        <v>126</v>
      </c>
      <c r="E41" s="361"/>
      <c r="F41" s="361"/>
      <c r="G41" s="361"/>
      <c r="H41" s="361"/>
      <c r="I41" s="361"/>
      <c r="J41" s="361"/>
      <c r="K41" s="370"/>
      <c r="L41" s="21"/>
      <c r="M41" s="19"/>
    </row>
    <row r="42" spans="1:13" customFormat="1" ht="61.8" customHeight="1">
      <c r="A42" s="383"/>
      <c r="B42" s="356"/>
      <c r="C42" s="363"/>
      <c r="D42" s="131">
        <v>5.01</v>
      </c>
      <c r="E42" s="363"/>
      <c r="F42" s="363"/>
      <c r="G42" s="385" t="s">
        <v>127</v>
      </c>
      <c r="H42" s="363" t="s">
        <v>110</v>
      </c>
      <c r="I42" s="372">
        <v>2</v>
      </c>
      <c r="J42" s="382">
        <v>5316870</v>
      </c>
      <c r="K42" s="368">
        <f>+ROUND(I42*J42,0)</f>
        <v>10633740</v>
      </c>
      <c r="L42" s="21"/>
      <c r="M42" s="19"/>
    </row>
    <row r="43" spans="1:13" customFormat="1" ht="54" customHeight="1">
      <c r="A43" s="383"/>
      <c r="B43" s="356"/>
      <c r="C43" s="363"/>
      <c r="D43" s="131">
        <v>5.0199999999999996</v>
      </c>
      <c r="E43" s="363"/>
      <c r="F43" s="363"/>
      <c r="G43" s="385" t="s">
        <v>128</v>
      </c>
      <c r="H43" s="363" t="s">
        <v>129</v>
      </c>
      <c r="I43" s="372">
        <v>40</v>
      </c>
      <c r="J43" s="382">
        <v>906735</v>
      </c>
      <c r="K43" s="368">
        <f>+ROUND(I43*J43,0)</f>
        <v>36269400</v>
      </c>
      <c r="L43" s="21"/>
      <c r="M43" s="19"/>
    </row>
    <row r="44" spans="1:13" customFormat="1" ht="92.4" customHeight="1">
      <c r="A44" s="19"/>
      <c r="B44" s="356"/>
      <c r="C44" s="363"/>
      <c r="D44" s="131">
        <v>5.0299999999999994</v>
      </c>
      <c r="E44" s="363"/>
      <c r="F44" s="363"/>
      <c r="G44" s="385" t="s">
        <v>130</v>
      </c>
      <c r="H44" s="363" t="s">
        <v>110</v>
      </c>
      <c r="I44" s="372">
        <v>3</v>
      </c>
      <c r="J44" s="382">
        <v>891470</v>
      </c>
      <c r="K44" s="368">
        <f t="shared" ref="K44:K48" si="4">+ROUND(I44*J44,0)</f>
        <v>2674410</v>
      </c>
      <c r="L44" s="21"/>
      <c r="M44" s="19"/>
    </row>
    <row r="45" spans="1:13" customFormat="1" ht="27" customHeight="1">
      <c r="A45" s="19"/>
      <c r="B45" s="356"/>
      <c r="C45" s="409" t="s">
        <v>13</v>
      </c>
      <c r="D45" s="398"/>
      <c r="E45" s="398"/>
      <c r="F45" s="398"/>
      <c r="G45" s="399"/>
      <c r="H45" s="400"/>
      <c r="I45" s="401"/>
      <c r="J45" s="402"/>
      <c r="K45" s="411">
        <f>SUM(K42:K44)</f>
        <v>49577550</v>
      </c>
      <c r="L45" s="21"/>
      <c r="M45" s="19"/>
    </row>
    <row r="46" spans="1:13" customFormat="1" ht="20.399999999999999" customHeight="1">
      <c r="A46" s="19"/>
      <c r="B46" s="356"/>
      <c r="C46" s="369">
        <v>6</v>
      </c>
      <c r="D46" s="361" t="s">
        <v>131</v>
      </c>
      <c r="E46" s="361"/>
      <c r="F46" s="361"/>
      <c r="G46" s="361"/>
      <c r="H46" s="361"/>
      <c r="I46" s="361"/>
      <c r="J46" s="361"/>
      <c r="K46" s="370"/>
      <c r="L46" s="21"/>
      <c r="M46" s="19"/>
    </row>
    <row r="47" spans="1:13" customFormat="1" ht="35.4" customHeight="1">
      <c r="A47" s="19"/>
      <c r="B47" s="356"/>
      <c r="C47" s="363"/>
      <c r="D47" s="131">
        <v>6.01</v>
      </c>
      <c r="E47" s="363"/>
      <c r="F47" s="363"/>
      <c r="G47" s="385" t="s">
        <v>132</v>
      </c>
      <c r="H47" s="365" t="s">
        <v>110</v>
      </c>
      <c r="I47" s="386">
        <v>5</v>
      </c>
      <c r="J47" s="382">
        <v>1444298</v>
      </c>
      <c r="K47" s="368">
        <f t="shared" si="4"/>
        <v>7221490</v>
      </c>
      <c r="L47" s="21"/>
      <c r="M47" s="19"/>
    </row>
    <row r="48" spans="1:13" customFormat="1" ht="35.4" customHeight="1">
      <c r="A48" s="19"/>
      <c r="B48" s="356"/>
      <c r="C48" s="363"/>
      <c r="D48" s="131">
        <v>6.02</v>
      </c>
      <c r="E48" s="363"/>
      <c r="F48" s="363"/>
      <c r="G48" s="385" t="s">
        <v>133</v>
      </c>
      <c r="H48" s="365" t="s">
        <v>110</v>
      </c>
      <c r="I48" s="386">
        <v>3</v>
      </c>
      <c r="J48" s="382">
        <v>1706342</v>
      </c>
      <c r="K48" s="368">
        <f t="shared" si="4"/>
        <v>5119026</v>
      </c>
      <c r="L48" s="21"/>
      <c r="M48" s="19"/>
    </row>
    <row r="49" spans="1:13" customFormat="1" ht="28.8" customHeight="1">
      <c r="A49" s="19"/>
      <c r="B49" s="356"/>
      <c r="C49" s="409" t="s">
        <v>13</v>
      </c>
      <c r="D49" s="398"/>
      <c r="E49" s="398"/>
      <c r="F49" s="398"/>
      <c r="G49" s="399"/>
      <c r="H49" s="400"/>
      <c r="I49" s="401"/>
      <c r="J49" s="402"/>
      <c r="K49" s="411">
        <f>SUM(K47:K48)</f>
        <v>12340516</v>
      </c>
      <c r="L49" s="21"/>
      <c r="M49" s="19"/>
    </row>
    <row r="50" spans="1:13" customFormat="1" ht="20.399999999999999" customHeight="1">
      <c r="A50" s="19"/>
      <c r="B50" s="356"/>
      <c r="C50" s="369">
        <v>7</v>
      </c>
      <c r="D50" s="361" t="s">
        <v>134</v>
      </c>
      <c r="E50" s="361"/>
      <c r="F50" s="361"/>
      <c r="G50" s="361"/>
      <c r="H50" s="361"/>
      <c r="I50" s="361"/>
      <c r="J50" s="361"/>
      <c r="K50" s="370"/>
      <c r="L50" s="21"/>
      <c r="M50" s="19"/>
    </row>
    <row r="51" spans="1:13" customFormat="1" ht="88.2" customHeight="1">
      <c r="A51" s="19"/>
      <c r="B51" s="356"/>
      <c r="C51" s="363"/>
      <c r="D51" s="131">
        <v>7.01</v>
      </c>
      <c r="E51" s="363"/>
      <c r="F51" s="363"/>
      <c r="G51" s="387" t="s">
        <v>135</v>
      </c>
      <c r="H51" s="365" t="s">
        <v>110</v>
      </c>
      <c r="I51" s="372">
        <v>1</v>
      </c>
      <c r="J51" s="382">
        <v>3355316</v>
      </c>
      <c r="K51" s="368">
        <f>+ROUND(I51*J51,0)</f>
        <v>3355316</v>
      </c>
      <c r="L51" s="21"/>
      <c r="M51" s="19"/>
    </row>
    <row r="52" spans="1:13" customFormat="1" ht="97.2" customHeight="1">
      <c r="A52" s="19"/>
      <c r="B52" s="356"/>
      <c r="C52" s="363"/>
      <c r="D52" s="131">
        <v>7.02</v>
      </c>
      <c r="E52" s="363"/>
      <c r="F52" s="363"/>
      <c r="G52" s="387" t="s">
        <v>136</v>
      </c>
      <c r="H52" s="365" t="s">
        <v>110</v>
      </c>
      <c r="I52" s="372">
        <v>1</v>
      </c>
      <c r="J52" s="382">
        <v>5553524</v>
      </c>
      <c r="K52" s="368">
        <f>+ROUND(I52*J52,0)</f>
        <v>5553524</v>
      </c>
      <c r="L52" s="21"/>
      <c r="M52" s="19"/>
    </row>
    <row r="53" spans="1:13" customFormat="1" ht="108" customHeight="1">
      <c r="A53" s="19"/>
      <c r="B53" s="356"/>
      <c r="C53" s="363"/>
      <c r="D53" s="131">
        <v>7.0299999999999994</v>
      </c>
      <c r="E53" s="363"/>
      <c r="F53" s="363"/>
      <c r="G53" s="387" t="s">
        <v>137</v>
      </c>
      <c r="H53" s="365" t="s">
        <v>110</v>
      </c>
      <c r="I53" s="372">
        <v>1</v>
      </c>
      <c r="J53" s="382">
        <v>4539803</v>
      </c>
      <c r="K53" s="368">
        <f t="shared" ref="K53" si="5">+ROUND(I53*J53,0)</f>
        <v>4539803</v>
      </c>
      <c r="L53" s="21"/>
      <c r="M53" s="19"/>
    </row>
    <row r="54" spans="1:13" customFormat="1" ht="108" customHeight="1">
      <c r="A54" s="19"/>
      <c r="B54" s="356"/>
      <c r="C54" s="363"/>
      <c r="D54" s="131">
        <v>7.0399999999999991</v>
      </c>
      <c r="E54" s="363"/>
      <c r="F54" s="363"/>
      <c r="G54" s="387" t="s">
        <v>138</v>
      </c>
      <c r="H54" s="365" t="s">
        <v>110</v>
      </c>
      <c r="I54" s="372">
        <v>1</v>
      </c>
      <c r="J54" s="382">
        <v>3718867</v>
      </c>
      <c r="K54" s="368">
        <f>+ROUND(I54*J54,0)</f>
        <v>3718867</v>
      </c>
      <c r="L54" s="21"/>
      <c r="M54" s="19"/>
    </row>
    <row r="55" spans="1:13" customFormat="1" ht="34.799999999999997" customHeight="1">
      <c r="A55" s="19"/>
      <c r="B55" s="356"/>
      <c r="C55" s="409" t="s">
        <v>13</v>
      </c>
      <c r="D55" s="398"/>
      <c r="E55" s="398"/>
      <c r="F55" s="398"/>
      <c r="G55" s="399"/>
      <c r="H55" s="400"/>
      <c r="I55" s="401"/>
      <c r="J55" s="402"/>
      <c r="K55" s="411">
        <f>SUM(K51:K54)</f>
        <v>17167510</v>
      </c>
      <c r="L55" s="21"/>
      <c r="M55" s="19"/>
    </row>
    <row r="56" spans="1:13" customFormat="1" ht="20.399999999999999" customHeight="1">
      <c r="A56" s="19"/>
      <c r="B56" s="356"/>
      <c r="C56" s="369">
        <v>8</v>
      </c>
      <c r="D56" s="361" t="s">
        <v>139</v>
      </c>
      <c r="E56" s="361"/>
      <c r="F56" s="361"/>
      <c r="G56" s="361"/>
      <c r="H56" s="361"/>
      <c r="I56" s="361"/>
      <c r="J56" s="361"/>
      <c r="K56" s="370"/>
      <c r="L56" s="21"/>
      <c r="M56" s="19"/>
    </row>
    <row r="57" spans="1:13" customFormat="1" ht="40.799999999999997" customHeight="1">
      <c r="A57" s="384"/>
      <c r="B57" s="356"/>
      <c r="C57" s="363"/>
      <c r="D57" s="131">
        <v>8.01</v>
      </c>
      <c r="E57" s="363"/>
      <c r="F57" s="363"/>
      <c r="G57" s="385" t="s">
        <v>140</v>
      </c>
      <c r="H57" s="388" t="s">
        <v>110</v>
      </c>
      <c r="I57" s="372">
        <v>9</v>
      </c>
      <c r="J57" s="382">
        <v>1926900</v>
      </c>
      <c r="K57" s="368">
        <f>+ROUND(I57*J57,0)</f>
        <v>17342100</v>
      </c>
      <c r="L57" s="21"/>
      <c r="M57" s="19"/>
    </row>
    <row r="58" spans="1:13" customFormat="1" ht="40.799999999999997" customHeight="1">
      <c r="A58" s="384"/>
      <c r="B58" s="356"/>
      <c r="C58" s="363"/>
      <c r="D58" s="131">
        <v>8.02</v>
      </c>
      <c r="E58" s="363"/>
      <c r="F58" s="363"/>
      <c r="G58" s="385" t="s">
        <v>141</v>
      </c>
      <c r="H58" s="388" t="s">
        <v>103</v>
      </c>
      <c r="I58" s="372">
        <v>180</v>
      </c>
      <c r="J58" s="382">
        <v>29700</v>
      </c>
      <c r="K58" s="368">
        <f>+ROUND(I58*J58,0)</f>
        <v>5346000</v>
      </c>
      <c r="L58" s="21"/>
      <c r="M58" s="19"/>
    </row>
    <row r="59" spans="1:13" customFormat="1" ht="33" customHeight="1">
      <c r="A59" s="19"/>
      <c r="B59" s="356"/>
      <c r="C59" s="409" t="s">
        <v>13</v>
      </c>
      <c r="D59" s="398"/>
      <c r="E59" s="398"/>
      <c r="F59" s="398"/>
      <c r="G59" s="399"/>
      <c r="H59" s="400"/>
      <c r="I59" s="401"/>
      <c r="J59" s="402"/>
      <c r="K59" s="411">
        <f>SUM(K55:K58)</f>
        <v>39855610</v>
      </c>
      <c r="L59" s="21"/>
      <c r="M59" s="19"/>
    </row>
    <row r="60" spans="1:13" customFormat="1" ht="24.6" customHeight="1">
      <c r="A60" s="19"/>
      <c r="B60" s="356"/>
      <c r="C60" s="369">
        <v>9</v>
      </c>
      <c r="D60" s="361" t="s">
        <v>142</v>
      </c>
      <c r="E60" s="361"/>
      <c r="F60" s="361"/>
      <c r="G60" s="361"/>
      <c r="H60" s="361"/>
      <c r="I60" s="361"/>
      <c r="J60" s="361"/>
      <c r="K60" s="370"/>
      <c r="L60" s="21"/>
      <c r="M60" s="19"/>
    </row>
    <row r="61" spans="1:13" customFormat="1" ht="24.6" customHeight="1">
      <c r="A61" s="19"/>
      <c r="B61" s="356"/>
      <c r="C61" s="363"/>
      <c r="D61" s="131">
        <v>9.01</v>
      </c>
      <c r="E61" s="363"/>
      <c r="F61" s="363"/>
      <c r="G61" s="389" t="s">
        <v>143</v>
      </c>
      <c r="H61" s="390" t="s">
        <v>144</v>
      </c>
      <c r="I61" s="391">
        <v>1</v>
      </c>
      <c r="J61" s="392">
        <f>8049000-3249+874</f>
        <v>8046625</v>
      </c>
      <c r="K61" s="368">
        <f>+ROUND(I61*J61,0)</f>
        <v>8046625</v>
      </c>
      <c r="L61" s="21"/>
      <c r="M61" s="19"/>
    </row>
    <row r="62" spans="1:13" customFormat="1" ht="24.6" customHeight="1">
      <c r="A62" s="19"/>
      <c r="B62" s="356"/>
      <c r="C62" s="363"/>
      <c r="D62" s="131">
        <v>9.02</v>
      </c>
      <c r="E62" s="363"/>
      <c r="F62" s="363"/>
      <c r="G62" s="389" t="s">
        <v>145</v>
      </c>
      <c r="H62" s="390" t="s">
        <v>144</v>
      </c>
      <c r="I62" s="391">
        <v>1</v>
      </c>
      <c r="J62" s="392">
        <v>5220259</v>
      </c>
      <c r="K62" s="368">
        <f>+ROUND(I62*J62,0)</f>
        <v>5220259</v>
      </c>
      <c r="L62" s="21"/>
      <c r="M62" s="19"/>
    </row>
    <row r="63" spans="1:13" customFormat="1" ht="24.6" customHeight="1">
      <c r="A63" s="19"/>
      <c r="B63" s="356"/>
      <c r="C63" s="363"/>
      <c r="D63" s="131">
        <v>9.0299999999999994</v>
      </c>
      <c r="E63" s="363"/>
      <c r="F63" s="363"/>
      <c r="G63" s="389" t="s">
        <v>146</v>
      </c>
      <c r="H63" s="390" t="s">
        <v>144</v>
      </c>
      <c r="I63" s="391">
        <v>1</v>
      </c>
      <c r="J63" s="382">
        <v>1854000</v>
      </c>
      <c r="K63" s="368">
        <f t="shared" ref="K63" si="6">+ROUND(I63*J63,0)</f>
        <v>1854000</v>
      </c>
      <c r="L63" s="21"/>
      <c r="M63" s="19"/>
    </row>
    <row r="64" spans="1:13" customFormat="1" ht="32.4" customHeight="1">
      <c r="A64" s="19"/>
      <c r="B64" s="356"/>
      <c r="C64" s="409" t="s">
        <v>13</v>
      </c>
      <c r="D64" s="398"/>
      <c r="E64" s="398"/>
      <c r="F64" s="398"/>
      <c r="G64" s="399"/>
      <c r="H64" s="400"/>
      <c r="I64" s="401"/>
      <c r="J64" s="402"/>
      <c r="K64" s="411">
        <f>SUM(K61:K63)</f>
        <v>15120884</v>
      </c>
      <c r="L64" s="21"/>
      <c r="M64" s="19"/>
    </row>
    <row r="65" spans="1:13" customFormat="1" ht="20.399999999999999" customHeight="1">
      <c r="A65" s="393"/>
      <c r="B65" s="394"/>
      <c r="C65" s="395" t="s">
        <v>14</v>
      </c>
      <c r="D65" s="395"/>
      <c r="E65" s="395"/>
      <c r="F65" s="395"/>
      <c r="G65" s="395"/>
      <c r="H65" s="395"/>
      <c r="I65" s="395"/>
      <c r="J65" s="395"/>
      <c r="K65" s="396">
        <f>+K55+K40++K31+K27+K17+K45+K49+K59+K64</f>
        <v>300000000</v>
      </c>
      <c r="L65" s="397"/>
      <c r="M65" s="393"/>
    </row>
    <row r="66" spans="1:13" s="3" customFormat="1" ht="16.2" thickBot="1">
      <c r="A66" s="11"/>
      <c r="B66" s="12"/>
      <c r="C66" s="133"/>
      <c r="D66" s="133"/>
      <c r="E66" s="133"/>
      <c r="F66" s="133"/>
      <c r="G66" s="133"/>
      <c r="H66" s="133"/>
      <c r="I66" s="133"/>
      <c r="J66" s="133"/>
      <c r="K66" s="134"/>
      <c r="L66" s="13"/>
      <c r="M66" s="11"/>
    </row>
    <row r="67" spans="1:13" s="3" customFormat="1" ht="30" customHeight="1">
      <c r="A67" s="11"/>
      <c r="B67" s="12"/>
      <c r="C67" s="135"/>
      <c r="D67" s="136"/>
      <c r="E67" s="135"/>
      <c r="F67" s="135"/>
      <c r="G67" s="218"/>
      <c r="H67" s="219"/>
      <c r="I67" s="220"/>
      <c r="J67" s="137"/>
      <c r="K67" s="138"/>
      <c r="L67" s="13"/>
      <c r="M67" s="11"/>
    </row>
    <row r="68" spans="1:13" s="3" customFormat="1" ht="30" customHeight="1">
      <c r="A68" s="11"/>
      <c r="B68" s="12"/>
      <c r="C68" s="135"/>
      <c r="D68" s="136"/>
      <c r="E68" s="135"/>
      <c r="F68" s="135"/>
      <c r="G68" s="139"/>
      <c r="H68" s="140"/>
      <c r="I68" s="141"/>
      <c r="J68" s="142"/>
      <c r="K68" s="143"/>
      <c r="L68" s="13"/>
      <c r="M68" s="11"/>
    </row>
    <row r="69" spans="1:13" s="3" customFormat="1" ht="30" customHeight="1">
      <c r="A69" s="11"/>
      <c r="B69" s="12"/>
      <c r="C69" s="135"/>
      <c r="D69" s="144"/>
      <c r="E69" s="144"/>
      <c r="F69" s="144"/>
      <c r="G69" s="139"/>
      <c r="H69" s="145"/>
      <c r="I69" s="146"/>
      <c r="J69" s="147"/>
      <c r="K69" s="143"/>
      <c r="L69" s="13"/>
      <c r="M69" s="11"/>
    </row>
    <row r="70" spans="1:13" s="3" customFormat="1" ht="30" customHeight="1">
      <c r="A70" s="11"/>
      <c r="B70" s="12"/>
      <c r="C70" s="135"/>
      <c r="D70" s="144"/>
      <c r="E70" s="144"/>
      <c r="F70" s="144"/>
      <c r="G70" s="148" t="s">
        <v>15</v>
      </c>
      <c r="H70" s="145"/>
      <c r="I70" s="146"/>
      <c r="J70" s="147"/>
      <c r="K70" s="149"/>
      <c r="L70" s="13"/>
      <c r="M70" s="11"/>
    </row>
    <row r="71" spans="1:13" s="3" customFormat="1" ht="30" customHeight="1">
      <c r="A71" s="11"/>
      <c r="B71" s="12"/>
      <c r="C71" s="135"/>
      <c r="D71" s="136"/>
      <c r="E71" s="135"/>
      <c r="F71" s="135"/>
      <c r="G71" s="139"/>
      <c r="H71" s="139"/>
      <c r="I71" s="139"/>
      <c r="J71" s="139"/>
      <c r="K71" s="143"/>
      <c r="L71" s="13"/>
      <c r="M71" s="11"/>
    </row>
    <row r="72" spans="1:13" s="3" customFormat="1" ht="30" customHeight="1">
      <c r="A72" s="11"/>
      <c r="B72" s="12"/>
      <c r="C72" s="135"/>
      <c r="D72" s="136"/>
      <c r="E72" s="135"/>
      <c r="F72" s="135"/>
      <c r="G72" s="150"/>
      <c r="H72" s="145"/>
      <c r="I72" s="146"/>
      <c r="J72" s="151"/>
      <c r="K72" s="143"/>
      <c r="L72" s="13"/>
      <c r="M72" s="11"/>
    </row>
    <row r="73" spans="1:13" s="3" customFormat="1" ht="30" customHeight="1" thickBot="1">
      <c r="A73" s="11"/>
      <c r="B73" s="12"/>
      <c r="C73" s="135"/>
      <c r="D73" s="136"/>
      <c r="E73" s="135"/>
      <c r="F73" s="152"/>
      <c r="G73" s="150"/>
      <c r="H73" s="145"/>
      <c r="I73" s="146"/>
      <c r="J73" s="151"/>
      <c r="K73" s="149"/>
      <c r="L73" s="13"/>
      <c r="M73" s="11"/>
    </row>
    <row r="74" spans="1:13" s="3" customFormat="1" ht="30" customHeight="1" thickBot="1">
      <c r="A74" s="11"/>
      <c r="B74" s="12"/>
      <c r="C74" s="135"/>
      <c r="D74" s="136"/>
      <c r="E74" s="135"/>
      <c r="F74" s="135"/>
      <c r="G74" s="153" t="s">
        <v>16</v>
      </c>
      <c r="H74" s="154"/>
      <c r="I74" s="155"/>
      <c r="J74" s="156"/>
      <c r="K74" s="132">
        <f>+K65</f>
        <v>300000000</v>
      </c>
      <c r="L74" s="13"/>
      <c r="M74" s="11"/>
    </row>
    <row r="75" spans="1:13" s="3" customFormat="1" ht="16.2" thickBot="1">
      <c r="A75" s="11"/>
      <c r="B75" s="12"/>
      <c r="C75" s="135"/>
      <c r="D75" s="136"/>
      <c r="E75" s="136"/>
      <c r="F75" s="136"/>
      <c r="G75" s="135"/>
      <c r="H75" s="135"/>
      <c r="I75" s="157"/>
      <c r="J75" s="158"/>
      <c r="K75" s="159"/>
      <c r="L75" s="13"/>
      <c r="M75" s="11"/>
    </row>
    <row r="76" spans="1:13" s="3" customFormat="1" ht="15.6">
      <c r="A76" s="11"/>
      <c r="B76" s="12"/>
      <c r="C76" s="160"/>
      <c r="D76" s="215"/>
      <c r="E76" s="215"/>
      <c r="F76" s="215"/>
      <c r="G76" s="215"/>
      <c r="H76" s="215"/>
      <c r="I76" s="215"/>
      <c r="J76" s="215"/>
      <c r="K76" s="216"/>
      <c r="L76" s="14"/>
      <c r="M76" s="11"/>
    </row>
    <row r="77" spans="1:13" s="3" customFormat="1" ht="46.5" customHeight="1">
      <c r="A77" s="11"/>
      <c r="B77" s="12"/>
      <c r="C77" s="203" t="s">
        <v>17</v>
      </c>
      <c r="D77" s="204"/>
      <c r="E77" s="204"/>
      <c r="F77" s="204"/>
      <c r="G77" s="204"/>
      <c r="H77" s="214" t="s">
        <v>18</v>
      </c>
      <c r="I77" s="214"/>
      <c r="J77" s="214"/>
      <c r="K77" s="161" t="s">
        <v>19</v>
      </c>
      <c r="L77" s="15"/>
      <c r="M77" s="11"/>
    </row>
    <row r="78" spans="1:13" s="3" customFormat="1" ht="32.25" customHeight="1">
      <c r="A78" s="11"/>
      <c r="B78" s="12"/>
      <c r="C78" s="203" t="s">
        <v>20</v>
      </c>
      <c r="D78" s="204"/>
      <c r="E78" s="204"/>
      <c r="F78" s="204"/>
      <c r="G78" s="204"/>
      <c r="H78" s="213" t="s">
        <v>21</v>
      </c>
      <c r="I78" s="213"/>
      <c r="J78" s="162" t="s">
        <v>22</v>
      </c>
      <c r="K78" s="163">
        <v>0.23</v>
      </c>
      <c r="L78" s="15"/>
      <c r="M78" s="11"/>
    </row>
    <row r="79" spans="1:13" s="3" customFormat="1" ht="30" customHeight="1">
      <c r="A79" s="11"/>
      <c r="B79" s="12"/>
      <c r="C79" s="203" t="s">
        <v>23</v>
      </c>
      <c r="D79" s="204"/>
      <c r="E79" s="204"/>
      <c r="F79" s="204"/>
      <c r="G79" s="204"/>
      <c r="H79" s="210" t="s">
        <v>24</v>
      </c>
      <c r="I79" s="211"/>
      <c r="J79" s="162" t="s">
        <v>25</v>
      </c>
      <c r="K79" s="163">
        <v>0.01</v>
      </c>
      <c r="L79" s="15"/>
      <c r="M79" s="11"/>
    </row>
    <row r="80" spans="1:13" s="4" customFormat="1" ht="58.5" customHeight="1">
      <c r="A80" s="11"/>
      <c r="B80" s="12"/>
      <c r="C80" s="173"/>
      <c r="E80" s="174"/>
      <c r="F80" s="174"/>
      <c r="G80" s="175"/>
      <c r="H80" s="212" t="s">
        <v>26</v>
      </c>
      <c r="I80" s="213"/>
      <c r="J80" s="162" t="s">
        <v>27</v>
      </c>
      <c r="K80" s="163">
        <v>0.05</v>
      </c>
      <c r="L80" s="13"/>
      <c r="M80" s="11"/>
    </row>
    <row r="81" spans="1:13" ht="57" customHeight="1">
      <c r="A81" s="5"/>
      <c r="B81" s="9"/>
      <c r="C81" s="176"/>
      <c r="D81" s="177"/>
      <c r="E81" s="177"/>
      <c r="F81" s="177"/>
      <c r="G81" s="178"/>
      <c r="H81" s="213" t="s">
        <v>28</v>
      </c>
      <c r="I81" s="213"/>
      <c r="J81" s="162" t="s">
        <v>29</v>
      </c>
      <c r="K81" s="163">
        <f>SUM(K78:K80)</f>
        <v>0.29000000000000004</v>
      </c>
      <c r="L81" s="10"/>
      <c r="M81" s="5"/>
    </row>
    <row r="82" spans="1:13" ht="16.2" thickBot="1">
      <c r="A82" s="5"/>
      <c r="B82" s="9"/>
      <c r="C82" s="183"/>
      <c r="D82" s="181"/>
      <c r="E82" s="181"/>
      <c r="F82" s="181"/>
      <c r="G82" s="182"/>
      <c r="H82" s="208"/>
      <c r="I82" s="208"/>
      <c r="J82" s="208"/>
      <c r="K82" s="209"/>
      <c r="L82" s="10"/>
      <c r="M82" s="5"/>
    </row>
    <row r="83" spans="1:13" ht="16.2" thickBot="1">
      <c r="A83" s="5"/>
      <c r="B83" s="194"/>
      <c r="C83" s="195"/>
      <c r="D83" s="195"/>
      <c r="E83" s="196"/>
      <c r="F83" s="195"/>
      <c r="G83" s="197"/>
      <c r="H83" s="195"/>
      <c r="I83" s="195"/>
      <c r="J83" s="195"/>
      <c r="K83" s="195"/>
      <c r="L83" s="198"/>
      <c r="M83" s="5"/>
    </row>
    <row r="84" spans="1:13" ht="16.2" thickTop="1">
      <c r="A84" s="5"/>
      <c r="B84" s="5"/>
      <c r="C84" s="5"/>
      <c r="D84" s="5"/>
      <c r="E84" s="6"/>
      <c r="F84" s="5"/>
      <c r="G84" s="5"/>
      <c r="H84" s="5"/>
      <c r="I84" s="5"/>
      <c r="J84" s="5"/>
      <c r="K84" s="5"/>
      <c r="L84" s="5"/>
      <c r="M84" s="5"/>
    </row>
  </sheetData>
  <mergeCells count="36">
    <mergeCell ref="D46:J46"/>
    <mergeCell ref="D50:J50"/>
    <mergeCell ref="D56:J56"/>
    <mergeCell ref="D60:J60"/>
    <mergeCell ref="C65:J65"/>
    <mergeCell ref="D14:J14"/>
    <mergeCell ref="D18:J18"/>
    <mergeCell ref="D28:J28"/>
    <mergeCell ref="D32:J32"/>
    <mergeCell ref="D41:J41"/>
    <mergeCell ref="C5:K5"/>
    <mergeCell ref="J12:J13"/>
    <mergeCell ref="K12:K13"/>
    <mergeCell ref="C12:C13"/>
    <mergeCell ref="D12:D13"/>
    <mergeCell ref="G12:G13"/>
    <mergeCell ref="H12:H13"/>
    <mergeCell ref="E12:F12"/>
    <mergeCell ref="C7:K8"/>
    <mergeCell ref="C9:K9"/>
    <mergeCell ref="C10:K10"/>
    <mergeCell ref="C3:F3"/>
    <mergeCell ref="C78:G78"/>
    <mergeCell ref="C11:K11"/>
    <mergeCell ref="H82:K82"/>
    <mergeCell ref="C79:G79"/>
    <mergeCell ref="H79:I79"/>
    <mergeCell ref="H80:I80"/>
    <mergeCell ref="H81:I81"/>
    <mergeCell ref="C77:G77"/>
    <mergeCell ref="H77:J77"/>
    <mergeCell ref="H78:I78"/>
    <mergeCell ref="D76:K76"/>
    <mergeCell ref="C6:K6"/>
    <mergeCell ref="G67:I67"/>
    <mergeCell ref="I12:I13"/>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showGridLines="0" tabSelected="1" view="pageBreakPreview" topLeftCell="B73" zoomScale="87" zoomScaleNormal="100" zoomScaleSheetLayoutView="87" zoomScalePageLayoutView="91" workbookViewId="0">
      <selection activeCell="D59" sqref="D59:J59"/>
    </sheetView>
  </sheetViews>
  <sheetFormatPr baseColWidth="10" defaultColWidth="11.44140625" defaultRowHeight="13.8"/>
  <cols>
    <col min="1" max="2" width="3.44140625" style="1" customWidth="1"/>
    <col min="3" max="3" width="7.5546875" style="1" customWidth="1"/>
    <col min="4" max="4" width="15.44140625" style="1" customWidth="1"/>
    <col min="5" max="5" width="13.109375" style="2" customWidth="1"/>
    <col min="6" max="6" width="15.2187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2"/>
      <c r="D2" s="192"/>
      <c r="E2" s="193"/>
      <c r="F2" s="192"/>
      <c r="G2" s="192"/>
      <c r="H2" s="192"/>
      <c r="I2" s="192"/>
      <c r="J2" s="192"/>
      <c r="K2" s="192"/>
      <c r="L2" s="8"/>
      <c r="M2" s="5"/>
    </row>
    <row r="3" spans="1:13" ht="26.25" customHeight="1">
      <c r="A3" s="5"/>
      <c r="B3" s="9"/>
      <c r="C3" s="201" t="s">
        <v>96</v>
      </c>
      <c r="D3" s="240"/>
      <c r="E3" s="240"/>
      <c r="F3" s="240"/>
      <c r="G3" s="5"/>
      <c r="H3" s="5"/>
      <c r="I3" s="5"/>
      <c r="J3" s="5"/>
      <c r="K3" s="5"/>
      <c r="L3" s="10"/>
      <c r="M3" s="5"/>
    </row>
    <row r="4" spans="1:13" ht="15.6">
      <c r="A4" s="5"/>
      <c r="B4" s="9"/>
      <c r="C4" s="167" t="s">
        <v>0</v>
      </c>
      <c r="D4" s="168" t="s">
        <v>97</v>
      </c>
      <c r="E4" s="167" t="s">
        <v>1</v>
      </c>
      <c r="F4" s="168">
        <v>1</v>
      </c>
      <c r="G4" s="5"/>
      <c r="H4" s="5"/>
      <c r="I4" s="5"/>
      <c r="J4" s="5"/>
      <c r="K4" s="5"/>
      <c r="L4" s="10"/>
      <c r="M4" s="5"/>
    </row>
    <row r="5" spans="1:13" ht="15.6">
      <c r="A5" s="5"/>
      <c r="B5" s="9"/>
      <c r="C5" s="241" t="s">
        <v>30</v>
      </c>
      <c r="D5" s="241"/>
      <c r="E5" s="241"/>
      <c r="F5" s="241"/>
      <c r="G5" s="241"/>
      <c r="H5" s="241"/>
      <c r="I5" s="241"/>
      <c r="J5" s="241"/>
      <c r="K5" s="241"/>
      <c r="L5" s="10"/>
      <c r="M5" s="5"/>
    </row>
    <row r="6" spans="1:13" ht="16.2" thickBot="1">
      <c r="A6" s="5"/>
      <c r="B6" s="9"/>
      <c r="C6" s="217" t="s">
        <v>31</v>
      </c>
      <c r="D6" s="217"/>
      <c r="E6" s="217"/>
      <c r="F6" s="217"/>
      <c r="G6" s="217"/>
      <c r="H6" s="217"/>
      <c r="I6" s="217"/>
      <c r="J6" s="217"/>
      <c r="K6" s="217"/>
      <c r="L6" s="10"/>
      <c r="M6" s="5"/>
    </row>
    <row r="7" spans="1:13" s="20" customFormat="1" ht="16.5" customHeight="1">
      <c r="A7" s="19"/>
      <c r="B7" s="184"/>
      <c r="C7" s="242" t="s">
        <v>85</v>
      </c>
      <c r="D7" s="243"/>
      <c r="E7" s="243"/>
      <c r="F7" s="243"/>
      <c r="G7" s="243"/>
      <c r="H7" s="243"/>
      <c r="I7" s="243"/>
      <c r="J7" s="243"/>
      <c r="K7" s="244"/>
      <c r="L7" s="21"/>
      <c r="M7" s="19"/>
    </row>
    <row r="8" spans="1:13" ht="33.75" customHeight="1" thickBot="1">
      <c r="A8" s="5"/>
      <c r="B8" s="185"/>
      <c r="C8" s="245"/>
      <c r="D8" s="246"/>
      <c r="E8" s="246"/>
      <c r="F8" s="246"/>
      <c r="G8" s="246"/>
      <c r="H8" s="246"/>
      <c r="I8" s="246"/>
      <c r="J8" s="246"/>
      <c r="K8" s="247"/>
      <c r="L8" s="10"/>
      <c r="M8" s="5"/>
    </row>
    <row r="9" spans="1:13" ht="34.5" customHeight="1">
      <c r="A9" s="5"/>
      <c r="B9" s="185"/>
      <c r="C9" s="248" t="s">
        <v>86</v>
      </c>
      <c r="D9" s="249"/>
      <c r="E9" s="249"/>
      <c r="F9" s="249"/>
      <c r="G9" s="249"/>
      <c r="H9" s="249"/>
      <c r="I9" s="249"/>
      <c r="J9" s="249"/>
      <c r="K9" s="250"/>
      <c r="L9" s="10"/>
      <c r="M9" s="5"/>
    </row>
    <row r="10" spans="1:13" ht="48.6" customHeight="1" thickBot="1">
      <c r="A10" s="5"/>
      <c r="B10" s="185"/>
      <c r="C10" s="357" t="s">
        <v>98</v>
      </c>
      <c r="D10" s="358"/>
      <c r="E10" s="358"/>
      <c r="F10" s="358"/>
      <c r="G10" s="358"/>
      <c r="H10" s="358"/>
      <c r="I10" s="358"/>
      <c r="J10" s="358"/>
      <c r="K10" s="359"/>
      <c r="L10" s="10"/>
      <c r="M10" s="5"/>
    </row>
    <row r="11" spans="1:13" ht="30" customHeight="1">
      <c r="A11" s="5"/>
      <c r="B11" s="9"/>
      <c r="C11" s="228" t="s">
        <v>3</v>
      </c>
      <c r="D11" s="221" t="s">
        <v>4</v>
      </c>
      <c r="E11" s="230" t="s">
        <v>5</v>
      </c>
      <c r="F11" s="230"/>
      <c r="G11" s="228" t="s">
        <v>6</v>
      </c>
      <c r="H11" s="221" t="s">
        <v>7</v>
      </c>
      <c r="I11" s="221" t="s">
        <v>8</v>
      </c>
      <c r="J11" s="224" t="s">
        <v>9</v>
      </c>
      <c r="K11" s="226" t="s">
        <v>10</v>
      </c>
      <c r="L11" s="10"/>
      <c r="M11" s="5"/>
    </row>
    <row r="12" spans="1:13" ht="30" customHeight="1" thickBot="1">
      <c r="A12" s="5"/>
      <c r="B12" s="9"/>
      <c r="C12" s="229"/>
      <c r="D12" s="222"/>
      <c r="E12" s="129" t="s">
        <v>11</v>
      </c>
      <c r="F12" s="129" t="s">
        <v>12</v>
      </c>
      <c r="G12" s="229"/>
      <c r="H12" s="222"/>
      <c r="I12" s="222"/>
      <c r="J12" s="225"/>
      <c r="K12" s="227"/>
      <c r="L12" s="10"/>
      <c r="M12" s="5"/>
    </row>
    <row r="13" spans="1:13" ht="30" customHeight="1">
      <c r="A13" s="5"/>
      <c r="B13" s="9"/>
      <c r="C13" s="360">
        <v>1</v>
      </c>
      <c r="D13" s="361" t="s">
        <v>99</v>
      </c>
      <c r="E13" s="361"/>
      <c r="F13" s="361"/>
      <c r="G13" s="361"/>
      <c r="H13" s="361"/>
      <c r="I13" s="361"/>
      <c r="J13" s="361"/>
      <c r="K13" s="362"/>
      <c r="L13" s="10"/>
      <c r="M13" s="5"/>
    </row>
    <row r="14" spans="1:13" ht="30" customHeight="1">
      <c r="A14" s="5"/>
      <c r="B14" s="9"/>
      <c r="C14" s="363"/>
      <c r="D14" s="131">
        <v>1.01</v>
      </c>
      <c r="E14" s="131"/>
      <c r="F14" s="131"/>
      <c r="G14" s="364" t="s">
        <v>100</v>
      </c>
      <c r="H14" s="365" t="s">
        <v>101</v>
      </c>
      <c r="I14" s="366">
        <v>774.7700000000001</v>
      </c>
      <c r="J14" s="412">
        <v>4296</v>
      </c>
      <c r="K14" s="368">
        <f>+ROUND(I14*J14,0)</f>
        <v>3328412</v>
      </c>
      <c r="L14" s="10"/>
      <c r="M14" s="5"/>
    </row>
    <row r="15" spans="1:13" ht="30" customHeight="1">
      <c r="A15" s="5"/>
      <c r="B15" s="9"/>
      <c r="C15" s="363"/>
      <c r="D15" s="131">
        <v>1.02</v>
      </c>
      <c r="E15" s="131"/>
      <c r="F15" s="131"/>
      <c r="G15" s="364" t="s">
        <v>102</v>
      </c>
      <c r="H15" s="365" t="s">
        <v>103</v>
      </c>
      <c r="I15" s="366">
        <v>264.92</v>
      </c>
      <c r="J15" s="412">
        <v>25560</v>
      </c>
      <c r="K15" s="368">
        <f t="shared" ref="K15" si="0">+ROUND(I15*J15,0)</f>
        <v>6771355</v>
      </c>
      <c r="L15" s="10"/>
      <c r="M15" s="5"/>
    </row>
    <row r="16" spans="1:13" ht="30" customHeight="1">
      <c r="A16" s="5"/>
      <c r="B16" s="9"/>
      <c r="C16" s="409" t="s">
        <v>13</v>
      </c>
      <c r="D16" s="410"/>
      <c r="E16" s="403"/>
      <c r="F16" s="403"/>
      <c r="G16" s="404"/>
      <c r="H16" s="405"/>
      <c r="I16" s="406"/>
      <c r="J16" s="407"/>
      <c r="K16" s="408">
        <f>SUM(K14:K15)</f>
        <v>10099767</v>
      </c>
      <c r="L16" s="10"/>
      <c r="M16" s="5"/>
    </row>
    <row r="17" spans="1:13" ht="30" customHeight="1">
      <c r="A17" s="5"/>
      <c r="B17" s="9"/>
      <c r="C17" s="369">
        <v>2</v>
      </c>
      <c r="D17" s="361" t="s">
        <v>104</v>
      </c>
      <c r="E17" s="361"/>
      <c r="F17" s="361"/>
      <c r="G17" s="361"/>
      <c r="H17" s="361"/>
      <c r="I17" s="361"/>
      <c r="J17" s="361"/>
      <c r="K17" s="370"/>
      <c r="L17" s="10"/>
      <c r="M17" s="5"/>
    </row>
    <row r="18" spans="1:13" ht="30" customHeight="1">
      <c r="A18" s="5"/>
      <c r="B18" s="9"/>
      <c r="C18" s="363"/>
      <c r="D18" s="131">
        <v>2.0099999999999998</v>
      </c>
      <c r="E18" s="131"/>
      <c r="F18" s="131"/>
      <c r="G18" s="364" t="s">
        <v>105</v>
      </c>
      <c r="H18" s="371" t="s">
        <v>106</v>
      </c>
      <c r="I18" s="372">
        <v>24.468536</v>
      </c>
      <c r="J18" s="413">
        <v>89183</v>
      </c>
      <c r="K18" s="368">
        <f>+ROUND(I18*J18,0)</f>
        <v>2182177</v>
      </c>
      <c r="L18" s="10"/>
      <c r="M18" s="5"/>
    </row>
    <row r="19" spans="1:13" s="5" customFormat="1" ht="30" customHeight="1">
      <c r="B19" s="9"/>
      <c r="C19" s="363"/>
      <c r="D19" s="131">
        <v>2.0199999999999996</v>
      </c>
      <c r="E19" s="131"/>
      <c r="F19" s="131"/>
      <c r="G19" s="364" t="s">
        <v>107</v>
      </c>
      <c r="H19" s="374" t="s">
        <v>101</v>
      </c>
      <c r="I19" s="372">
        <v>606.61</v>
      </c>
      <c r="J19" s="413">
        <v>16967</v>
      </c>
      <c r="K19" s="368">
        <f>+ROUND(I19*J19,0)</f>
        <v>10292352</v>
      </c>
      <c r="L19" s="10"/>
    </row>
    <row r="20" spans="1:13" s="5" customFormat="1" ht="30" customHeight="1">
      <c r="B20" s="9"/>
      <c r="C20" s="363"/>
      <c r="D20" s="131">
        <v>2.0299999999999994</v>
      </c>
      <c r="E20" s="130"/>
      <c r="F20" s="130"/>
      <c r="G20" s="364" t="s">
        <v>108</v>
      </c>
      <c r="H20" s="374" t="s">
        <v>101</v>
      </c>
      <c r="I20" s="372">
        <v>57.55</v>
      </c>
      <c r="J20" s="413">
        <v>18380</v>
      </c>
      <c r="K20" s="368">
        <f t="shared" ref="K20:K25" si="1">+ROUND(I20*J20,0)</f>
        <v>1057769</v>
      </c>
      <c r="L20" s="10"/>
    </row>
    <row r="21" spans="1:13" s="5" customFormat="1" ht="30" customHeight="1">
      <c r="B21" s="9"/>
      <c r="C21" s="363"/>
      <c r="D21" s="131">
        <v>2.0399999999999991</v>
      </c>
      <c r="E21" s="131"/>
      <c r="F21" s="131"/>
      <c r="G21" s="364" t="s">
        <v>109</v>
      </c>
      <c r="H21" s="374" t="s">
        <v>110</v>
      </c>
      <c r="I21" s="372">
        <v>8</v>
      </c>
      <c r="J21" s="413">
        <v>13786</v>
      </c>
      <c r="K21" s="368">
        <f t="shared" si="1"/>
        <v>110288</v>
      </c>
      <c r="L21" s="10"/>
    </row>
    <row r="22" spans="1:13" s="5" customFormat="1" ht="30" customHeight="1">
      <c r="B22" s="9"/>
      <c r="C22" s="363"/>
      <c r="D22" s="131">
        <v>2.0499999999999998</v>
      </c>
      <c r="E22" s="131"/>
      <c r="F22" s="131"/>
      <c r="G22" s="364" t="s">
        <v>111</v>
      </c>
      <c r="H22" s="374" t="s">
        <v>110</v>
      </c>
      <c r="I22" s="372">
        <v>10</v>
      </c>
      <c r="J22" s="413">
        <v>126828</v>
      </c>
      <c r="K22" s="368">
        <f t="shared" si="1"/>
        <v>1268280</v>
      </c>
      <c r="L22" s="10"/>
    </row>
    <row r="23" spans="1:13" s="5" customFormat="1" ht="30" customHeight="1">
      <c r="B23" s="9"/>
      <c r="C23" s="363"/>
      <c r="D23" s="131">
        <v>2.06</v>
      </c>
      <c r="E23" s="131"/>
      <c r="F23" s="131"/>
      <c r="G23" s="364" t="s">
        <v>112</v>
      </c>
      <c r="H23" s="374" t="s">
        <v>110</v>
      </c>
      <c r="I23" s="372">
        <v>4</v>
      </c>
      <c r="J23" s="413">
        <v>84552</v>
      </c>
      <c r="K23" s="368">
        <f t="shared" si="1"/>
        <v>338208</v>
      </c>
      <c r="L23" s="10"/>
    </row>
    <row r="24" spans="1:13" s="5" customFormat="1" ht="30" customHeight="1">
      <c r="B24" s="9"/>
      <c r="C24" s="363"/>
      <c r="D24" s="131">
        <v>2.0699999999999998</v>
      </c>
      <c r="E24" s="131"/>
      <c r="F24" s="131"/>
      <c r="G24" s="364" t="s">
        <v>113</v>
      </c>
      <c r="H24" s="374" t="s">
        <v>106</v>
      </c>
      <c r="I24" s="372">
        <v>141.02673600000003</v>
      </c>
      <c r="J24" s="413">
        <v>79762</v>
      </c>
      <c r="K24" s="368">
        <f t="shared" si="1"/>
        <v>11248575</v>
      </c>
      <c r="L24" s="10"/>
    </row>
    <row r="25" spans="1:13" s="5" customFormat="1" ht="30" customHeight="1">
      <c r="B25" s="9"/>
      <c r="C25" s="130"/>
      <c r="D25" s="131">
        <v>2.08</v>
      </c>
      <c r="E25" s="131"/>
      <c r="F25" s="131"/>
      <c r="G25" s="364" t="s">
        <v>114</v>
      </c>
      <c r="H25" s="374" t="s">
        <v>106</v>
      </c>
      <c r="I25" s="372">
        <f>+I24</f>
        <v>141.02673600000003</v>
      </c>
      <c r="J25" s="413">
        <v>19621</v>
      </c>
      <c r="K25" s="368">
        <f t="shared" si="1"/>
        <v>2767086</v>
      </c>
      <c r="L25" s="10"/>
    </row>
    <row r="26" spans="1:13" s="5" customFormat="1" ht="30" customHeight="1">
      <c r="B26" s="9"/>
      <c r="C26" s="409" t="s">
        <v>13</v>
      </c>
      <c r="D26" s="398"/>
      <c r="E26" s="398"/>
      <c r="F26" s="398"/>
      <c r="G26" s="399"/>
      <c r="H26" s="400"/>
      <c r="I26" s="401"/>
      <c r="J26" s="402"/>
      <c r="K26" s="408">
        <f>SUM(K18:K25)</f>
        <v>29264735</v>
      </c>
      <c r="L26" s="10"/>
    </row>
    <row r="27" spans="1:13" s="5" customFormat="1" ht="30" customHeight="1">
      <c r="B27" s="9"/>
      <c r="C27" s="369">
        <v>3</v>
      </c>
      <c r="D27" s="361" t="s">
        <v>115</v>
      </c>
      <c r="E27" s="361"/>
      <c r="F27" s="361"/>
      <c r="G27" s="361"/>
      <c r="H27" s="361"/>
      <c r="I27" s="361"/>
      <c r="J27" s="361"/>
      <c r="K27" s="362"/>
      <c r="L27" s="10"/>
    </row>
    <row r="28" spans="1:13" s="5" customFormat="1" ht="30" customHeight="1">
      <c r="B28" s="9"/>
      <c r="C28" s="363"/>
      <c r="D28" s="131">
        <v>3.01</v>
      </c>
      <c r="E28" s="130"/>
      <c r="F28" s="130"/>
      <c r="G28" s="364" t="s">
        <v>116</v>
      </c>
      <c r="H28" s="374" t="s">
        <v>106</v>
      </c>
      <c r="I28" s="372">
        <f>(111.52*0.1)+(551.77*0.1)</f>
        <v>66.329000000000008</v>
      </c>
      <c r="J28" s="414">
        <v>60657</v>
      </c>
      <c r="K28" s="368">
        <f>+ROUND(I28*J28,0)</f>
        <v>4023318</v>
      </c>
      <c r="L28" s="10"/>
    </row>
    <row r="29" spans="1:13" s="5" customFormat="1" ht="30" customHeight="1">
      <c r="B29" s="9"/>
      <c r="C29" s="363"/>
      <c r="D29" s="131">
        <v>3.02</v>
      </c>
      <c r="E29" s="130"/>
      <c r="F29" s="130"/>
      <c r="G29" s="379" t="s">
        <v>117</v>
      </c>
      <c r="H29" s="374" t="s">
        <v>106</v>
      </c>
      <c r="I29" s="372">
        <f>722.58*0.09</f>
        <v>65.032200000000003</v>
      </c>
      <c r="J29" s="415">
        <v>133328</v>
      </c>
      <c r="K29" s="368">
        <f t="shared" ref="K29" si="2">+ROUND(I29*J29,0)</f>
        <v>8670613</v>
      </c>
      <c r="L29" s="10"/>
    </row>
    <row r="30" spans="1:13" s="5" customFormat="1" ht="30" customHeight="1">
      <c r="B30" s="9"/>
      <c r="C30" s="409" t="s">
        <v>13</v>
      </c>
      <c r="D30" s="398"/>
      <c r="E30" s="398"/>
      <c r="F30" s="398"/>
      <c r="G30" s="399"/>
      <c r="H30" s="400"/>
      <c r="I30" s="401"/>
      <c r="J30" s="402"/>
      <c r="K30" s="411">
        <f>SUM(K28:K29)</f>
        <v>12693931</v>
      </c>
      <c r="L30" s="10"/>
    </row>
    <row r="31" spans="1:13" s="5" customFormat="1" ht="30" customHeight="1">
      <c r="B31" s="9"/>
      <c r="C31" s="369">
        <v>4</v>
      </c>
      <c r="D31" s="361" t="s">
        <v>118</v>
      </c>
      <c r="E31" s="361"/>
      <c r="F31" s="361"/>
      <c r="G31" s="361"/>
      <c r="H31" s="361"/>
      <c r="I31" s="361"/>
      <c r="J31" s="361"/>
      <c r="K31" s="370"/>
      <c r="L31" s="10"/>
    </row>
    <row r="32" spans="1:13" s="5" customFormat="1" ht="30" customHeight="1">
      <c r="B32" s="9"/>
      <c r="C32" s="363"/>
      <c r="D32" s="131">
        <v>4.01</v>
      </c>
      <c r="E32" s="363"/>
      <c r="F32" s="363"/>
      <c r="G32" s="364" t="s">
        <v>119</v>
      </c>
      <c r="H32" s="374" t="s">
        <v>103</v>
      </c>
      <c r="I32" s="372">
        <v>271.95</v>
      </c>
      <c r="J32" s="416">
        <v>60808</v>
      </c>
      <c r="K32" s="368">
        <f>+ROUND(I32*J32,0)</f>
        <v>16536736</v>
      </c>
      <c r="L32" s="10"/>
    </row>
    <row r="33" spans="1:13" s="5" customFormat="1" ht="30" customHeight="1">
      <c r="B33" s="9"/>
      <c r="C33" s="363"/>
      <c r="D33" s="131">
        <v>4.0199999999999996</v>
      </c>
      <c r="E33" s="363"/>
      <c r="F33" s="363"/>
      <c r="G33" s="364" t="s">
        <v>120</v>
      </c>
      <c r="H33" s="374" t="s">
        <v>103</v>
      </c>
      <c r="I33" s="372">
        <v>36.120000000000005</v>
      </c>
      <c r="J33" s="416">
        <v>70161</v>
      </c>
      <c r="K33" s="368">
        <f>+ROUND(I33*J33,0)</f>
        <v>2534215</v>
      </c>
      <c r="L33" s="10"/>
    </row>
    <row r="34" spans="1:13" s="5" customFormat="1" ht="30" customHeight="1">
      <c r="B34" s="9"/>
      <c r="C34" s="363"/>
      <c r="D34" s="131">
        <v>4.0299999999999994</v>
      </c>
      <c r="E34" s="363"/>
      <c r="F34" s="363"/>
      <c r="G34" s="364" t="s">
        <v>121</v>
      </c>
      <c r="H34" s="374" t="s">
        <v>101</v>
      </c>
      <c r="I34" s="372">
        <v>111.52</v>
      </c>
      <c r="J34" s="416">
        <v>103579</v>
      </c>
      <c r="K34" s="368">
        <f>+ROUND(I34*J34,0)</f>
        <v>11551130</v>
      </c>
      <c r="L34" s="10"/>
    </row>
    <row r="35" spans="1:13" s="5" customFormat="1" ht="30" customHeight="1">
      <c r="B35" s="9"/>
      <c r="C35" s="363"/>
      <c r="D35" s="131">
        <v>4.0399999999999991</v>
      </c>
      <c r="E35" s="363"/>
      <c r="F35" s="363"/>
      <c r="G35" s="381" t="s">
        <v>122</v>
      </c>
      <c r="H35" s="374" t="s">
        <v>101</v>
      </c>
      <c r="I35" s="372">
        <v>551.77</v>
      </c>
      <c r="J35" s="417">
        <v>126659</v>
      </c>
      <c r="K35" s="368">
        <f>+ROUND(I35*J35,0)</f>
        <v>69886636</v>
      </c>
      <c r="L35" s="10"/>
    </row>
    <row r="36" spans="1:13" ht="30" customHeight="1">
      <c r="B36" s="16"/>
      <c r="C36" s="363"/>
      <c r="D36" s="131">
        <v>4.0499999999999989</v>
      </c>
      <c r="E36" s="363"/>
      <c r="F36" s="363"/>
      <c r="G36" s="364" t="s">
        <v>123</v>
      </c>
      <c r="H36" s="374" t="s">
        <v>103</v>
      </c>
      <c r="I36" s="372">
        <v>75</v>
      </c>
      <c r="J36" s="417">
        <v>47711</v>
      </c>
      <c r="K36" s="368">
        <f>+ROUND(I36*J36,0)</f>
        <v>3578325</v>
      </c>
      <c r="L36" s="17"/>
    </row>
    <row r="37" spans="1:13" ht="30" customHeight="1">
      <c r="A37" s="5"/>
      <c r="B37" s="9"/>
      <c r="C37" s="363"/>
      <c r="D37" s="131">
        <v>4.0599999999999987</v>
      </c>
      <c r="E37" s="363"/>
      <c r="F37" s="363"/>
      <c r="G37" s="364" t="s">
        <v>124</v>
      </c>
      <c r="H37" s="374" t="s">
        <v>103</v>
      </c>
      <c r="I37" s="372">
        <v>39.35</v>
      </c>
      <c r="J37" s="417">
        <v>240874</v>
      </c>
      <c r="K37" s="368">
        <f t="shared" ref="K37:K38" si="3">+ROUND(I37*J37,0)</f>
        <v>9478392</v>
      </c>
      <c r="L37" s="10"/>
      <c r="M37" s="5"/>
    </row>
    <row r="38" spans="1:13" ht="30" customHeight="1">
      <c r="A38" s="5"/>
      <c r="B38" s="9"/>
      <c r="C38" s="363"/>
      <c r="D38" s="131">
        <v>4.0699999999999985</v>
      </c>
      <c r="E38" s="130"/>
      <c r="F38" s="130"/>
      <c r="G38" s="364" t="s">
        <v>125</v>
      </c>
      <c r="H38" s="374" t="s">
        <v>101</v>
      </c>
      <c r="I38" s="372">
        <v>8.32</v>
      </c>
      <c r="J38" s="413">
        <v>37748</v>
      </c>
      <c r="K38" s="368">
        <f t="shared" si="3"/>
        <v>314063</v>
      </c>
      <c r="L38" s="10"/>
      <c r="M38" s="5"/>
    </row>
    <row r="39" spans="1:13" ht="30" customHeight="1">
      <c r="A39" s="5"/>
      <c r="B39" s="9"/>
      <c r="C39" s="409" t="s">
        <v>13</v>
      </c>
      <c r="D39" s="398"/>
      <c r="E39" s="398"/>
      <c r="F39" s="398"/>
      <c r="G39" s="399"/>
      <c r="H39" s="400"/>
      <c r="I39" s="401"/>
      <c r="J39" s="402"/>
      <c r="K39" s="411">
        <f>SUM(K32:K38)</f>
        <v>113879497</v>
      </c>
      <c r="L39" s="10"/>
      <c r="M39" s="5"/>
    </row>
    <row r="40" spans="1:13" ht="30" customHeight="1">
      <c r="A40" s="5"/>
      <c r="B40" s="9"/>
      <c r="C40" s="369">
        <v>5</v>
      </c>
      <c r="D40" s="361" t="s">
        <v>126</v>
      </c>
      <c r="E40" s="361"/>
      <c r="F40" s="361"/>
      <c r="G40" s="361"/>
      <c r="H40" s="361"/>
      <c r="I40" s="361"/>
      <c r="J40" s="361"/>
      <c r="K40" s="370"/>
      <c r="L40" s="10"/>
      <c r="M40" s="5"/>
    </row>
    <row r="41" spans="1:13" ht="42.6" customHeight="1">
      <c r="A41" s="5"/>
      <c r="B41" s="9"/>
      <c r="C41" s="363"/>
      <c r="D41" s="131">
        <v>5.01</v>
      </c>
      <c r="E41" s="363"/>
      <c r="F41" s="363"/>
      <c r="G41" s="385" t="s">
        <v>127</v>
      </c>
      <c r="H41" s="363" t="s">
        <v>110</v>
      </c>
      <c r="I41" s="372">
        <v>2</v>
      </c>
      <c r="J41" s="417">
        <v>5316870</v>
      </c>
      <c r="K41" s="368">
        <f>+ROUND(I41*J41,0)</f>
        <v>10633740</v>
      </c>
      <c r="L41" s="10"/>
      <c r="M41" s="5"/>
    </row>
    <row r="42" spans="1:13" ht="43.8" customHeight="1">
      <c r="A42" s="5"/>
      <c r="B42" s="9"/>
      <c r="C42" s="363"/>
      <c r="D42" s="131">
        <v>5.0199999999999996</v>
      </c>
      <c r="E42" s="363"/>
      <c r="F42" s="363"/>
      <c r="G42" s="385" t="s">
        <v>128</v>
      </c>
      <c r="H42" s="363" t="s">
        <v>129</v>
      </c>
      <c r="I42" s="372">
        <v>40</v>
      </c>
      <c r="J42" s="417">
        <v>906735</v>
      </c>
      <c r="K42" s="368">
        <f>+ROUND(I42*J42,0)</f>
        <v>36269400</v>
      </c>
      <c r="L42" s="10"/>
      <c r="M42" s="5"/>
    </row>
    <row r="43" spans="1:13" ht="80.400000000000006" customHeight="1">
      <c r="A43" s="5"/>
      <c r="B43" s="9"/>
      <c r="C43" s="363"/>
      <c r="D43" s="131">
        <v>5.0299999999999994</v>
      </c>
      <c r="E43" s="363"/>
      <c r="F43" s="363"/>
      <c r="G43" s="385" t="s">
        <v>130</v>
      </c>
      <c r="H43" s="363" t="s">
        <v>110</v>
      </c>
      <c r="I43" s="372">
        <v>3</v>
      </c>
      <c r="J43" s="417">
        <v>891470</v>
      </c>
      <c r="K43" s="368">
        <f t="shared" ref="K43:K47" si="4">+ROUND(I43*J43,0)</f>
        <v>2674410</v>
      </c>
      <c r="L43" s="10"/>
      <c r="M43" s="5"/>
    </row>
    <row r="44" spans="1:13" ht="30" customHeight="1">
      <c r="A44" s="5"/>
      <c r="B44" s="9"/>
      <c r="C44" s="409" t="s">
        <v>13</v>
      </c>
      <c r="D44" s="398"/>
      <c r="E44" s="398"/>
      <c r="F44" s="398"/>
      <c r="G44" s="399"/>
      <c r="H44" s="400"/>
      <c r="I44" s="401"/>
      <c r="J44" s="402"/>
      <c r="K44" s="411">
        <f>SUM(K41:K43)</f>
        <v>49577550</v>
      </c>
      <c r="L44" s="10"/>
      <c r="M44" s="5"/>
    </row>
    <row r="45" spans="1:13" ht="30" customHeight="1">
      <c r="A45" s="5"/>
      <c r="B45" s="9"/>
      <c r="C45" s="369">
        <v>6</v>
      </c>
      <c r="D45" s="361" t="s">
        <v>131</v>
      </c>
      <c r="E45" s="361"/>
      <c r="F45" s="361"/>
      <c r="G45" s="361"/>
      <c r="H45" s="361"/>
      <c r="I45" s="361"/>
      <c r="J45" s="361"/>
      <c r="K45" s="370"/>
      <c r="L45" s="10"/>
      <c r="M45" s="5"/>
    </row>
    <row r="46" spans="1:13" ht="30" customHeight="1">
      <c r="A46" s="5"/>
      <c r="B46" s="9"/>
      <c r="C46" s="363"/>
      <c r="D46" s="131">
        <v>6.01</v>
      </c>
      <c r="E46" s="363"/>
      <c r="F46" s="363"/>
      <c r="G46" s="385" t="s">
        <v>132</v>
      </c>
      <c r="H46" s="365" t="s">
        <v>110</v>
      </c>
      <c r="I46" s="386">
        <v>5</v>
      </c>
      <c r="J46" s="417">
        <v>1444298</v>
      </c>
      <c r="K46" s="368">
        <f t="shared" si="4"/>
        <v>7221490</v>
      </c>
      <c r="L46" s="10"/>
      <c r="M46" s="5"/>
    </row>
    <row r="47" spans="1:13" ht="30" customHeight="1">
      <c r="A47" s="5"/>
      <c r="B47" s="9"/>
      <c r="C47" s="363"/>
      <c r="D47" s="131">
        <v>6.02</v>
      </c>
      <c r="E47" s="363"/>
      <c r="F47" s="363"/>
      <c r="G47" s="385" t="s">
        <v>133</v>
      </c>
      <c r="H47" s="365" t="s">
        <v>110</v>
      </c>
      <c r="I47" s="386">
        <v>3</v>
      </c>
      <c r="J47" s="417">
        <v>1706342</v>
      </c>
      <c r="K47" s="368">
        <f t="shared" si="4"/>
        <v>5119026</v>
      </c>
      <c r="L47" s="10"/>
      <c r="M47" s="5"/>
    </row>
    <row r="48" spans="1:13" ht="30" customHeight="1">
      <c r="A48" s="5"/>
      <c r="B48" s="9"/>
      <c r="C48" s="409" t="s">
        <v>13</v>
      </c>
      <c r="D48" s="398"/>
      <c r="E48" s="398"/>
      <c r="F48" s="398"/>
      <c r="G48" s="399"/>
      <c r="H48" s="400"/>
      <c r="I48" s="401"/>
      <c r="J48" s="402"/>
      <c r="K48" s="411">
        <f>SUM(K46:K47)</f>
        <v>12340516</v>
      </c>
      <c r="L48" s="10"/>
      <c r="M48" s="5"/>
    </row>
    <row r="49" spans="1:13" s="5" customFormat="1" ht="30" customHeight="1">
      <c r="B49" s="9"/>
      <c r="C49" s="369">
        <v>7</v>
      </c>
      <c r="D49" s="361" t="s">
        <v>134</v>
      </c>
      <c r="E49" s="361"/>
      <c r="F49" s="361"/>
      <c r="G49" s="361"/>
      <c r="H49" s="361"/>
      <c r="I49" s="361"/>
      <c r="J49" s="361"/>
      <c r="K49" s="370"/>
      <c r="L49" s="10"/>
    </row>
    <row r="50" spans="1:13" ht="88.8" customHeight="1">
      <c r="A50" s="5"/>
      <c r="B50" s="9"/>
      <c r="C50" s="363"/>
      <c r="D50" s="131">
        <v>7.01</v>
      </c>
      <c r="E50" s="363"/>
      <c r="F50" s="363"/>
      <c r="G50" s="387" t="s">
        <v>135</v>
      </c>
      <c r="H50" s="365" t="s">
        <v>110</v>
      </c>
      <c r="I50" s="372">
        <v>1</v>
      </c>
      <c r="J50" s="417">
        <v>3355316</v>
      </c>
      <c r="K50" s="368">
        <f>+ROUND(I50*J50,0)</f>
        <v>3355316</v>
      </c>
      <c r="L50" s="10"/>
      <c r="M50" s="5"/>
    </row>
    <row r="51" spans="1:13" ht="94.2" customHeight="1">
      <c r="A51" s="5"/>
      <c r="B51" s="9"/>
      <c r="C51" s="363"/>
      <c r="D51" s="131">
        <v>7.02</v>
      </c>
      <c r="E51" s="363"/>
      <c r="F51" s="363"/>
      <c r="G51" s="387" t="s">
        <v>136</v>
      </c>
      <c r="H51" s="365" t="s">
        <v>110</v>
      </c>
      <c r="I51" s="372">
        <v>1</v>
      </c>
      <c r="J51" s="417">
        <v>5553524</v>
      </c>
      <c r="K51" s="368">
        <f>+ROUND(I51*J51,0)</f>
        <v>5553524</v>
      </c>
      <c r="L51" s="10"/>
      <c r="M51" s="5"/>
    </row>
    <row r="52" spans="1:13" ht="91.8" customHeight="1">
      <c r="A52" s="5"/>
      <c r="B52" s="9"/>
      <c r="C52" s="363"/>
      <c r="D52" s="131">
        <v>7.0299999999999994</v>
      </c>
      <c r="E52" s="363"/>
      <c r="F52" s="363"/>
      <c r="G52" s="387" t="s">
        <v>137</v>
      </c>
      <c r="H52" s="365" t="s">
        <v>110</v>
      </c>
      <c r="I52" s="372">
        <v>1</v>
      </c>
      <c r="J52" s="417">
        <v>4539803</v>
      </c>
      <c r="K52" s="368">
        <f t="shared" ref="K52" si="5">+ROUND(I52*J52,0)</f>
        <v>4539803</v>
      </c>
      <c r="L52" s="10"/>
      <c r="M52" s="5"/>
    </row>
    <row r="53" spans="1:13" ht="99" customHeight="1">
      <c r="A53" s="5"/>
      <c r="B53" s="9"/>
      <c r="C53" s="363"/>
      <c r="D53" s="131">
        <v>7.0399999999999991</v>
      </c>
      <c r="E53" s="363"/>
      <c r="F53" s="363"/>
      <c r="G53" s="387" t="s">
        <v>138</v>
      </c>
      <c r="H53" s="365" t="s">
        <v>110</v>
      </c>
      <c r="I53" s="372">
        <v>1</v>
      </c>
      <c r="J53" s="417">
        <v>3718867</v>
      </c>
      <c r="K53" s="368">
        <f>+ROUND(I53*J53,0)</f>
        <v>3718867</v>
      </c>
      <c r="L53" s="10"/>
      <c r="M53" s="5"/>
    </row>
    <row r="54" spans="1:13" s="5" customFormat="1" ht="30" customHeight="1">
      <c r="B54" s="9"/>
      <c r="C54" s="409" t="s">
        <v>13</v>
      </c>
      <c r="D54" s="398"/>
      <c r="E54" s="398"/>
      <c r="F54" s="398"/>
      <c r="G54" s="399"/>
      <c r="H54" s="400"/>
      <c r="I54" s="401"/>
      <c r="J54" s="402"/>
      <c r="K54" s="411">
        <f>SUM(K50:K53)</f>
        <v>17167510</v>
      </c>
      <c r="L54" s="10"/>
    </row>
    <row r="55" spans="1:13" ht="30" customHeight="1">
      <c r="A55" s="5"/>
      <c r="B55" s="9"/>
      <c r="C55" s="369">
        <v>8</v>
      </c>
      <c r="D55" s="361" t="s">
        <v>139</v>
      </c>
      <c r="E55" s="361"/>
      <c r="F55" s="361"/>
      <c r="G55" s="361"/>
      <c r="H55" s="361"/>
      <c r="I55" s="361"/>
      <c r="J55" s="361"/>
      <c r="K55" s="370"/>
      <c r="L55" s="10"/>
      <c r="M55" s="5"/>
    </row>
    <row r="56" spans="1:13" ht="30" customHeight="1">
      <c r="A56" s="5"/>
      <c r="B56" s="9"/>
      <c r="C56" s="363"/>
      <c r="D56" s="131">
        <v>8.01</v>
      </c>
      <c r="E56" s="363"/>
      <c r="F56" s="363"/>
      <c r="G56" s="385" t="s">
        <v>140</v>
      </c>
      <c r="H56" s="388" t="s">
        <v>110</v>
      </c>
      <c r="I56" s="372">
        <v>9</v>
      </c>
      <c r="J56" s="417">
        <v>1926900</v>
      </c>
      <c r="K56" s="368">
        <f>+ROUND(I56*J56,0)</f>
        <v>17342100</v>
      </c>
      <c r="L56" s="10"/>
      <c r="M56" s="5"/>
    </row>
    <row r="57" spans="1:13" ht="30" customHeight="1">
      <c r="A57" s="5"/>
      <c r="B57" s="9"/>
      <c r="C57" s="363"/>
      <c r="D57" s="131">
        <v>8.02</v>
      </c>
      <c r="E57" s="363"/>
      <c r="F57" s="363"/>
      <c r="G57" s="385" t="s">
        <v>141</v>
      </c>
      <c r="H57" s="388" t="s">
        <v>103</v>
      </c>
      <c r="I57" s="372">
        <v>180</v>
      </c>
      <c r="J57" s="417">
        <v>29700</v>
      </c>
      <c r="K57" s="368">
        <f>+ROUND(I57*J57,0)</f>
        <v>5346000</v>
      </c>
      <c r="L57" s="10"/>
      <c r="M57" s="5"/>
    </row>
    <row r="58" spans="1:13" ht="30" customHeight="1">
      <c r="A58" s="5"/>
      <c r="B58" s="9"/>
      <c r="C58" s="409" t="s">
        <v>13</v>
      </c>
      <c r="D58" s="398"/>
      <c r="E58" s="398"/>
      <c r="F58" s="398"/>
      <c r="G58" s="399"/>
      <c r="H58" s="400"/>
      <c r="I58" s="401"/>
      <c r="J58" s="402"/>
      <c r="K58" s="411">
        <f>SUM(K54:K57)</f>
        <v>39855610</v>
      </c>
      <c r="L58" s="10"/>
      <c r="M58" s="5"/>
    </row>
    <row r="59" spans="1:13" ht="30" customHeight="1">
      <c r="A59" s="5"/>
      <c r="B59" s="9"/>
      <c r="C59" s="369">
        <v>9</v>
      </c>
      <c r="D59" s="361" t="s">
        <v>142</v>
      </c>
      <c r="E59" s="361"/>
      <c r="F59" s="361"/>
      <c r="G59" s="361"/>
      <c r="H59" s="361"/>
      <c r="I59" s="361"/>
      <c r="J59" s="361"/>
      <c r="K59" s="370"/>
      <c r="L59" s="10"/>
      <c r="M59" s="5"/>
    </row>
    <row r="60" spans="1:13" ht="30" customHeight="1">
      <c r="A60" s="5"/>
      <c r="B60" s="9"/>
      <c r="C60" s="363"/>
      <c r="D60" s="131">
        <v>9.01</v>
      </c>
      <c r="E60" s="363"/>
      <c r="F60" s="363"/>
      <c r="G60" s="389" t="s">
        <v>143</v>
      </c>
      <c r="H60" s="390" t="s">
        <v>144</v>
      </c>
      <c r="I60" s="391">
        <v>1</v>
      </c>
      <c r="J60" s="418">
        <f>8049000-3249+874</f>
        <v>8046625</v>
      </c>
      <c r="K60" s="368">
        <f>+ROUND(I60*J60,0)</f>
        <v>8046625</v>
      </c>
      <c r="L60" s="10"/>
      <c r="M60" s="5"/>
    </row>
    <row r="61" spans="1:13" ht="30" customHeight="1">
      <c r="A61" s="5"/>
      <c r="B61" s="9"/>
      <c r="C61" s="363"/>
      <c r="D61" s="131">
        <v>9.02</v>
      </c>
      <c r="E61" s="363"/>
      <c r="F61" s="363"/>
      <c r="G61" s="389" t="s">
        <v>145</v>
      </c>
      <c r="H61" s="390" t="s">
        <v>144</v>
      </c>
      <c r="I61" s="391">
        <v>1</v>
      </c>
      <c r="J61" s="418">
        <v>5220259</v>
      </c>
      <c r="K61" s="368">
        <f>+ROUND(I61*J61,0)</f>
        <v>5220259</v>
      </c>
      <c r="L61" s="10"/>
      <c r="M61" s="5"/>
    </row>
    <row r="62" spans="1:13" ht="30" customHeight="1">
      <c r="A62" s="5"/>
      <c r="B62" s="9"/>
      <c r="C62" s="363"/>
      <c r="D62" s="131">
        <v>9.0299999999999994</v>
      </c>
      <c r="E62" s="363"/>
      <c r="F62" s="363"/>
      <c r="G62" s="389" t="s">
        <v>146</v>
      </c>
      <c r="H62" s="390" t="s">
        <v>144</v>
      </c>
      <c r="I62" s="391">
        <v>1</v>
      </c>
      <c r="J62" s="417">
        <v>1854000</v>
      </c>
      <c r="K62" s="368">
        <f t="shared" ref="K62" si="6">+ROUND(I62*J62,0)</f>
        <v>1854000</v>
      </c>
      <c r="L62" s="10"/>
      <c r="M62" s="5"/>
    </row>
    <row r="63" spans="1:13" ht="30" customHeight="1">
      <c r="A63" s="5"/>
      <c r="B63" s="9"/>
      <c r="C63" s="409" t="s">
        <v>13</v>
      </c>
      <c r="D63" s="398"/>
      <c r="E63" s="398"/>
      <c r="F63" s="398"/>
      <c r="G63" s="399"/>
      <c r="H63" s="400"/>
      <c r="I63" s="401"/>
      <c r="J63" s="402"/>
      <c r="K63" s="411">
        <f>SUM(K60:K62)</f>
        <v>15120884</v>
      </c>
      <c r="L63" s="10"/>
      <c r="M63" s="5"/>
    </row>
    <row r="64" spans="1:13" ht="30" customHeight="1">
      <c r="A64" s="5"/>
      <c r="B64" s="9"/>
      <c r="C64" s="395" t="s">
        <v>14</v>
      </c>
      <c r="D64" s="395"/>
      <c r="E64" s="395"/>
      <c r="F64" s="395"/>
      <c r="G64" s="395"/>
      <c r="H64" s="395"/>
      <c r="I64" s="395"/>
      <c r="J64" s="395"/>
      <c r="K64" s="396">
        <f>+K54+K39++K30+K26+K16+K44+K48+K58+K63</f>
        <v>300000000</v>
      </c>
      <c r="L64" s="10"/>
      <c r="M64" s="5"/>
    </row>
    <row r="65" spans="1:13" s="3" customFormat="1" ht="16.2" thickBot="1">
      <c r="A65" s="11"/>
      <c r="B65" s="12"/>
      <c r="C65" s="133"/>
      <c r="D65" s="133"/>
      <c r="E65" s="133"/>
      <c r="F65" s="133"/>
      <c r="G65" s="133"/>
      <c r="H65" s="133"/>
      <c r="I65" s="133"/>
      <c r="J65" s="133"/>
      <c r="K65" s="134"/>
      <c r="L65" s="13"/>
      <c r="M65" s="11"/>
    </row>
    <row r="66" spans="1:13" s="3" customFormat="1" ht="30" customHeight="1">
      <c r="A66" s="11"/>
      <c r="B66" s="12"/>
      <c r="C66" s="135"/>
      <c r="D66" s="136"/>
      <c r="E66" s="135"/>
      <c r="F66" s="135"/>
      <c r="G66" s="218"/>
      <c r="H66" s="219"/>
      <c r="I66" s="220"/>
      <c r="J66" s="137"/>
      <c r="K66" s="138"/>
      <c r="L66" s="13"/>
      <c r="M66" s="11"/>
    </row>
    <row r="67" spans="1:13" s="3" customFormat="1" ht="30" customHeight="1">
      <c r="A67" s="11"/>
      <c r="B67" s="12"/>
      <c r="C67" s="135"/>
      <c r="D67" s="136"/>
      <c r="E67" s="135"/>
      <c r="F67" s="135"/>
      <c r="G67" s="139"/>
      <c r="H67" s="140"/>
      <c r="I67" s="141"/>
      <c r="J67" s="142"/>
      <c r="K67" s="143"/>
      <c r="L67" s="13"/>
      <c r="M67" s="11"/>
    </row>
    <row r="68" spans="1:13" s="3" customFormat="1" ht="30" customHeight="1">
      <c r="A68" s="11"/>
      <c r="B68" s="12"/>
      <c r="C68" s="135"/>
      <c r="D68" s="144"/>
      <c r="E68" s="144"/>
      <c r="F68" s="144"/>
      <c r="G68" s="139"/>
      <c r="H68" s="145"/>
      <c r="I68" s="146"/>
      <c r="J68" s="147"/>
      <c r="K68" s="143"/>
      <c r="L68" s="13"/>
      <c r="M68" s="11"/>
    </row>
    <row r="69" spans="1:13" s="3" customFormat="1" ht="30" customHeight="1">
      <c r="A69" s="11"/>
      <c r="B69" s="12"/>
      <c r="C69" s="135"/>
      <c r="D69" s="144"/>
      <c r="E69" s="144"/>
      <c r="F69" s="144"/>
      <c r="G69" s="148" t="s">
        <v>15</v>
      </c>
      <c r="H69" s="145"/>
      <c r="I69" s="146"/>
      <c r="J69" s="147"/>
      <c r="K69" s="149"/>
      <c r="L69" s="13"/>
      <c r="M69" s="11"/>
    </row>
    <row r="70" spans="1:13" s="3" customFormat="1" ht="30" customHeight="1">
      <c r="A70" s="11"/>
      <c r="B70" s="12"/>
      <c r="C70" s="135"/>
      <c r="D70" s="136"/>
      <c r="E70" s="135"/>
      <c r="F70" s="135"/>
      <c r="G70" s="150"/>
      <c r="H70" s="145"/>
      <c r="I70" s="146"/>
      <c r="J70" s="151"/>
      <c r="K70" s="143"/>
      <c r="L70" s="13"/>
      <c r="M70" s="11"/>
    </row>
    <row r="71" spans="1:13" s="3" customFormat="1" ht="30" customHeight="1">
      <c r="A71" s="11"/>
      <c r="B71" s="12"/>
      <c r="C71" s="135"/>
      <c r="D71" s="136"/>
      <c r="E71" s="135"/>
      <c r="F71" s="135"/>
      <c r="G71" s="150"/>
      <c r="H71" s="145"/>
      <c r="I71" s="146"/>
      <c r="J71" s="151"/>
      <c r="K71" s="143"/>
      <c r="L71" s="13"/>
      <c r="M71" s="11"/>
    </row>
    <row r="72" spans="1:13" s="3" customFormat="1" ht="30" customHeight="1" thickBot="1">
      <c r="A72" s="11"/>
      <c r="B72" s="12"/>
      <c r="C72" s="135"/>
      <c r="D72" s="136"/>
      <c r="E72" s="135"/>
      <c r="F72" s="135"/>
      <c r="G72" s="164"/>
      <c r="H72" s="145"/>
      <c r="I72" s="146"/>
      <c r="J72" s="151"/>
      <c r="K72" s="149"/>
      <c r="L72" s="13"/>
      <c r="M72" s="11"/>
    </row>
    <row r="73" spans="1:13" s="3" customFormat="1" ht="30" customHeight="1" thickBot="1">
      <c r="A73" s="11"/>
      <c r="B73" s="12"/>
      <c r="C73" s="135"/>
      <c r="D73" s="136"/>
      <c r="E73" s="135"/>
      <c r="F73" s="135"/>
      <c r="G73" s="153" t="s">
        <v>16</v>
      </c>
      <c r="H73" s="154"/>
      <c r="I73" s="155"/>
      <c r="J73" s="156"/>
      <c r="K73" s="132">
        <f>+K64</f>
        <v>300000000</v>
      </c>
      <c r="L73" s="13"/>
      <c r="M73" s="11"/>
    </row>
    <row r="74" spans="1:13" s="3" customFormat="1" ht="16.2" thickBot="1">
      <c r="A74" s="11"/>
      <c r="B74" s="12"/>
      <c r="C74" s="135"/>
      <c r="D74" s="136"/>
      <c r="E74" s="136"/>
      <c r="F74" s="136"/>
      <c r="G74" s="135"/>
      <c r="H74" s="135"/>
      <c r="I74" s="157"/>
      <c r="J74" s="158"/>
      <c r="K74" s="159"/>
      <c r="L74" s="13"/>
      <c r="M74" s="11"/>
    </row>
    <row r="75" spans="1:13" s="3" customFormat="1" ht="15.6">
      <c r="A75" s="11"/>
      <c r="B75" s="12"/>
      <c r="C75" s="160"/>
      <c r="D75" s="215"/>
      <c r="E75" s="215"/>
      <c r="F75" s="215"/>
      <c r="G75" s="215"/>
      <c r="H75" s="215"/>
      <c r="I75" s="215"/>
      <c r="J75" s="215"/>
      <c r="K75" s="216"/>
      <c r="L75" s="14"/>
      <c r="M75" s="11"/>
    </row>
    <row r="76" spans="1:13" s="3" customFormat="1" ht="46.5" customHeight="1">
      <c r="A76" s="11"/>
      <c r="B76" s="12"/>
      <c r="C76" s="203" t="s">
        <v>17</v>
      </c>
      <c r="D76" s="204"/>
      <c r="E76" s="204"/>
      <c r="F76" s="204"/>
      <c r="G76" s="204"/>
      <c r="H76" s="214" t="s">
        <v>6</v>
      </c>
      <c r="I76" s="214"/>
      <c r="J76" s="214"/>
      <c r="K76" s="161" t="s">
        <v>19</v>
      </c>
      <c r="L76" s="15"/>
      <c r="M76" s="11"/>
    </row>
    <row r="77" spans="1:13" s="3" customFormat="1" ht="32.25" customHeight="1">
      <c r="A77" s="11"/>
      <c r="B77" s="12"/>
      <c r="C77" s="203" t="s">
        <v>32</v>
      </c>
      <c r="D77" s="204"/>
      <c r="E77" s="204"/>
      <c r="F77" s="204"/>
      <c r="G77" s="204"/>
      <c r="H77" s="213" t="s">
        <v>21</v>
      </c>
      <c r="I77" s="213"/>
      <c r="J77" s="162" t="s">
        <v>22</v>
      </c>
      <c r="K77" s="419">
        <v>0.23</v>
      </c>
      <c r="L77" s="179"/>
      <c r="M77" s="11"/>
    </row>
    <row r="78" spans="1:13" s="3" customFormat="1" ht="30" customHeight="1">
      <c r="A78" s="11"/>
      <c r="B78" s="12"/>
      <c r="C78" s="203" t="s">
        <v>23</v>
      </c>
      <c r="D78" s="204"/>
      <c r="E78" s="204"/>
      <c r="F78" s="204"/>
      <c r="G78" s="204"/>
      <c r="H78" s="210" t="s">
        <v>24</v>
      </c>
      <c r="I78" s="211"/>
      <c r="J78" s="162" t="s">
        <v>25</v>
      </c>
      <c r="K78" s="419">
        <v>0.01</v>
      </c>
      <c r="L78" s="15"/>
      <c r="M78" s="11"/>
    </row>
    <row r="79" spans="1:13" s="4" customFormat="1" ht="58.5" customHeight="1">
      <c r="A79" s="11"/>
      <c r="B79" s="12"/>
      <c r="C79" s="173"/>
      <c r="D79" s="174"/>
      <c r="E79" s="174"/>
      <c r="F79" s="174"/>
      <c r="G79" s="175"/>
      <c r="H79" s="212" t="s">
        <v>26</v>
      </c>
      <c r="I79" s="213"/>
      <c r="J79" s="162" t="s">
        <v>27</v>
      </c>
      <c r="K79" s="419">
        <v>0.05</v>
      </c>
      <c r="L79" s="13"/>
      <c r="M79" s="11"/>
    </row>
    <row r="80" spans="1:13" ht="57.75" customHeight="1">
      <c r="A80" s="5"/>
      <c r="B80" s="9"/>
      <c r="C80" s="176"/>
      <c r="D80" s="177"/>
      <c r="E80" s="177"/>
      <c r="F80" s="177"/>
      <c r="G80" s="178"/>
      <c r="H80" s="213" t="s">
        <v>28</v>
      </c>
      <c r="I80" s="213"/>
      <c r="J80" s="162" t="s">
        <v>29</v>
      </c>
      <c r="K80" s="419">
        <f>SUM(K77:K79)</f>
        <v>0.29000000000000004</v>
      </c>
      <c r="L80" s="10"/>
      <c r="M80" s="5"/>
    </row>
    <row r="81" spans="1:13" ht="16.2" thickBot="1">
      <c r="A81" s="5"/>
      <c r="B81" s="9"/>
      <c r="C81" s="176"/>
      <c r="D81" s="181"/>
      <c r="E81" s="181"/>
      <c r="F81" s="177"/>
      <c r="G81" s="182"/>
      <c r="H81" s="251"/>
      <c r="I81" s="251"/>
      <c r="J81" s="251"/>
      <c r="K81" s="252"/>
      <c r="L81" s="10"/>
      <c r="M81" s="5"/>
    </row>
    <row r="82" spans="1:13" ht="47.25" customHeight="1">
      <c r="A82" s="5"/>
      <c r="B82" s="9"/>
      <c r="C82" s="180"/>
      <c r="D82" s="165"/>
      <c r="E82" s="165"/>
      <c r="F82" s="180"/>
      <c r="G82" s="165"/>
      <c r="H82" s="180"/>
      <c r="I82" s="180"/>
      <c r="J82" s="180"/>
      <c r="K82" s="180"/>
      <c r="L82" s="10"/>
      <c r="M82" s="5"/>
    </row>
    <row r="83" spans="1:13" ht="47.25" customHeight="1">
      <c r="A83" s="5"/>
      <c r="B83" s="9"/>
      <c r="C83" s="165"/>
      <c r="D83" s="165"/>
      <c r="E83" s="165"/>
      <c r="F83" s="165"/>
      <c r="G83" s="166" t="s">
        <v>93</v>
      </c>
      <c r="H83" s="165"/>
      <c r="I83" s="165"/>
      <c r="J83" s="165"/>
      <c r="K83" s="165"/>
      <c r="L83" s="10"/>
      <c r="M83" s="5"/>
    </row>
    <row r="84" spans="1:13" ht="16.2" thickBot="1">
      <c r="A84" s="5"/>
      <c r="B84" s="194"/>
      <c r="C84" s="195"/>
      <c r="D84" s="195"/>
      <c r="E84" s="196"/>
      <c r="F84" s="195"/>
      <c r="G84" s="197"/>
      <c r="H84" s="195"/>
      <c r="I84" s="195"/>
      <c r="J84" s="195"/>
      <c r="K84" s="195"/>
      <c r="L84" s="198"/>
      <c r="M84" s="5"/>
    </row>
    <row r="85" spans="1:13" ht="16.2" thickTop="1">
      <c r="A85" s="5"/>
      <c r="B85" s="5"/>
      <c r="C85" s="5"/>
      <c r="D85" s="5"/>
      <c r="E85" s="6"/>
      <c r="F85" s="5"/>
      <c r="G85" s="5"/>
      <c r="H85" s="5"/>
      <c r="I85" s="5"/>
      <c r="J85" s="5"/>
      <c r="K85" s="5"/>
      <c r="L85" s="5"/>
      <c r="M85" s="5"/>
    </row>
    <row r="87" spans="1:13">
      <c r="H87" s="22"/>
    </row>
  </sheetData>
  <mergeCells count="35">
    <mergeCell ref="D45:J45"/>
    <mergeCell ref="D49:J49"/>
    <mergeCell ref="D55:J55"/>
    <mergeCell ref="D59:J59"/>
    <mergeCell ref="C64:J64"/>
    <mergeCell ref="D13:J13"/>
    <mergeCell ref="D17:J17"/>
    <mergeCell ref="D27:J27"/>
    <mergeCell ref="D31:J31"/>
    <mergeCell ref="D40:J40"/>
    <mergeCell ref="H81:K81"/>
    <mergeCell ref="C78:G78"/>
    <mergeCell ref="H78:I78"/>
    <mergeCell ref="H79:I79"/>
    <mergeCell ref="H80:I80"/>
    <mergeCell ref="G66:I66"/>
    <mergeCell ref="C76:G76"/>
    <mergeCell ref="H76:J76"/>
    <mergeCell ref="C77:G77"/>
    <mergeCell ref="H77:I77"/>
    <mergeCell ref="C3:F3"/>
    <mergeCell ref="D75:K75"/>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33"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253" t="s">
        <v>95</v>
      </c>
      <c r="D3" s="254"/>
      <c r="E3" s="254"/>
      <c r="F3" s="254"/>
      <c r="P3" s="26"/>
    </row>
    <row r="4" spans="2:16">
      <c r="B4" s="25"/>
      <c r="C4" s="171" t="s">
        <v>0</v>
      </c>
      <c r="D4" s="200" t="s">
        <v>97</v>
      </c>
      <c r="E4" s="171" t="s">
        <v>1</v>
      </c>
      <c r="F4" s="172">
        <v>1</v>
      </c>
      <c r="P4" s="26"/>
    </row>
    <row r="5" spans="2:16">
      <c r="B5" s="25"/>
      <c r="C5" s="127"/>
      <c r="D5" s="128"/>
      <c r="E5" s="127"/>
      <c r="F5" s="128"/>
      <c r="P5" s="26"/>
    </row>
    <row r="6" spans="2:16" ht="48" customHeight="1">
      <c r="B6" s="25"/>
      <c r="C6" s="255" t="s">
        <v>87</v>
      </c>
      <c r="D6" s="255"/>
      <c r="E6" s="255"/>
      <c r="F6" s="255"/>
      <c r="G6" s="255"/>
      <c r="H6" s="255"/>
      <c r="I6" s="255"/>
      <c r="J6" s="255"/>
      <c r="K6" s="255"/>
      <c r="L6" s="255"/>
      <c r="M6" s="255"/>
      <c r="N6" s="255"/>
      <c r="O6" s="255"/>
      <c r="P6" s="27"/>
    </row>
    <row r="7" spans="2:16" ht="15" thickBot="1">
      <c r="B7" s="25"/>
      <c r="C7" s="52"/>
      <c r="D7" s="52"/>
      <c r="E7" s="52"/>
      <c r="F7" s="52"/>
      <c r="G7" s="52"/>
      <c r="H7" s="52"/>
      <c r="I7" s="52"/>
      <c r="J7" s="52"/>
      <c r="K7" s="52"/>
      <c r="L7" s="52"/>
      <c r="M7" s="52"/>
      <c r="N7" s="52"/>
      <c r="O7" s="52"/>
      <c r="P7" s="26"/>
    </row>
    <row r="8" spans="2:16" ht="14.4">
      <c r="B8" s="25"/>
      <c r="C8" s="301"/>
      <c r="D8" s="303"/>
      <c r="E8" s="304"/>
      <c r="F8" s="304"/>
      <c r="G8" s="304"/>
      <c r="H8" s="304"/>
      <c r="I8" s="304"/>
      <c r="J8" s="304"/>
      <c r="K8" s="305"/>
      <c r="L8" s="312"/>
      <c r="M8" s="313"/>
      <c r="N8" s="313"/>
      <c r="O8" s="314"/>
      <c r="P8" s="28"/>
    </row>
    <row r="9" spans="2:16" ht="14.4">
      <c r="B9" s="25"/>
      <c r="C9" s="302"/>
      <c r="D9" s="258" t="s">
        <v>33</v>
      </c>
      <c r="E9" s="259"/>
      <c r="F9" s="259"/>
      <c r="G9" s="259"/>
      <c r="H9" s="259"/>
      <c r="I9" s="259"/>
      <c r="J9" s="259"/>
      <c r="K9" s="260"/>
      <c r="L9" s="315"/>
      <c r="M9" s="316"/>
      <c r="N9" s="316"/>
      <c r="O9" s="317"/>
      <c r="P9" s="28"/>
    </row>
    <row r="10" spans="2:16" ht="14.4">
      <c r="B10" s="25"/>
      <c r="C10" s="302"/>
      <c r="D10" s="258"/>
      <c r="E10" s="259"/>
      <c r="F10" s="259"/>
      <c r="G10" s="259"/>
      <c r="H10" s="259"/>
      <c r="I10" s="259"/>
      <c r="J10" s="259"/>
      <c r="K10" s="260"/>
      <c r="L10" s="256" t="s">
        <v>34</v>
      </c>
      <c r="M10" s="318"/>
      <c r="N10" s="319"/>
      <c r="O10" s="320"/>
      <c r="P10" s="28"/>
    </row>
    <row r="11" spans="2:16" ht="14.4">
      <c r="B11" s="25"/>
      <c r="C11" s="302"/>
      <c r="D11" s="258" t="s">
        <v>35</v>
      </c>
      <c r="E11" s="259"/>
      <c r="F11" s="259"/>
      <c r="G11" s="259"/>
      <c r="H11" s="259"/>
      <c r="I11" s="259"/>
      <c r="J11" s="259"/>
      <c r="K11" s="260"/>
      <c r="L11" s="306"/>
      <c r="M11" s="321"/>
      <c r="N11" s="322"/>
      <c r="O11" s="323"/>
      <c r="P11" s="29"/>
    </row>
    <row r="12" spans="2:16" ht="12.75" customHeight="1">
      <c r="B12" s="25"/>
      <c r="C12" s="302"/>
      <c r="D12" s="261"/>
      <c r="E12" s="262"/>
      <c r="F12" s="262"/>
      <c r="G12" s="262"/>
      <c r="H12" s="262"/>
      <c r="I12" s="262"/>
      <c r="J12" s="262"/>
      <c r="K12" s="263"/>
      <c r="L12" s="256" t="s">
        <v>36</v>
      </c>
      <c r="M12" s="256">
        <v>1</v>
      </c>
      <c r="N12" s="256" t="s">
        <v>37</v>
      </c>
      <c r="O12" s="310">
        <v>1</v>
      </c>
      <c r="P12" s="28"/>
    </row>
    <row r="13" spans="2:16">
      <c r="B13" s="25"/>
      <c r="C13" s="302"/>
      <c r="D13" s="261"/>
      <c r="E13" s="262"/>
      <c r="F13" s="262"/>
      <c r="G13" s="262"/>
      <c r="H13" s="262"/>
      <c r="I13" s="262"/>
      <c r="J13" s="262"/>
      <c r="K13" s="263"/>
      <c r="L13" s="257"/>
      <c r="M13" s="257"/>
      <c r="N13" s="257"/>
      <c r="O13" s="311"/>
      <c r="P13" s="28"/>
    </row>
    <row r="14" spans="2:16" ht="14.4">
      <c r="B14" s="25"/>
      <c r="C14" s="302"/>
      <c r="D14" s="258" t="s">
        <v>88</v>
      </c>
      <c r="E14" s="259"/>
      <c r="F14" s="259"/>
      <c r="G14" s="259"/>
      <c r="H14" s="259"/>
      <c r="I14" s="259"/>
      <c r="J14" s="259"/>
      <c r="K14" s="260"/>
      <c r="L14" s="257"/>
      <c r="M14" s="257"/>
      <c r="N14" s="257"/>
      <c r="O14" s="311"/>
      <c r="P14" s="28"/>
    </row>
    <row r="15" spans="2:16" ht="15" thickBot="1">
      <c r="B15" s="25"/>
      <c r="C15" s="53"/>
      <c r="D15" s="54"/>
      <c r="E15" s="54"/>
      <c r="F15" s="54"/>
      <c r="G15" s="54"/>
      <c r="H15" s="54"/>
      <c r="I15" s="54"/>
      <c r="J15" s="54"/>
      <c r="K15" s="54"/>
      <c r="L15" s="54"/>
      <c r="M15" s="55"/>
      <c r="N15" s="55"/>
      <c r="O15" s="56"/>
      <c r="P15" s="30"/>
    </row>
    <row r="16" spans="2:16" ht="14.4">
      <c r="B16" s="25"/>
      <c r="C16" s="57"/>
      <c r="D16" s="188"/>
      <c r="E16" s="188"/>
      <c r="F16" s="188"/>
      <c r="G16" s="188"/>
      <c r="H16" s="188"/>
      <c r="I16" s="188"/>
      <c r="J16" s="188"/>
      <c r="K16" s="188"/>
      <c r="L16" s="58" t="s">
        <v>38</v>
      </c>
      <c r="M16" s="59" t="s">
        <v>39</v>
      </c>
      <c r="N16" s="59" t="s">
        <v>40</v>
      </c>
      <c r="O16" s="60" t="s">
        <v>41</v>
      </c>
      <c r="P16" s="29"/>
    </row>
    <row r="17" spans="2:16" ht="14.4">
      <c r="B17" s="25"/>
      <c r="C17" s="61"/>
      <c r="D17" s="186"/>
      <c r="E17" s="186"/>
      <c r="F17" s="186"/>
      <c r="G17" s="186"/>
      <c r="H17" s="186"/>
      <c r="I17" s="186"/>
      <c r="J17" s="186"/>
      <c r="K17" s="186"/>
      <c r="L17" s="62"/>
      <c r="M17" s="63"/>
      <c r="N17" s="63"/>
      <c r="O17" s="64"/>
      <c r="P17" s="31"/>
    </row>
    <row r="18" spans="2:16" ht="18" customHeight="1">
      <c r="B18" s="25"/>
      <c r="C18" s="344" t="s">
        <v>42</v>
      </c>
      <c r="D18" s="345"/>
      <c r="E18" s="345"/>
      <c r="F18" s="345"/>
      <c r="G18" s="186"/>
      <c r="H18" s="186"/>
      <c r="I18" s="186" t="s">
        <v>43</v>
      </c>
      <c r="J18" s="52"/>
      <c r="K18" s="186"/>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271" t="s">
        <v>44</v>
      </c>
      <c r="D22" s="272"/>
      <c r="E22" s="272"/>
      <c r="F22" s="272"/>
      <c r="G22" s="272"/>
      <c r="H22" s="272"/>
      <c r="I22" s="272"/>
      <c r="J22" s="272"/>
      <c r="K22" s="272"/>
      <c r="L22" s="272"/>
      <c r="M22" s="272"/>
      <c r="N22" s="272"/>
      <c r="O22" s="273"/>
      <c r="P22" s="33"/>
    </row>
    <row r="23" spans="2:16" ht="15" thickBot="1">
      <c r="B23" s="25"/>
      <c r="C23" s="75"/>
      <c r="D23" s="52"/>
      <c r="E23" s="52"/>
      <c r="F23" s="52"/>
      <c r="G23" s="52"/>
      <c r="H23" s="52"/>
      <c r="I23" s="52"/>
      <c r="J23" s="52"/>
      <c r="K23" s="52"/>
      <c r="L23" s="52"/>
      <c r="M23" s="52"/>
      <c r="N23" s="52"/>
      <c r="O23" s="76"/>
      <c r="P23" s="26"/>
    </row>
    <row r="24" spans="2:16">
      <c r="B24" s="25"/>
      <c r="C24" s="77" t="s">
        <v>45</v>
      </c>
      <c r="D24" s="307" t="s">
        <v>6</v>
      </c>
      <c r="E24" s="308"/>
      <c r="F24" s="308"/>
      <c r="G24" s="308"/>
      <c r="H24" s="308"/>
      <c r="I24" s="308"/>
      <c r="J24" s="308"/>
      <c r="K24" s="308"/>
      <c r="L24" s="309"/>
      <c r="M24" s="269" t="s">
        <v>46</v>
      </c>
      <c r="N24" s="270"/>
      <c r="O24" s="77" t="s">
        <v>8</v>
      </c>
      <c r="P24" s="34"/>
    </row>
    <row r="25" spans="2:16" ht="14.4" thickBot="1">
      <c r="B25" s="25"/>
      <c r="C25" s="78"/>
      <c r="D25" s="287"/>
      <c r="E25" s="327"/>
      <c r="F25" s="327"/>
      <c r="G25" s="327"/>
      <c r="H25" s="327"/>
      <c r="I25" s="327"/>
      <c r="J25" s="327"/>
      <c r="K25" s="327"/>
      <c r="L25" s="288"/>
      <c r="M25" s="287"/>
      <c r="N25" s="288"/>
      <c r="O25" s="79"/>
      <c r="P25" s="35"/>
    </row>
    <row r="26" spans="2:16">
      <c r="B26" s="25"/>
      <c r="C26" s="292" t="s">
        <v>47</v>
      </c>
      <c r="D26" s="293"/>
      <c r="E26" s="293"/>
      <c r="F26" s="293"/>
      <c r="G26" s="293"/>
      <c r="H26" s="293"/>
      <c r="I26" s="293"/>
      <c r="J26" s="293"/>
      <c r="K26" s="293"/>
      <c r="L26" s="293"/>
      <c r="M26" s="293"/>
      <c r="N26" s="293"/>
      <c r="O26" s="294"/>
      <c r="P26" s="36"/>
    </row>
    <row r="27" spans="2:16">
      <c r="B27" s="25"/>
      <c r="C27" s="295"/>
      <c r="D27" s="296"/>
      <c r="E27" s="296"/>
      <c r="F27" s="296"/>
      <c r="G27" s="296"/>
      <c r="H27" s="296"/>
      <c r="I27" s="296"/>
      <c r="J27" s="296"/>
      <c r="K27" s="296"/>
      <c r="L27" s="296"/>
      <c r="M27" s="296"/>
      <c r="N27" s="296"/>
      <c r="O27" s="297"/>
      <c r="P27" s="36"/>
    </row>
    <row r="28" spans="2:16" ht="14.4" thickBot="1">
      <c r="B28" s="25"/>
      <c r="C28" s="298"/>
      <c r="D28" s="299"/>
      <c r="E28" s="299"/>
      <c r="F28" s="299"/>
      <c r="G28" s="299"/>
      <c r="H28" s="299"/>
      <c r="I28" s="299"/>
      <c r="J28" s="299"/>
      <c r="K28" s="299"/>
      <c r="L28" s="299"/>
      <c r="M28" s="299"/>
      <c r="N28" s="299"/>
      <c r="O28" s="300"/>
      <c r="P28" s="36"/>
    </row>
    <row r="29" spans="2:16" ht="14.4">
      <c r="B29" s="25"/>
      <c r="C29" s="289" t="s">
        <v>6</v>
      </c>
      <c r="D29" s="290"/>
      <c r="E29" s="290"/>
      <c r="F29" s="290"/>
      <c r="G29" s="291"/>
      <c r="H29" s="267" t="s">
        <v>48</v>
      </c>
      <c r="I29" s="290"/>
      <c r="J29" s="325" t="s">
        <v>49</v>
      </c>
      <c r="K29" s="326"/>
      <c r="L29" s="80" t="s">
        <v>50</v>
      </c>
      <c r="M29" s="267" t="s">
        <v>51</v>
      </c>
      <c r="N29" s="268"/>
      <c r="O29" s="81" t="s">
        <v>52</v>
      </c>
      <c r="P29" s="37"/>
    </row>
    <row r="30" spans="2:16" ht="14.4">
      <c r="B30" s="25"/>
      <c r="C30" s="274"/>
      <c r="D30" s="275"/>
      <c r="E30" s="275"/>
      <c r="F30" s="275"/>
      <c r="G30" s="276"/>
      <c r="H30" s="277"/>
      <c r="I30" s="276"/>
      <c r="J30" s="277"/>
      <c r="K30" s="276"/>
      <c r="L30" s="82"/>
      <c r="M30" s="278"/>
      <c r="N30" s="279"/>
      <c r="O30" s="83"/>
      <c r="P30" s="38"/>
    </row>
    <row r="31" spans="2:16" ht="14.4">
      <c r="B31" s="25"/>
      <c r="C31" s="84"/>
      <c r="D31" s="85"/>
      <c r="E31" s="85"/>
      <c r="F31" s="85"/>
      <c r="G31" s="86"/>
      <c r="H31" s="87"/>
      <c r="I31" s="86"/>
      <c r="J31" s="87"/>
      <c r="K31" s="86"/>
      <c r="L31" s="82"/>
      <c r="M31" s="278"/>
      <c r="N31" s="279"/>
      <c r="O31" s="83"/>
      <c r="P31" s="38"/>
    </row>
    <row r="32" spans="2:16" ht="15" thickBot="1">
      <c r="B32" s="25"/>
      <c r="C32" s="280"/>
      <c r="D32" s="281"/>
      <c r="E32" s="281"/>
      <c r="F32" s="281"/>
      <c r="G32" s="282"/>
      <c r="H32" s="328"/>
      <c r="I32" s="282"/>
      <c r="J32" s="328"/>
      <c r="K32" s="282"/>
      <c r="L32" s="88"/>
      <c r="M32" s="329"/>
      <c r="N32" s="330"/>
      <c r="O32" s="83"/>
      <c r="P32" s="38"/>
    </row>
    <row r="33" spans="2:16" ht="15" thickBot="1">
      <c r="B33" s="25"/>
      <c r="C33" s="264" t="s">
        <v>53</v>
      </c>
      <c r="D33" s="265"/>
      <c r="E33" s="265"/>
      <c r="F33" s="265"/>
      <c r="G33" s="265"/>
      <c r="H33" s="265"/>
      <c r="I33" s="265"/>
      <c r="J33" s="265"/>
      <c r="K33" s="265"/>
      <c r="L33" s="265"/>
      <c r="M33" s="265"/>
      <c r="N33" s="266"/>
      <c r="O33" s="89"/>
      <c r="P33" s="39"/>
    </row>
    <row r="34" spans="2:16" ht="13.5" customHeight="1">
      <c r="B34" s="25"/>
      <c r="C34" s="292" t="s">
        <v>54</v>
      </c>
      <c r="D34" s="293"/>
      <c r="E34" s="293"/>
      <c r="F34" s="293"/>
      <c r="G34" s="293"/>
      <c r="H34" s="293"/>
      <c r="I34" s="293"/>
      <c r="J34" s="293"/>
      <c r="K34" s="293"/>
      <c r="L34" s="293"/>
      <c r="M34" s="293"/>
      <c r="N34" s="293"/>
      <c r="O34" s="294"/>
      <c r="P34" s="36"/>
    </row>
    <row r="35" spans="2:16">
      <c r="B35" s="25"/>
      <c r="C35" s="295"/>
      <c r="D35" s="296"/>
      <c r="E35" s="296"/>
      <c r="F35" s="296"/>
      <c r="G35" s="296"/>
      <c r="H35" s="296"/>
      <c r="I35" s="296"/>
      <c r="J35" s="296"/>
      <c r="K35" s="296"/>
      <c r="L35" s="296"/>
      <c r="M35" s="296"/>
      <c r="N35" s="296"/>
      <c r="O35" s="297"/>
      <c r="P35" s="36"/>
    </row>
    <row r="36" spans="2:16" ht="14.4" thickBot="1">
      <c r="B36" s="25"/>
      <c r="C36" s="298"/>
      <c r="D36" s="299"/>
      <c r="E36" s="299"/>
      <c r="F36" s="299"/>
      <c r="G36" s="299"/>
      <c r="H36" s="299"/>
      <c r="I36" s="299"/>
      <c r="J36" s="299"/>
      <c r="K36" s="299"/>
      <c r="L36" s="299"/>
      <c r="M36" s="299"/>
      <c r="N36" s="299"/>
      <c r="O36" s="300"/>
      <c r="P36" s="36"/>
    </row>
    <row r="37" spans="2:16" ht="14.4">
      <c r="B37" s="25"/>
      <c r="C37" s="289" t="s">
        <v>6</v>
      </c>
      <c r="D37" s="324"/>
      <c r="E37" s="324"/>
      <c r="F37" s="324"/>
      <c r="G37" s="324"/>
      <c r="H37" s="324"/>
      <c r="I37" s="324"/>
      <c r="J37" s="268"/>
      <c r="K37" s="187" t="s">
        <v>46</v>
      </c>
      <c r="L37" s="80" t="s">
        <v>8</v>
      </c>
      <c r="M37" s="267" t="s">
        <v>55</v>
      </c>
      <c r="N37" s="268"/>
      <c r="O37" s="81" t="s">
        <v>52</v>
      </c>
      <c r="P37" s="37"/>
    </row>
    <row r="38" spans="2:16" ht="14.4">
      <c r="B38" s="25"/>
      <c r="C38" s="274"/>
      <c r="D38" s="275"/>
      <c r="E38" s="275"/>
      <c r="F38" s="275"/>
      <c r="G38" s="275"/>
      <c r="H38" s="275"/>
      <c r="I38" s="275"/>
      <c r="J38" s="276"/>
      <c r="K38" s="191"/>
      <c r="L38" s="90"/>
      <c r="M38" s="285"/>
      <c r="N38" s="286"/>
      <c r="O38" s="83"/>
      <c r="P38" s="38"/>
    </row>
    <row r="39" spans="2:16" ht="15" thickBot="1">
      <c r="B39" s="25"/>
      <c r="C39" s="280"/>
      <c r="D39" s="281"/>
      <c r="E39" s="281"/>
      <c r="F39" s="281"/>
      <c r="G39" s="281"/>
      <c r="H39" s="281"/>
      <c r="I39" s="281"/>
      <c r="J39" s="282"/>
      <c r="K39" s="85"/>
      <c r="L39" s="91"/>
      <c r="M39" s="283"/>
      <c r="N39" s="284"/>
      <c r="O39" s="92"/>
      <c r="P39" s="38"/>
    </row>
    <row r="40" spans="2:16" ht="15" thickBot="1">
      <c r="B40" s="25"/>
      <c r="C40" s="264" t="s">
        <v>53</v>
      </c>
      <c r="D40" s="265"/>
      <c r="E40" s="265"/>
      <c r="F40" s="265"/>
      <c r="G40" s="265"/>
      <c r="H40" s="265"/>
      <c r="I40" s="265"/>
      <c r="J40" s="265"/>
      <c r="K40" s="265"/>
      <c r="L40" s="265"/>
      <c r="M40" s="265"/>
      <c r="N40" s="266"/>
      <c r="O40" s="93">
        <v>0</v>
      </c>
      <c r="P40" s="38"/>
    </row>
    <row r="41" spans="2:16">
      <c r="B41" s="25"/>
      <c r="C41" s="292" t="s">
        <v>56</v>
      </c>
      <c r="D41" s="293"/>
      <c r="E41" s="293"/>
      <c r="F41" s="293"/>
      <c r="G41" s="293"/>
      <c r="H41" s="293"/>
      <c r="I41" s="293"/>
      <c r="J41" s="293"/>
      <c r="K41" s="293"/>
      <c r="L41" s="293"/>
      <c r="M41" s="293"/>
      <c r="N41" s="293"/>
      <c r="O41" s="294"/>
      <c r="P41" s="36"/>
    </row>
    <row r="42" spans="2:16">
      <c r="B42" s="25"/>
      <c r="C42" s="295"/>
      <c r="D42" s="296"/>
      <c r="E42" s="296"/>
      <c r="F42" s="296"/>
      <c r="G42" s="296"/>
      <c r="H42" s="296"/>
      <c r="I42" s="296"/>
      <c r="J42" s="296"/>
      <c r="K42" s="296"/>
      <c r="L42" s="296"/>
      <c r="M42" s="296"/>
      <c r="N42" s="296"/>
      <c r="O42" s="297"/>
      <c r="P42" s="36"/>
    </row>
    <row r="43" spans="2:16" ht="14.4" thickBot="1">
      <c r="B43" s="25"/>
      <c r="C43" s="298"/>
      <c r="D43" s="299"/>
      <c r="E43" s="299"/>
      <c r="F43" s="299"/>
      <c r="G43" s="299"/>
      <c r="H43" s="299"/>
      <c r="I43" s="299"/>
      <c r="J43" s="299"/>
      <c r="K43" s="299"/>
      <c r="L43" s="299"/>
      <c r="M43" s="299"/>
      <c r="N43" s="299"/>
      <c r="O43" s="300"/>
      <c r="P43" s="36"/>
    </row>
    <row r="44" spans="2:16" ht="16.8">
      <c r="B44" s="25"/>
      <c r="C44" s="289" t="s">
        <v>57</v>
      </c>
      <c r="D44" s="324"/>
      <c r="E44" s="324"/>
      <c r="F44" s="324"/>
      <c r="G44" s="324"/>
      <c r="H44" s="324"/>
      <c r="I44" s="324"/>
      <c r="J44" s="80" t="s">
        <v>58</v>
      </c>
      <c r="K44" s="189" t="s">
        <v>59</v>
      </c>
      <c r="L44" s="94" t="s">
        <v>60</v>
      </c>
      <c r="M44" s="267" t="s">
        <v>61</v>
      </c>
      <c r="N44" s="268"/>
      <c r="O44" s="81" t="s">
        <v>52</v>
      </c>
      <c r="P44" s="37"/>
    </row>
    <row r="45" spans="2:16" ht="14.4">
      <c r="B45" s="25"/>
      <c r="C45" s="274"/>
      <c r="D45" s="275"/>
      <c r="E45" s="275"/>
      <c r="F45" s="275"/>
      <c r="G45" s="275"/>
      <c r="H45" s="275"/>
      <c r="I45" s="275"/>
      <c r="J45" s="95"/>
      <c r="K45" s="96"/>
      <c r="L45" s="95"/>
      <c r="M45" s="336"/>
      <c r="N45" s="337"/>
      <c r="O45" s="83"/>
      <c r="P45" s="38"/>
    </row>
    <row r="46" spans="2:16" ht="15" thickBot="1">
      <c r="B46" s="25"/>
      <c r="C46" s="280"/>
      <c r="D46" s="281"/>
      <c r="E46" s="281"/>
      <c r="F46" s="281"/>
      <c r="G46" s="281"/>
      <c r="H46" s="281"/>
      <c r="I46" s="281"/>
      <c r="J46" s="97"/>
      <c r="K46" s="98"/>
      <c r="L46" s="97"/>
      <c r="M46" s="283"/>
      <c r="N46" s="284"/>
      <c r="O46" s="99"/>
      <c r="P46" s="38"/>
    </row>
    <row r="47" spans="2:16" ht="15" thickBot="1">
      <c r="B47" s="25"/>
      <c r="C47" s="264" t="s">
        <v>53</v>
      </c>
      <c r="D47" s="265"/>
      <c r="E47" s="265"/>
      <c r="F47" s="265"/>
      <c r="G47" s="265"/>
      <c r="H47" s="265"/>
      <c r="I47" s="265"/>
      <c r="J47" s="265"/>
      <c r="K47" s="265"/>
      <c r="L47" s="265"/>
      <c r="M47" s="265"/>
      <c r="N47" s="266"/>
      <c r="O47" s="89"/>
      <c r="P47" s="39"/>
    </row>
    <row r="48" spans="2:16">
      <c r="B48" s="25"/>
      <c r="C48" s="292" t="s">
        <v>62</v>
      </c>
      <c r="D48" s="293"/>
      <c r="E48" s="293"/>
      <c r="F48" s="293"/>
      <c r="G48" s="293"/>
      <c r="H48" s="293"/>
      <c r="I48" s="293"/>
      <c r="J48" s="293"/>
      <c r="K48" s="293"/>
      <c r="L48" s="293"/>
      <c r="M48" s="293"/>
      <c r="N48" s="293"/>
      <c r="O48" s="294"/>
      <c r="P48" s="36"/>
    </row>
    <row r="49" spans="2:16">
      <c r="B49" s="25"/>
      <c r="C49" s="295"/>
      <c r="D49" s="296"/>
      <c r="E49" s="296"/>
      <c r="F49" s="296"/>
      <c r="G49" s="296"/>
      <c r="H49" s="296"/>
      <c r="I49" s="296"/>
      <c r="J49" s="296"/>
      <c r="K49" s="296"/>
      <c r="L49" s="296"/>
      <c r="M49" s="296"/>
      <c r="N49" s="296"/>
      <c r="O49" s="297"/>
      <c r="P49" s="36"/>
    </row>
    <row r="50" spans="2:16" ht="14.4" thickBot="1">
      <c r="B50" s="25"/>
      <c r="C50" s="298"/>
      <c r="D50" s="299"/>
      <c r="E50" s="299"/>
      <c r="F50" s="299"/>
      <c r="G50" s="299"/>
      <c r="H50" s="299"/>
      <c r="I50" s="299"/>
      <c r="J50" s="299"/>
      <c r="K50" s="299"/>
      <c r="L50" s="299"/>
      <c r="M50" s="299"/>
      <c r="N50" s="299"/>
      <c r="O50" s="300"/>
      <c r="P50" s="36"/>
    </row>
    <row r="51" spans="2:16" ht="28.2">
      <c r="B51" s="25"/>
      <c r="C51" s="289" t="s">
        <v>63</v>
      </c>
      <c r="D51" s="324"/>
      <c r="E51" s="324"/>
      <c r="F51" s="324"/>
      <c r="G51" s="324"/>
      <c r="H51" s="324"/>
      <c r="I51" s="324"/>
      <c r="J51" s="80" t="s">
        <v>64</v>
      </c>
      <c r="K51" s="100" t="s">
        <v>65</v>
      </c>
      <c r="L51" s="101" t="s">
        <v>66</v>
      </c>
      <c r="M51" s="334" t="s">
        <v>51</v>
      </c>
      <c r="N51" s="335"/>
      <c r="O51" s="102" t="s">
        <v>52</v>
      </c>
      <c r="P51" s="40"/>
    </row>
    <row r="52" spans="2:16" ht="14.4">
      <c r="B52" s="25"/>
      <c r="C52" s="103"/>
      <c r="D52" s="104"/>
      <c r="E52" s="104"/>
      <c r="F52" s="104"/>
      <c r="G52" s="104"/>
      <c r="H52" s="104"/>
      <c r="I52" s="104"/>
      <c r="J52" s="105"/>
      <c r="K52" s="106"/>
      <c r="L52" s="107"/>
      <c r="M52" s="338"/>
      <c r="N52" s="339"/>
      <c r="O52" s="108"/>
      <c r="P52" s="41"/>
    </row>
    <row r="53" spans="2:16" ht="14.4">
      <c r="B53" s="25"/>
      <c r="C53" s="103"/>
      <c r="D53" s="104"/>
      <c r="E53" s="104"/>
      <c r="F53" s="104"/>
      <c r="G53" s="104"/>
      <c r="H53" s="104"/>
      <c r="I53" s="104"/>
      <c r="J53" s="105"/>
      <c r="K53" s="106"/>
      <c r="L53" s="107"/>
      <c r="M53" s="338"/>
      <c r="N53" s="339"/>
      <c r="O53" s="108"/>
      <c r="P53" s="41"/>
    </row>
    <row r="54" spans="2:16" ht="14.4">
      <c r="B54" s="25"/>
      <c r="C54" s="103"/>
      <c r="D54" s="104"/>
      <c r="E54" s="104"/>
      <c r="F54" s="104"/>
      <c r="G54" s="104"/>
      <c r="H54" s="104"/>
      <c r="I54" s="104"/>
      <c r="J54" s="105"/>
      <c r="K54" s="106"/>
      <c r="L54" s="107"/>
      <c r="M54" s="336"/>
      <c r="N54" s="337"/>
      <c r="O54" s="108"/>
      <c r="P54" s="41"/>
    </row>
    <row r="55" spans="2:16" ht="15" thickBot="1">
      <c r="B55" s="25"/>
      <c r="C55" s="280"/>
      <c r="D55" s="281"/>
      <c r="E55" s="281"/>
      <c r="F55" s="281"/>
      <c r="G55" s="281"/>
      <c r="H55" s="281"/>
      <c r="I55" s="281"/>
      <c r="J55" s="97"/>
      <c r="K55" s="98"/>
      <c r="L55" s="97"/>
      <c r="M55" s="283"/>
      <c r="N55" s="284"/>
      <c r="O55" s="99"/>
      <c r="P55" s="38"/>
    </row>
    <row r="56" spans="2:16" ht="15" thickBot="1">
      <c r="B56" s="25"/>
      <c r="C56" s="264" t="s">
        <v>53</v>
      </c>
      <c r="D56" s="265"/>
      <c r="E56" s="265"/>
      <c r="F56" s="265"/>
      <c r="G56" s="265"/>
      <c r="H56" s="265"/>
      <c r="I56" s="265"/>
      <c r="J56" s="265"/>
      <c r="K56" s="265"/>
      <c r="L56" s="265"/>
      <c r="M56" s="265"/>
      <c r="N56" s="266"/>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31" t="s">
        <v>67</v>
      </c>
      <c r="D58" s="332"/>
      <c r="E58" s="332"/>
      <c r="F58" s="332"/>
      <c r="G58" s="332"/>
      <c r="H58" s="332"/>
      <c r="I58" s="332"/>
      <c r="J58" s="332"/>
      <c r="K58" s="332"/>
      <c r="L58" s="332"/>
      <c r="M58" s="332"/>
      <c r="N58" s="333"/>
      <c r="O58" s="109"/>
      <c r="P58" s="42"/>
    </row>
    <row r="59" spans="2:16">
      <c r="B59" s="25"/>
      <c r="C59" s="292" t="s">
        <v>68</v>
      </c>
      <c r="D59" s="293"/>
      <c r="E59" s="293"/>
      <c r="F59" s="293"/>
      <c r="G59" s="293"/>
      <c r="H59" s="293"/>
      <c r="I59" s="293"/>
      <c r="J59" s="293"/>
      <c r="K59" s="293"/>
      <c r="L59" s="293"/>
      <c r="M59" s="293"/>
      <c r="N59" s="293"/>
      <c r="O59" s="294"/>
      <c r="P59" s="36"/>
    </row>
    <row r="60" spans="2:16">
      <c r="B60" s="25"/>
      <c r="C60" s="295"/>
      <c r="D60" s="296"/>
      <c r="E60" s="296"/>
      <c r="F60" s="296"/>
      <c r="G60" s="296"/>
      <c r="H60" s="296"/>
      <c r="I60" s="296"/>
      <c r="J60" s="296"/>
      <c r="K60" s="296"/>
      <c r="L60" s="296"/>
      <c r="M60" s="296"/>
      <c r="N60" s="296"/>
      <c r="O60" s="297"/>
      <c r="P60" s="36"/>
    </row>
    <row r="61" spans="2:16" ht="14.4" thickBot="1">
      <c r="B61" s="25"/>
      <c r="C61" s="298"/>
      <c r="D61" s="299"/>
      <c r="E61" s="299"/>
      <c r="F61" s="299"/>
      <c r="G61" s="299"/>
      <c r="H61" s="299"/>
      <c r="I61" s="299"/>
      <c r="J61" s="299"/>
      <c r="K61" s="299"/>
      <c r="L61" s="299"/>
      <c r="M61" s="299"/>
      <c r="N61" s="299"/>
      <c r="O61" s="300"/>
      <c r="P61" s="36"/>
    </row>
    <row r="62" spans="2:16" ht="14.4">
      <c r="B62" s="25"/>
      <c r="C62" s="289" t="s">
        <v>69</v>
      </c>
      <c r="D62" s="324"/>
      <c r="E62" s="324"/>
      <c r="F62" s="324"/>
      <c r="G62" s="324"/>
      <c r="H62" s="324"/>
      <c r="I62" s="324"/>
      <c r="J62" s="189"/>
      <c r="K62" s="190"/>
      <c r="L62" s="101" t="s">
        <v>70</v>
      </c>
      <c r="M62" s="334" t="s">
        <v>71</v>
      </c>
      <c r="N62" s="335"/>
      <c r="O62" s="102"/>
      <c r="P62" s="40"/>
    </row>
    <row r="63" spans="2:16" ht="14.4">
      <c r="B63" s="25"/>
      <c r="C63" s="274" t="s">
        <v>72</v>
      </c>
      <c r="D63" s="275"/>
      <c r="E63" s="275"/>
      <c r="F63" s="275"/>
      <c r="G63" s="275"/>
      <c r="H63" s="275"/>
      <c r="I63" s="275"/>
      <c r="J63" s="110"/>
      <c r="K63" s="111"/>
      <c r="L63" s="112"/>
      <c r="M63" s="352"/>
      <c r="N63" s="353"/>
      <c r="O63" s="113"/>
      <c r="P63" s="43"/>
    </row>
    <row r="64" spans="2:16" ht="14.4">
      <c r="B64" s="25"/>
      <c r="C64" s="84" t="s">
        <v>73</v>
      </c>
      <c r="D64" s="85"/>
      <c r="E64" s="85"/>
      <c r="F64" s="85"/>
      <c r="G64" s="85"/>
      <c r="H64" s="85"/>
      <c r="I64" s="85"/>
      <c r="J64" s="110"/>
      <c r="K64" s="111"/>
      <c r="L64" s="112"/>
      <c r="M64" s="352"/>
      <c r="N64" s="353"/>
      <c r="O64" s="113"/>
      <c r="P64" s="43"/>
    </row>
    <row r="65" spans="2:16" ht="15" thickBot="1">
      <c r="B65" s="25"/>
      <c r="C65" s="69" t="s">
        <v>74</v>
      </c>
      <c r="D65" s="70"/>
      <c r="E65" s="70"/>
      <c r="F65" s="70"/>
      <c r="G65" s="70"/>
      <c r="H65" s="70"/>
      <c r="I65" s="70"/>
      <c r="J65" s="114"/>
      <c r="K65" s="115"/>
      <c r="L65" s="112"/>
      <c r="M65" s="354"/>
      <c r="N65" s="355"/>
      <c r="O65" s="113"/>
      <c r="P65" s="43"/>
    </row>
    <row r="66" spans="2:16" ht="15" thickBot="1">
      <c r="B66" s="25"/>
      <c r="C66" s="264" t="s">
        <v>53</v>
      </c>
      <c r="D66" s="265"/>
      <c r="E66" s="265"/>
      <c r="F66" s="265"/>
      <c r="G66" s="265"/>
      <c r="H66" s="265"/>
      <c r="I66" s="265"/>
      <c r="J66" s="265"/>
      <c r="K66" s="265"/>
      <c r="L66" s="265"/>
      <c r="M66" s="265"/>
      <c r="N66" s="266"/>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31" t="s">
        <v>75</v>
      </c>
      <c r="D68" s="332"/>
      <c r="E68" s="332"/>
      <c r="F68" s="332"/>
      <c r="G68" s="332"/>
      <c r="H68" s="332"/>
      <c r="I68" s="332"/>
      <c r="J68" s="332"/>
      <c r="K68" s="332"/>
      <c r="L68" s="332"/>
      <c r="M68" s="332"/>
      <c r="N68" s="333"/>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76</v>
      </c>
      <c r="I70" s="118"/>
      <c r="J70" s="118"/>
      <c r="K70" s="118"/>
      <c r="L70" s="52"/>
      <c r="M70" s="52"/>
      <c r="N70" s="52"/>
      <c r="O70" s="76"/>
      <c r="P70" s="26"/>
    </row>
    <row r="71" spans="2:16" ht="14.4">
      <c r="B71" s="25"/>
      <c r="C71" s="75"/>
      <c r="D71" s="52"/>
      <c r="E71" s="52"/>
      <c r="F71" s="52"/>
      <c r="G71" s="52"/>
      <c r="H71" s="118" t="s">
        <v>77</v>
      </c>
      <c r="I71" s="52"/>
      <c r="J71" s="52"/>
      <c r="K71" s="52"/>
      <c r="L71" s="52"/>
      <c r="M71" s="52"/>
      <c r="N71" s="52"/>
      <c r="O71" s="76"/>
      <c r="P71" s="45"/>
    </row>
    <row r="72" spans="2:16" ht="14.4">
      <c r="B72" s="25"/>
      <c r="C72" s="75"/>
      <c r="D72" s="52"/>
      <c r="E72" s="52"/>
      <c r="F72" s="52"/>
      <c r="G72" s="52"/>
      <c r="H72" s="118" t="s">
        <v>91</v>
      </c>
      <c r="I72" s="52"/>
      <c r="J72" s="52"/>
      <c r="K72" s="52"/>
      <c r="L72" s="52"/>
      <c r="M72" s="52"/>
      <c r="N72" s="52"/>
      <c r="O72" s="76"/>
      <c r="P72" s="45"/>
    </row>
    <row r="73" spans="2:16" ht="14.4">
      <c r="B73" s="25"/>
      <c r="C73" s="61"/>
      <c r="D73" s="119"/>
      <c r="E73" s="119"/>
      <c r="F73" s="119"/>
      <c r="G73" s="119"/>
      <c r="H73" s="118" t="s">
        <v>81</v>
      </c>
      <c r="I73" s="119"/>
      <c r="J73" s="119"/>
      <c r="K73" s="119"/>
      <c r="L73" s="119"/>
      <c r="M73" s="119"/>
      <c r="N73" s="119"/>
      <c r="O73" s="120"/>
      <c r="P73" s="46"/>
    </row>
    <row r="74" spans="2:16" ht="14.4">
      <c r="B74" s="25"/>
      <c r="C74" s="75"/>
      <c r="D74" s="52"/>
      <c r="E74" s="52"/>
      <c r="F74" s="52"/>
      <c r="G74" s="52"/>
      <c r="H74" s="52" t="s">
        <v>78</v>
      </c>
      <c r="I74" s="52"/>
      <c r="J74" s="52"/>
      <c r="K74" s="52"/>
      <c r="L74" s="52"/>
      <c r="M74" s="52"/>
      <c r="N74" s="52"/>
      <c r="O74" s="76"/>
      <c r="P74" s="26"/>
    </row>
    <row r="75" spans="2:16" ht="14.4">
      <c r="B75" s="25"/>
      <c r="C75" s="121" t="s">
        <v>79</v>
      </c>
      <c r="D75" s="122"/>
      <c r="E75" s="122"/>
      <c r="F75" s="122"/>
      <c r="G75" s="122"/>
      <c r="H75" s="122"/>
      <c r="I75" s="122"/>
      <c r="J75" s="122"/>
      <c r="K75" s="122"/>
      <c r="L75" s="122"/>
      <c r="M75" s="122"/>
      <c r="N75" s="122"/>
      <c r="O75" s="123"/>
      <c r="P75" s="26"/>
    </row>
    <row r="76" spans="2:16" ht="14.4">
      <c r="B76" s="25"/>
      <c r="C76" s="349"/>
      <c r="D76" s="350"/>
      <c r="E76" s="350"/>
      <c r="F76" s="350"/>
      <c r="G76" s="350"/>
      <c r="H76" s="350"/>
      <c r="I76" s="350"/>
      <c r="J76" s="350"/>
      <c r="K76" s="350"/>
      <c r="L76" s="350"/>
      <c r="M76" s="350"/>
      <c r="N76" s="350"/>
      <c r="O76" s="351"/>
      <c r="P76" s="46"/>
    </row>
    <row r="77" spans="2:16" ht="14.4">
      <c r="B77" s="25"/>
      <c r="C77" s="349"/>
      <c r="D77" s="350"/>
      <c r="E77" s="350"/>
      <c r="F77" s="350"/>
      <c r="G77" s="350"/>
      <c r="H77" s="350"/>
      <c r="I77" s="350"/>
      <c r="J77" s="350"/>
      <c r="K77" s="350"/>
      <c r="L77" s="350"/>
      <c r="M77" s="350"/>
      <c r="N77" s="350"/>
      <c r="O77" s="351"/>
      <c r="P77" s="46"/>
    </row>
    <row r="78" spans="2:16" ht="14.4">
      <c r="B78" s="25"/>
      <c r="C78" s="61"/>
      <c r="D78" s="119"/>
      <c r="E78" s="119"/>
      <c r="F78" s="119"/>
      <c r="G78" s="119"/>
      <c r="H78" s="119"/>
      <c r="I78" s="119"/>
      <c r="J78" s="119"/>
      <c r="K78" s="119"/>
      <c r="L78" s="119"/>
      <c r="M78" s="119"/>
      <c r="N78" s="119"/>
      <c r="O78" s="120"/>
      <c r="P78" s="46"/>
    </row>
    <row r="79" spans="2:16" ht="14.4">
      <c r="B79" s="25"/>
      <c r="C79" s="124" t="s">
        <v>80</v>
      </c>
      <c r="D79" s="119"/>
      <c r="E79" s="119"/>
      <c r="F79" s="119"/>
      <c r="G79" s="119"/>
      <c r="H79" s="119"/>
      <c r="I79" s="119"/>
      <c r="J79" s="119"/>
      <c r="K79" s="119"/>
      <c r="L79" s="119"/>
      <c r="M79" s="119"/>
      <c r="N79" s="119"/>
      <c r="O79" s="120"/>
      <c r="P79" s="46"/>
    </row>
    <row r="80" spans="2:16" ht="12.75" customHeight="1">
      <c r="B80" s="25"/>
      <c r="C80" s="346" t="s">
        <v>89</v>
      </c>
      <c r="D80" s="347"/>
      <c r="E80" s="347"/>
      <c r="F80" s="347"/>
      <c r="G80" s="347"/>
      <c r="H80" s="347"/>
      <c r="I80" s="347"/>
      <c r="J80" s="347"/>
      <c r="K80" s="347"/>
      <c r="L80" s="347"/>
      <c r="M80" s="347"/>
      <c r="N80" s="347"/>
      <c r="O80" s="348"/>
      <c r="P80" s="47"/>
    </row>
    <row r="81" spans="2:16" ht="28.5" customHeight="1">
      <c r="B81" s="25"/>
      <c r="C81" s="346"/>
      <c r="D81" s="347"/>
      <c r="E81" s="347"/>
      <c r="F81" s="347"/>
      <c r="G81" s="347"/>
      <c r="H81" s="347"/>
      <c r="I81" s="347"/>
      <c r="J81" s="347"/>
      <c r="K81" s="347"/>
      <c r="L81" s="347"/>
      <c r="M81" s="347"/>
      <c r="N81" s="347"/>
      <c r="O81" s="348"/>
      <c r="P81" s="47"/>
    </row>
    <row r="82" spans="2:16" ht="13.35" customHeight="1">
      <c r="B82" s="25"/>
      <c r="C82" s="346" t="s">
        <v>90</v>
      </c>
      <c r="D82" s="347"/>
      <c r="E82" s="347"/>
      <c r="F82" s="347"/>
      <c r="G82" s="347"/>
      <c r="H82" s="347"/>
      <c r="I82" s="347"/>
      <c r="J82" s="347"/>
      <c r="K82" s="347"/>
      <c r="L82" s="347"/>
      <c r="M82" s="347"/>
      <c r="N82" s="347"/>
      <c r="O82" s="348"/>
      <c r="P82" s="47"/>
    </row>
    <row r="83" spans="2:16" ht="45" customHeight="1">
      <c r="B83" s="25"/>
      <c r="C83" s="346"/>
      <c r="D83" s="347"/>
      <c r="E83" s="347"/>
      <c r="F83" s="347"/>
      <c r="G83" s="347"/>
      <c r="H83" s="347"/>
      <c r="I83" s="347"/>
      <c r="J83" s="347"/>
      <c r="K83" s="347"/>
      <c r="L83" s="347"/>
      <c r="M83" s="347"/>
      <c r="N83" s="347"/>
      <c r="O83" s="348"/>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76</v>
      </c>
      <c r="I85" s="52"/>
      <c r="J85" s="52"/>
      <c r="K85" s="52"/>
      <c r="L85" s="52"/>
      <c r="M85" s="52"/>
      <c r="N85" s="52"/>
      <c r="O85" s="76"/>
      <c r="P85" s="26"/>
    </row>
    <row r="86" spans="2:16" ht="14.4">
      <c r="B86" s="25"/>
      <c r="C86" s="75"/>
      <c r="D86" s="52"/>
      <c r="E86" s="52"/>
      <c r="F86" s="52"/>
      <c r="G86" s="52"/>
      <c r="H86" s="52" t="s">
        <v>77</v>
      </c>
      <c r="I86" s="85"/>
      <c r="J86" s="85"/>
      <c r="K86" s="85"/>
      <c r="L86" s="52"/>
      <c r="M86" s="52"/>
      <c r="N86" s="52"/>
      <c r="O86" s="76"/>
      <c r="P86" s="26"/>
    </row>
    <row r="87" spans="2:16" ht="14.4">
      <c r="B87" s="25"/>
      <c r="C87" s="75"/>
      <c r="D87" s="52"/>
      <c r="E87" s="52"/>
      <c r="F87" s="52"/>
      <c r="G87" s="52"/>
      <c r="H87" s="52" t="s">
        <v>92</v>
      </c>
      <c r="I87" s="125"/>
      <c r="J87" s="125"/>
      <c r="K87" s="125"/>
      <c r="L87" s="52"/>
      <c r="M87" s="52"/>
      <c r="N87" s="52"/>
      <c r="O87" s="76"/>
      <c r="P87" s="26"/>
    </row>
    <row r="88" spans="2:16" ht="14.4">
      <c r="B88" s="25"/>
      <c r="C88" s="126"/>
      <c r="D88" s="119"/>
      <c r="E88" s="119"/>
      <c r="F88" s="119"/>
      <c r="G88" s="119"/>
      <c r="H88" s="52" t="s">
        <v>82</v>
      </c>
      <c r="I88" s="52"/>
      <c r="J88" s="52"/>
      <c r="K88" s="52"/>
      <c r="L88" s="119"/>
      <c r="M88" s="119"/>
      <c r="N88" s="119"/>
      <c r="O88" s="120"/>
      <c r="P88" s="46"/>
    </row>
    <row r="89" spans="2:16" ht="18.75" customHeight="1" thickBot="1">
      <c r="B89" s="25"/>
      <c r="C89" s="342"/>
      <c r="D89" s="343"/>
      <c r="E89" s="343"/>
      <c r="F89" s="98"/>
      <c r="G89" s="98"/>
      <c r="H89" s="98"/>
      <c r="I89" s="98"/>
      <c r="J89" s="98"/>
      <c r="K89" s="340"/>
      <c r="L89" s="340"/>
      <c r="M89" s="340"/>
      <c r="N89" s="340"/>
      <c r="O89" s="341"/>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 sanchez</cp:lastModifiedBy>
  <cp:revision/>
  <cp:lastPrinted>2021-07-22T21:21:55Z</cp:lastPrinted>
  <dcterms:created xsi:type="dcterms:W3CDTF">2006-06-27T16:47:25Z</dcterms:created>
  <dcterms:modified xsi:type="dcterms:W3CDTF">2023-08-29T17:03:31Z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