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i unidad\2023\Tecnica\Proyectos\Veritas\Veritas Compartida\"/>
    </mc:Choice>
  </mc:AlternateContent>
  <bookViews>
    <workbookView xWindow="0" yWindow="0" windowWidth="28800" windowHeight="11700"/>
  </bookViews>
  <sheets>
    <sheet name="Hoja1" sheetId="1" r:id="rId1"/>
  </sheets>
  <calcPr calcId="162913"/>
  <extLst>
    <ext uri="GoogleSheetsCustomDataVersion2">
      <go:sheetsCustomData xmlns:go="http://customooxmlschemas.google.com/" r:id="rId5" roundtripDataChecksum="wZpbwANIMSsVvhl3Kmadgbba5DADSUIjo+E7OmVZgt0="/>
    </ext>
  </extLst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L20" i="1" s="1"/>
  <c r="M20" i="1" s="1"/>
  <c r="J19" i="1"/>
  <c r="K19" i="1" s="1"/>
  <c r="L19" i="1" s="1"/>
  <c r="M19" i="1" s="1"/>
  <c r="M10" i="1"/>
  <c r="K10" i="1"/>
  <c r="I10" i="1"/>
  <c r="G10" i="1"/>
  <c r="M9" i="1"/>
  <c r="K9" i="1"/>
  <c r="I9" i="1"/>
  <c r="G9" i="1"/>
  <c r="M8" i="1"/>
  <c r="K8" i="1"/>
  <c r="I8" i="1"/>
  <c r="G8" i="1"/>
  <c r="M7" i="1"/>
  <c r="K7" i="1"/>
  <c r="I7" i="1"/>
  <c r="G7" i="1"/>
  <c r="M6" i="1"/>
  <c r="K6" i="1"/>
  <c r="I6" i="1"/>
  <c r="G6" i="1"/>
  <c r="M5" i="1"/>
  <c r="K5" i="1"/>
  <c r="I5" i="1"/>
  <c r="G5" i="1"/>
  <c r="M4" i="1"/>
  <c r="L12" i="1" s="1"/>
  <c r="K4" i="1"/>
  <c r="J12" i="1" s="1"/>
  <c r="I4" i="1"/>
  <c r="H12" i="1" s="1"/>
  <c r="H13" i="1" s="1"/>
  <c r="H14" i="1" s="1"/>
  <c r="G4" i="1"/>
  <c r="F12" i="1" s="1"/>
  <c r="J13" i="1" l="1"/>
  <c r="J14" i="1" s="1"/>
  <c r="L13" i="1"/>
  <c r="L14" i="1" s="1"/>
  <c r="F13" i="1"/>
  <c r="F14" i="1" s="1"/>
  <c r="K22" i="1"/>
  <c r="L22" i="1" s="1"/>
  <c r="M22" i="1" s="1"/>
  <c r="K24" i="1"/>
  <c r="L24" i="1" s="1"/>
  <c r="M24" i="1" s="1"/>
  <c r="K25" i="1"/>
  <c r="L25" i="1" s="1"/>
  <c r="M25" i="1" s="1"/>
  <c r="K21" i="1"/>
  <c r="L21" i="1" s="1"/>
  <c r="M21" i="1" s="1"/>
  <c r="M26" i="1" s="1"/>
  <c r="M28" i="1" s="1"/>
  <c r="K23" i="1"/>
  <c r="L23" i="1" s="1"/>
  <c r="M23" i="1" s="1"/>
</calcChain>
</file>

<file path=xl/sharedStrings.xml><?xml version="1.0" encoding="utf-8"?>
<sst xmlns="http://schemas.openxmlformats.org/spreadsheetml/2006/main" count="60" uniqueCount="28">
  <si>
    <t xml:space="preserve"> </t>
  </si>
  <si>
    <t>COTIZACIÓN 1</t>
  </si>
  <si>
    <t>COTIZACIÓN 2</t>
  </si>
  <si>
    <t>COTIZACIÓN 3</t>
  </si>
  <si>
    <t>COTIZACIÓN 4</t>
  </si>
  <si>
    <t>ITEM</t>
  </si>
  <si>
    <t>DESCRIPCIÓN</t>
  </si>
  <si>
    <t>CANTIDAD</t>
  </si>
  <si>
    <t>VALOR UNITARIO</t>
  </si>
  <si>
    <t>VALOR TOTAL</t>
  </si>
  <si>
    <t>Suscripción de licenciamiento</t>
  </si>
  <si>
    <t>63TB NETBACKUP ENTERPRISE XPLAT 1 FRONT END TB PLUS ONPREMISE STANDARD SUBSCRIPTION +
ESSENTIAL MAINTENANCE LICENSE INITIAL 12MO GOV</t>
  </si>
  <si>
    <t>1TB CLOUD - NETBACKUP RECOVERY VAULT 1 BACK END TB HOSTED STANDARD SUBSCRIPTION
LICENSE INITIAL 12MO GOV*</t>
  </si>
  <si>
    <t>Renovación de los contratos de garantía y servicio de soporte de fábrica del hardware</t>
  </si>
  <si>
    <t>NETBACKUP APPLIANCE  5240 53TB     STANDARD APPLIANCE CORPORATE
REFERENCIA 3497014</t>
  </si>
  <si>
    <t>NETBACKUP APPLIANCE  5240 49TB STORAGE SHELF
APPLIANCE GOV 
REFERENCIA 3857930</t>
  </si>
  <si>
    <t>Servicios Profesionales</t>
  </si>
  <si>
    <t>Servicio de Soporte local</t>
  </si>
  <si>
    <t>Servicio de Ingeniería</t>
  </si>
  <si>
    <t>Transferencia de Conocimiento</t>
  </si>
  <si>
    <t>* Este Item no tiene IVA</t>
  </si>
  <si>
    <t>SUBTOTAL</t>
  </si>
  <si>
    <t>IVA</t>
  </si>
  <si>
    <t>GRAN TOTAL</t>
  </si>
  <si>
    <t>VALOR PROMEDIO UNITARIO</t>
  </si>
  <si>
    <t>VALOR IVA</t>
  </si>
  <si>
    <t>VALOR UNITARIO MAS IVA</t>
  </si>
  <si>
    <t>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</si>
</sst>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??_-;_-@"/>
  </numFmts>
  <fonts count="8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8"/>
      <color theme="1"/>
      <name val="Calibri"/>
    </font>
    <font>
      <b/>
      <sz val="11"/>
      <color theme="1"/>
      <name val="Calibri"/>
    </font>
    <font>
      <sz val="8"/>
      <color theme="1"/>
      <name val="Calibri"/>
    </font>
    <font>
      <sz val="9"/>
      <color theme="1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/>
    <xf numFmtId="1" fontId="2" fillId="0" borderId="0" xfId="0" applyNumberFormat="1" applyFont="1"/>
    <xf numFmtId="164" fontId="2" fillId="0" borderId="0" xfId="0" applyNumberFormat="1" applyFont="1"/>
    <xf numFmtId="0" fontId="7" fillId="0" borderId="3" xfId="0" applyFont="1" applyBorder="1" applyAlignment="1">
      <alignment vertical="center"/>
    </xf>
    <xf numFmtId="0" fontId="7" fillId="0" borderId="3" xfId="0" applyFont="1" applyBorder="1"/>
    <xf numFmtId="0" fontId="2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/>
    <xf numFmtId="0" fontId="1" fillId="0" borderId="0" xfId="0" applyFont="1" applyAlignment="1"/>
    <xf numFmtId="2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/>
    <xf numFmtId="0" fontId="6" fillId="0" borderId="4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  <xf numFmtId="0" fontId="3" fillId="0" borderId="6" xfId="0" applyFont="1" applyBorder="1"/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000"/>
  <sheetViews>
    <sheetView tabSelected="1" topLeftCell="A7" workbookViewId="0">
      <selection activeCell="T15" sqref="T15"/>
    </sheetView>
  </sheetViews>
  <sheetFormatPr baseColWidth="10" defaultColWidth="14.42578125" defaultRowHeight="15" customHeight="1"/>
  <cols>
    <col min="1" max="1" width="10.7109375" customWidth="1"/>
    <col min="2" max="2" width="4.85546875" customWidth="1"/>
    <col min="3" max="3" width="11.140625" customWidth="1"/>
    <col min="4" max="4" width="34" customWidth="1"/>
    <col min="5" max="5" width="8.42578125" customWidth="1"/>
    <col min="6" max="6" width="11.42578125" customWidth="1"/>
    <col min="7" max="7" width="12.5703125" customWidth="1"/>
    <col min="8" max="9" width="11.42578125" customWidth="1"/>
    <col min="10" max="10" width="11.7109375" customWidth="1"/>
    <col min="11" max="11" width="10.7109375" customWidth="1"/>
    <col min="12" max="12" width="13.85546875" customWidth="1"/>
    <col min="13" max="13" width="13.7109375" customWidth="1"/>
    <col min="14" max="14" width="15.5703125" customWidth="1"/>
    <col min="15" max="26" width="10.7109375" customWidth="1"/>
  </cols>
  <sheetData>
    <row r="2" spans="2:14">
      <c r="B2" s="1" t="s">
        <v>0</v>
      </c>
      <c r="F2" s="19" t="s">
        <v>1</v>
      </c>
      <c r="G2" s="20"/>
      <c r="H2" s="19" t="s">
        <v>2</v>
      </c>
      <c r="I2" s="20"/>
      <c r="J2" s="21" t="s">
        <v>3</v>
      </c>
      <c r="K2" s="20"/>
      <c r="L2" s="19" t="s">
        <v>4</v>
      </c>
      <c r="M2" s="20"/>
    </row>
    <row r="3" spans="2:14" ht="30">
      <c r="B3" s="2" t="s">
        <v>5</v>
      </c>
      <c r="C3" s="22" t="s">
        <v>6</v>
      </c>
      <c r="D3" s="20"/>
      <c r="E3" s="2" t="s">
        <v>7</v>
      </c>
      <c r="F3" s="3" t="s">
        <v>8</v>
      </c>
      <c r="G3" s="3" t="s">
        <v>9</v>
      </c>
      <c r="H3" s="3" t="s">
        <v>8</v>
      </c>
      <c r="I3" s="3" t="s">
        <v>9</v>
      </c>
      <c r="J3" s="4" t="s">
        <v>8</v>
      </c>
      <c r="K3" s="4" t="s">
        <v>9</v>
      </c>
      <c r="L3" s="3" t="s">
        <v>8</v>
      </c>
      <c r="M3" s="3" t="s">
        <v>9</v>
      </c>
    </row>
    <row r="4" spans="2:14" ht="75">
      <c r="B4" s="23">
        <v>1</v>
      </c>
      <c r="C4" s="25" t="s">
        <v>10</v>
      </c>
      <c r="D4" s="5" t="s">
        <v>11</v>
      </c>
      <c r="E4" s="3">
        <v>1</v>
      </c>
      <c r="F4" s="6">
        <v>188270775</v>
      </c>
      <c r="G4" s="6">
        <f t="shared" ref="G4:G10" si="0">F4*E4</f>
        <v>188270775</v>
      </c>
      <c r="H4" s="6">
        <v>200822160</v>
      </c>
      <c r="I4" s="6">
        <f t="shared" ref="I4:I10" si="1">H4*E4</f>
        <v>200822160</v>
      </c>
      <c r="J4" s="6">
        <v>193098235</v>
      </c>
      <c r="K4" s="6">
        <f t="shared" ref="K4:K10" si="2">J4*E4</f>
        <v>193098235</v>
      </c>
      <c r="L4" s="6">
        <v>190653950</v>
      </c>
      <c r="M4" s="6">
        <f t="shared" ref="M4:M10" si="3">L4*E4</f>
        <v>190653950</v>
      </c>
    </row>
    <row r="5" spans="2:14" ht="60">
      <c r="B5" s="24"/>
      <c r="C5" s="24"/>
      <c r="D5" s="5" t="s">
        <v>12</v>
      </c>
      <c r="E5" s="3">
        <v>20</v>
      </c>
      <c r="F5" s="6">
        <v>1698180</v>
      </c>
      <c r="G5" s="6">
        <f t="shared" si="0"/>
        <v>33963600</v>
      </c>
      <c r="H5" s="6">
        <v>1811393</v>
      </c>
      <c r="I5" s="6">
        <f t="shared" si="1"/>
        <v>36227860</v>
      </c>
      <c r="J5" s="6">
        <v>1741725</v>
      </c>
      <c r="K5" s="6">
        <f t="shared" si="2"/>
        <v>34834500</v>
      </c>
      <c r="L5" s="6">
        <v>1719679</v>
      </c>
      <c r="M5" s="6">
        <f t="shared" si="3"/>
        <v>34393580</v>
      </c>
    </row>
    <row r="6" spans="2:14" ht="45">
      <c r="B6" s="23">
        <v>2</v>
      </c>
      <c r="C6" s="25" t="s">
        <v>13</v>
      </c>
      <c r="D6" s="5" t="s">
        <v>14</v>
      </c>
      <c r="E6" s="3">
        <v>1</v>
      </c>
      <c r="F6" s="6">
        <v>88236775</v>
      </c>
      <c r="G6" s="6">
        <f t="shared" si="0"/>
        <v>88236775</v>
      </c>
      <c r="H6" s="6">
        <v>94119250</v>
      </c>
      <c r="I6" s="6">
        <f t="shared" si="1"/>
        <v>94119250</v>
      </c>
      <c r="J6" s="6">
        <v>90499275</v>
      </c>
      <c r="K6" s="6">
        <f t="shared" si="2"/>
        <v>90499275</v>
      </c>
      <c r="L6" s="6">
        <v>89353725</v>
      </c>
      <c r="M6" s="6">
        <f t="shared" si="3"/>
        <v>89353725</v>
      </c>
    </row>
    <row r="7" spans="2:14" ht="60">
      <c r="B7" s="24"/>
      <c r="C7" s="24"/>
      <c r="D7" s="5" t="s">
        <v>15</v>
      </c>
      <c r="E7" s="3">
        <v>1</v>
      </c>
      <c r="F7" s="6">
        <v>24950950</v>
      </c>
      <c r="G7" s="6">
        <f t="shared" si="0"/>
        <v>24950950</v>
      </c>
      <c r="H7" s="6">
        <v>26614325</v>
      </c>
      <c r="I7" s="6">
        <f t="shared" si="1"/>
        <v>26614325</v>
      </c>
      <c r="J7" s="6">
        <v>25590700</v>
      </c>
      <c r="K7" s="6">
        <f t="shared" si="2"/>
        <v>25590700</v>
      </c>
      <c r="L7" s="6">
        <v>25266775</v>
      </c>
      <c r="M7" s="6">
        <f t="shared" si="3"/>
        <v>25266775</v>
      </c>
    </row>
    <row r="8" spans="2:14">
      <c r="B8" s="23">
        <v>3</v>
      </c>
      <c r="C8" s="25" t="s">
        <v>16</v>
      </c>
      <c r="D8" s="7" t="s">
        <v>17</v>
      </c>
      <c r="E8" s="3">
        <v>1</v>
      </c>
      <c r="F8" s="6">
        <v>5625000</v>
      </c>
      <c r="G8" s="6">
        <f t="shared" si="0"/>
        <v>5625000</v>
      </c>
      <c r="H8" s="6">
        <v>8426675</v>
      </c>
      <c r="I8" s="6">
        <f t="shared" si="1"/>
        <v>8426675</v>
      </c>
      <c r="J8" s="6">
        <v>6153850</v>
      </c>
      <c r="K8" s="8">
        <f t="shared" si="2"/>
        <v>6153850</v>
      </c>
      <c r="L8" s="6">
        <v>5886100</v>
      </c>
      <c r="M8" s="6">
        <f t="shared" si="3"/>
        <v>5886100</v>
      </c>
    </row>
    <row r="9" spans="2:14">
      <c r="B9" s="27"/>
      <c r="C9" s="27"/>
      <c r="D9" s="7" t="s">
        <v>18</v>
      </c>
      <c r="E9" s="3">
        <v>1</v>
      </c>
      <c r="F9" s="6">
        <v>3750000</v>
      </c>
      <c r="G9" s="6">
        <f t="shared" si="0"/>
        <v>3750000</v>
      </c>
      <c r="H9" s="6">
        <v>4213350</v>
      </c>
      <c r="I9" s="6">
        <f t="shared" si="1"/>
        <v>4213350</v>
      </c>
      <c r="J9" s="6">
        <v>4102575</v>
      </c>
      <c r="K9" s="8">
        <f t="shared" si="2"/>
        <v>4102575</v>
      </c>
      <c r="L9" s="6">
        <v>3924075</v>
      </c>
      <c r="M9" s="6">
        <f t="shared" si="3"/>
        <v>3924075</v>
      </c>
    </row>
    <row r="10" spans="2:14">
      <c r="B10" s="24"/>
      <c r="C10" s="24"/>
      <c r="D10" s="7" t="s">
        <v>19</v>
      </c>
      <c r="E10" s="3">
        <v>1</v>
      </c>
      <c r="F10" s="6">
        <v>2700000</v>
      </c>
      <c r="G10" s="6">
        <f t="shared" si="0"/>
        <v>2700000</v>
      </c>
      <c r="H10" s="6">
        <v>3120000</v>
      </c>
      <c r="I10" s="6">
        <f t="shared" si="1"/>
        <v>3120000</v>
      </c>
      <c r="J10" s="6">
        <v>3230775</v>
      </c>
      <c r="K10" s="8">
        <f t="shared" si="2"/>
        <v>3230775</v>
      </c>
      <c r="L10" s="6">
        <v>2916475</v>
      </c>
      <c r="M10" s="6">
        <f t="shared" si="3"/>
        <v>2916475</v>
      </c>
    </row>
    <row r="11" spans="2:14">
      <c r="C11" s="1" t="s">
        <v>20</v>
      </c>
      <c r="G11" s="9" t="s">
        <v>0</v>
      </c>
    </row>
    <row r="12" spans="2:14">
      <c r="D12" s="28" t="s">
        <v>21</v>
      </c>
      <c r="E12" s="20"/>
      <c r="F12" s="26">
        <f>SUM(G4:G10)</f>
        <v>347497100</v>
      </c>
      <c r="G12" s="20"/>
      <c r="H12" s="26">
        <f>SUM(I4:I10)</f>
        <v>373543620</v>
      </c>
      <c r="I12" s="20"/>
      <c r="J12" s="26">
        <f>SUM(K4:K10)</f>
        <v>357509910</v>
      </c>
      <c r="K12" s="20"/>
      <c r="L12" s="26">
        <f>SUM(M4:M10)</f>
        <v>352394680</v>
      </c>
      <c r="M12" s="20"/>
    </row>
    <row r="13" spans="2:14">
      <c r="D13" s="28" t="s">
        <v>22</v>
      </c>
      <c r="E13" s="20"/>
      <c r="F13" s="26">
        <f>(F12-G5)*0.19</f>
        <v>59571365</v>
      </c>
      <c r="G13" s="20"/>
      <c r="H13" s="26">
        <f>(H12-I5)*0.19</f>
        <v>64089994.399999999</v>
      </c>
      <c r="I13" s="20"/>
      <c r="J13" s="26">
        <f>(J12-K5)*0.19</f>
        <v>61308327.899999999</v>
      </c>
      <c r="K13" s="20"/>
      <c r="L13" s="26">
        <f>(L12-M5)*0.19</f>
        <v>60420209</v>
      </c>
      <c r="M13" s="20"/>
    </row>
    <row r="14" spans="2:14">
      <c r="D14" s="28" t="s">
        <v>23</v>
      </c>
      <c r="E14" s="20"/>
      <c r="F14" s="26">
        <f>F12+F13</f>
        <v>407068465</v>
      </c>
      <c r="G14" s="20"/>
      <c r="H14" s="26">
        <f>H13+H12</f>
        <v>437633614.39999998</v>
      </c>
      <c r="I14" s="20"/>
      <c r="J14" s="26">
        <f>J12+J13</f>
        <v>418818237.89999998</v>
      </c>
      <c r="K14" s="20"/>
      <c r="L14" s="26">
        <f>L12+L13</f>
        <v>412814889</v>
      </c>
      <c r="M14" s="20"/>
      <c r="N14" s="10"/>
    </row>
    <row r="17" spans="2:13">
      <c r="B17" s="1" t="s">
        <v>0</v>
      </c>
      <c r="F17" s="11" t="s">
        <v>1</v>
      </c>
      <c r="G17" s="11" t="s">
        <v>2</v>
      </c>
      <c r="H17" s="12" t="s">
        <v>3</v>
      </c>
      <c r="I17" s="11" t="s">
        <v>4</v>
      </c>
      <c r="K17" s="13"/>
    </row>
    <row r="18" spans="2:13" ht="60">
      <c r="B18" s="2" t="s">
        <v>5</v>
      </c>
      <c r="C18" s="22" t="s">
        <v>6</v>
      </c>
      <c r="D18" s="20"/>
      <c r="E18" s="2" t="s">
        <v>7</v>
      </c>
      <c r="F18" s="3" t="s">
        <v>8</v>
      </c>
      <c r="G18" s="3" t="s">
        <v>8</v>
      </c>
      <c r="H18" s="3" t="s">
        <v>8</v>
      </c>
      <c r="I18" s="3" t="s">
        <v>8</v>
      </c>
      <c r="J18" s="14" t="s">
        <v>24</v>
      </c>
      <c r="K18" s="15" t="s">
        <v>25</v>
      </c>
      <c r="L18" s="15" t="s">
        <v>26</v>
      </c>
      <c r="M18" s="15" t="s">
        <v>9</v>
      </c>
    </row>
    <row r="19" spans="2:13" ht="75">
      <c r="B19" s="23">
        <v>1</v>
      </c>
      <c r="C19" s="25" t="s">
        <v>10</v>
      </c>
      <c r="D19" s="5" t="s">
        <v>11</v>
      </c>
      <c r="E19" s="3">
        <v>1</v>
      </c>
      <c r="F19" s="6">
        <v>188270775</v>
      </c>
      <c r="G19" s="6">
        <v>200822160</v>
      </c>
      <c r="H19" s="6">
        <v>193098235</v>
      </c>
      <c r="I19" s="6">
        <v>190653950</v>
      </c>
      <c r="J19" s="6">
        <f t="shared" ref="J19:J25" si="4">(F19+G19+H19+I19)/4</f>
        <v>193211280</v>
      </c>
      <c r="K19" s="6">
        <f>J19*0.19</f>
        <v>36710143.200000003</v>
      </c>
      <c r="L19" s="6">
        <f t="shared" ref="L19:L25" si="5">ROUND(J19+K19,0)</f>
        <v>229921423</v>
      </c>
      <c r="M19" s="6">
        <f t="shared" ref="M19:M25" si="6">L19*E19</f>
        <v>229921423</v>
      </c>
    </row>
    <row r="20" spans="2:13" ht="60">
      <c r="B20" s="24"/>
      <c r="C20" s="24"/>
      <c r="D20" s="5" t="s">
        <v>12</v>
      </c>
      <c r="E20" s="3">
        <v>20</v>
      </c>
      <c r="F20" s="6">
        <v>1698180</v>
      </c>
      <c r="G20" s="6">
        <v>1811393</v>
      </c>
      <c r="H20" s="6">
        <v>1741725</v>
      </c>
      <c r="I20" s="6">
        <v>1719679</v>
      </c>
      <c r="J20" s="6">
        <f t="shared" si="4"/>
        <v>1742744.25</v>
      </c>
      <c r="K20" s="6"/>
      <c r="L20" s="6">
        <f t="shared" si="5"/>
        <v>1742744</v>
      </c>
      <c r="M20" s="6">
        <f t="shared" si="6"/>
        <v>34854880</v>
      </c>
    </row>
    <row r="21" spans="2:13" ht="15.75" customHeight="1">
      <c r="B21" s="23">
        <v>2</v>
      </c>
      <c r="C21" s="25" t="s">
        <v>13</v>
      </c>
      <c r="D21" s="5" t="s">
        <v>14</v>
      </c>
      <c r="E21" s="3">
        <v>1</v>
      </c>
      <c r="F21" s="6">
        <v>88236775</v>
      </c>
      <c r="G21" s="6">
        <v>94119250</v>
      </c>
      <c r="H21" s="6">
        <v>90499275</v>
      </c>
      <c r="I21" s="6">
        <v>89353725</v>
      </c>
      <c r="J21" s="6">
        <f t="shared" si="4"/>
        <v>90552256.25</v>
      </c>
      <c r="K21" s="6">
        <f t="shared" ref="K21:K25" si="7">J21*0.19</f>
        <v>17204928.6875</v>
      </c>
      <c r="L21" s="6">
        <f t="shared" si="5"/>
        <v>107757185</v>
      </c>
      <c r="M21" s="6">
        <f t="shared" si="6"/>
        <v>107757185</v>
      </c>
    </row>
    <row r="22" spans="2:13" ht="15.75" customHeight="1">
      <c r="B22" s="24"/>
      <c r="C22" s="24"/>
      <c r="D22" s="5" t="s">
        <v>15</v>
      </c>
      <c r="E22" s="3">
        <v>1</v>
      </c>
      <c r="F22" s="6">
        <v>24950950</v>
      </c>
      <c r="G22" s="6">
        <v>26614325</v>
      </c>
      <c r="H22" s="6">
        <v>25590700</v>
      </c>
      <c r="I22" s="6">
        <v>25266775</v>
      </c>
      <c r="J22" s="6">
        <f t="shared" si="4"/>
        <v>25605687.5</v>
      </c>
      <c r="K22" s="6">
        <f t="shared" si="7"/>
        <v>4865080.625</v>
      </c>
      <c r="L22" s="6">
        <f t="shared" si="5"/>
        <v>30470768</v>
      </c>
      <c r="M22" s="6">
        <f t="shared" si="6"/>
        <v>30470768</v>
      </c>
    </row>
    <row r="23" spans="2:13" ht="15.75" customHeight="1">
      <c r="B23" s="23">
        <v>3</v>
      </c>
      <c r="C23" s="25" t="s">
        <v>16</v>
      </c>
      <c r="D23" s="7" t="s">
        <v>17</v>
      </c>
      <c r="E23" s="3">
        <v>1</v>
      </c>
      <c r="F23" s="6">
        <v>5625000</v>
      </c>
      <c r="G23" s="6">
        <v>8426675</v>
      </c>
      <c r="H23" s="6">
        <v>6153850</v>
      </c>
      <c r="I23" s="6">
        <v>5886100</v>
      </c>
      <c r="J23" s="6">
        <f t="shared" si="4"/>
        <v>6522906.25</v>
      </c>
      <c r="K23" s="6">
        <f t="shared" si="7"/>
        <v>1239352.1875</v>
      </c>
      <c r="L23" s="6">
        <f t="shared" si="5"/>
        <v>7762258</v>
      </c>
      <c r="M23" s="6">
        <f t="shared" si="6"/>
        <v>7762258</v>
      </c>
    </row>
    <row r="24" spans="2:13" ht="15.75" customHeight="1">
      <c r="B24" s="27"/>
      <c r="C24" s="27"/>
      <c r="D24" s="7" t="s">
        <v>18</v>
      </c>
      <c r="E24" s="3">
        <v>1</v>
      </c>
      <c r="F24" s="6">
        <v>3750000</v>
      </c>
      <c r="G24" s="6">
        <v>4213350</v>
      </c>
      <c r="H24" s="6">
        <v>4102575</v>
      </c>
      <c r="I24" s="6">
        <v>3924075</v>
      </c>
      <c r="J24" s="6">
        <f t="shared" si="4"/>
        <v>3997500</v>
      </c>
      <c r="K24" s="6">
        <f t="shared" si="7"/>
        <v>759525</v>
      </c>
      <c r="L24" s="6">
        <f t="shared" si="5"/>
        <v>4757025</v>
      </c>
      <c r="M24" s="6">
        <f t="shared" si="6"/>
        <v>4757025</v>
      </c>
    </row>
    <row r="25" spans="2:13" ht="15.75" customHeight="1">
      <c r="B25" s="24"/>
      <c r="C25" s="24"/>
      <c r="D25" s="7" t="s">
        <v>19</v>
      </c>
      <c r="E25" s="3">
        <v>1</v>
      </c>
      <c r="F25" s="6">
        <v>2700000</v>
      </c>
      <c r="G25" s="6">
        <v>3120000</v>
      </c>
      <c r="H25" s="6">
        <v>3230775</v>
      </c>
      <c r="I25" s="6">
        <v>2916475</v>
      </c>
      <c r="J25" s="6">
        <f t="shared" si="4"/>
        <v>2991812.5</v>
      </c>
      <c r="K25" s="6">
        <f t="shared" si="7"/>
        <v>568444.375</v>
      </c>
      <c r="L25" s="6">
        <f t="shared" si="5"/>
        <v>3560257</v>
      </c>
      <c r="M25" s="6">
        <f t="shared" si="6"/>
        <v>3560257</v>
      </c>
    </row>
    <row r="26" spans="2:13" ht="15.75" customHeight="1">
      <c r="K26" s="29" t="s">
        <v>9</v>
      </c>
      <c r="L26" s="20"/>
      <c r="M26" s="16">
        <f>SUM(M19:M25)</f>
        <v>419083796</v>
      </c>
    </row>
    <row r="27" spans="2:13" ht="15.75" customHeight="1">
      <c r="C27" s="1" t="s">
        <v>20</v>
      </c>
    </row>
    <row r="28" spans="2:13" ht="15.75" customHeight="1">
      <c r="L28" s="17" t="s">
        <v>27</v>
      </c>
      <c r="M28" s="18">
        <f>M26/1160000</f>
        <v>361.27913448275859</v>
      </c>
    </row>
    <row r="29" spans="2:13" ht="15.75" customHeight="1"/>
    <row r="30" spans="2:13" ht="15.75" customHeight="1"/>
    <row r="31" spans="2:13" ht="15.75" customHeight="1"/>
    <row r="32" spans="2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4">
    <mergeCell ref="K26:L26"/>
    <mergeCell ref="H14:I14"/>
    <mergeCell ref="J14:K14"/>
    <mergeCell ref="C18:D18"/>
    <mergeCell ref="B19:B20"/>
    <mergeCell ref="C19:C20"/>
    <mergeCell ref="B21:B22"/>
    <mergeCell ref="C21:C22"/>
    <mergeCell ref="D14:E14"/>
    <mergeCell ref="F14:G14"/>
    <mergeCell ref="L14:M14"/>
    <mergeCell ref="B23:B25"/>
    <mergeCell ref="C23:C25"/>
    <mergeCell ref="D13:E13"/>
    <mergeCell ref="F13:G13"/>
    <mergeCell ref="H13:I13"/>
    <mergeCell ref="J13:K13"/>
    <mergeCell ref="L13:M13"/>
    <mergeCell ref="B4:B5"/>
    <mergeCell ref="C4:C5"/>
    <mergeCell ref="J12:K12"/>
    <mergeCell ref="L12:M12"/>
    <mergeCell ref="B6:B7"/>
    <mergeCell ref="C6:C7"/>
    <mergeCell ref="B8:B10"/>
    <mergeCell ref="C8:C10"/>
    <mergeCell ref="D12:E12"/>
    <mergeCell ref="F12:G12"/>
    <mergeCell ref="H12:I12"/>
    <mergeCell ref="F2:G2"/>
    <mergeCell ref="H2:I2"/>
    <mergeCell ref="J2:K2"/>
    <mergeCell ref="L2:M2"/>
    <mergeCell ref="C3:D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Yanette Ortiz</dc:creator>
  <cp:lastModifiedBy>Carmen Yanett Ortiz Briceño</cp:lastModifiedBy>
  <dcterms:created xsi:type="dcterms:W3CDTF">2023-08-04T15:09:38Z</dcterms:created>
  <dcterms:modified xsi:type="dcterms:W3CDTF">2023-08-17T13:59:14Z</dcterms:modified>
</cp:coreProperties>
</file>