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showInkAnnotation="0"/>
  <mc:AlternateContent xmlns:mc="http://schemas.openxmlformats.org/markup-compatibility/2006">
    <mc:Choice Requires="x15">
      <x15ac:absPath xmlns:x15ac="http://schemas.microsoft.com/office/spreadsheetml/2010/11/ac" url="C:\Users\pao-9\OneDrive\Documentos\PAOLA\COFAC\SEPTIEMBRE 2023\08-09-2023\MTO PARARRAYOS\"/>
    </mc:Choice>
  </mc:AlternateContent>
  <xr:revisionPtr revIDLastSave="0" documentId="8_{3F712D51-7387-442A-9E68-2EA7A5061D90}" xr6:coauthVersionLast="47" xr6:coauthVersionMax="47" xr10:uidLastSave="{00000000-0000-0000-0000-000000000000}"/>
  <bookViews>
    <workbookView xWindow="-120" yWindow="-120" windowWidth="29040" windowHeight="15720" activeTab="2" xr2:uid="{00000000-000D-0000-FFFF-FFFF00000000}"/>
  </bookViews>
  <sheets>
    <sheet name=" GAAMA LOTE 1" sheetId="2" r:id="rId1"/>
    <sheet name="GACAS LOTE 2" sheetId="3" r:id="rId2"/>
    <sheet name="GACAR LOTE 3" sheetId="4" r:id="rId3"/>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L39" i="4" l="1"/>
  <c r="L40" i="4" s="1"/>
  <c r="K39" i="4"/>
  <c r="L38" i="4"/>
  <c r="L37" i="4"/>
  <c r="L36" i="4"/>
  <c r="L35" i="4"/>
  <c r="L34" i="4"/>
  <c r="L33" i="4"/>
  <c r="L32" i="4"/>
  <c r="L31" i="4"/>
  <c r="L30" i="4"/>
  <c r="L29" i="4"/>
  <c r="L28" i="4"/>
  <c r="L27" i="4"/>
  <c r="L26" i="4"/>
  <c r="L25" i="4"/>
  <c r="L24" i="4"/>
  <c r="L23" i="4"/>
  <c r="L21" i="4"/>
  <c r="L20" i="4"/>
  <c r="L19" i="4"/>
  <c r="L18" i="4"/>
  <c r="L17" i="4"/>
  <c r="L16" i="4"/>
  <c r="L15" i="4"/>
  <c r="L14" i="4"/>
  <c r="L13" i="4"/>
  <c r="L12" i="4"/>
  <c r="L11" i="4"/>
  <c r="L10" i="4"/>
  <c r="L9" i="4"/>
  <c r="L8" i="4"/>
  <c r="L7" i="4"/>
  <c r="L6" i="4"/>
  <c r="L5" i="4"/>
  <c r="K6" i="4"/>
  <c r="K7" i="4"/>
  <c r="K8" i="4"/>
  <c r="K9" i="4"/>
  <c r="K10" i="4"/>
  <c r="K11" i="4"/>
  <c r="K12" i="4"/>
  <c r="K13" i="4"/>
  <c r="K14" i="4"/>
  <c r="K15" i="4"/>
  <c r="K16" i="4"/>
  <c r="K17" i="4"/>
  <c r="K18" i="4"/>
  <c r="K19" i="4"/>
  <c r="K20" i="4"/>
  <c r="K21" i="4"/>
  <c r="K23" i="4"/>
  <c r="K24" i="4"/>
  <c r="K25" i="4"/>
  <c r="K26" i="4"/>
  <c r="K27" i="4"/>
  <c r="K28" i="4"/>
  <c r="K29" i="4"/>
  <c r="K30" i="4"/>
  <c r="K31" i="4"/>
  <c r="K32" i="4"/>
  <c r="K33" i="4"/>
  <c r="K34" i="4"/>
  <c r="K35" i="4"/>
  <c r="K36" i="4"/>
  <c r="K37" i="4"/>
  <c r="K38" i="4"/>
  <c r="K5" i="4"/>
  <c r="J40" i="4"/>
  <c r="H40" i="4"/>
  <c r="F40" i="4"/>
  <c r="Q36" i="3" l="1"/>
  <c r="R36" i="3" s="1"/>
  <c r="S36" i="3" s="1"/>
  <c r="Q34" i="3"/>
  <c r="Q22" i="3"/>
  <c r="Q21" i="3"/>
  <c r="R21" i="3" s="1"/>
  <c r="S21" i="3" s="1"/>
  <c r="Q6" i="3"/>
  <c r="Q8" i="3"/>
  <c r="Q9" i="3"/>
  <c r="Q10" i="3"/>
  <c r="Q11" i="3"/>
  <c r="Q12" i="3"/>
  <c r="Q13" i="3"/>
  <c r="R13" i="3" s="1"/>
  <c r="S13" i="3" s="1"/>
  <c r="Q14" i="3"/>
  <c r="Q15" i="3"/>
  <c r="Q16" i="3"/>
  <c r="Q17" i="3"/>
  <c r="Q18" i="3"/>
  <c r="Q19" i="3"/>
  <c r="R19" i="3" s="1"/>
  <c r="Q20" i="3"/>
  <c r="R20" i="3" s="1"/>
  <c r="Q25" i="3"/>
  <c r="R25" i="3" s="1"/>
  <c r="S25" i="3" s="1"/>
  <c r="Q27" i="3"/>
  <c r="Q28" i="3"/>
  <c r="R28" i="3" s="1"/>
  <c r="S28" i="3" s="1"/>
  <c r="Q29" i="3"/>
  <c r="Q30" i="3"/>
  <c r="Q31" i="3"/>
  <c r="Q32" i="3"/>
  <c r="R32" i="3" s="1"/>
  <c r="S32" i="3" s="1"/>
  <c r="Q33" i="3"/>
  <c r="R33" i="3" s="1"/>
  <c r="S33" i="3" s="1"/>
  <c r="Q35" i="3"/>
  <c r="R35" i="3" s="1"/>
  <c r="S35" i="3" s="1"/>
  <c r="Q5" i="3"/>
  <c r="R5" i="3" s="1"/>
  <c r="R31" i="3"/>
  <c r="S31" i="3" s="1"/>
  <c r="R30" i="3"/>
  <c r="S30" i="3" s="1"/>
  <c r="R27" i="3"/>
  <c r="S27" i="3" s="1"/>
  <c r="R18" i="3"/>
  <c r="S18" i="3" s="1"/>
  <c r="R17" i="3"/>
  <c r="S17" i="3" s="1"/>
  <c r="R16" i="3"/>
  <c r="S16" i="3" s="1"/>
  <c r="R15" i="3"/>
  <c r="S15" i="3" s="1"/>
  <c r="R14" i="3"/>
  <c r="S14" i="3" s="1"/>
  <c r="R12" i="3"/>
  <c r="S12" i="3" s="1"/>
  <c r="R10" i="3"/>
  <c r="S10" i="3" s="1"/>
  <c r="R9" i="3"/>
  <c r="S9" i="3" s="1"/>
  <c r="R8" i="3"/>
  <c r="S8" i="3" s="1"/>
  <c r="R6" i="3"/>
  <c r="S6" i="3" s="1"/>
  <c r="F32" i="3"/>
  <c r="G32" i="3" s="1"/>
  <c r="F36" i="3"/>
  <c r="G36" i="3" s="1"/>
  <c r="F35" i="3"/>
  <c r="G35" i="3" s="1"/>
  <c r="F34" i="3"/>
  <c r="G34" i="3" s="1"/>
  <c r="F33" i="3"/>
  <c r="G33" i="3" s="1"/>
  <c r="F31" i="3"/>
  <c r="G31" i="3" s="1"/>
  <c r="F30" i="3"/>
  <c r="G30" i="3" s="1"/>
  <c r="F29" i="3"/>
  <c r="G29" i="3" s="1"/>
  <c r="F28" i="3"/>
  <c r="G28" i="3" s="1"/>
  <c r="F27" i="3"/>
  <c r="G27" i="3" s="1"/>
  <c r="F25" i="3"/>
  <c r="G25" i="3" s="1"/>
  <c r="F22" i="3"/>
  <c r="G22" i="3" s="1"/>
  <c r="F21" i="3"/>
  <c r="G21" i="3" s="1"/>
  <c r="F20" i="3"/>
  <c r="G20" i="3" s="1"/>
  <c r="F19" i="3"/>
  <c r="G19" i="3" s="1"/>
  <c r="F18" i="3"/>
  <c r="G18" i="3" s="1"/>
  <c r="F17" i="3"/>
  <c r="G17" i="3" s="1"/>
  <c r="F16" i="3"/>
  <c r="G16" i="3" s="1"/>
  <c r="F15" i="3"/>
  <c r="G15" i="3" s="1"/>
  <c r="F14" i="3"/>
  <c r="G14" i="3" s="1"/>
  <c r="F13" i="3"/>
  <c r="G13" i="3" s="1"/>
  <c r="F12" i="3"/>
  <c r="G12" i="3" s="1"/>
  <c r="F11" i="3"/>
  <c r="G11" i="3" s="1"/>
  <c r="F10" i="3"/>
  <c r="G10" i="3" s="1"/>
  <c r="F9" i="3"/>
  <c r="G9" i="3" s="1"/>
  <c r="F8" i="3"/>
  <c r="G8" i="3" s="1"/>
  <c r="F6" i="3"/>
  <c r="G6" i="3" s="1"/>
  <c r="F5" i="3"/>
  <c r="G5" i="3" s="1"/>
  <c r="I36" i="3"/>
  <c r="J36" i="3" s="1"/>
  <c r="I35" i="3"/>
  <c r="J35" i="3" s="1"/>
  <c r="I34" i="3"/>
  <c r="J34" i="3" s="1"/>
  <c r="I33" i="3"/>
  <c r="J33" i="3" s="1"/>
  <c r="I32" i="3"/>
  <c r="J32" i="3" s="1"/>
  <c r="I31" i="3"/>
  <c r="J31" i="3" s="1"/>
  <c r="I30" i="3"/>
  <c r="J30" i="3" s="1"/>
  <c r="I29" i="3"/>
  <c r="J29" i="3" s="1"/>
  <c r="I28" i="3"/>
  <c r="J28" i="3" s="1"/>
  <c r="I27" i="3"/>
  <c r="J27" i="3" s="1"/>
  <c r="I25" i="3"/>
  <c r="J25" i="3" s="1"/>
  <c r="I22" i="3"/>
  <c r="J22" i="3" s="1"/>
  <c r="I21" i="3"/>
  <c r="J21" i="3" s="1"/>
  <c r="I20" i="3"/>
  <c r="J20" i="3" s="1"/>
  <c r="I19" i="3"/>
  <c r="J19" i="3" s="1"/>
  <c r="I18" i="3"/>
  <c r="J18" i="3" s="1"/>
  <c r="I17" i="3"/>
  <c r="J17" i="3" s="1"/>
  <c r="I16" i="3"/>
  <c r="J16" i="3" s="1"/>
  <c r="I15" i="3"/>
  <c r="J15" i="3" s="1"/>
  <c r="I14" i="3"/>
  <c r="J14" i="3" s="1"/>
  <c r="I13" i="3"/>
  <c r="J13" i="3" s="1"/>
  <c r="I12" i="3"/>
  <c r="J12" i="3" s="1"/>
  <c r="I11" i="3"/>
  <c r="J11" i="3" s="1"/>
  <c r="I10" i="3"/>
  <c r="J10" i="3" s="1"/>
  <c r="I9" i="3"/>
  <c r="J9" i="3" s="1"/>
  <c r="I8" i="3"/>
  <c r="J8" i="3" s="1"/>
  <c r="I6" i="3"/>
  <c r="J6" i="3" s="1"/>
  <c r="I5" i="3"/>
  <c r="J5" i="3" s="1"/>
  <c r="L32" i="3"/>
  <c r="M32" i="3" s="1"/>
  <c r="L36" i="3"/>
  <c r="M36" i="3" s="1"/>
  <c r="L35" i="3"/>
  <c r="M35" i="3" s="1"/>
  <c r="L34" i="3"/>
  <c r="M34" i="3" s="1"/>
  <c r="L33" i="3"/>
  <c r="M33" i="3" s="1"/>
  <c r="L31" i="3"/>
  <c r="M31" i="3" s="1"/>
  <c r="L30" i="3"/>
  <c r="M30" i="3" s="1"/>
  <c r="L29" i="3"/>
  <c r="M29" i="3" s="1"/>
  <c r="L28" i="3"/>
  <c r="M28" i="3" s="1"/>
  <c r="L27" i="3"/>
  <c r="M27" i="3" s="1"/>
  <c r="L25" i="3"/>
  <c r="M25" i="3" s="1"/>
  <c r="L22" i="3"/>
  <c r="M22" i="3" s="1"/>
  <c r="L21" i="3"/>
  <c r="M21" i="3" s="1"/>
  <c r="M20" i="3"/>
  <c r="L20" i="3"/>
  <c r="L19" i="3"/>
  <c r="M19" i="3" s="1"/>
  <c r="L18" i="3"/>
  <c r="M18" i="3" s="1"/>
  <c r="L17" i="3"/>
  <c r="M17" i="3" s="1"/>
  <c r="L16" i="3"/>
  <c r="M16" i="3" s="1"/>
  <c r="L15" i="3"/>
  <c r="M15" i="3" s="1"/>
  <c r="L14" i="3"/>
  <c r="M14" i="3" s="1"/>
  <c r="L13" i="3"/>
  <c r="M13" i="3" s="1"/>
  <c r="L12" i="3"/>
  <c r="M12" i="3" s="1"/>
  <c r="L11" i="3"/>
  <c r="M11" i="3" s="1"/>
  <c r="L10" i="3"/>
  <c r="M10" i="3" s="1"/>
  <c r="L9" i="3"/>
  <c r="M9" i="3" s="1"/>
  <c r="L8" i="3"/>
  <c r="M8" i="3" s="1"/>
  <c r="L6" i="3"/>
  <c r="M6" i="3" s="1"/>
  <c r="L5" i="3"/>
  <c r="M5" i="3" s="1"/>
  <c r="P6" i="3"/>
  <c r="P8" i="3"/>
  <c r="P10" i="3"/>
  <c r="P15" i="3"/>
  <c r="P16" i="3"/>
  <c r="P18" i="3"/>
  <c r="P25" i="3"/>
  <c r="P27" i="3"/>
  <c r="P29" i="3"/>
  <c r="P34" i="3"/>
  <c r="P35" i="3"/>
  <c r="P5" i="3"/>
  <c r="O6" i="3"/>
  <c r="O8" i="3"/>
  <c r="O9" i="3"/>
  <c r="P9" i="3" s="1"/>
  <c r="O10" i="3"/>
  <c r="O11" i="3"/>
  <c r="P11" i="3" s="1"/>
  <c r="O12" i="3"/>
  <c r="P12" i="3" s="1"/>
  <c r="O13" i="3"/>
  <c r="P13" i="3" s="1"/>
  <c r="O14" i="3"/>
  <c r="P14" i="3" s="1"/>
  <c r="O15" i="3"/>
  <c r="O16" i="3"/>
  <c r="O17" i="3"/>
  <c r="P17" i="3" s="1"/>
  <c r="O18" i="3"/>
  <c r="O19" i="3"/>
  <c r="P19" i="3" s="1"/>
  <c r="O20" i="3"/>
  <c r="P20" i="3" s="1"/>
  <c r="O21" i="3"/>
  <c r="P21" i="3" s="1"/>
  <c r="O22" i="3"/>
  <c r="P22" i="3" s="1"/>
  <c r="O25" i="3"/>
  <c r="O27" i="3"/>
  <c r="O28" i="3"/>
  <c r="P28" i="3" s="1"/>
  <c r="O29" i="3"/>
  <c r="O30" i="3"/>
  <c r="P30" i="3" s="1"/>
  <c r="O31" i="3"/>
  <c r="P31" i="3" s="1"/>
  <c r="O32" i="3"/>
  <c r="P32" i="3" s="1"/>
  <c r="O33" i="3"/>
  <c r="P33" i="3" s="1"/>
  <c r="O34" i="3"/>
  <c r="O35" i="3"/>
  <c r="O36" i="3"/>
  <c r="P36" i="3" s="1"/>
  <c r="O5" i="3"/>
  <c r="O23" i="2"/>
  <c r="O21" i="2"/>
  <c r="O20" i="2"/>
  <c r="O19" i="2"/>
  <c r="O18" i="2"/>
  <c r="O17" i="2"/>
  <c r="O16" i="2"/>
  <c r="O15" i="2"/>
  <c r="O14" i="2"/>
  <c r="O12" i="2"/>
  <c r="O11" i="2"/>
  <c r="O10" i="2"/>
  <c r="O9" i="2"/>
  <c r="O8" i="2"/>
  <c r="O7" i="2"/>
  <c r="O6" i="2"/>
  <c r="O5" i="2"/>
  <c r="O4" i="2"/>
  <c r="N19" i="2"/>
  <c r="N8" i="2"/>
  <c r="N5" i="2"/>
  <c r="N6" i="2"/>
  <c r="N7" i="2"/>
  <c r="N9" i="2"/>
  <c r="N10" i="2"/>
  <c r="N11" i="2"/>
  <c r="N12" i="2"/>
  <c r="N14" i="2"/>
  <c r="N15" i="2"/>
  <c r="N16" i="2"/>
  <c r="N17" i="2"/>
  <c r="N18" i="2"/>
  <c r="N20" i="2"/>
  <c r="N21" i="2"/>
  <c r="N4" i="2"/>
  <c r="M23" i="2"/>
  <c r="G23" i="2"/>
  <c r="K23" i="2"/>
  <c r="I23" i="2"/>
  <c r="P37" i="3" l="1"/>
  <c r="S19" i="3"/>
  <c r="S20" i="3"/>
  <c r="R22" i="3"/>
  <c r="S22" i="3" s="1"/>
  <c r="R29" i="3"/>
  <c r="S29" i="3" s="1"/>
  <c r="R34" i="3"/>
  <c r="S34" i="3" s="1"/>
  <c r="R11" i="3"/>
  <c r="S11" i="3" s="1"/>
  <c r="S5" i="3"/>
  <c r="G37" i="3"/>
  <c r="J37" i="3"/>
  <c r="M37" i="3"/>
  <c r="S37" i="3" l="1"/>
</calcChain>
</file>

<file path=xl/sharedStrings.xml><?xml version="1.0" encoding="utf-8"?>
<sst xmlns="http://schemas.openxmlformats.org/spreadsheetml/2006/main" count="278" uniqueCount="109">
  <si>
    <t>ÍTEM</t>
  </si>
  <si>
    <t>ACTIVIDAD</t>
  </si>
  <si>
    <t>UND</t>
  </si>
  <si>
    <t>CANTIDAD</t>
  </si>
  <si>
    <t>VALOR UNITARIO</t>
  </si>
  <si>
    <t>VALOR TOTAL</t>
  </si>
  <si>
    <t>MANTENIMIENTO PREVENTIVO PARARRAYOS GAAMA</t>
  </si>
  <si>
    <t xml:space="preserve"> Revisión sistema de estructuras pararrayos (anclaje, aisladores y conectores.)</t>
  </si>
  <si>
    <t xml:space="preserve"> Medición de equipotencialidad. (Equipo Contratista)</t>
  </si>
  <si>
    <t xml:space="preserve"> Medición de resistencia de puesta a tierra.</t>
  </si>
  <si>
    <t>Reemplazo de tratamiento físico químico del suelo, para mejorar los niveles de puesta a tierra máximo 7 ohmios.</t>
  </si>
  <si>
    <t>Verificación y corrección de ángulo de mástil.</t>
  </si>
  <si>
    <t>Verificación electrodo de puesta a tierra.</t>
  </si>
  <si>
    <t>Verificación e inspección de puntas franklin</t>
  </si>
  <si>
    <t>ALCANCE MANTENIMIENTO CORRECTIVO PARARRAYOS GAAMA</t>
  </si>
  <si>
    <t>Cambio de elementos de estructura pararrayos (anclaje, aisladores y conectores) incluye suministro, instalación y puesta en funcionamiento.</t>
  </si>
  <si>
    <t>Cambio del cable conductor desde las puntas captadoras hasta el electrodo de puesta a tierra, asegurando no existan cortes o desgaste del conductor y que cumpla las características técnicas, (incluye suministro, instalación y puesta en funcionamiento).</t>
  </si>
  <si>
    <t>Aplicación de soldadura exotérmica en puntos de conexión (incluye suministro, instalación y puesta en funcionamiento).</t>
  </si>
  <si>
    <t>Cambio de electrodo de puesta a tierra (incluye suministro, instalación y puesta en funcionamiento).</t>
  </si>
  <si>
    <t>Remplazo de caja de inspección 30x30 (incluye suministro, instalación y puesta en funcionamiento).</t>
  </si>
  <si>
    <t>Cambio instalación y puesta en servicio a todo costo de la punta captadora del sistema de pararrayo. incluye, accesorios y todo lo requerido para su correcta instalación y puesta en servicio</t>
  </si>
  <si>
    <t>Cambio instalación y puesta en servicio a todo costo de varilla cooperwel cobre-cobre según norma retie, ntc 2050 y codensa. incluye instalación y puesta en servicio.</t>
  </si>
  <si>
    <t>Cambio instalación y puesta en servicio a todo costo de puntas franklin, accesorios y todo lo requerido para su correcta instalación y puesta en servicio</t>
  </si>
  <si>
    <t xml:space="preserve">VALOR TOTAL </t>
  </si>
  <si>
    <t>UNIDAD</t>
  </si>
  <si>
    <t>Verificación caja de inspección 30x30</t>
  </si>
  <si>
    <t>SERVICIO DE MANTENIMIENTO PREVENTIVO Y/O CORRECTIVO A TODO COSTO DE REDES ELECTRICAS, SISTEMAS DE PUESTA A TIERRA Y PARARRAYOS  GAAMA LOTE 1</t>
  </si>
  <si>
    <t>INVERCOLING SAS NIT: 900467877-7</t>
  </si>
  <si>
    <t>VALOR PROMEDIO</t>
  </si>
  <si>
    <t>GPS ELECTRONICS LTDA</t>
  </si>
  <si>
    <t xml:space="preserve">Verificación e inspección de la conductividad del cable conductor desde las puntas captadoras hasta el electrodo de puesta a tierra, asegurando no existan cortes o desgaste del conductor.
</t>
  </si>
  <si>
    <t>PC INGENIERÍA SAS NIT 900827465-6</t>
  </si>
  <si>
    <t>SKYTECH SAS NIT: 900,349,758-8</t>
  </si>
  <si>
    <t>ÍTEMS</t>
  </si>
  <si>
    <t>DESCRIPCIÓN</t>
  </si>
  <si>
    <t xml:space="preserve">UNIDAD   </t>
  </si>
  <si>
    <t>V/R. UNITARIO</t>
  </si>
  <si>
    <t>IVA</t>
  </si>
  <si>
    <t>VALOR UNITARIO CON IVA</t>
  </si>
  <si>
    <t>MANTENIMIENTO REDES ELECTRICAS</t>
  </si>
  <si>
    <t>PREVENTIVOS</t>
  </si>
  <si>
    <t xml:space="preserve">VERIFICACIÓN DE LA TEMPERATURA EN 03 TERMINALES PRE MOLDEADOS, PUNTOS DE CONEXIÓN, EMPALMES Y ESTRUCTURAS CON CARGA, INCLUYE MEDICIÓN CON CÁMARA TERMOGRAFÍA. </t>
  </si>
  <si>
    <t xml:space="preserve">PRUEBAS DE RESISTENCIA DE AISLAMIENTO EN LOS 3 TERMINALES CON EQUIPO MEGGER PARA  LAS REDES SUBTERRÁNEAS XLPE  </t>
  </si>
  <si>
    <t xml:space="preserve">CORRECTIVOS </t>
  </si>
  <si>
    <t xml:space="preserve">DESMONTE  RED EN ALUMINIO DE  MEDIA TENSION 13.2 KV,   POR 3 LINEAS EN TRAMO A INTERVENIR Y CAMBIO , INSTALACION Y PUESTA EN SERVICIO A TODO COSTO DE CABLE CUBIERTO PARA ZONAS ARBOLIZADAS "XLPE CUBIERTO 90°C, 15 KV ACSR",CALIBRE N° 2,  POR 3 LINEAS EN MEDIA TENSION, EN ESTRUCTURA EXISTENTE POR METRO LINEAL. </t>
  </si>
  <si>
    <t>METRO LINEAL</t>
  </si>
  <si>
    <t>MANTENIMIENTO SISTEMA DE PUESTA A TIERRA TRANSICIÓN AÉREO SUBTERRÁNEA, (INCLUYE EL CAMBIO DE CONECTORES, SOPORTES Y ACCESORIOS,  CABLE CU DESNUDO 2/0, VARILLAS COOPERWEL COBRE-COBRE SEGÚN NORMA RETIE, NTC 2050 Y CODENSA, APLICACIÓN DE SOLDADURA EXOTÉRMICA EN PUNTOS DE CONEXIÓN, BAJANTE DEL CABLE DEBE IR  EN TUBO CONDUIT  EMT PROTEGIENDO EL CABLE HASTA CAJA DE INSPECCIÓN,  TRATAMIENTO FÍSICO QUÍMICO DEL SUELO, DEPENDIENDO DE LOS VALORES OBTENIDOS EN LA MEDICIÓN DE LA RESISTENCIA DE PUESTA A TIERRA Y LO EXIGIDO EN EL RETIE, BOLSAS 25KG DE FAVIGEL, NIVELES DE LA PUESTA A TIERRA MÁXIMO 5 OHMIOS Y   CAJAS DE INSPECCIÓN 30X30CM.) ACCESORIOS Y TODO LO REQUERIDO PARA SU CORRECTO FUNCIONAMIENTO.</t>
  </si>
  <si>
    <t>CAMBIO  INSTALACION Y PUESTA EN SERVICIO A TODO COSTO DE JUEGO DE 3 DPS´S TIPO POLIMERICO 15KV 10KA.</t>
  </si>
  <si>
    <t>CAMBIO, INSTALACION Y PUESTA EN SERVICIO A TODO COSTO DE TEMPLETE O RETENIDA PARA POSTE. INCLUYE TODOS LOS ACCESORIOS PARA SU CORRECTA INSTALACIÓN.</t>
  </si>
  <si>
    <t>REEMPLAZO INSTALACION Y PUESTA EN SERVICIO A TODO COSTO DE POSTE 12 METROS 1050KG.</t>
  </si>
  <si>
    <t>REEMPLAZO INSTALACION Y PUESTA EN SERVICIO A TODO COSTO DE POSTE 12 METROS 510KG.</t>
  </si>
  <si>
    <t>REEMPLAZO INSTALACION Y PUESTA EN SERVICIO A TODO COSTO DE TERMINAL PREFORMADO TIPO INTERIOR.</t>
  </si>
  <si>
    <t xml:space="preserve">REEMPLAZO INSTALACION Y PUESTA EN SERVICIO A TODO COSTO DE AISLADORES DE PIN. </t>
  </si>
  <si>
    <t>REEMPLAZO INSTALACION Y PUESTA EN SERVICIO A TODO COSTO DE TERMINAL PREFORMADO TIPO EXTERIOR.</t>
  </si>
  <si>
    <t>REEMPLAZO INSTALACION Y PUESTA EN SERVICIO A TODO COSTO DE TERMINAL PREFORMADO TIPO CODO.</t>
  </si>
  <si>
    <t>REEMPLAZO INSTALACION Y PUESTA EN SERVICIO A TODO COSTO DE CAJAS DE CORTA CIRCUITOS POR CAJAS DE CORTA CIRCUITOS  3 ETAPAS.</t>
  </si>
  <si>
    <t>REEMPLAZO  INSTALACION Y PUESTA. EN SERVICIO A TODO COSTO DE DPS´S TIPO CODO.</t>
  </si>
  <si>
    <t>CAMBIO E INSTALACIÓN DE MEDIDORES DE MACRO MEDIDA SEMIDIRECTA EN BAJA TENSIÓN TRIFÁSICA (220V), INCLUYE TCS DE 100/5 O 150/5 AMP Y DEMÁS ACCESORIOS NECESARIOS PARA SU CORRECTA INSTALACIÓN Y FUNCIONAMIENTO.</t>
  </si>
  <si>
    <t>REEMPLAZO INSTALACION Y PUESTA EN SERVICIO A TODO COSTO DEL ALUMBRADO PUBLICO EXISTRENTE POR REFLECTOR LED 200W CON PANEL SOLAR, DURACIÓN DE LA BATERIA  18 HORAS APROXIMADAMENTE, LUZ BLANCA DE 6500 K, VIDA UTIL DE 50000 HORAS O SUPERIOR, CON ENCENDIDO Y APAGADO AUTOMATICO.</t>
  </si>
  <si>
    <r>
      <t xml:space="preserve">PODA DE RAMAS Y ARBOLES, MEDIANTE UTILIZACIÓN DE CARROCANASTA  </t>
    </r>
    <r>
      <rPr>
        <b/>
        <u/>
        <sz val="8"/>
        <color rgb="FF000000"/>
        <rFont val="Arial"/>
        <family val="2"/>
      </rPr>
      <t>POR ARBOL</t>
    </r>
  </si>
  <si>
    <t>MANTENIMIENTO PARARRAYOS</t>
  </si>
  <si>
    <t xml:space="preserve">MEDICIÓN DE RESISTENCIA DE PUESTA A TIERRA CON EQUIPO TELURÓMETRO (VIGENCIA CERTIFICACIÓN DEL EQUIPO NO SUPERIOR A 12 MESES). </t>
  </si>
  <si>
    <t>MEJORAS A LOS NIVELES DE LA PUESTA A TIERRA MÁXIMO 5 OHMIOS. INCLUYE REEMPLAZO DE TRATAMIENTO FÍSICO QUÍMICO DEL SUELO, DEPENDIENDO DE LOS VALORES OBTENIDOS EN LA MEDICIÓN DE LA RESISTENCIA DE PUESTA A TIERRA Y LO EXIGIDO EN EL RETIE. INCLUYE CAMBIO, INSTALACIÓN Y PUESTA EN SERVICIO DE BOLSA 25KG DE FAVIGEL.</t>
  </si>
  <si>
    <t xml:space="preserve">CAMBIO INSTALACION Y PUESTA EN SERVICIO A TODO COSTO DE LA PUNTA CAPTADORA DEL  SISTEMAS DE PARARRAYO. INCLUYE, ACCESORIOS Y TODO LO REQUERIDO PARA SU CORRECTA INSTALACIÓN Y PUESTA EN SERVICIO. </t>
  </si>
  <si>
    <t>APLICACIÓN DE SOLDADURA EXOTÉRMICA EN PUNTOS DE CONEXIÓN DE VARILLA A CABLE O ALAMBRON.</t>
  </si>
  <si>
    <t xml:space="preserve">CAMBIO INSTALACION Y PUESTA EN SERVICIO A TODO COSTO DE  VARILLA COOPERWEL COBRE-COBRE SEGÚN NORMA RETIE, NTC 2050 Y CODENSA. INCLUYE INSTALACIÓN Y PUESTA EN SERVICIO. </t>
  </si>
  <si>
    <t>REEMPLAZO INSTALACION Y PUESTA EN SERVICIO A TODO COSTO DE CAJA DE INSPECCIÓN 30X30CM.</t>
  </si>
  <si>
    <t xml:space="preserve">REEMPLAZO  INSTALACION Y PUESTA EN SERVICIO A TODO COSTO DE ELEMENTOS DE ANCLAJE, INCLUYE CONECTORES, SOPORTES Y ACCESORIOS. </t>
  </si>
  <si>
    <t xml:space="preserve">REEMPLAZO  INSTALACION Y PUESTA EN SERVICIO A TODO COSTO DE ALAMBRÓN DE ALUMINIO 8MM, INCLUYE CAMBIO DE ALAMBRÓN, CONECTORES BIMETÁLICOS, ACCESORIOS Y TODO LO REQUERIDO PARA SU CORRECTA INSTALACIÓN Y PUESTA EN SERVICIO. </t>
  </si>
  <si>
    <t xml:space="preserve">REEMPLAZO  INSTALACION Y PUESTA EN SERVICIO A TODO COSTO DE CABLE CU DESNUDO 2/0, INCLUYE, ACCESORIOS Y TODO LO REQUERIDO PARA SU CORRECTA INSTALACIÓN Y PUESTA EN SERVICIO. </t>
  </si>
  <si>
    <t xml:space="preserve">SERVICIO DE MANTENIMIENTO PREVENTIVO Y/O CORRECTIVO A TODO COSTO DE REDES ELECTRICAS, SISTEMAS DE PUESTA A TIERRA Y PARARRAYOS GACAS LOTE 2                                                 </t>
  </si>
  <si>
    <r>
      <t xml:space="preserve">INTALACIÓN DE PARARRAYO INCLUYE : PUNTA CAPTADORA, 25 METROS DE CABLE CU ENCAUCHETADO N° </t>
    </r>
    <r>
      <rPr>
        <sz val="8"/>
        <color theme="1"/>
        <rFont val="Arial"/>
        <family val="2"/>
      </rPr>
      <t>2 AWG,</t>
    </r>
    <r>
      <rPr>
        <sz val="8"/>
        <color rgb="FF000000"/>
        <rFont val="Arial"/>
        <family val="2"/>
      </rPr>
      <t xml:space="preserve">  ELEMENTOS DE ANCLAJE,  CONECTORES, SOPORTES Y ACCESORIOS, 3 VARILLAS COOPERWEL COBRE-COBRE SEGÚN NORMA RETIE, NTC 2050 Y CODENSA CONECTADAS TIPO DELTA, APLICACIÓN DE SOLDADURA EXOTÉRMICA EN PUNTOS DE CONEXIÓN, BAJANTE DEL CABLE DEBE IR  EN TUBO   EMT 3/4 PROTEGIENDO EL CABLE HASTA CAJA DE INSPECCIÓN,  TRATAMIENTO FÍSICO QUÍMICO DEL SUELO CON  3 BOLSAS 25KG DE FAVIGEL O HIDROSOLTA, NIVELES DE LA PUESTA A TIERRA MÁXIMO 5 OHMIOS Y  3 CAJAS DE INSPECCIÓN 30X30CM.) ACCESORIOS Y TODO LO REQUERIDO PARA SU CORRECTA INSTALACIÓN Y PUESTA EN SERVICIO. </t>
    </r>
  </si>
  <si>
    <t>MEDICIÓN DE RESISTENCIA DE PUESTA A TIERRA CON EQUIPO
TELURÓMETRO (VIGENCIA CERTIFICACIÓN DEL EQUIPO NO SUPERIOR A 12 MESES)</t>
  </si>
  <si>
    <t xml:space="preserve">REALIZAR TOMA Y MEDICION DE LA RESISTENCIA DEL TERRENO CON TELUROMETRO </t>
  </si>
  <si>
    <t xml:space="preserve">REALIZAR REVISION Y LIMPIEZA CADA UNO DE LOS NODOS DE PUESTA A TIERRA DE LA MALLA CON EL FIN DE VERIFICAR LA EFECTIVIDAD DEL SISTEMA </t>
  </si>
  <si>
    <t>REALIZAR VERIFICACIÓN DE PUNTOS DE CONEXIÓN (NODOS DE TIERRA EN VARILLA) </t>
  </si>
  <si>
    <t>REALIZAR LIMPIEZA EN CADA PUNTO DE CONEXIÓN A TIERRA (CABLE - VARILLA) </t>
  </si>
  <si>
    <t>REALIZAR AJUSTE EN CADA PUNTO DE CONEXIÓN A TIERRA (CABLE - VARILLA) </t>
  </si>
  <si>
    <t xml:space="preserve">REALIZAR INSPECCION DEL CABLE (DEL PARARRAYO HASTA EL NODO)    </t>
  </si>
  <si>
    <t xml:space="preserve">REALIZAR REVISION DE DUCTERIA PARA BAJANTE (DEL PARARRAYO HASTA EL NODO)  </t>
  </si>
  <si>
    <t xml:space="preserve">REALIZAR REVISION DE AISLADORES (DEL PARARRAYO HASTA EL NODO)   </t>
  </si>
  <si>
    <t xml:space="preserve">REALIZAR REVISION DE ANCLAJES (DEL PARARRAYO HASTA EL NODO)   </t>
  </si>
  <si>
    <t>REALIZAR REVISION DE CAJA A TIERRA DE 30X30 </t>
  </si>
  <si>
    <t>REALIZAR REVISION Y LIMPIEZA DEL BARRAJE EQUIPOTENCIAL </t>
  </si>
  <si>
    <t>REALIZAR REVISION Y LIMPIEZA DEL CABLE DESNUDO </t>
  </si>
  <si>
    <t>REALIZAR REVISION ELECTROMECANICA DEL BARRAJE AL QUE SE CONECTA EL SPT </t>
  </si>
  <si>
    <t>REALIZAR REVISION Y LIMPIEZA DE LOS NODOS DE PUESTA A TIERRA DE LA MALLA </t>
  </si>
  <si>
    <t>INSPECCION DEL CABLE DE LAS VARILLAS HASTA EL BARRAJE TENIENDO EN CUENTA QUE ÉSTE NO DEBE PRESENTAR EMPALMES NI CORTES </t>
  </si>
  <si>
    <t>REVISION DE CAJA DE INSPECCION DE 30*30 CM </t>
  </si>
  <si>
    <t>REALIZAR TOMA DE MEDIDA DE LA RESISTENCIA DEL TERRENO CON TELUROMETRO EN CADA UNO DE LOS NODOS DE PUESTA A TIERRA DE LA MALLA. SEGÚN NORMA RETIE, NTC 2050 Y CODENSA. </t>
  </si>
  <si>
    <t>REALIZAR CORRECCIÓN ELECTROMECANICA EN CADA PUNTO DE CONEXIÓN (NODOS DE CABLE CON VARILLA) DONDE SE INCLUYA EL MATERIAL, CAMBIO, INSTALACIÓN Y PUESTA EN FUNCIONAMIENTO DEL ELEMENTO. </t>
  </si>
  <si>
    <t>REALIZAR CORRECCIÓN ELECTROMECANICA EN CADA PUNTO DE CONEXIÓN (CABLE CON SIPRA) DONDE SE INCLUYA EL MATERIAL, CAMBIO, INSTALACIÓN Y PUESTA EN FUNCIONAMIENTO DEL ELEMENTO. </t>
  </si>
  <si>
    <t>REALIZAR REMPLAZO COMPLETA DEL CABLE (DEL PARARRAYO HASTA EL NODO EVITANDO EMPALMES Y ATADURAS) DONDE SE INCLUYA EL MATERIAL, CAMBIO, INSTALACIÓN Y PUESTA EN FUNCIONAMIENTO DEL ELEMENTO. </t>
  </si>
  <si>
    <t>REALIZAR REEMPLAZO DE DUCTERIA PARA BAJANTE (DEL PARARRAYO HASTA EL NODO) DONDE SE INCLUYA EL MATERIAL, CAMBIO, INSTALACIÓN Y PUESTA EN FUNCIONAMIENTO DEL ELEMENTO. </t>
  </si>
  <si>
    <t>REALIZAR REEMPLAZO DE AISLADORES (EN ESTRUCTURA DE SIPRA) DONDE SE INCLUYA EL MATERIAL, CAMBIO, INSTALACIÓN Y PUESTA EN FUNCIONAMIENTO DEL ELEMENTO. </t>
  </si>
  <si>
    <t>REALIZAR REEMPLAZO DE ANCLAJES (EN ESTRUCTURA DE SIPRA) DONDE SE INCLUYA EL MATERIAL, CAMBIO, INSTALACIÓN Y PUESTA EN FUNCIONAMIENTO DEL ELEMENTO. </t>
  </si>
  <si>
    <t>REALIZAR REEMPLAZO DE CAJA A TIERRA DE 30X30, DONDE SE INCLUYA EL MATERIAL, CAMBIO, INSTALACIÓN Y PUESTA EN FUNCIONAMIENTO DEL ELEMENTO. </t>
  </si>
  <si>
    <t>REALIZAR REEMPLAZO DE MASTIL DONDE SE INCLUYA EL MATERIAL, CAMBIO, INSTALACIÓN Y PUESTA EN FUNCIONAMIENTO DEL ELEMENTO. </t>
  </si>
  <si>
    <t>REALIZAR REEMPLAZO DE PUNTA CAPTADORA DONDE SE INCLUYA EL MATERIAL, CAMBIO, INSTALACIÓN Y PUESTA EN FUNCIONAMIENTO DEL ELEMENTO. </t>
  </si>
  <si>
    <t>REALIZAR REEMPLAZO DE VARILLA DE COBRE DONDE SE INCLUYA EL MATERIAL, CAMBIO, INSTALACIÓN Y PUESTA EN FUNCIONAMIENTO DEL ELEMENTO. </t>
  </si>
  <si>
    <t>REALIZAR CONEXIÓN DE CABLE - VARILLA DE COBRE CON SOLDADURA EXOTERMICA, CONECTOR PRENSADO Y/ O LO QUE ESTÉ REGLAMENTADO EN LA PRESENTE NORMATIVA, DONDE SE INCLUYA EL MATERIAL, CAMBIO, INSTALACIÓN Y PUESTA EN FUNCIONAMIENTO DEL ELEMENTO.  </t>
  </si>
  <si>
    <t>REALIZAR MEJORAS A LOS NIVELES DE PUESTA A TIERRA MAXIMO 10 OHMIOS CON LA APLICACION DE CEMENTO CONDUCTIVO DONDE SE INCLUYA EL MATERIAL </t>
  </si>
  <si>
    <t>REALIZAR REEMPLAZO DEL CABLE DE LAS VARILLAS HASTA EL BARRAJE TENIENDO EN CUENTA QUE ÉSTE NO PRESENTAR EMPALMES, DONDE SE INCLUYA EL MATERIAL, CAMBIO, INSTALACIÓN Y PUESTA EN FUNCIONAMIENTO DEL ELEMENTO (CABLE DESNUDO CALIBRE 2/0AWG).</t>
  </si>
  <si>
    <t>REALIZAR AJUSTE Y REPARACION DE CADA UNO DE LOS NODOS DE PUESTA A TIERRA DE LA MALLA, DONDE SE INCLUYA EL MATERIAL, CAMBIO, INSTALACIÓN Y PUESTA EN FUNCIONAMIENTO DEL ELEMENTO. </t>
  </si>
  <si>
    <t>APLICAR SOLDADURA EXOTERMICA Y/O REFUERZO EN LA UNION DEL CABLE A LA VARILLA QUE REEMPLACE EL CONECTOR COOPERWELLV, DONDE SE INCLUYA EL MATERIAL, CAMBIO, INSTALACIÓN Y PUESTA EN FUNCIONAMIENTO DEL ELEMENTO. </t>
  </si>
  <si>
    <t>REALIZAR CAMBIO DE LA VARILLAS A COBRE- COBRE, DONDE SE INCLUYA EL MATERIAL, CAMBIO, INSTALACIÓN Y PUESTA EN FUNCIONAMIENTO DEL ELEMENTO. </t>
  </si>
  <si>
    <t xml:space="preserve">SERVICIO DE MANTENIMIENTO PREVENTIVO Y/O CORRECTIVO A TODO COSTO DE REDES ELECTRICAS, SISTEMAS DE PUESTA A TIERRA Y PARARRAYOS GACAR LOTE 3                                           </t>
  </si>
  <si>
    <t xml:space="preserve">VALOR TOTAL PROMEDIO </t>
  </si>
  <si>
    <t xml:space="preserve">GPS ELECTRONICS LTDA NIT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</si>
</sst>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4" formatCode="_-&quot;$&quot;\ * #,##0.00_-;\-&quot;$&quot;\ * #,##0.00_-;_-&quot;$&quot;\ * &quot;-&quot;??_-;_-@_-"/>
    <numFmt numFmtId="164" formatCode="_-* #,##0.0_-;\-* #,##0.0_-;_-* &quot;-&quot;_-;_-@_-"/>
    <numFmt numFmtId="165" formatCode="_-&quot;$&quot;\ * #,##0.0_-;\-&quot;$&quot;\ * #,##0.0_-;_-&quot;$&quot;\ * &quot;-&quot;_-;_-@_-"/>
    <numFmt numFmtId="166" formatCode="_-&quot;$&quot;\ * #,##0.00_-;\-&quot;$&quot;\ * #,##0.00_-;_-&quot;$&quot;\ * &quot;-&quot;_-;_-@_-"/>
    <numFmt numFmtId="167" formatCode="_-&quot;$&quot;\ * #,##0_-;\-&quot;$&quot;\ * #,##0_-;_-&quot;$&quot;\ * &quot;-&quot;??_-;_-@_-"/>
    <numFmt numFmtId="168" formatCode="_-[$$-240A]\ * #,##0.00_-;\-[$$-240A]\ * #,##0.00_-;_-[$$-240A]\ * &quot;-&quot;??_-;_-@_-"/>
    <numFmt numFmtId="169" formatCode="_-[$$-240A]\ * #,##0_-;\-[$$-240A]\ * #,##0_-;_-[$$-240A]\ * &quot;-&quot;??_-;_-@_-"/>
  </numFmts>
  <fonts count="22" x14ac:knownFonts="1">
    <font>
      <sz val="11"/>
      <color theme="1"/>
      <name val="Calibri"/>
      <family val="2"/>
      <scheme val="minor"/>
    </font>
    <font>
      <sz val="11"/>
      <color theme="1"/>
      <name val="Calibri"/>
      <family val="2"/>
      <scheme val="minor"/>
    </font>
    <font>
      <b/>
      <sz val="12"/>
      <name val="Arial"/>
      <family val="2"/>
    </font>
    <font>
      <sz val="12"/>
      <color theme="1"/>
      <name val="Arial"/>
      <family val="2"/>
    </font>
    <font>
      <sz val="12"/>
      <name val="Arial"/>
      <family val="2"/>
    </font>
    <font>
      <b/>
      <sz val="12"/>
      <color theme="1"/>
      <name val="Arial"/>
      <family val="2"/>
    </font>
    <font>
      <sz val="12"/>
      <color rgb="FF000000"/>
      <name val="Arial"/>
      <family val="2"/>
    </font>
    <font>
      <b/>
      <sz val="16"/>
      <color theme="0"/>
      <name val="Arial Narrow"/>
      <family val="2"/>
    </font>
    <font>
      <sz val="11"/>
      <color theme="1"/>
      <name val="Arial"/>
      <family val="2"/>
    </font>
    <font>
      <b/>
      <sz val="16"/>
      <name val="Arial Narrow"/>
      <family val="2"/>
    </font>
    <font>
      <b/>
      <sz val="8"/>
      <color rgb="FF000000"/>
      <name val="Arial"/>
      <family val="2"/>
    </font>
    <font>
      <sz val="8"/>
      <color rgb="FF000000"/>
      <name val="Arial"/>
      <family val="2"/>
    </font>
    <font>
      <b/>
      <sz val="9"/>
      <color rgb="FF000000"/>
      <name val="Arial"/>
      <family val="2"/>
    </font>
    <font>
      <b/>
      <u/>
      <sz val="8"/>
      <color rgb="FF000000"/>
      <name val="Arial"/>
      <family val="2"/>
    </font>
    <font>
      <sz val="8"/>
      <color theme="1"/>
      <name val="Arial"/>
      <family val="2"/>
    </font>
    <font>
      <b/>
      <sz val="8"/>
      <color theme="1"/>
      <name val="Arial"/>
      <family val="2"/>
    </font>
    <font>
      <b/>
      <sz val="11"/>
      <color theme="0"/>
      <name val="Arial"/>
      <family val="2"/>
    </font>
    <font>
      <sz val="8"/>
      <name val="Arial"/>
      <family val="2"/>
    </font>
    <font>
      <sz val="8"/>
      <color theme="1"/>
      <name val="Calibri"/>
      <family val="2"/>
      <scheme val="minor"/>
    </font>
    <font>
      <b/>
      <sz val="14"/>
      <name val="Arial Narrow"/>
      <family val="2"/>
    </font>
    <font>
      <b/>
      <sz val="8"/>
      <color theme="0"/>
      <name val="Arial"/>
      <family val="2"/>
    </font>
    <font>
      <b/>
      <sz val="12"/>
      <name val="Arial Narrow"/>
      <family val="2"/>
    </font>
  </fonts>
  <fills count="12">
    <fill>
      <patternFill patternType="none"/>
    </fill>
    <fill>
      <patternFill patternType="gray125"/>
    </fill>
    <fill>
      <patternFill patternType="solid">
        <fgColor rgb="FF99CCFF"/>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0"/>
        <bgColor indexed="64"/>
      </patternFill>
    </fill>
    <fill>
      <patternFill patternType="solid">
        <fgColor rgb="FF002060"/>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4"/>
        <bgColor indexed="64"/>
      </patternFill>
    </fill>
    <fill>
      <patternFill patternType="solid">
        <fgColor theme="4" tint="-0.499984740745262"/>
        <bgColor indexed="64"/>
      </patternFill>
    </fill>
    <fill>
      <patternFill patternType="solid">
        <fgColor theme="4"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41"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cellStyleXfs>
  <cellXfs count="115">
    <xf numFmtId="0" fontId="0" fillId="0" borderId="0" xfId="0"/>
    <xf numFmtId="0" fontId="3" fillId="0" borderId="1" xfId="0" applyFont="1" applyBorder="1" applyAlignment="1">
      <alignment horizontal="left" vertical="center" wrapText="1"/>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64" fontId="2" fillId="3" borderId="1" xfId="1" applyNumberFormat="1" applyFont="1" applyFill="1" applyBorder="1" applyAlignment="1" applyProtection="1">
      <alignment horizontal="center" vertical="center"/>
    </xf>
    <xf numFmtId="165" fontId="5" fillId="3" borderId="1" xfId="2" applyNumberFormat="1" applyFont="1" applyFill="1" applyBorder="1" applyAlignment="1" applyProtection="1">
      <alignment horizontal="center" vertical="center"/>
    </xf>
    <xf numFmtId="0" fontId="6" fillId="0" borderId="1" xfId="0" applyFont="1" applyBorder="1" applyAlignment="1">
      <alignment horizontal="left" vertical="center" wrapText="1"/>
    </xf>
    <xf numFmtId="1" fontId="4" fillId="0" borderId="1" xfId="1" applyNumberFormat="1" applyFont="1" applyFill="1" applyBorder="1" applyAlignment="1" applyProtection="1">
      <alignment horizontal="center" vertical="center"/>
    </xf>
    <xf numFmtId="0" fontId="6" fillId="0" borderId="1" xfId="0" applyFont="1" applyBorder="1" applyAlignment="1">
      <alignment horizontal="left" vertical="center"/>
    </xf>
    <xf numFmtId="0" fontId="3" fillId="0" borderId="1" xfId="0" applyFont="1" applyBorder="1" applyAlignment="1">
      <alignment vertical="center" wrapText="1"/>
    </xf>
    <xf numFmtId="0" fontId="5" fillId="3" borderId="2" xfId="0" applyFont="1" applyFill="1" applyBorder="1" applyAlignment="1">
      <alignment horizontal="center" vertical="center"/>
    </xf>
    <xf numFmtId="166" fontId="5" fillId="3" borderId="3" xfId="0" applyNumberFormat="1" applyFont="1" applyFill="1" applyBorder="1" applyAlignment="1">
      <alignment horizontal="center" vertical="center"/>
    </xf>
    <xf numFmtId="0" fontId="3" fillId="0" borderId="2" xfId="0" applyFont="1" applyBorder="1" applyAlignment="1">
      <alignment horizontal="center" vertical="center"/>
    </xf>
    <xf numFmtId="0" fontId="3" fillId="5" borderId="2" xfId="0" applyFont="1" applyFill="1" applyBorder="1" applyAlignment="1">
      <alignment horizontal="center" vertical="center"/>
    </xf>
    <xf numFmtId="0" fontId="6" fillId="5" borderId="1" xfId="0" applyFont="1" applyFill="1" applyBorder="1" applyAlignment="1">
      <alignment horizontal="left" vertical="center" wrapText="1"/>
    </xf>
    <xf numFmtId="0" fontId="3" fillId="5" borderId="1" xfId="0" applyFont="1" applyFill="1" applyBorder="1" applyAlignment="1">
      <alignment horizontal="left" vertical="center" wrapText="1"/>
    </xf>
    <xf numFmtId="1" fontId="4" fillId="5" borderId="1" xfId="1" applyNumberFormat="1" applyFont="1" applyFill="1" applyBorder="1" applyAlignment="1" applyProtection="1">
      <alignment horizontal="center" vertic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2" fillId="2" borderId="9" xfId="0" applyFont="1" applyFill="1" applyBorder="1" applyAlignment="1">
      <alignment horizontal="center" vertical="center"/>
    </xf>
    <xf numFmtId="0" fontId="2" fillId="2" borderId="10" xfId="0" applyFont="1" applyFill="1" applyBorder="1" applyAlignment="1">
      <alignment horizontal="left" vertical="center" wrapText="1"/>
    </xf>
    <xf numFmtId="0" fontId="5" fillId="2" borderId="10" xfId="0" applyFont="1" applyFill="1" applyBorder="1" applyAlignment="1">
      <alignment vertical="center"/>
    </xf>
    <xf numFmtId="2" fontId="4" fillId="2" borderId="10" xfId="1" applyNumberFormat="1" applyFont="1" applyFill="1" applyBorder="1" applyAlignment="1" applyProtection="1">
      <alignment horizontal="center" vertical="center"/>
    </xf>
    <xf numFmtId="2" fontId="4" fillId="2" borderId="11" xfId="1" applyNumberFormat="1" applyFont="1" applyFill="1" applyBorder="1" applyAlignment="1" applyProtection="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left" vertical="center" wrapText="1"/>
    </xf>
    <xf numFmtId="0" fontId="5" fillId="4" borderId="10" xfId="0" applyFont="1" applyFill="1" applyBorder="1" applyAlignment="1">
      <alignment vertical="center"/>
    </xf>
    <xf numFmtId="1" fontId="4" fillId="4" borderId="10" xfId="1" applyNumberFormat="1" applyFont="1" applyFill="1" applyBorder="1" applyAlignment="1" applyProtection="1">
      <alignment horizontal="center" vertical="center"/>
    </xf>
    <xf numFmtId="2" fontId="4" fillId="4" borderId="11" xfId="1" applyNumberFormat="1" applyFont="1" applyFill="1" applyBorder="1" applyAlignment="1" applyProtection="1">
      <alignment horizontal="center" vertical="center"/>
    </xf>
    <xf numFmtId="0" fontId="3" fillId="0" borderId="1" xfId="0" applyFont="1" applyBorder="1" applyAlignment="1">
      <alignment horizontal="left" vertical="top" wrapText="1"/>
    </xf>
    <xf numFmtId="0" fontId="5" fillId="0" borderId="7" xfId="0" applyFont="1" applyBorder="1" applyAlignment="1">
      <alignment vertical="center"/>
    </xf>
    <xf numFmtId="0" fontId="5" fillId="0" borderId="8" xfId="0" applyFont="1" applyBorder="1" applyAlignment="1">
      <alignment vertical="center"/>
    </xf>
    <xf numFmtId="44" fontId="8" fillId="0" borderId="1" xfId="5" applyFont="1" applyBorder="1"/>
    <xf numFmtId="44" fontId="3" fillId="0" borderId="1" xfId="5" applyFont="1" applyBorder="1"/>
    <xf numFmtId="44" fontId="4" fillId="4" borderId="10" xfId="5" applyFont="1" applyFill="1" applyBorder="1" applyAlignment="1" applyProtection="1">
      <alignment horizontal="center" vertical="center"/>
    </xf>
    <xf numFmtId="167" fontId="8" fillId="0" borderId="1" xfId="5" applyNumberFormat="1" applyFont="1" applyBorder="1"/>
    <xf numFmtId="167" fontId="3" fillId="0" borderId="1" xfId="5" applyNumberFormat="1" applyFont="1" applyBorder="1"/>
    <xf numFmtId="167" fontId="4" fillId="4" borderId="10" xfId="5" applyNumberFormat="1" applyFont="1" applyFill="1" applyBorder="1" applyAlignment="1" applyProtection="1">
      <alignment horizontal="center" vertical="center"/>
    </xf>
    <xf numFmtId="44" fontId="3" fillId="0" borderId="3" xfId="5" applyFont="1" applyBorder="1"/>
    <xf numFmtId="167" fontId="3" fillId="0" borderId="3" xfId="0" applyNumberFormat="1" applyFont="1" applyBorder="1"/>
    <xf numFmtId="167" fontId="3" fillId="9" borderId="1" xfId="5" applyNumberFormat="1" applyFont="1" applyFill="1" applyBorder="1"/>
    <xf numFmtId="167" fontId="8" fillId="0" borderId="1" xfId="0" applyNumberFormat="1" applyFont="1" applyBorder="1"/>
    <xf numFmtId="0" fontId="0" fillId="0" borderId="0" xfId="0"/>
    <xf numFmtId="0" fontId="10" fillId="0" borderId="1" xfId="0" applyFont="1" applyBorder="1" applyAlignment="1">
      <alignment horizontal="center" vertical="center"/>
    </xf>
    <xf numFmtId="0" fontId="11" fillId="0" borderId="1" xfId="0" applyFont="1" applyBorder="1" applyAlignment="1">
      <alignment vertical="center" wrapText="1"/>
    </xf>
    <xf numFmtId="0" fontId="11" fillId="0" borderId="1" xfId="0" applyFont="1" applyBorder="1" applyAlignment="1">
      <alignment horizontal="center" vertical="center"/>
    </xf>
    <xf numFmtId="0" fontId="11" fillId="5" borderId="1" xfId="0" applyFont="1" applyFill="1" applyBorder="1" applyAlignment="1">
      <alignment vertical="center" wrapText="1"/>
    </xf>
    <xf numFmtId="0" fontId="11" fillId="0" borderId="1" xfId="0" applyFont="1" applyBorder="1" applyAlignment="1">
      <alignment horizontal="center" vertical="center" wrapText="1"/>
    </xf>
    <xf numFmtId="0" fontId="10" fillId="4" borderId="1" xfId="0" applyFont="1" applyFill="1" applyBorder="1" applyAlignment="1">
      <alignment horizontal="center" vertical="center"/>
    </xf>
    <xf numFmtId="0" fontId="10" fillId="0" borderId="1" xfId="0" applyFont="1" applyFill="1" applyBorder="1" applyAlignment="1">
      <alignment horizontal="center" vertical="center"/>
    </xf>
    <xf numFmtId="0" fontId="14" fillId="0" borderId="1" xfId="0" applyFont="1" applyBorder="1" applyAlignment="1">
      <alignment vertical="center" wrapText="1"/>
    </xf>
    <xf numFmtId="0" fontId="10" fillId="4"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10" fillId="4" borderId="1" xfId="0" applyFont="1" applyFill="1" applyBorder="1" applyAlignment="1">
      <alignment vertical="center"/>
    </xf>
    <xf numFmtId="168" fontId="14" fillId="0" borderId="1" xfId="5" applyNumberFormat="1" applyFont="1" applyBorder="1" applyAlignment="1">
      <alignment horizontal="center" vertical="center"/>
    </xf>
    <xf numFmtId="168" fontId="10" fillId="4" borderId="1" xfId="0" applyNumberFormat="1" applyFont="1" applyFill="1" applyBorder="1" applyAlignment="1">
      <alignment horizontal="center" vertical="center"/>
    </xf>
    <xf numFmtId="169" fontId="14" fillId="0" borderId="1" xfId="5" applyNumberFormat="1" applyFont="1" applyBorder="1" applyAlignment="1">
      <alignment horizontal="center" vertical="center"/>
    </xf>
    <xf numFmtId="169" fontId="10" fillId="4" borderId="1" xfId="0" applyNumberFormat="1" applyFont="1" applyFill="1" applyBorder="1" applyAlignment="1">
      <alignment horizontal="center" vertical="center"/>
    </xf>
    <xf numFmtId="169" fontId="14" fillId="5" borderId="1" xfId="5" applyNumberFormat="1" applyFont="1" applyFill="1" applyBorder="1" applyAlignment="1">
      <alignment horizontal="center" vertical="center"/>
    </xf>
    <xf numFmtId="169" fontId="17" fillId="5" borderId="1" xfId="5" applyNumberFormat="1" applyFont="1" applyFill="1" applyBorder="1" applyAlignment="1" applyProtection="1">
      <alignment horizontal="center" vertical="center"/>
    </xf>
    <xf numFmtId="169" fontId="14" fillId="0" borderId="1" xfId="5" applyNumberFormat="1" applyFont="1" applyFill="1" applyBorder="1" applyAlignment="1">
      <alignment horizontal="center" vertical="center"/>
    </xf>
    <xf numFmtId="169" fontId="14" fillId="0" borderId="1" xfId="0" applyNumberFormat="1" applyFont="1" applyBorder="1" applyAlignment="1">
      <alignment horizontal="center" vertical="center"/>
    </xf>
    <xf numFmtId="169" fontId="10" fillId="4" borderId="1" xfId="0" applyNumberFormat="1" applyFont="1" applyFill="1" applyBorder="1" applyAlignment="1">
      <alignment vertical="center"/>
    </xf>
    <xf numFmtId="0" fontId="15" fillId="0" borderId="7" xfId="0" applyFont="1" applyBorder="1" applyAlignment="1">
      <alignment vertical="center"/>
    </xf>
    <xf numFmtId="169" fontId="14" fillId="4" borderId="1" xfId="5" applyNumberFormat="1" applyFont="1" applyFill="1" applyBorder="1" applyAlignment="1">
      <alignment horizontal="center" vertical="center"/>
    </xf>
    <xf numFmtId="169" fontId="14" fillId="4" borderId="1" xfId="0" applyNumberFormat="1" applyFont="1" applyFill="1" applyBorder="1" applyAlignment="1">
      <alignment horizontal="center" vertical="center"/>
    </xf>
    <xf numFmtId="168" fontId="14" fillId="4" borderId="1" xfId="5" applyNumberFormat="1" applyFont="1" applyFill="1" applyBorder="1" applyAlignment="1">
      <alignment horizontal="center" vertical="center"/>
    </xf>
    <xf numFmtId="168" fontId="15" fillId="0" borderId="7" xfId="0" applyNumberFormat="1" applyFont="1" applyBorder="1" applyAlignment="1">
      <alignment vertical="center"/>
    </xf>
    <xf numFmtId="0" fontId="12" fillId="4" borderId="12" xfId="0" applyFont="1" applyFill="1" applyBorder="1" applyAlignment="1">
      <alignment vertical="center"/>
    </xf>
    <xf numFmtId="0" fontId="12" fillId="4" borderId="8" xfId="0" applyFont="1" applyFill="1" applyBorder="1" applyAlignment="1">
      <alignment vertical="center"/>
    </xf>
    <xf numFmtId="167" fontId="14" fillId="0" borderId="3" xfId="0" applyNumberFormat="1" applyFont="1" applyBorder="1" applyAlignment="1">
      <alignment vertical="center"/>
    </xf>
    <xf numFmtId="0" fontId="0" fillId="0" borderId="0" xfId="0" applyAlignment="1">
      <alignment vertical="center"/>
    </xf>
    <xf numFmtId="168" fontId="14" fillId="0" borderId="3" xfId="0" applyNumberFormat="1" applyFont="1" applyBorder="1" applyAlignment="1">
      <alignment vertical="center"/>
    </xf>
    <xf numFmtId="0" fontId="18" fillId="0" borderId="0" xfId="0" applyFont="1"/>
    <xf numFmtId="0" fontId="11" fillId="5" borderId="1" xfId="0" applyFont="1" applyFill="1" applyBorder="1" applyAlignment="1">
      <alignment horizontal="center" vertical="center"/>
    </xf>
    <xf numFmtId="0" fontId="10" fillId="0" borderId="17" xfId="0" applyFont="1" applyBorder="1" applyAlignment="1">
      <alignment horizontal="center" vertical="center"/>
    </xf>
    <xf numFmtId="0" fontId="14" fillId="0" borderId="17" xfId="0" applyFont="1" applyBorder="1" applyAlignment="1">
      <alignment vertical="center" wrapText="1"/>
    </xf>
    <xf numFmtId="0" fontId="10" fillId="4" borderId="12" xfId="0" applyFont="1" applyFill="1" applyBorder="1" applyAlignment="1">
      <alignment vertical="center"/>
    </xf>
    <xf numFmtId="0" fontId="10" fillId="4" borderId="8" xfId="0" applyFont="1" applyFill="1" applyBorder="1" applyAlignment="1">
      <alignment vertical="center"/>
    </xf>
    <xf numFmtId="0" fontId="10" fillId="4" borderId="13" xfId="0" applyFont="1" applyFill="1" applyBorder="1" applyAlignment="1">
      <alignment vertical="center"/>
    </xf>
    <xf numFmtId="44" fontId="11" fillId="0" borderId="1" xfId="5" applyFont="1" applyBorder="1" applyAlignment="1">
      <alignment horizontal="center" vertical="center"/>
    </xf>
    <xf numFmtId="44" fontId="11" fillId="4" borderId="8" xfId="5" applyFont="1" applyFill="1" applyBorder="1" applyAlignment="1">
      <alignment vertical="center"/>
    </xf>
    <xf numFmtId="44" fontId="14" fillId="0" borderId="1" xfId="5" applyFont="1" applyBorder="1" applyAlignment="1">
      <alignment horizontal="center" vertical="center"/>
    </xf>
    <xf numFmtId="0" fontId="15" fillId="0" borderId="8" xfId="0" applyFont="1" applyBorder="1" applyAlignment="1">
      <alignment vertical="center"/>
    </xf>
    <xf numFmtId="44" fontId="14" fillId="0" borderId="1" xfId="5" applyFont="1" applyBorder="1" applyAlignment="1">
      <alignment vertical="center"/>
    </xf>
    <xf numFmtId="0" fontId="15" fillId="0" borderId="7" xfId="0" applyFont="1" applyBorder="1" applyAlignment="1">
      <alignment vertical="center" wrapText="1"/>
    </xf>
    <xf numFmtId="44" fontId="15" fillId="5" borderId="1" xfId="0" applyNumberFormat="1" applyFont="1" applyFill="1" applyBorder="1" applyAlignment="1">
      <alignment vertical="center"/>
    </xf>
    <xf numFmtId="44" fontId="14" fillId="11" borderId="1" xfId="5" applyFont="1" applyFill="1" applyBorder="1" applyAlignment="1">
      <alignment vertical="center"/>
    </xf>
    <xf numFmtId="0" fontId="9" fillId="8" borderId="5" xfId="0" applyFont="1" applyFill="1" applyBorder="1" applyAlignment="1">
      <alignment horizontal="center" vertical="center" wrapText="1"/>
    </xf>
    <xf numFmtId="0" fontId="9" fillId="8" borderId="6" xfId="0" applyFont="1" applyFill="1" applyBorder="1" applyAlignment="1">
      <alignment horizontal="center" vertical="center" wrapText="1"/>
    </xf>
    <xf numFmtId="0" fontId="9" fillId="7" borderId="5"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21" fillId="7" borderId="0" xfId="0" applyFont="1" applyFill="1" applyBorder="1" applyAlignment="1">
      <alignment horizontal="center" vertical="center" wrapText="1"/>
    </xf>
    <xf numFmtId="0" fontId="12" fillId="4" borderId="1" xfId="0" applyFont="1" applyFill="1" applyBorder="1" applyAlignment="1">
      <alignment horizontal="center" vertical="center"/>
    </xf>
    <xf numFmtId="0" fontId="12" fillId="0" borderId="12" xfId="0" applyFont="1" applyFill="1" applyBorder="1" applyAlignment="1">
      <alignment horizontal="center" vertical="center"/>
    </xf>
    <xf numFmtId="0" fontId="12" fillId="0" borderId="8" xfId="0" applyFont="1" applyFill="1" applyBorder="1" applyAlignment="1">
      <alignment horizontal="center" vertical="center"/>
    </xf>
    <xf numFmtId="0" fontId="19" fillId="8" borderId="5" xfId="0" applyFont="1" applyFill="1" applyBorder="1" applyAlignment="1">
      <alignment horizontal="center" vertical="center" wrapText="1"/>
    </xf>
    <xf numFmtId="0" fontId="19" fillId="8" borderId="6" xfId="0" applyFont="1" applyFill="1" applyBorder="1" applyAlignment="1">
      <alignment horizontal="center" vertical="center" wrapText="1"/>
    </xf>
    <xf numFmtId="0" fontId="21" fillId="8" borderId="5" xfId="0" applyFont="1" applyFill="1" applyBorder="1" applyAlignment="1">
      <alignment horizontal="center" vertical="center" wrapText="1"/>
    </xf>
    <xf numFmtId="0" fontId="21" fillId="8" borderId="6" xfId="0" applyFont="1" applyFill="1" applyBorder="1" applyAlignment="1">
      <alignment horizontal="center" vertical="center" wrapText="1"/>
    </xf>
    <xf numFmtId="0" fontId="16" fillId="10" borderId="12" xfId="0" applyFont="1" applyFill="1" applyBorder="1" applyAlignment="1">
      <alignment horizontal="center" vertical="center" wrapText="1"/>
    </xf>
    <xf numFmtId="0" fontId="16" fillId="10" borderId="8" xfId="0" applyFont="1" applyFill="1" applyBorder="1" applyAlignment="1">
      <alignment horizontal="center" vertical="center" wrapText="1"/>
    </xf>
    <xf numFmtId="0" fontId="16" fillId="10" borderId="13" xfId="0" applyFont="1" applyFill="1" applyBorder="1" applyAlignment="1">
      <alignment horizontal="center" vertical="center" wrapText="1"/>
    </xf>
    <xf numFmtId="0" fontId="21" fillId="8" borderId="14" xfId="0" applyFont="1" applyFill="1" applyBorder="1" applyAlignment="1">
      <alignment horizontal="center" vertical="center" wrapText="1"/>
    </xf>
    <xf numFmtId="0" fontId="21" fillId="8" borderId="0" xfId="0" applyFont="1" applyFill="1" applyBorder="1" applyAlignment="1">
      <alignment horizontal="center" vertical="center" wrapText="1"/>
    </xf>
    <xf numFmtId="0" fontId="21" fillId="7" borderId="15" xfId="0" applyFont="1" applyFill="1" applyBorder="1" applyAlignment="1">
      <alignment horizontal="center" vertical="center" wrapText="1"/>
    </xf>
    <xf numFmtId="0" fontId="21" fillId="7" borderId="5" xfId="0" applyFont="1" applyFill="1" applyBorder="1" applyAlignment="1">
      <alignment horizontal="center" vertical="center" wrapText="1"/>
    </xf>
    <xf numFmtId="0" fontId="21" fillId="7" borderId="16" xfId="0" applyFont="1" applyFill="1" applyBorder="1" applyAlignment="1">
      <alignment horizontal="center" vertical="center" wrapText="1"/>
    </xf>
    <xf numFmtId="0" fontId="21" fillId="7" borderId="6" xfId="0" applyFont="1" applyFill="1" applyBorder="1" applyAlignment="1">
      <alignment horizontal="center" vertical="center" wrapText="1"/>
    </xf>
    <xf numFmtId="0" fontId="20" fillId="10" borderId="12"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0" fillId="10" borderId="13" xfId="0" applyFont="1" applyFill="1" applyBorder="1" applyAlignment="1">
      <alignment horizontal="center" vertical="center" wrapText="1"/>
    </xf>
  </cellXfs>
  <cellStyles count="8">
    <cellStyle name="Millares [0]" xfId="1" builtinId="6"/>
    <cellStyle name="Millares [0] 2" xfId="3" xr:uid="{00000000-0005-0000-0000-000001000000}"/>
    <cellStyle name="Millares [0] 3" xfId="7" xr:uid="{F524D612-46E3-496E-A33C-C16C5CED79A9}"/>
    <cellStyle name="Moneda" xfId="5" builtinId="4"/>
    <cellStyle name="Moneda [0]" xfId="2" builtinId="7"/>
    <cellStyle name="Moneda [0] 2" xfId="4" xr:uid="{00000000-0005-0000-0000-000003000000}"/>
    <cellStyle name="Moneda [0] 3" xfId="6" xr:uid="{8A72E92A-141F-4B1F-B909-72F4DB230968}"/>
    <cellStyle name="Normal" xfId="0" builtinId="0"/>
  </cellStyles>
  <dxfs count="0"/>
  <tableStyles count="0" defaultTableStyle="TableStyleMedium2" defaultPivotStyle="PivotStyleLight16"/>
  <colors>
    <mruColors>
      <color rgb="FFCC99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5484656</xdr:colOff>
      <xdr:row>1</xdr:row>
      <xdr:rowOff>0</xdr:rowOff>
    </xdr:from>
    <xdr:to>
      <xdr:col>2</xdr:col>
      <xdr:colOff>5484656</xdr:colOff>
      <xdr:row>6</xdr:row>
      <xdr:rowOff>30299</xdr:rowOff>
    </xdr:to>
    <xdr:pic>
      <xdr:nvPicPr>
        <xdr:cNvPr id="6" name="Imagen 6">
          <a:extLst>
            <a:ext uri="{FF2B5EF4-FFF2-40B4-BE49-F238E27FC236}">
              <a16:creationId xmlns:a16="http://schemas.microsoft.com/office/drawing/2014/main" id="{00000000-0008-0000-0300-000004000000}"/>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tx2">
              <a:tint val="45000"/>
              <a:satMod val="400000"/>
            </a:schemeClr>
          </a:duotone>
          <a:extLst>
            <a:ext uri="{28A0092B-C50C-407E-A947-70E740481C1C}">
              <a14:useLocalDpi xmlns:a14="http://schemas.microsoft.com/office/drawing/2010/main" val="0"/>
            </a:ext>
          </a:extLst>
        </a:blip>
        <a:stretch>
          <a:fillRect/>
        </a:stretch>
      </xdr:blipFill>
      <xdr:spPr>
        <a:xfrm>
          <a:off x="6183156" y="772584"/>
          <a:ext cx="0" cy="11872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23"/>
  <sheetViews>
    <sheetView zoomScale="67" zoomScaleNormal="90" workbookViewId="0">
      <selection activeCell="N24" sqref="N24"/>
    </sheetView>
  </sheetViews>
  <sheetFormatPr baseColWidth="10" defaultColWidth="11.42578125" defaultRowHeight="15" x14ac:dyDescent="0.25"/>
  <cols>
    <col min="1" max="1" width="4" customWidth="1"/>
    <col min="2" max="2" width="16.85546875" customWidth="1"/>
    <col min="3" max="3" width="85.7109375" customWidth="1"/>
    <col min="6" max="6" width="22.5703125" customWidth="1"/>
    <col min="7" max="7" width="22" customWidth="1"/>
    <col min="8" max="8" width="17.85546875" customWidth="1"/>
    <col min="9" max="9" width="20" customWidth="1"/>
    <col min="10" max="10" width="19.85546875" customWidth="1"/>
    <col min="11" max="11" width="24" customWidth="1"/>
    <col min="12" max="12" width="22.7109375" customWidth="1"/>
    <col min="13" max="13" width="18.5703125" customWidth="1"/>
    <col min="14" max="14" width="21.7109375" customWidth="1"/>
    <col min="15" max="15" width="22.28515625" customWidth="1"/>
  </cols>
  <sheetData>
    <row r="1" spans="2:15" ht="48" customHeight="1" x14ac:dyDescent="0.25">
      <c r="B1" s="93" t="s">
        <v>26</v>
      </c>
      <c r="C1" s="94"/>
      <c r="D1" s="94"/>
      <c r="E1" s="94"/>
      <c r="F1" s="91" t="s">
        <v>27</v>
      </c>
      <c r="G1" s="92"/>
      <c r="H1" s="89" t="s">
        <v>29</v>
      </c>
      <c r="I1" s="90"/>
      <c r="J1" s="91" t="s">
        <v>31</v>
      </c>
      <c r="K1" s="92"/>
      <c r="L1" s="89" t="s">
        <v>32</v>
      </c>
      <c r="M1" s="90"/>
      <c r="N1" s="89" t="s">
        <v>28</v>
      </c>
      <c r="O1" s="90"/>
    </row>
    <row r="2" spans="2:15" ht="30" customHeight="1" x14ac:dyDescent="0.25">
      <c r="B2" s="10" t="s">
        <v>0</v>
      </c>
      <c r="C2" s="3" t="s">
        <v>1</v>
      </c>
      <c r="D2" s="2" t="s">
        <v>2</v>
      </c>
      <c r="E2" s="4" t="s">
        <v>3</v>
      </c>
      <c r="F2" s="5" t="s">
        <v>4</v>
      </c>
      <c r="G2" s="11" t="s">
        <v>5</v>
      </c>
      <c r="H2" s="5" t="s">
        <v>4</v>
      </c>
      <c r="I2" s="11" t="s">
        <v>5</v>
      </c>
      <c r="J2" s="5" t="s">
        <v>4</v>
      </c>
      <c r="K2" s="11" t="s">
        <v>5</v>
      </c>
      <c r="L2" s="5" t="s">
        <v>4</v>
      </c>
      <c r="M2" s="11" t="s">
        <v>5</v>
      </c>
      <c r="N2" s="5" t="s">
        <v>4</v>
      </c>
      <c r="O2" s="11" t="s">
        <v>5</v>
      </c>
    </row>
    <row r="3" spans="2:15" ht="15.75" x14ac:dyDescent="0.25">
      <c r="B3" s="20"/>
      <c r="C3" s="21" t="s">
        <v>6</v>
      </c>
      <c r="D3" s="22"/>
      <c r="E3" s="23"/>
      <c r="F3" s="23"/>
      <c r="G3" s="24"/>
      <c r="H3" s="23"/>
      <c r="I3" s="24"/>
      <c r="J3" s="23"/>
      <c r="K3" s="24"/>
      <c r="L3" s="23"/>
      <c r="M3" s="24"/>
      <c r="N3" s="23"/>
      <c r="O3" s="24"/>
    </row>
    <row r="4" spans="2:15" x14ac:dyDescent="0.25">
      <c r="B4" s="13">
        <v>1</v>
      </c>
      <c r="C4" s="6" t="s">
        <v>7</v>
      </c>
      <c r="D4" s="6" t="s">
        <v>24</v>
      </c>
      <c r="E4" s="16">
        <v>1</v>
      </c>
      <c r="F4" s="36">
        <v>2296320</v>
      </c>
      <c r="G4" s="36">
        <v>2296320</v>
      </c>
      <c r="H4" s="36">
        <v>1950000</v>
      </c>
      <c r="I4" s="36">
        <v>1950000</v>
      </c>
      <c r="J4" s="33">
        <v>2496000</v>
      </c>
      <c r="K4" s="33">
        <v>2496000</v>
      </c>
      <c r="L4" s="36">
        <v>1250000</v>
      </c>
      <c r="M4" s="36">
        <v>1250000</v>
      </c>
      <c r="N4" s="42">
        <f>AVERAGE(F4,H4,J4,L4)</f>
        <v>1998080</v>
      </c>
      <c r="O4" s="42">
        <f>AVERAGE(G4,I4,K4,M4)</f>
        <v>1998080</v>
      </c>
    </row>
    <row r="5" spans="2:15" x14ac:dyDescent="0.25">
      <c r="B5" s="13">
        <v>2</v>
      </c>
      <c r="C5" s="8" t="s">
        <v>8</v>
      </c>
      <c r="D5" s="6" t="s">
        <v>24</v>
      </c>
      <c r="E5" s="16">
        <v>1</v>
      </c>
      <c r="F5" s="36">
        <v>3355330</v>
      </c>
      <c r="G5" s="36">
        <v>3355330</v>
      </c>
      <c r="H5" s="36">
        <v>2950000</v>
      </c>
      <c r="I5" s="36">
        <v>2950000</v>
      </c>
      <c r="J5" s="33">
        <v>3569500</v>
      </c>
      <c r="K5" s="33">
        <v>3569500</v>
      </c>
      <c r="L5" s="36">
        <v>760000</v>
      </c>
      <c r="M5" s="36">
        <v>760000</v>
      </c>
      <c r="N5" s="42">
        <f t="shared" ref="N5:O21" si="0">AVERAGE(F5,H5,J5,L5)</f>
        <v>2658707.5</v>
      </c>
      <c r="O5" s="42">
        <f t="shared" si="0"/>
        <v>2658707.5</v>
      </c>
    </row>
    <row r="6" spans="2:15" ht="15.75" x14ac:dyDescent="0.25">
      <c r="B6" s="13">
        <v>3</v>
      </c>
      <c r="C6" s="6" t="s">
        <v>9</v>
      </c>
      <c r="D6" s="6" t="s">
        <v>24</v>
      </c>
      <c r="E6" s="16">
        <v>1</v>
      </c>
      <c r="F6" s="37">
        <v>4583040</v>
      </c>
      <c r="G6" s="37">
        <v>4583040</v>
      </c>
      <c r="H6" s="37">
        <v>3850000</v>
      </c>
      <c r="I6" s="37">
        <v>3850000</v>
      </c>
      <c r="J6" s="34">
        <v>4774000</v>
      </c>
      <c r="K6" s="34">
        <v>4774000</v>
      </c>
      <c r="L6" s="37">
        <v>589000</v>
      </c>
      <c r="M6" s="37">
        <v>589000</v>
      </c>
      <c r="N6" s="42">
        <f t="shared" si="0"/>
        <v>3449010</v>
      </c>
      <c r="O6" s="42">
        <f t="shared" si="0"/>
        <v>3449010</v>
      </c>
    </row>
    <row r="7" spans="2:15" ht="30" x14ac:dyDescent="0.25">
      <c r="B7" s="13">
        <v>4</v>
      </c>
      <c r="C7" s="6" t="s">
        <v>10</v>
      </c>
      <c r="D7" s="6" t="s">
        <v>24</v>
      </c>
      <c r="E7" s="16">
        <v>1</v>
      </c>
      <c r="F7" s="37">
        <v>1649970</v>
      </c>
      <c r="G7" s="37">
        <v>1649970</v>
      </c>
      <c r="H7" s="37">
        <v>1350000</v>
      </c>
      <c r="I7" s="37">
        <v>1350000</v>
      </c>
      <c r="J7" s="34">
        <v>1701000</v>
      </c>
      <c r="K7" s="34">
        <v>1701000</v>
      </c>
      <c r="L7" s="37">
        <v>3165000</v>
      </c>
      <c r="M7" s="37">
        <v>3165000</v>
      </c>
      <c r="N7" s="42">
        <f t="shared" si="0"/>
        <v>1966492.5</v>
      </c>
      <c r="O7" s="42">
        <f t="shared" si="0"/>
        <v>1966492.5</v>
      </c>
    </row>
    <row r="8" spans="2:15" ht="15.75" x14ac:dyDescent="0.25">
      <c r="B8" s="13">
        <v>5</v>
      </c>
      <c r="C8" s="6" t="s">
        <v>11</v>
      </c>
      <c r="D8" s="6" t="s">
        <v>24</v>
      </c>
      <c r="E8" s="16">
        <v>1</v>
      </c>
      <c r="F8" s="37">
        <v>763830</v>
      </c>
      <c r="G8" s="37">
        <v>763830</v>
      </c>
      <c r="H8" s="37">
        <v>690000</v>
      </c>
      <c r="I8" s="37">
        <v>690000</v>
      </c>
      <c r="J8" s="34">
        <v>848700</v>
      </c>
      <c r="K8" s="34">
        <v>848700</v>
      </c>
      <c r="L8" s="41">
        <v>7545000</v>
      </c>
      <c r="M8" s="37">
        <v>7545000</v>
      </c>
      <c r="N8" s="42">
        <f>AVERAGE(F8,H8,J8)</f>
        <v>767510</v>
      </c>
      <c r="O8" s="42">
        <f>AVERAGE(G8,I8,K8)</f>
        <v>767510</v>
      </c>
    </row>
    <row r="9" spans="2:15" ht="15.75" x14ac:dyDescent="0.25">
      <c r="B9" s="13">
        <v>6</v>
      </c>
      <c r="C9" s="6" t="s">
        <v>13</v>
      </c>
      <c r="D9" s="6" t="s">
        <v>24</v>
      </c>
      <c r="E9" s="16">
        <v>1</v>
      </c>
      <c r="F9" s="37">
        <v>624030</v>
      </c>
      <c r="G9" s="37">
        <v>624030</v>
      </c>
      <c r="H9" s="37">
        <v>550000</v>
      </c>
      <c r="I9" s="37">
        <v>550000</v>
      </c>
      <c r="J9" s="34">
        <v>671000</v>
      </c>
      <c r="K9" s="34">
        <v>671000</v>
      </c>
      <c r="L9" s="37">
        <v>650000</v>
      </c>
      <c r="M9" s="37">
        <v>650000</v>
      </c>
      <c r="N9" s="42">
        <f t="shared" si="0"/>
        <v>623757.5</v>
      </c>
      <c r="O9" s="42">
        <f t="shared" si="0"/>
        <v>623757.5</v>
      </c>
    </row>
    <row r="10" spans="2:15" ht="15.75" x14ac:dyDescent="0.25">
      <c r="B10" s="13">
        <v>7</v>
      </c>
      <c r="C10" s="6" t="s">
        <v>25</v>
      </c>
      <c r="D10" s="6" t="s">
        <v>24</v>
      </c>
      <c r="E10" s="16">
        <v>1</v>
      </c>
      <c r="F10" s="37">
        <v>474810</v>
      </c>
      <c r="G10" s="37">
        <v>474810</v>
      </c>
      <c r="H10" s="37">
        <v>420000</v>
      </c>
      <c r="I10" s="37">
        <v>420000</v>
      </c>
      <c r="J10" s="34">
        <v>499800</v>
      </c>
      <c r="K10" s="34">
        <v>499800</v>
      </c>
      <c r="L10" s="37">
        <v>280000</v>
      </c>
      <c r="M10" s="37">
        <v>280000</v>
      </c>
      <c r="N10" s="42">
        <f t="shared" si="0"/>
        <v>418652.5</v>
      </c>
      <c r="O10" s="42">
        <f t="shared" si="0"/>
        <v>418652.5</v>
      </c>
    </row>
    <row r="11" spans="2:15" ht="45" customHeight="1" x14ac:dyDescent="0.25">
      <c r="B11" s="13">
        <v>8</v>
      </c>
      <c r="C11" s="30" t="s">
        <v>30</v>
      </c>
      <c r="D11" s="6" t="s">
        <v>24</v>
      </c>
      <c r="E11" s="16">
        <v>1</v>
      </c>
      <c r="F11" s="37">
        <v>859950</v>
      </c>
      <c r="G11" s="37">
        <v>859950</v>
      </c>
      <c r="H11" s="37">
        <v>750000</v>
      </c>
      <c r="I11" s="37">
        <v>750000</v>
      </c>
      <c r="J11" s="34">
        <v>877500</v>
      </c>
      <c r="K11" s="34">
        <v>877500</v>
      </c>
      <c r="L11" s="37">
        <v>245000</v>
      </c>
      <c r="M11" s="37">
        <v>245000</v>
      </c>
      <c r="N11" s="42">
        <f t="shared" si="0"/>
        <v>683112.5</v>
      </c>
      <c r="O11" s="42">
        <f t="shared" si="0"/>
        <v>683112.5</v>
      </c>
    </row>
    <row r="12" spans="2:15" ht="15.75" x14ac:dyDescent="0.25">
      <c r="B12" s="13">
        <v>9</v>
      </c>
      <c r="C12" s="6" t="s">
        <v>12</v>
      </c>
      <c r="D12" s="6" t="s">
        <v>24</v>
      </c>
      <c r="E12" s="16">
        <v>1</v>
      </c>
      <c r="F12" s="37">
        <v>1018694</v>
      </c>
      <c r="G12" s="37">
        <v>1018694</v>
      </c>
      <c r="H12" s="37">
        <v>890000</v>
      </c>
      <c r="I12" s="37">
        <v>890000</v>
      </c>
      <c r="J12" s="34">
        <v>1050200</v>
      </c>
      <c r="K12" s="34">
        <v>1050200</v>
      </c>
      <c r="L12" s="37">
        <v>190000</v>
      </c>
      <c r="M12" s="37">
        <v>190000</v>
      </c>
      <c r="N12" s="42">
        <f t="shared" si="0"/>
        <v>787223.5</v>
      </c>
      <c r="O12" s="42">
        <f t="shared" si="0"/>
        <v>787223.5</v>
      </c>
    </row>
    <row r="13" spans="2:15" ht="15.75" x14ac:dyDescent="0.25">
      <c r="B13" s="25"/>
      <c r="C13" s="26" t="s">
        <v>14</v>
      </c>
      <c r="D13" s="27"/>
      <c r="E13" s="28"/>
      <c r="F13" s="38"/>
      <c r="G13" s="38"/>
      <c r="H13" s="38"/>
      <c r="I13" s="38"/>
      <c r="J13" s="35"/>
      <c r="K13" s="35"/>
      <c r="L13" s="38"/>
      <c r="M13" s="38"/>
      <c r="N13" s="29"/>
      <c r="O13" s="29"/>
    </row>
    <row r="14" spans="2:15" ht="43.5" customHeight="1" x14ac:dyDescent="0.25">
      <c r="B14" s="12">
        <v>1</v>
      </c>
      <c r="C14" s="6" t="s">
        <v>15</v>
      </c>
      <c r="D14" s="6" t="s">
        <v>24</v>
      </c>
      <c r="E14" s="7">
        <v>1</v>
      </c>
      <c r="F14" s="37">
        <v>2885120</v>
      </c>
      <c r="G14" s="37">
        <v>2885120</v>
      </c>
      <c r="H14" s="37">
        <v>2450000</v>
      </c>
      <c r="I14" s="37">
        <v>2450000</v>
      </c>
      <c r="J14" s="34">
        <v>3136000</v>
      </c>
      <c r="K14" s="34">
        <v>3136000</v>
      </c>
      <c r="L14" s="37">
        <v>5675000</v>
      </c>
      <c r="M14" s="37">
        <v>5675000</v>
      </c>
      <c r="N14" s="42">
        <f t="shared" si="0"/>
        <v>3536530</v>
      </c>
      <c r="O14" s="42">
        <f t="shared" si="0"/>
        <v>3536530</v>
      </c>
    </row>
    <row r="15" spans="2:15" ht="72.75" customHeight="1" x14ac:dyDescent="0.25">
      <c r="B15" s="12">
        <v>2</v>
      </c>
      <c r="C15" s="6" t="s">
        <v>16</v>
      </c>
      <c r="D15" s="6" t="s">
        <v>24</v>
      </c>
      <c r="E15" s="7">
        <v>1</v>
      </c>
      <c r="F15" s="37">
        <v>3696550</v>
      </c>
      <c r="G15" s="37">
        <v>3696550</v>
      </c>
      <c r="H15" s="37">
        <v>3250000</v>
      </c>
      <c r="I15" s="37">
        <v>3250000</v>
      </c>
      <c r="J15" s="34">
        <v>3932500</v>
      </c>
      <c r="K15" s="34">
        <v>3932500</v>
      </c>
      <c r="L15" s="37">
        <v>4168000</v>
      </c>
      <c r="M15" s="37">
        <v>4168000</v>
      </c>
      <c r="N15" s="42">
        <f t="shared" si="0"/>
        <v>3761762.5</v>
      </c>
      <c r="O15" s="42">
        <f t="shared" si="0"/>
        <v>3761762.5</v>
      </c>
    </row>
    <row r="16" spans="2:15" ht="45.75" customHeight="1" x14ac:dyDescent="0.25">
      <c r="B16" s="12">
        <v>3</v>
      </c>
      <c r="C16" s="6" t="s">
        <v>17</v>
      </c>
      <c r="D16" s="6" t="s">
        <v>24</v>
      </c>
      <c r="E16" s="7">
        <v>1</v>
      </c>
      <c r="F16" s="37">
        <v>690432</v>
      </c>
      <c r="G16" s="37">
        <v>690432</v>
      </c>
      <c r="H16" s="37">
        <v>580000</v>
      </c>
      <c r="I16" s="37">
        <v>580000</v>
      </c>
      <c r="J16" s="34">
        <v>719200</v>
      </c>
      <c r="K16" s="34">
        <v>719200</v>
      </c>
      <c r="L16" s="37">
        <v>354000</v>
      </c>
      <c r="M16" s="37">
        <v>354000</v>
      </c>
      <c r="N16" s="42">
        <f t="shared" si="0"/>
        <v>585908</v>
      </c>
      <c r="O16" s="42">
        <f t="shared" si="0"/>
        <v>585908</v>
      </c>
    </row>
    <row r="17" spans="2:15" ht="35.25" customHeight="1" x14ac:dyDescent="0.25">
      <c r="B17" s="12">
        <v>4</v>
      </c>
      <c r="C17" s="6" t="s">
        <v>18</v>
      </c>
      <c r="D17" s="6" t="s">
        <v>24</v>
      </c>
      <c r="E17" s="7">
        <v>1</v>
      </c>
      <c r="F17" s="37">
        <v>1191645</v>
      </c>
      <c r="G17" s="37">
        <v>1191645</v>
      </c>
      <c r="H17" s="37">
        <v>975000</v>
      </c>
      <c r="I17" s="37">
        <v>975000</v>
      </c>
      <c r="J17" s="34">
        <v>1228500</v>
      </c>
      <c r="K17" s="34">
        <v>1228500</v>
      </c>
      <c r="L17" s="37">
        <v>454000</v>
      </c>
      <c r="M17" s="37">
        <v>454000</v>
      </c>
      <c r="N17" s="42">
        <f t="shared" si="0"/>
        <v>962286.25</v>
      </c>
      <c r="O17" s="42">
        <f t="shared" si="0"/>
        <v>962286.25</v>
      </c>
    </row>
    <row r="18" spans="2:15" ht="39.75" customHeight="1" x14ac:dyDescent="0.25">
      <c r="B18" s="13">
        <v>5</v>
      </c>
      <c r="C18" s="14" t="s">
        <v>19</v>
      </c>
      <c r="D18" s="6" t="s">
        <v>24</v>
      </c>
      <c r="E18" s="16">
        <v>1</v>
      </c>
      <c r="F18" s="37">
        <v>531360</v>
      </c>
      <c r="G18" s="37">
        <v>531360</v>
      </c>
      <c r="H18" s="37">
        <v>480000</v>
      </c>
      <c r="I18" s="37">
        <v>480000</v>
      </c>
      <c r="J18" s="34">
        <v>590400</v>
      </c>
      <c r="K18" s="34">
        <v>590400</v>
      </c>
      <c r="L18" s="37">
        <v>454000</v>
      </c>
      <c r="M18" s="37">
        <v>454000</v>
      </c>
      <c r="N18" s="42">
        <f t="shared" si="0"/>
        <v>513940</v>
      </c>
      <c r="O18" s="42">
        <f t="shared" si="0"/>
        <v>513940</v>
      </c>
    </row>
    <row r="19" spans="2:15" ht="47.25" customHeight="1" x14ac:dyDescent="0.25">
      <c r="B19" s="13">
        <v>6</v>
      </c>
      <c r="C19" s="15" t="s">
        <v>20</v>
      </c>
      <c r="D19" s="6" t="s">
        <v>24</v>
      </c>
      <c r="E19" s="7">
        <v>1</v>
      </c>
      <c r="F19" s="37">
        <v>589992</v>
      </c>
      <c r="G19" s="37">
        <v>589992</v>
      </c>
      <c r="H19" s="37">
        <v>520000</v>
      </c>
      <c r="I19" s="37">
        <v>520000</v>
      </c>
      <c r="J19" s="34">
        <v>634400</v>
      </c>
      <c r="K19" s="34">
        <v>634400</v>
      </c>
      <c r="L19" s="41">
        <v>5675000</v>
      </c>
      <c r="M19" s="37">
        <v>5675000</v>
      </c>
      <c r="N19" s="42">
        <f>AVERAGE(F19,H19,J19)</f>
        <v>581464</v>
      </c>
      <c r="O19" s="42">
        <f>AVERAGE(G19,I19,K19)</f>
        <v>581464</v>
      </c>
    </row>
    <row r="20" spans="2:15" ht="43.5" customHeight="1" x14ac:dyDescent="0.25">
      <c r="B20" s="12">
        <v>7</v>
      </c>
      <c r="C20" s="9" t="s">
        <v>21</v>
      </c>
      <c r="D20" s="6" t="s">
        <v>24</v>
      </c>
      <c r="E20" s="7">
        <v>1</v>
      </c>
      <c r="F20" s="37">
        <v>1413125</v>
      </c>
      <c r="G20" s="37">
        <v>1413125</v>
      </c>
      <c r="H20" s="37">
        <v>1250000</v>
      </c>
      <c r="I20" s="37">
        <v>1250000</v>
      </c>
      <c r="J20" s="34">
        <v>1487500</v>
      </c>
      <c r="K20" s="34">
        <v>1487500</v>
      </c>
      <c r="L20" s="37">
        <v>354000</v>
      </c>
      <c r="M20" s="37">
        <v>354000</v>
      </c>
      <c r="N20" s="42">
        <f t="shared" si="0"/>
        <v>1126156.25</v>
      </c>
      <c r="O20" s="42">
        <f t="shared" si="0"/>
        <v>1126156.25</v>
      </c>
    </row>
    <row r="21" spans="2:15" ht="30" x14ac:dyDescent="0.25">
      <c r="B21" s="12">
        <v>8</v>
      </c>
      <c r="C21" s="1" t="s">
        <v>22</v>
      </c>
      <c r="D21" s="6" t="s">
        <v>24</v>
      </c>
      <c r="E21" s="7">
        <v>1</v>
      </c>
      <c r="F21" s="37">
        <v>1106469</v>
      </c>
      <c r="G21" s="37">
        <v>1106469</v>
      </c>
      <c r="H21" s="37">
        <v>965000</v>
      </c>
      <c r="I21" s="37">
        <v>965000</v>
      </c>
      <c r="J21" s="34">
        <v>1129050</v>
      </c>
      <c r="K21" s="34">
        <v>1129050</v>
      </c>
      <c r="L21" s="37">
        <v>655000</v>
      </c>
      <c r="M21" s="37">
        <v>655000</v>
      </c>
      <c r="N21" s="42">
        <f t="shared" si="0"/>
        <v>963879.75</v>
      </c>
      <c r="O21" s="42">
        <f t="shared" si="0"/>
        <v>963879.75</v>
      </c>
    </row>
    <row r="22" spans="2:15" x14ac:dyDescent="0.25">
      <c r="B22" s="18"/>
      <c r="C22" s="17"/>
      <c r="D22" s="17"/>
      <c r="E22" s="17"/>
      <c r="F22" s="17"/>
      <c r="G22" s="19"/>
      <c r="H22" s="17"/>
      <c r="I22" s="19"/>
      <c r="J22" s="17"/>
      <c r="K22" s="19"/>
      <c r="L22" s="17"/>
      <c r="M22" s="19"/>
      <c r="N22" s="17"/>
      <c r="O22" s="19"/>
    </row>
    <row r="23" spans="2:15" ht="15.75" x14ac:dyDescent="0.25">
      <c r="C23" s="32"/>
      <c r="D23" s="32"/>
      <c r="E23" s="32"/>
      <c r="F23" s="31" t="s">
        <v>23</v>
      </c>
      <c r="G23" s="40">
        <f>SUM(G4:G22)</f>
        <v>27730667</v>
      </c>
      <c r="H23" s="31" t="s">
        <v>23</v>
      </c>
      <c r="I23" s="39">
        <f>SUM(I4:I21)</f>
        <v>23870000</v>
      </c>
      <c r="J23" s="31" t="s">
        <v>23</v>
      </c>
      <c r="K23" s="39">
        <f>SUM(K4:K22)</f>
        <v>29345250</v>
      </c>
      <c r="L23" s="31" t="s">
        <v>23</v>
      </c>
      <c r="M23" s="40">
        <f>SUM(M4:M22)</f>
        <v>32463000</v>
      </c>
      <c r="N23" s="31" t="s">
        <v>23</v>
      </c>
      <c r="O23" s="40">
        <f>SUM(O4:O22)</f>
        <v>25384472.75</v>
      </c>
    </row>
  </sheetData>
  <mergeCells count="6">
    <mergeCell ref="N1:O1"/>
    <mergeCell ref="H1:I1"/>
    <mergeCell ref="J1:K1"/>
    <mergeCell ref="L1:M1"/>
    <mergeCell ref="B1:E1"/>
    <mergeCell ref="F1:G1"/>
  </mergeCell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3F423-93D8-4367-B2BD-11671595E066}">
  <dimension ref="A1:U37"/>
  <sheetViews>
    <sheetView workbookViewId="0">
      <pane ySplit="2" topLeftCell="A36" activePane="bottomLeft" state="frozen"/>
      <selection activeCell="A2" sqref="A2"/>
      <selection pane="bottomLeft" activeCell="H1" sqref="H1:J1"/>
    </sheetView>
  </sheetViews>
  <sheetFormatPr baseColWidth="10" defaultRowHeight="41.25" customHeight="1" x14ac:dyDescent="0.25"/>
  <cols>
    <col min="1" max="1" width="6.28515625" customWidth="1"/>
    <col min="2" max="2" width="23.42578125" customWidth="1"/>
    <col min="3" max="3" width="8.140625" customWidth="1"/>
    <col min="4" max="4" width="9.28515625" customWidth="1"/>
    <col min="5" max="11" width="11.42578125" customWidth="1"/>
    <col min="12" max="12" width="13" customWidth="1"/>
    <col min="13" max="13" width="14.42578125" customWidth="1"/>
    <col min="14" max="14" width="12.5703125" customWidth="1"/>
    <col min="15" max="15" width="11.42578125" style="43" customWidth="1"/>
    <col min="16" max="16" width="13.5703125" customWidth="1"/>
    <col min="17" max="18" width="11.42578125" customWidth="1"/>
  </cols>
  <sheetData>
    <row r="1" spans="1:19" ht="41.25" customHeight="1" x14ac:dyDescent="0.25">
      <c r="A1" s="103" t="s">
        <v>70</v>
      </c>
      <c r="B1" s="104"/>
      <c r="C1" s="104"/>
      <c r="D1" s="105"/>
      <c r="E1" s="108" t="s">
        <v>27</v>
      </c>
      <c r="F1" s="109"/>
      <c r="G1" s="110"/>
      <c r="H1" s="106" t="s">
        <v>108</v>
      </c>
      <c r="I1" s="107"/>
      <c r="J1" s="107"/>
      <c r="K1" s="95" t="s">
        <v>31</v>
      </c>
      <c r="L1" s="95"/>
      <c r="M1" s="95"/>
      <c r="N1" s="101" t="s">
        <v>32</v>
      </c>
      <c r="O1" s="101"/>
      <c r="P1" s="102"/>
      <c r="Q1" s="99" t="s">
        <v>28</v>
      </c>
      <c r="R1" s="99"/>
      <c r="S1" s="100"/>
    </row>
    <row r="2" spans="1:19" ht="41.25" customHeight="1" x14ac:dyDescent="0.25">
      <c r="A2" s="49" t="s">
        <v>33</v>
      </c>
      <c r="B2" s="52" t="s">
        <v>34</v>
      </c>
      <c r="C2" s="52" t="s">
        <v>35</v>
      </c>
      <c r="D2" s="49" t="s">
        <v>3</v>
      </c>
      <c r="E2" s="53" t="s">
        <v>36</v>
      </c>
      <c r="F2" s="53" t="s">
        <v>37</v>
      </c>
      <c r="G2" s="53" t="s">
        <v>38</v>
      </c>
      <c r="H2" s="53" t="s">
        <v>36</v>
      </c>
      <c r="I2" s="53" t="s">
        <v>37</v>
      </c>
      <c r="J2" s="53" t="s">
        <v>38</v>
      </c>
      <c r="K2" s="53" t="s">
        <v>36</v>
      </c>
      <c r="L2" s="53" t="s">
        <v>37</v>
      </c>
      <c r="M2" s="53" t="s">
        <v>38</v>
      </c>
      <c r="N2" s="53" t="s">
        <v>36</v>
      </c>
      <c r="O2" s="53" t="s">
        <v>37</v>
      </c>
      <c r="P2" s="53" t="s">
        <v>38</v>
      </c>
      <c r="Q2" s="53" t="s">
        <v>36</v>
      </c>
      <c r="R2" s="53" t="s">
        <v>37</v>
      </c>
      <c r="S2" s="53" t="s">
        <v>38</v>
      </c>
    </row>
    <row r="3" spans="1:19" ht="41.25" customHeight="1" x14ac:dyDescent="0.25">
      <c r="A3" s="96" t="s">
        <v>39</v>
      </c>
      <c r="B3" s="96"/>
      <c r="C3" s="96"/>
      <c r="D3" s="96"/>
      <c r="E3" s="96"/>
      <c r="F3" s="96"/>
      <c r="G3" s="96"/>
      <c r="H3" s="96" t="s">
        <v>39</v>
      </c>
      <c r="I3" s="96"/>
      <c r="J3" s="96"/>
      <c r="K3" s="96" t="s">
        <v>39</v>
      </c>
      <c r="L3" s="96"/>
      <c r="M3" s="96"/>
      <c r="N3" s="96" t="s">
        <v>39</v>
      </c>
      <c r="O3" s="96"/>
      <c r="P3" s="96"/>
      <c r="Q3" s="96" t="s">
        <v>39</v>
      </c>
      <c r="R3" s="96"/>
      <c r="S3" s="96"/>
    </row>
    <row r="4" spans="1:19" ht="41.25" customHeight="1" x14ac:dyDescent="0.25">
      <c r="A4" s="97" t="s">
        <v>40</v>
      </c>
      <c r="B4" s="98"/>
      <c r="C4" s="98"/>
      <c r="D4" s="98"/>
      <c r="E4" s="97" t="s">
        <v>40</v>
      </c>
      <c r="F4" s="98"/>
      <c r="G4" s="98"/>
      <c r="H4" s="97" t="s">
        <v>40</v>
      </c>
      <c r="I4" s="98"/>
      <c r="J4" s="98"/>
      <c r="K4" s="97" t="s">
        <v>40</v>
      </c>
      <c r="L4" s="98"/>
      <c r="M4" s="98"/>
      <c r="N4" s="97" t="s">
        <v>40</v>
      </c>
      <c r="O4" s="98"/>
      <c r="P4" s="98"/>
      <c r="Q4" s="97" t="s">
        <v>40</v>
      </c>
      <c r="R4" s="98"/>
      <c r="S4" s="98"/>
    </row>
    <row r="5" spans="1:19" ht="97.5" customHeight="1" x14ac:dyDescent="0.25">
      <c r="A5" s="50">
        <v>1</v>
      </c>
      <c r="B5" s="45" t="s">
        <v>41</v>
      </c>
      <c r="C5" s="48" t="s">
        <v>24</v>
      </c>
      <c r="D5" s="46">
        <v>1</v>
      </c>
      <c r="E5" s="57">
        <v>2183000</v>
      </c>
      <c r="F5" s="57">
        <f>E5*19%</f>
        <v>414770</v>
      </c>
      <c r="G5" s="57">
        <f>E5+F5</f>
        <v>2597770</v>
      </c>
      <c r="H5" s="57">
        <v>1850000</v>
      </c>
      <c r="I5" s="57">
        <f>H5*19%</f>
        <v>351500</v>
      </c>
      <c r="J5" s="57">
        <f>H5+I5</f>
        <v>2201500</v>
      </c>
      <c r="K5" s="57">
        <v>2226660</v>
      </c>
      <c r="L5" s="55">
        <f>K5*19%</f>
        <v>423065.4</v>
      </c>
      <c r="M5" s="55">
        <f>K5+L5</f>
        <v>2649725.4</v>
      </c>
      <c r="N5" s="57">
        <v>454000</v>
      </c>
      <c r="O5" s="57">
        <f>N5*19%</f>
        <v>86260</v>
      </c>
      <c r="P5" s="57">
        <f>N5+O5</f>
        <v>540260</v>
      </c>
      <c r="Q5" s="57">
        <f>AVERAGE(E5,H5,K5,N5)</f>
        <v>1678415</v>
      </c>
      <c r="R5" s="57">
        <f>Q5*19%</f>
        <v>318898.84999999998</v>
      </c>
      <c r="S5" s="57">
        <f>Q5+R5</f>
        <v>1997313.85</v>
      </c>
    </row>
    <row r="6" spans="1:19" ht="70.5" customHeight="1" x14ac:dyDescent="0.25">
      <c r="A6" s="50">
        <v>2</v>
      </c>
      <c r="B6" s="45" t="s">
        <v>42</v>
      </c>
      <c r="C6" s="48" t="s">
        <v>24</v>
      </c>
      <c r="D6" s="46">
        <v>1</v>
      </c>
      <c r="E6" s="57">
        <v>3422000</v>
      </c>
      <c r="F6" s="57">
        <f t="shared" ref="F6:F36" si="0">E6*19%</f>
        <v>650180</v>
      </c>
      <c r="G6" s="57">
        <f t="shared" ref="G6" si="1">E6+F6</f>
        <v>4072180</v>
      </c>
      <c r="H6" s="57">
        <v>2900000</v>
      </c>
      <c r="I6" s="57">
        <f t="shared" ref="I6:I36" si="2">H6*19%</f>
        <v>551000</v>
      </c>
      <c r="J6" s="57">
        <f t="shared" ref="J6" si="3">H6+I6</f>
        <v>3451000</v>
      </c>
      <c r="K6" s="57">
        <v>3558880</v>
      </c>
      <c r="L6" s="55">
        <f t="shared" ref="L6:L36" si="4">K6*19%</f>
        <v>676187.2</v>
      </c>
      <c r="M6" s="55">
        <f t="shared" ref="M6" si="5">K6+L6</f>
        <v>4235067.2</v>
      </c>
      <c r="N6" s="57">
        <v>640000</v>
      </c>
      <c r="O6" s="57">
        <f t="shared" ref="O6:O36" si="6">N6*19%</f>
        <v>121600</v>
      </c>
      <c r="P6" s="57">
        <f t="shared" ref="P6:P36" si="7">N6+O6</f>
        <v>761600</v>
      </c>
      <c r="Q6" s="57">
        <f t="shared" ref="Q6:Q35" si="8">AVERAGE(E6,H6,K6,N6)</f>
        <v>2630220</v>
      </c>
      <c r="R6" s="57">
        <f t="shared" ref="R6:R36" si="9">Q6*19%</f>
        <v>499741.8</v>
      </c>
      <c r="S6" s="57">
        <f t="shared" ref="S6" si="10">Q6+R6</f>
        <v>3129961.8</v>
      </c>
    </row>
    <row r="7" spans="1:19" ht="41.25" customHeight="1" x14ac:dyDescent="0.25">
      <c r="A7" s="96" t="s">
        <v>43</v>
      </c>
      <c r="B7" s="96"/>
      <c r="C7" s="96"/>
      <c r="D7" s="96"/>
      <c r="E7" s="58" t="s">
        <v>43</v>
      </c>
      <c r="F7" s="58"/>
      <c r="G7" s="58"/>
      <c r="H7" s="58" t="s">
        <v>43</v>
      </c>
      <c r="I7" s="58"/>
      <c r="J7" s="58"/>
      <c r="K7" s="58" t="s">
        <v>43</v>
      </c>
      <c r="L7" s="56"/>
      <c r="M7" s="56"/>
      <c r="N7" s="58" t="s">
        <v>43</v>
      </c>
      <c r="O7" s="58"/>
      <c r="P7" s="58"/>
      <c r="Q7" s="58" t="s">
        <v>43</v>
      </c>
      <c r="R7" s="58"/>
      <c r="S7" s="58"/>
    </row>
    <row r="8" spans="1:19" ht="179.25" customHeight="1" x14ac:dyDescent="0.25">
      <c r="A8" s="44">
        <v>1</v>
      </c>
      <c r="B8" s="45" t="s">
        <v>44</v>
      </c>
      <c r="C8" s="48" t="s">
        <v>45</v>
      </c>
      <c r="D8" s="46">
        <v>1</v>
      </c>
      <c r="E8" s="59">
        <v>531000</v>
      </c>
      <c r="F8" s="57">
        <f t="shared" si="0"/>
        <v>100890</v>
      </c>
      <c r="G8" s="57">
        <f t="shared" ref="G8:G22" si="11">E8+F8</f>
        <v>631890</v>
      </c>
      <c r="H8" s="59">
        <v>450000</v>
      </c>
      <c r="I8" s="57">
        <f t="shared" si="2"/>
        <v>85500</v>
      </c>
      <c r="J8" s="57">
        <f t="shared" ref="J8:J22" si="12">H8+I8</f>
        <v>535500</v>
      </c>
      <c r="K8" s="59">
        <v>562860</v>
      </c>
      <c r="L8" s="55">
        <f t="shared" si="4"/>
        <v>106943.4</v>
      </c>
      <c r="M8" s="55">
        <f t="shared" ref="M8:M22" si="13">K8+L8</f>
        <v>669803.4</v>
      </c>
      <c r="N8" s="59">
        <v>254000</v>
      </c>
      <c r="O8" s="57">
        <f t="shared" si="6"/>
        <v>48260</v>
      </c>
      <c r="P8" s="57">
        <f t="shared" si="7"/>
        <v>302260</v>
      </c>
      <c r="Q8" s="57">
        <f t="shared" si="8"/>
        <v>449465</v>
      </c>
      <c r="R8" s="57">
        <f t="shared" si="9"/>
        <v>85398.35</v>
      </c>
      <c r="S8" s="57">
        <f t="shared" ref="S8:S22" si="14">Q8+R8</f>
        <v>534863.35</v>
      </c>
    </row>
    <row r="9" spans="1:19" ht="351" customHeight="1" x14ac:dyDescent="0.25">
      <c r="A9" s="44">
        <v>2</v>
      </c>
      <c r="B9" s="45" t="s">
        <v>46</v>
      </c>
      <c r="C9" s="48" t="s">
        <v>24</v>
      </c>
      <c r="D9" s="46">
        <v>1</v>
      </c>
      <c r="E9" s="57">
        <v>4543000</v>
      </c>
      <c r="F9" s="57">
        <f t="shared" si="0"/>
        <v>863170</v>
      </c>
      <c r="G9" s="57">
        <f t="shared" si="11"/>
        <v>5406170</v>
      </c>
      <c r="H9" s="57">
        <v>3850000</v>
      </c>
      <c r="I9" s="57">
        <f t="shared" si="2"/>
        <v>731500</v>
      </c>
      <c r="J9" s="57">
        <f t="shared" si="12"/>
        <v>4581500</v>
      </c>
      <c r="K9" s="57">
        <v>4906440</v>
      </c>
      <c r="L9" s="55">
        <f t="shared" si="4"/>
        <v>932223.6</v>
      </c>
      <c r="M9" s="55">
        <f t="shared" si="13"/>
        <v>5838663.5999999996</v>
      </c>
      <c r="N9" s="57">
        <v>650000</v>
      </c>
      <c r="O9" s="57">
        <f t="shared" si="6"/>
        <v>123500</v>
      </c>
      <c r="P9" s="57">
        <f t="shared" si="7"/>
        <v>773500</v>
      </c>
      <c r="Q9" s="57">
        <f t="shared" si="8"/>
        <v>3487360</v>
      </c>
      <c r="R9" s="57">
        <f t="shared" si="9"/>
        <v>662598.40000000002</v>
      </c>
      <c r="S9" s="57">
        <f t="shared" si="14"/>
        <v>4149958.4</v>
      </c>
    </row>
    <row r="10" spans="1:19" ht="48.75" customHeight="1" x14ac:dyDescent="0.25">
      <c r="A10" s="44">
        <v>3</v>
      </c>
      <c r="B10" s="45" t="s">
        <v>47</v>
      </c>
      <c r="C10" s="48" t="s">
        <v>24</v>
      </c>
      <c r="D10" s="46">
        <v>1</v>
      </c>
      <c r="E10" s="57">
        <v>548700</v>
      </c>
      <c r="F10" s="57">
        <f t="shared" si="0"/>
        <v>104253</v>
      </c>
      <c r="G10" s="57">
        <f t="shared" si="11"/>
        <v>652953</v>
      </c>
      <c r="H10" s="57">
        <v>465000</v>
      </c>
      <c r="I10" s="57">
        <f t="shared" si="2"/>
        <v>88350</v>
      </c>
      <c r="J10" s="57">
        <f t="shared" si="12"/>
        <v>553350</v>
      </c>
      <c r="K10" s="57">
        <v>614544</v>
      </c>
      <c r="L10" s="55">
        <f t="shared" si="4"/>
        <v>116763.36</v>
      </c>
      <c r="M10" s="55">
        <f t="shared" si="13"/>
        <v>731307.36</v>
      </c>
      <c r="N10" s="57">
        <v>1200000</v>
      </c>
      <c r="O10" s="57">
        <f t="shared" si="6"/>
        <v>228000</v>
      </c>
      <c r="P10" s="57">
        <f t="shared" si="7"/>
        <v>1428000</v>
      </c>
      <c r="Q10" s="57">
        <f t="shared" si="8"/>
        <v>707061</v>
      </c>
      <c r="R10" s="57">
        <f t="shared" si="9"/>
        <v>134341.59</v>
      </c>
      <c r="S10" s="57">
        <f t="shared" si="14"/>
        <v>841402.59</v>
      </c>
    </row>
    <row r="11" spans="1:19" ht="81" customHeight="1" x14ac:dyDescent="0.25">
      <c r="A11" s="44">
        <v>4</v>
      </c>
      <c r="B11" s="47" t="s">
        <v>48</v>
      </c>
      <c r="C11" s="48" t="s">
        <v>24</v>
      </c>
      <c r="D11" s="46">
        <v>1</v>
      </c>
      <c r="E11" s="57">
        <v>212400</v>
      </c>
      <c r="F11" s="57">
        <f t="shared" si="0"/>
        <v>40356</v>
      </c>
      <c r="G11" s="57">
        <f t="shared" si="11"/>
        <v>252756</v>
      </c>
      <c r="H11" s="57">
        <v>180000</v>
      </c>
      <c r="I11" s="57">
        <f t="shared" si="2"/>
        <v>34200</v>
      </c>
      <c r="J11" s="57">
        <f t="shared" si="12"/>
        <v>214200</v>
      </c>
      <c r="K11" s="57">
        <v>242136</v>
      </c>
      <c r="L11" s="55">
        <f t="shared" si="4"/>
        <v>46005.840000000004</v>
      </c>
      <c r="M11" s="55">
        <f t="shared" si="13"/>
        <v>288141.84000000003</v>
      </c>
      <c r="N11" s="57">
        <v>435000</v>
      </c>
      <c r="O11" s="57">
        <f t="shared" si="6"/>
        <v>82650</v>
      </c>
      <c r="P11" s="57">
        <f t="shared" si="7"/>
        <v>517650</v>
      </c>
      <c r="Q11" s="57">
        <f t="shared" si="8"/>
        <v>267384</v>
      </c>
      <c r="R11" s="57">
        <f t="shared" si="9"/>
        <v>50802.96</v>
      </c>
      <c r="S11" s="57">
        <f t="shared" si="14"/>
        <v>318186.96000000002</v>
      </c>
    </row>
    <row r="12" spans="1:19" ht="61.5" customHeight="1" x14ac:dyDescent="0.25">
      <c r="A12" s="44">
        <v>5</v>
      </c>
      <c r="B12" s="45" t="s">
        <v>49</v>
      </c>
      <c r="C12" s="48" t="s">
        <v>24</v>
      </c>
      <c r="D12" s="46">
        <v>1</v>
      </c>
      <c r="E12" s="57">
        <v>4189000</v>
      </c>
      <c r="F12" s="57">
        <f t="shared" si="0"/>
        <v>795910</v>
      </c>
      <c r="G12" s="57">
        <f t="shared" si="11"/>
        <v>4984910</v>
      </c>
      <c r="H12" s="57">
        <v>3550000</v>
      </c>
      <c r="I12" s="57">
        <f t="shared" si="2"/>
        <v>674500</v>
      </c>
      <c r="J12" s="57">
        <f t="shared" si="12"/>
        <v>4224500</v>
      </c>
      <c r="K12" s="57">
        <v>4649790</v>
      </c>
      <c r="L12" s="55">
        <f t="shared" si="4"/>
        <v>883460.1</v>
      </c>
      <c r="M12" s="55">
        <f t="shared" si="13"/>
        <v>5533250.0999999996</v>
      </c>
      <c r="N12" s="57">
        <v>2325000</v>
      </c>
      <c r="O12" s="57">
        <f t="shared" si="6"/>
        <v>441750</v>
      </c>
      <c r="P12" s="57">
        <f t="shared" si="7"/>
        <v>2766750</v>
      </c>
      <c r="Q12" s="57">
        <f t="shared" si="8"/>
        <v>3678447.5</v>
      </c>
      <c r="R12" s="57">
        <f t="shared" si="9"/>
        <v>698905.02500000002</v>
      </c>
      <c r="S12" s="57">
        <f t="shared" si="14"/>
        <v>4377352.5250000004</v>
      </c>
    </row>
    <row r="13" spans="1:19" ht="51.75" customHeight="1" x14ac:dyDescent="0.25">
      <c r="A13" s="44">
        <v>6</v>
      </c>
      <c r="B13" s="45" t="s">
        <v>50</v>
      </c>
      <c r="C13" s="48" t="s">
        <v>24</v>
      </c>
      <c r="D13" s="46">
        <v>1</v>
      </c>
      <c r="E13" s="60">
        <v>2655000</v>
      </c>
      <c r="F13" s="57">
        <f t="shared" si="0"/>
        <v>504450</v>
      </c>
      <c r="G13" s="57">
        <f t="shared" si="11"/>
        <v>3159450</v>
      </c>
      <c r="H13" s="60">
        <v>2250000</v>
      </c>
      <c r="I13" s="57">
        <f t="shared" si="2"/>
        <v>427500</v>
      </c>
      <c r="J13" s="57">
        <f t="shared" si="12"/>
        <v>2677500</v>
      </c>
      <c r="K13" s="60">
        <v>2973600</v>
      </c>
      <c r="L13" s="55">
        <f t="shared" si="4"/>
        <v>564984</v>
      </c>
      <c r="M13" s="55">
        <f t="shared" si="13"/>
        <v>3538584</v>
      </c>
      <c r="N13" s="60">
        <v>2180000</v>
      </c>
      <c r="O13" s="57">
        <f t="shared" si="6"/>
        <v>414200</v>
      </c>
      <c r="P13" s="57">
        <f t="shared" si="7"/>
        <v>2594200</v>
      </c>
      <c r="Q13" s="57">
        <f t="shared" si="8"/>
        <v>2514650</v>
      </c>
      <c r="R13" s="57">
        <f t="shared" si="9"/>
        <v>477783.5</v>
      </c>
      <c r="S13" s="57">
        <f t="shared" si="14"/>
        <v>2992433.5</v>
      </c>
    </row>
    <row r="14" spans="1:19" ht="50.25" customHeight="1" x14ac:dyDescent="0.25">
      <c r="A14" s="44">
        <v>7</v>
      </c>
      <c r="B14" s="45" t="s">
        <v>51</v>
      </c>
      <c r="C14" s="48" t="s">
        <v>24</v>
      </c>
      <c r="D14" s="46">
        <v>1</v>
      </c>
      <c r="E14" s="57">
        <v>802400</v>
      </c>
      <c r="F14" s="57">
        <f t="shared" si="0"/>
        <v>152456</v>
      </c>
      <c r="G14" s="57">
        <f t="shared" si="11"/>
        <v>954856</v>
      </c>
      <c r="H14" s="57">
        <v>680000</v>
      </c>
      <c r="I14" s="57">
        <f t="shared" si="2"/>
        <v>129200</v>
      </c>
      <c r="J14" s="57">
        <f t="shared" si="12"/>
        <v>809200</v>
      </c>
      <c r="K14" s="57">
        <v>866592</v>
      </c>
      <c r="L14" s="55">
        <f t="shared" si="4"/>
        <v>164652.48000000001</v>
      </c>
      <c r="M14" s="55">
        <f t="shared" si="13"/>
        <v>1031244.48</v>
      </c>
      <c r="N14" s="57">
        <v>1200000</v>
      </c>
      <c r="O14" s="57">
        <f t="shared" si="6"/>
        <v>228000</v>
      </c>
      <c r="P14" s="57">
        <f t="shared" si="7"/>
        <v>1428000</v>
      </c>
      <c r="Q14" s="57">
        <f t="shared" si="8"/>
        <v>887248</v>
      </c>
      <c r="R14" s="57">
        <f t="shared" si="9"/>
        <v>168577.12</v>
      </c>
      <c r="S14" s="57">
        <f t="shared" si="14"/>
        <v>1055825.1200000001</v>
      </c>
    </row>
    <row r="15" spans="1:19" ht="41.25" customHeight="1" x14ac:dyDescent="0.25">
      <c r="A15" s="44">
        <v>8</v>
      </c>
      <c r="B15" s="45" t="s">
        <v>52</v>
      </c>
      <c r="C15" s="48" t="s">
        <v>24</v>
      </c>
      <c r="D15" s="46">
        <v>1</v>
      </c>
      <c r="E15" s="57">
        <v>103250</v>
      </c>
      <c r="F15" s="55">
        <f t="shared" si="0"/>
        <v>19617.5</v>
      </c>
      <c r="G15" s="55">
        <f t="shared" si="11"/>
        <v>122867.5</v>
      </c>
      <c r="H15" s="57">
        <v>87500</v>
      </c>
      <c r="I15" s="57">
        <f t="shared" si="2"/>
        <v>16625</v>
      </c>
      <c r="J15" s="57">
        <f t="shared" si="12"/>
        <v>104125</v>
      </c>
      <c r="K15" s="55">
        <v>112542.5</v>
      </c>
      <c r="L15" s="55">
        <f t="shared" si="4"/>
        <v>21383.075000000001</v>
      </c>
      <c r="M15" s="55">
        <f t="shared" si="13"/>
        <v>133925.57500000001</v>
      </c>
      <c r="N15" s="57">
        <v>342000</v>
      </c>
      <c r="O15" s="57">
        <f t="shared" si="6"/>
        <v>64980</v>
      </c>
      <c r="P15" s="57">
        <f t="shared" si="7"/>
        <v>406980</v>
      </c>
      <c r="Q15" s="57">
        <f t="shared" si="8"/>
        <v>161323.125</v>
      </c>
      <c r="R15" s="57">
        <f t="shared" si="9"/>
        <v>30651.393749999999</v>
      </c>
      <c r="S15" s="57">
        <f t="shared" si="14"/>
        <v>191974.51874999999</v>
      </c>
    </row>
    <row r="16" spans="1:19" ht="52.5" customHeight="1" x14ac:dyDescent="0.25">
      <c r="A16" s="44">
        <v>9</v>
      </c>
      <c r="B16" s="45" t="s">
        <v>53</v>
      </c>
      <c r="C16" s="48" t="s">
        <v>24</v>
      </c>
      <c r="D16" s="46">
        <v>1</v>
      </c>
      <c r="E16" s="57">
        <v>826000</v>
      </c>
      <c r="F16" s="57">
        <f t="shared" si="0"/>
        <v>156940</v>
      </c>
      <c r="G16" s="57">
        <f t="shared" si="11"/>
        <v>982940</v>
      </c>
      <c r="H16" s="57">
        <v>700000</v>
      </c>
      <c r="I16" s="57">
        <f t="shared" si="2"/>
        <v>133000</v>
      </c>
      <c r="J16" s="57">
        <f t="shared" si="12"/>
        <v>833000</v>
      </c>
      <c r="K16" s="57">
        <v>859040</v>
      </c>
      <c r="L16" s="55">
        <f t="shared" si="4"/>
        <v>163217.60000000001</v>
      </c>
      <c r="M16" s="55">
        <f t="shared" si="13"/>
        <v>1022257.6</v>
      </c>
      <c r="N16" s="57">
        <v>390000</v>
      </c>
      <c r="O16" s="57">
        <f t="shared" si="6"/>
        <v>74100</v>
      </c>
      <c r="P16" s="57">
        <f t="shared" si="7"/>
        <v>464100</v>
      </c>
      <c r="Q16" s="57">
        <f t="shared" si="8"/>
        <v>693760</v>
      </c>
      <c r="R16" s="57">
        <f t="shared" si="9"/>
        <v>131814.39999999999</v>
      </c>
      <c r="S16" s="57">
        <f t="shared" si="14"/>
        <v>825574.40000000002</v>
      </c>
    </row>
    <row r="17" spans="1:21" ht="49.5" customHeight="1" x14ac:dyDescent="0.25">
      <c r="A17" s="44">
        <v>10</v>
      </c>
      <c r="B17" s="45" t="s">
        <v>54</v>
      </c>
      <c r="C17" s="48" t="s">
        <v>24</v>
      </c>
      <c r="D17" s="46">
        <v>1</v>
      </c>
      <c r="E17" s="57">
        <v>649000</v>
      </c>
      <c r="F17" s="57">
        <f t="shared" si="0"/>
        <v>123310</v>
      </c>
      <c r="G17" s="57">
        <f t="shared" si="11"/>
        <v>772310</v>
      </c>
      <c r="H17" s="57">
        <v>550000</v>
      </c>
      <c r="I17" s="57">
        <f t="shared" si="2"/>
        <v>104500</v>
      </c>
      <c r="J17" s="57">
        <f t="shared" si="12"/>
        <v>654500</v>
      </c>
      <c r="K17" s="57">
        <v>668470</v>
      </c>
      <c r="L17" s="55">
        <f t="shared" si="4"/>
        <v>127009.3</v>
      </c>
      <c r="M17" s="55">
        <f t="shared" si="13"/>
        <v>795479.3</v>
      </c>
      <c r="N17" s="57">
        <v>1210000</v>
      </c>
      <c r="O17" s="57">
        <f t="shared" si="6"/>
        <v>229900</v>
      </c>
      <c r="P17" s="57">
        <f t="shared" si="7"/>
        <v>1439900</v>
      </c>
      <c r="Q17" s="57">
        <f t="shared" si="8"/>
        <v>769367.5</v>
      </c>
      <c r="R17" s="57">
        <f t="shared" si="9"/>
        <v>146179.82500000001</v>
      </c>
      <c r="S17" s="57">
        <f t="shared" si="14"/>
        <v>915547.32499999995</v>
      </c>
    </row>
    <row r="18" spans="1:21" ht="60" customHeight="1" x14ac:dyDescent="0.25">
      <c r="A18" s="44">
        <v>11</v>
      </c>
      <c r="B18" s="45" t="s">
        <v>55</v>
      </c>
      <c r="C18" s="48" t="s">
        <v>24</v>
      </c>
      <c r="D18" s="46">
        <v>1</v>
      </c>
      <c r="E18" s="61">
        <v>4661000</v>
      </c>
      <c r="F18" s="57">
        <f t="shared" si="0"/>
        <v>885590</v>
      </c>
      <c r="G18" s="57">
        <f t="shared" si="11"/>
        <v>5546590</v>
      </c>
      <c r="H18" s="61">
        <v>3950000</v>
      </c>
      <c r="I18" s="57">
        <f t="shared" si="2"/>
        <v>750500</v>
      </c>
      <c r="J18" s="57">
        <f t="shared" si="12"/>
        <v>4700500</v>
      </c>
      <c r="K18" s="61">
        <v>4940660</v>
      </c>
      <c r="L18" s="55">
        <f t="shared" si="4"/>
        <v>938725.4</v>
      </c>
      <c r="M18" s="55">
        <f t="shared" si="13"/>
        <v>5879385.4000000004</v>
      </c>
      <c r="N18" s="61">
        <v>760000</v>
      </c>
      <c r="O18" s="57">
        <f t="shared" si="6"/>
        <v>144400</v>
      </c>
      <c r="P18" s="57">
        <f t="shared" si="7"/>
        <v>904400</v>
      </c>
      <c r="Q18" s="57">
        <f t="shared" si="8"/>
        <v>3577915</v>
      </c>
      <c r="R18" s="57">
        <f t="shared" si="9"/>
        <v>679803.85</v>
      </c>
      <c r="S18" s="57">
        <f t="shared" si="14"/>
        <v>4257718.8499999996</v>
      </c>
    </row>
    <row r="19" spans="1:21" ht="41.25" customHeight="1" x14ac:dyDescent="0.25">
      <c r="A19" s="44">
        <v>12</v>
      </c>
      <c r="B19" s="45" t="s">
        <v>56</v>
      </c>
      <c r="C19" s="48" t="s">
        <v>24</v>
      </c>
      <c r="D19" s="46">
        <v>1</v>
      </c>
      <c r="E19" s="61">
        <v>2301000</v>
      </c>
      <c r="F19" s="57">
        <f t="shared" si="0"/>
        <v>437190</v>
      </c>
      <c r="G19" s="57">
        <f t="shared" si="11"/>
        <v>2738190</v>
      </c>
      <c r="H19" s="61">
        <v>1950000</v>
      </c>
      <c r="I19" s="57">
        <f t="shared" si="2"/>
        <v>370500</v>
      </c>
      <c r="J19" s="57">
        <f t="shared" si="12"/>
        <v>2320500</v>
      </c>
      <c r="K19" s="61">
        <v>2485080</v>
      </c>
      <c r="L19" s="55">
        <f t="shared" si="4"/>
        <v>472165.2</v>
      </c>
      <c r="M19" s="55">
        <f t="shared" si="13"/>
        <v>2957245.2</v>
      </c>
      <c r="N19" s="61">
        <v>1210000</v>
      </c>
      <c r="O19" s="57">
        <f t="shared" si="6"/>
        <v>229900</v>
      </c>
      <c r="P19" s="57">
        <f t="shared" si="7"/>
        <v>1439900</v>
      </c>
      <c r="Q19" s="57">
        <f t="shared" si="8"/>
        <v>1986520</v>
      </c>
      <c r="R19" s="57">
        <f t="shared" si="9"/>
        <v>377438.8</v>
      </c>
      <c r="S19" s="57">
        <f t="shared" si="14"/>
        <v>2363958.7999999998</v>
      </c>
    </row>
    <row r="20" spans="1:21" ht="103.5" customHeight="1" x14ac:dyDescent="0.25">
      <c r="A20" s="44">
        <v>13</v>
      </c>
      <c r="B20" s="45" t="s">
        <v>57</v>
      </c>
      <c r="C20" s="48" t="s">
        <v>24</v>
      </c>
      <c r="D20" s="46">
        <v>1</v>
      </c>
      <c r="E20" s="57">
        <v>8083000</v>
      </c>
      <c r="F20" s="57">
        <f t="shared" si="0"/>
        <v>1535770</v>
      </c>
      <c r="G20" s="57">
        <f t="shared" si="11"/>
        <v>9618770</v>
      </c>
      <c r="H20" s="57">
        <v>6850000</v>
      </c>
      <c r="I20" s="57">
        <f t="shared" si="2"/>
        <v>1301500</v>
      </c>
      <c r="J20" s="57">
        <f t="shared" si="12"/>
        <v>8151500</v>
      </c>
      <c r="K20" s="57">
        <v>9052960</v>
      </c>
      <c r="L20" s="55">
        <f t="shared" si="4"/>
        <v>1720062.4</v>
      </c>
      <c r="M20" s="55">
        <f t="shared" si="13"/>
        <v>10773022.4</v>
      </c>
      <c r="N20" s="57">
        <v>3426000</v>
      </c>
      <c r="O20" s="57">
        <f t="shared" si="6"/>
        <v>650940</v>
      </c>
      <c r="P20" s="57">
        <f t="shared" si="7"/>
        <v>4076940</v>
      </c>
      <c r="Q20" s="57">
        <f t="shared" si="8"/>
        <v>6852990</v>
      </c>
      <c r="R20" s="57">
        <f t="shared" si="9"/>
        <v>1302068.1000000001</v>
      </c>
      <c r="S20" s="57">
        <f>Q20+R20</f>
        <v>8155058.0999999996</v>
      </c>
    </row>
    <row r="21" spans="1:21" ht="140.25" customHeight="1" x14ac:dyDescent="0.25">
      <c r="A21" s="44">
        <v>14</v>
      </c>
      <c r="B21" s="45" t="s">
        <v>58</v>
      </c>
      <c r="C21" s="48" t="s">
        <v>24</v>
      </c>
      <c r="D21" s="46">
        <v>1</v>
      </c>
      <c r="E21" s="59">
        <v>1003000</v>
      </c>
      <c r="F21" s="57">
        <f t="shared" si="0"/>
        <v>190570</v>
      </c>
      <c r="G21" s="57">
        <f t="shared" si="11"/>
        <v>1193570</v>
      </c>
      <c r="H21" s="59">
        <v>850000</v>
      </c>
      <c r="I21" s="57">
        <f t="shared" si="2"/>
        <v>161500</v>
      </c>
      <c r="J21" s="57">
        <f t="shared" si="12"/>
        <v>1011500</v>
      </c>
      <c r="K21" s="59">
        <v>1143420</v>
      </c>
      <c r="L21" s="55">
        <f t="shared" si="4"/>
        <v>217249.8</v>
      </c>
      <c r="M21" s="55">
        <f t="shared" si="13"/>
        <v>1360669.8</v>
      </c>
      <c r="N21" s="59">
        <v>6540000</v>
      </c>
      <c r="O21" s="57">
        <f t="shared" si="6"/>
        <v>1242600</v>
      </c>
      <c r="P21" s="65">
        <f t="shared" si="7"/>
        <v>7782600</v>
      </c>
      <c r="Q21" s="57">
        <f>AVERAGE(E21,H21,K21)</f>
        <v>998806.66666666663</v>
      </c>
      <c r="R21" s="57">
        <f t="shared" si="9"/>
        <v>189773.26666666666</v>
      </c>
      <c r="S21" s="57">
        <f t="shared" si="14"/>
        <v>1188579.9333333333</v>
      </c>
    </row>
    <row r="22" spans="1:21" ht="41.25" customHeight="1" x14ac:dyDescent="0.25">
      <c r="A22" s="44">
        <v>15</v>
      </c>
      <c r="B22" s="45" t="s">
        <v>59</v>
      </c>
      <c r="C22" s="48" t="s">
        <v>24</v>
      </c>
      <c r="D22" s="46">
        <v>1</v>
      </c>
      <c r="E22" s="57">
        <v>1711000</v>
      </c>
      <c r="F22" s="57">
        <f t="shared" si="0"/>
        <v>325090</v>
      </c>
      <c r="G22" s="57">
        <f t="shared" si="11"/>
        <v>2036090</v>
      </c>
      <c r="H22" s="57">
        <v>1450000</v>
      </c>
      <c r="I22" s="57">
        <f t="shared" si="2"/>
        <v>275500</v>
      </c>
      <c r="J22" s="57">
        <f t="shared" si="12"/>
        <v>1725500</v>
      </c>
      <c r="K22" s="57">
        <v>1899210</v>
      </c>
      <c r="L22" s="55">
        <f t="shared" si="4"/>
        <v>360849.9</v>
      </c>
      <c r="M22" s="55">
        <f t="shared" si="13"/>
        <v>2260059.9</v>
      </c>
      <c r="N22" s="57">
        <v>6550000</v>
      </c>
      <c r="O22" s="57">
        <f t="shared" si="6"/>
        <v>1244500</v>
      </c>
      <c r="P22" s="65">
        <f t="shared" si="7"/>
        <v>7794500</v>
      </c>
      <c r="Q22" s="57">
        <f>AVERAGE(E22,H22,K22)</f>
        <v>1686736.6666666667</v>
      </c>
      <c r="R22" s="57">
        <f t="shared" si="9"/>
        <v>320479.96666666667</v>
      </c>
      <c r="S22" s="57">
        <f t="shared" si="14"/>
        <v>2007216.6333333333</v>
      </c>
    </row>
    <row r="23" spans="1:21" ht="41.25" customHeight="1" x14ac:dyDescent="0.25">
      <c r="A23" s="54" t="s">
        <v>60</v>
      </c>
      <c r="B23" s="54"/>
      <c r="C23" s="54"/>
      <c r="D23" s="54"/>
      <c r="E23" s="63" t="s">
        <v>60</v>
      </c>
      <c r="F23" s="65"/>
      <c r="G23" s="65"/>
      <c r="H23" s="63" t="s">
        <v>60</v>
      </c>
      <c r="I23" s="65"/>
      <c r="J23" s="65"/>
      <c r="K23" s="63" t="s">
        <v>60</v>
      </c>
      <c r="L23" s="67"/>
      <c r="M23" s="67"/>
      <c r="N23" s="63" t="s">
        <v>60</v>
      </c>
      <c r="O23" s="65"/>
      <c r="P23" s="65"/>
      <c r="Q23" s="63" t="s">
        <v>60</v>
      </c>
      <c r="R23" s="65"/>
      <c r="S23" s="65"/>
      <c r="T23" s="43"/>
      <c r="U23" s="43"/>
    </row>
    <row r="24" spans="1:21" ht="41.25" customHeight="1" x14ac:dyDescent="0.25">
      <c r="A24" s="69" t="s">
        <v>40</v>
      </c>
      <c r="B24" s="70"/>
      <c r="C24" s="70"/>
      <c r="D24" s="70"/>
      <c r="E24" s="63" t="s">
        <v>40</v>
      </c>
      <c r="F24" s="65"/>
      <c r="G24" s="65"/>
      <c r="H24" s="63" t="s">
        <v>40</v>
      </c>
      <c r="I24" s="65"/>
      <c r="J24" s="65"/>
      <c r="K24" s="63" t="s">
        <v>40</v>
      </c>
      <c r="L24" s="67"/>
      <c r="M24" s="67"/>
      <c r="N24" s="63" t="s">
        <v>40</v>
      </c>
      <c r="O24" s="65"/>
      <c r="P24" s="65"/>
      <c r="Q24" s="63" t="s">
        <v>40</v>
      </c>
      <c r="R24" s="65"/>
      <c r="S24" s="65"/>
      <c r="T24" s="43"/>
    </row>
    <row r="25" spans="1:21" ht="54.75" customHeight="1" x14ac:dyDescent="0.25">
      <c r="A25" s="50">
        <v>1</v>
      </c>
      <c r="B25" s="51" t="s">
        <v>61</v>
      </c>
      <c r="C25" s="48" t="s">
        <v>24</v>
      </c>
      <c r="D25" s="46">
        <v>1</v>
      </c>
      <c r="E25" s="62">
        <v>4543000</v>
      </c>
      <c r="F25" s="57">
        <f t="shared" si="0"/>
        <v>863170</v>
      </c>
      <c r="G25" s="57">
        <f t="shared" ref="G25" si="15">E25+F25</f>
        <v>5406170</v>
      </c>
      <c r="H25" s="62">
        <v>3850000</v>
      </c>
      <c r="I25" s="57">
        <f t="shared" si="2"/>
        <v>731500</v>
      </c>
      <c r="J25" s="57">
        <f t="shared" ref="J25" si="16">H25+I25</f>
        <v>4581500</v>
      </c>
      <c r="K25" s="62">
        <v>4951870</v>
      </c>
      <c r="L25" s="55">
        <f t="shared" si="4"/>
        <v>940855.3</v>
      </c>
      <c r="M25" s="55">
        <f t="shared" ref="M25" si="17">K25+L25</f>
        <v>5892725.2999999998</v>
      </c>
      <c r="N25" s="62">
        <v>760000</v>
      </c>
      <c r="O25" s="57">
        <f t="shared" si="6"/>
        <v>144400</v>
      </c>
      <c r="P25" s="57">
        <f t="shared" si="7"/>
        <v>904400</v>
      </c>
      <c r="Q25" s="57">
        <f t="shared" si="8"/>
        <v>3526217.5</v>
      </c>
      <c r="R25" s="57">
        <f t="shared" si="9"/>
        <v>669981.32499999995</v>
      </c>
      <c r="S25" s="57">
        <f t="shared" ref="S25" si="18">Q25+R25</f>
        <v>4196198.8250000002</v>
      </c>
      <c r="T25" s="43"/>
    </row>
    <row r="26" spans="1:21" ht="41.25" customHeight="1" x14ac:dyDescent="0.25">
      <c r="A26" s="69" t="s">
        <v>43</v>
      </c>
      <c r="B26" s="70"/>
      <c r="C26" s="70"/>
      <c r="D26" s="70"/>
      <c r="E26" s="66" t="s">
        <v>43</v>
      </c>
      <c r="F26" s="65"/>
      <c r="G26" s="65"/>
      <c r="H26" s="66" t="s">
        <v>43</v>
      </c>
      <c r="I26" s="65"/>
      <c r="J26" s="65"/>
      <c r="K26" s="66" t="s">
        <v>43</v>
      </c>
      <c r="L26" s="67"/>
      <c r="M26" s="67"/>
      <c r="N26" s="66" t="s">
        <v>43</v>
      </c>
      <c r="O26" s="65"/>
      <c r="P26" s="65"/>
      <c r="Q26" s="66" t="s">
        <v>43</v>
      </c>
      <c r="R26" s="65"/>
      <c r="S26" s="65"/>
    </row>
    <row r="27" spans="1:21" ht="159.75" customHeight="1" x14ac:dyDescent="0.25">
      <c r="A27" s="44">
        <v>1</v>
      </c>
      <c r="B27" s="45" t="s">
        <v>62</v>
      </c>
      <c r="C27" s="48" t="s">
        <v>24</v>
      </c>
      <c r="D27" s="46">
        <v>1</v>
      </c>
      <c r="E27" s="62">
        <v>2891000</v>
      </c>
      <c r="F27" s="57">
        <f t="shared" si="0"/>
        <v>549290</v>
      </c>
      <c r="G27" s="57">
        <f t="shared" ref="G27:G36" si="19">E27+F27</f>
        <v>3440290</v>
      </c>
      <c r="H27" s="62">
        <v>2450000</v>
      </c>
      <c r="I27" s="57">
        <f t="shared" si="2"/>
        <v>465500</v>
      </c>
      <c r="J27" s="57">
        <f t="shared" ref="J27:J36" si="20">H27+I27</f>
        <v>2915500</v>
      </c>
      <c r="K27" s="62">
        <v>2977730</v>
      </c>
      <c r="L27" s="55">
        <f t="shared" si="4"/>
        <v>565768.69999999995</v>
      </c>
      <c r="M27" s="55">
        <f t="shared" ref="M27:M36" si="21">K27+L27</f>
        <v>3543498.7</v>
      </c>
      <c r="N27" s="62">
        <v>1450000</v>
      </c>
      <c r="O27" s="57">
        <f t="shared" si="6"/>
        <v>275500</v>
      </c>
      <c r="P27" s="57">
        <f t="shared" si="7"/>
        <v>1725500</v>
      </c>
      <c r="Q27" s="57">
        <f t="shared" si="8"/>
        <v>2442182.5</v>
      </c>
      <c r="R27" s="57">
        <f t="shared" si="9"/>
        <v>464014.67499999999</v>
      </c>
      <c r="S27" s="57">
        <f t="shared" ref="S27:S36" si="22">Q27+R27</f>
        <v>2906197.1749999998</v>
      </c>
    </row>
    <row r="28" spans="1:21" ht="114" customHeight="1" x14ac:dyDescent="0.25">
      <c r="A28" s="44">
        <v>2</v>
      </c>
      <c r="B28" s="45" t="s">
        <v>63</v>
      </c>
      <c r="C28" s="48" t="s">
        <v>35</v>
      </c>
      <c r="D28" s="46">
        <v>1</v>
      </c>
      <c r="E28" s="62">
        <v>973500</v>
      </c>
      <c r="F28" s="57">
        <f t="shared" si="0"/>
        <v>184965</v>
      </c>
      <c r="G28" s="57">
        <f t="shared" si="19"/>
        <v>1158465</v>
      </c>
      <c r="H28" s="62">
        <v>825000</v>
      </c>
      <c r="I28" s="57">
        <f t="shared" si="2"/>
        <v>156750</v>
      </c>
      <c r="J28" s="57">
        <f t="shared" si="20"/>
        <v>981750</v>
      </c>
      <c r="K28" s="62">
        <v>1031910</v>
      </c>
      <c r="L28" s="55">
        <f t="shared" si="4"/>
        <v>196062.9</v>
      </c>
      <c r="M28" s="55">
        <f t="shared" si="21"/>
        <v>1227972.8999999999</v>
      </c>
      <c r="N28" s="62">
        <v>1760000</v>
      </c>
      <c r="O28" s="57">
        <f t="shared" si="6"/>
        <v>334400</v>
      </c>
      <c r="P28" s="57">
        <f t="shared" si="7"/>
        <v>2094400</v>
      </c>
      <c r="Q28" s="57">
        <f t="shared" si="8"/>
        <v>1147602.5</v>
      </c>
      <c r="R28" s="57">
        <f t="shared" si="9"/>
        <v>218044.47500000001</v>
      </c>
      <c r="S28" s="57">
        <f t="shared" si="22"/>
        <v>1365646.9750000001</v>
      </c>
    </row>
    <row r="29" spans="1:21" ht="56.25" customHeight="1" x14ac:dyDescent="0.25">
      <c r="A29" s="44">
        <v>3</v>
      </c>
      <c r="B29" s="45" t="s">
        <v>64</v>
      </c>
      <c r="C29" s="48" t="s">
        <v>35</v>
      </c>
      <c r="D29" s="46">
        <v>1</v>
      </c>
      <c r="E29" s="62">
        <v>407100</v>
      </c>
      <c r="F29" s="57">
        <f t="shared" si="0"/>
        <v>77349</v>
      </c>
      <c r="G29" s="57">
        <f t="shared" si="19"/>
        <v>484449</v>
      </c>
      <c r="H29" s="62">
        <v>345000</v>
      </c>
      <c r="I29" s="57">
        <f t="shared" si="2"/>
        <v>65550</v>
      </c>
      <c r="J29" s="57">
        <f t="shared" si="20"/>
        <v>410550</v>
      </c>
      <c r="K29" s="62">
        <v>439668</v>
      </c>
      <c r="L29" s="55">
        <f t="shared" si="4"/>
        <v>83536.92</v>
      </c>
      <c r="M29" s="55">
        <f t="shared" si="21"/>
        <v>523204.92</v>
      </c>
      <c r="N29" s="62">
        <v>96000</v>
      </c>
      <c r="O29" s="57">
        <f t="shared" si="6"/>
        <v>18240</v>
      </c>
      <c r="P29" s="57">
        <f t="shared" si="7"/>
        <v>114240</v>
      </c>
      <c r="Q29" s="57">
        <f t="shared" si="8"/>
        <v>321942</v>
      </c>
      <c r="R29" s="57">
        <f t="shared" si="9"/>
        <v>61168.98</v>
      </c>
      <c r="S29" s="57">
        <f t="shared" si="22"/>
        <v>383110.98</v>
      </c>
    </row>
    <row r="30" spans="1:21" ht="95.25" customHeight="1" x14ac:dyDescent="0.25">
      <c r="A30" s="44">
        <v>4</v>
      </c>
      <c r="B30" s="45" t="s">
        <v>65</v>
      </c>
      <c r="C30" s="48" t="s">
        <v>35</v>
      </c>
      <c r="D30" s="46">
        <v>1</v>
      </c>
      <c r="E30" s="62">
        <v>1003000</v>
      </c>
      <c r="F30" s="57">
        <f t="shared" si="0"/>
        <v>190570</v>
      </c>
      <c r="G30" s="57">
        <f t="shared" si="19"/>
        <v>1193570</v>
      </c>
      <c r="H30" s="62">
        <v>850000</v>
      </c>
      <c r="I30" s="57">
        <f t="shared" si="2"/>
        <v>161500</v>
      </c>
      <c r="J30" s="57">
        <f t="shared" si="20"/>
        <v>1011500</v>
      </c>
      <c r="K30" s="62">
        <v>1123360</v>
      </c>
      <c r="L30" s="55">
        <f t="shared" si="4"/>
        <v>213438.4</v>
      </c>
      <c r="M30" s="55">
        <f t="shared" si="21"/>
        <v>1336798.3999999999</v>
      </c>
      <c r="N30" s="62">
        <v>289000</v>
      </c>
      <c r="O30" s="57">
        <f t="shared" si="6"/>
        <v>54910</v>
      </c>
      <c r="P30" s="57">
        <f t="shared" si="7"/>
        <v>343910</v>
      </c>
      <c r="Q30" s="57">
        <f t="shared" si="8"/>
        <v>816340</v>
      </c>
      <c r="R30" s="57">
        <f t="shared" si="9"/>
        <v>155104.6</v>
      </c>
      <c r="S30" s="57">
        <f t="shared" si="22"/>
        <v>971444.6</v>
      </c>
    </row>
    <row r="31" spans="1:21" ht="72" customHeight="1" x14ac:dyDescent="0.25">
      <c r="A31" s="44">
        <v>5</v>
      </c>
      <c r="B31" s="45" t="s">
        <v>66</v>
      </c>
      <c r="C31" s="48" t="s">
        <v>35</v>
      </c>
      <c r="D31" s="46">
        <v>1</v>
      </c>
      <c r="E31" s="62">
        <v>531000</v>
      </c>
      <c r="F31" s="57">
        <f t="shared" si="0"/>
        <v>100890</v>
      </c>
      <c r="G31" s="57">
        <f t="shared" si="19"/>
        <v>631890</v>
      </c>
      <c r="H31" s="62">
        <v>450000</v>
      </c>
      <c r="I31" s="57">
        <f t="shared" si="2"/>
        <v>85500</v>
      </c>
      <c r="J31" s="57">
        <f t="shared" si="20"/>
        <v>535500</v>
      </c>
      <c r="K31" s="62">
        <v>605340</v>
      </c>
      <c r="L31" s="55">
        <f t="shared" si="4"/>
        <v>115014.6</v>
      </c>
      <c r="M31" s="55">
        <f t="shared" si="21"/>
        <v>720354.6</v>
      </c>
      <c r="N31" s="62">
        <v>387000</v>
      </c>
      <c r="O31" s="57">
        <f t="shared" si="6"/>
        <v>73530</v>
      </c>
      <c r="P31" s="57">
        <f t="shared" si="7"/>
        <v>460530</v>
      </c>
      <c r="Q31" s="57">
        <f t="shared" si="8"/>
        <v>493335</v>
      </c>
      <c r="R31" s="57">
        <f t="shared" si="9"/>
        <v>93733.65</v>
      </c>
      <c r="S31" s="57">
        <f t="shared" si="22"/>
        <v>587068.65</v>
      </c>
    </row>
    <row r="32" spans="1:21" ht="72" customHeight="1" x14ac:dyDescent="0.25">
      <c r="A32" s="44">
        <v>6</v>
      </c>
      <c r="B32" s="45" t="s">
        <v>72</v>
      </c>
      <c r="C32" s="48" t="s">
        <v>35</v>
      </c>
      <c r="D32" s="46">
        <v>1</v>
      </c>
      <c r="E32" s="62">
        <v>984960</v>
      </c>
      <c r="F32" s="57">
        <f>E32*19%</f>
        <v>187142.39999999999</v>
      </c>
      <c r="G32" s="57">
        <f t="shared" si="19"/>
        <v>1172102.3999999999</v>
      </c>
      <c r="H32" s="62">
        <v>720000</v>
      </c>
      <c r="I32" s="57">
        <f t="shared" si="2"/>
        <v>136800</v>
      </c>
      <c r="J32" s="57">
        <f t="shared" si="20"/>
        <v>856800</v>
      </c>
      <c r="K32" s="62">
        <v>1065960</v>
      </c>
      <c r="L32" s="55">
        <f>K32*19%</f>
        <v>202532.4</v>
      </c>
      <c r="M32" s="55">
        <f t="shared" si="21"/>
        <v>1268492.3999999999</v>
      </c>
      <c r="N32" s="62">
        <v>760000</v>
      </c>
      <c r="O32" s="57">
        <f t="shared" si="6"/>
        <v>144400</v>
      </c>
      <c r="P32" s="57">
        <f t="shared" si="7"/>
        <v>904400</v>
      </c>
      <c r="Q32" s="57">
        <f t="shared" si="8"/>
        <v>882730</v>
      </c>
      <c r="R32" s="57">
        <f t="shared" si="9"/>
        <v>167718.70000000001</v>
      </c>
      <c r="S32" s="57">
        <f t="shared" si="22"/>
        <v>1050448.7</v>
      </c>
    </row>
    <row r="33" spans="1:19" ht="78" customHeight="1" x14ac:dyDescent="0.25">
      <c r="A33" s="44">
        <v>7</v>
      </c>
      <c r="B33" s="45" t="s">
        <v>67</v>
      </c>
      <c r="C33" s="48" t="s">
        <v>24</v>
      </c>
      <c r="D33" s="46">
        <v>1</v>
      </c>
      <c r="E33" s="62">
        <v>460200</v>
      </c>
      <c r="F33" s="57">
        <f t="shared" si="0"/>
        <v>87438</v>
      </c>
      <c r="G33" s="57">
        <f t="shared" si="19"/>
        <v>547638</v>
      </c>
      <c r="H33" s="62">
        <v>390000</v>
      </c>
      <c r="I33" s="57">
        <f t="shared" si="2"/>
        <v>74100</v>
      </c>
      <c r="J33" s="57">
        <f t="shared" si="20"/>
        <v>464100</v>
      </c>
      <c r="K33" s="62">
        <v>510822</v>
      </c>
      <c r="L33" s="55">
        <f t="shared" si="4"/>
        <v>97056.180000000008</v>
      </c>
      <c r="M33" s="55">
        <f t="shared" si="21"/>
        <v>607878.18000000005</v>
      </c>
      <c r="N33" s="62">
        <v>650000</v>
      </c>
      <c r="O33" s="57">
        <f t="shared" si="6"/>
        <v>123500</v>
      </c>
      <c r="P33" s="57">
        <f t="shared" si="7"/>
        <v>773500</v>
      </c>
      <c r="Q33" s="57">
        <f t="shared" si="8"/>
        <v>502755.5</v>
      </c>
      <c r="R33" s="57">
        <f t="shared" si="9"/>
        <v>95523.544999999998</v>
      </c>
      <c r="S33" s="57">
        <f t="shared" si="22"/>
        <v>598279.04500000004</v>
      </c>
    </row>
    <row r="34" spans="1:19" ht="117.75" customHeight="1" x14ac:dyDescent="0.25">
      <c r="A34" s="44">
        <v>8</v>
      </c>
      <c r="B34" s="45" t="s">
        <v>68</v>
      </c>
      <c r="C34" s="48" t="s">
        <v>45</v>
      </c>
      <c r="D34" s="46">
        <v>1</v>
      </c>
      <c r="E34" s="62">
        <v>767000</v>
      </c>
      <c r="F34" s="57">
        <f t="shared" si="0"/>
        <v>145730</v>
      </c>
      <c r="G34" s="57">
        <f t="shared" si="19"/>
        <v>912730</v>
      </c>
      <c r="H34" s="62">
        <v>65000</v>
      </c>
      <c r="I34" s="57">
        <f t="shared" si="2"/>
        <v>12350</v>
      </c>
      <c r="J34" s="57">
        <f t="shared" si="20"/>
        <v>77350</v>
      </c>
      <c r="K34" s="62">
        <v>859040</v>
      </c>
      <c r="L34" s="55">
        <f t="shared" si="4"/>
        <v>163217.60000000001</v>
      </c>
      <c r="M34" s="55">
        <f t="shared" si="21"/>
        <v>1022257.6</v>
      </c>
      <c r="N34" s="62">
        <v>87000</v>
      </c>
      <c r="O34" s="57">
        <f t="shared" si="6"/>
        <v>16530</v>
      </c>
      <c r="P34" s="57">
        <f t="shared" si="7"/>
        <v>103530</v>
      </c>
      <c r="Q34" s="57">
        <f>AVERAGE(E34,H34,K34,N34)</f>
        <v>444510</v>
      </c>
      <c r="R34" s="57">
        <f t="shared" si="9"/>
        <v>84456.9</v>
      </c>
      <c r="S34" s="57">
        <f t="shared" si="22"/>
        <v>528966.9</v>
      </c>
    </row>
    <row r="35" spans="1:19" ht="78.75" customHeight="1" x14ac:dyDescent="0.25">
      <c r="A35" s="44">
        <v>9</v>
      </c>
      <c r="B35" s="45" t="s">
        <v>69</v>
      </c>
      <c r="C35" s="48" t="s">
        <v>45</v>
      </c>
      <c r="D35" s="46">
        <v>1</v>
      </c>
      <c r="E35" s="62">
        <v>265500</v>
      </c>
      <c r="F35" s="57">
        <f t="shared" si="0"/>
        <v>50445</v>
      </c>
      <c r="G35" s="57">
        <f t="shared" si="19"/>
        <v>315945</v>
      </c>
      <c r="H35" s="62">
        <v>145000</v>
      </c>
      <c r="I35" s="57">
        <f t="shared" si="2"/>
        <v>27550</v>
      </c>
      <c r="J35" s="57">
        <f t="shared" si="20"/>
        <v>172550</v>
      </c>
      <c r="K35" s="62">
        <v>286740</v>
      </c>
      <c r="L35" s="55">
        <f t="shared" si="4"/>
        <v>54480.6</v>
      </c>
      <c r="M35" s="55">
        <f t="shared" si="21"/>
        <v>341220.6</v>
      </c>
      <c r="N35" s="62">
        <v>87000</v>
      </c>
      <c r="O35" s="57">
        <f t="shared" si="6"/>
        <v>16530</v>
      </c>
      <c r="P35" s="57">
        <f t="shared" si="7"/>
        <v>103530</v>
      </c>
      <c r="Q35" s="57">
        <f t="shared" si="8"/>
        <v>196060</v>
      </c>
      <c r="R35" s="57">
        <f t="shared" si="9"/>
        <v>37251.4</v>
      </c>
      <c r="S35" s="57">
        <f t="shared" si="22"/>
        <v>233311.4</v>
      </c>
    </row>
    <row r="36" spans="1:19" ht="329.25" customHeight="1" x14ac:dyDescent="0.25">
      <c r="A36" s="44">
        <v>10</v>
      </c>
      <c r="B36" s="45" t="s">
        <v>71</v>
      </c>
      <c r="C36" s="48" t="s">
        <v>24</v>
      </c>
      <c r="D36" s="46">
        <v>1</v>
      </c>
      <c r="E36" s="62">
        <v>19470000</v>
      </c>
      <c r="F36" s="57">
        <f t="shared" si="0"/>
        <v>3699300</v>
      </c>
      <c r="G36" s="57">
        <f t="shared" si="19"/>
        <v>23169300</v>
      </c>
      <c r="H36" s="62">
        <v>16500000</v>
      </c>
      <c r="I36" s="57">
        <f t="shared" si="2"/>
        <v>3135000</v>
      </c>
      <c r="J36" s="57">
        <f t="shared" si="20"/>
        <v>19635000</v>
      </c>
      <c r="K36" s="62">
        <v>21222300</v>
      </c>
      <c r="L36" s="55">
        <f t="shared" si="4"/>
        <v>4032237</v>
      </c>
      <c r="M36" s="55">
        <f t="shared" si="21"/>
        <v>25254537</v>
      </c>
      <c r="N36" s="62">
        <v>4980000</v>
      </c>
      <c r="O36" s="57">
        <f t="shared" si="6"/>
        <v>946200</v>
      </c>
      <c r="P36" s="65">
        <f t="shared" si="7"/>
        <v>5926200</v>
      </c>
      <c r="Q36" s="57">
        <f>AVERAGE(E36,H36,K36)</f>
        <v>19064100</v>
      </c>
      <c r="R36" s="57">
        <f t="shared" si="9"/>
        <v>3622179</v>
      </c>
      <c r="S36" s="57">
        <f t="shared" si="22"/>
        <v>22686279</v>
      </c>
    </row>
    <row r="37" spans="1:19" ht="41.25" customHeight="1" x14ac:dyDescent="0.25">
      <c r="E37" s="43"/>
      <c r="F37" s="64" t="s">
        <v>23</v>
      </c>
      <c r="G37" s="71">
        <f>SUM(G5:G36)</f>
        <v>84156811.900000006</v>
      </c>
      <c r="H37" s="72"/>
      <c r="I37" s="64" t="s">
        <v>23</v>
      </c>
      <c r="J37" s="71">
        <f>SUM(J5:J36)</f>
        <v>70391475</v>
      </c>
      <c r="K37" s="72"/>
      <c r="L37" s="68" t="s">
        <v>23</v>
      </c>
      <c r="M37" s="73">
        <f>SUM(M5:M36)</f>
        <v>91436773.155000001</v>
      </c>
      <c r="N37" s="72"/>
      <c r="O37" s="64" t="s">
        <v>23</v>
      </c>
      <c r="P37" s="71">
        <f>SUM(P5:P36)</f>
        <v>48875680</v>
      </c>
      <c r="Q37" s="72"/>
      <c r="R37" s="64" t="s">
        <v>23</v>
      </c>
      <c r="S37" s="71">
        <f>SUM(S5:S36)</f>
        <v>74809878.905416667</v>
      </c>
    </row>
  </sheetData>
  <mergeCells count="18">
    <mergeCell ref="A7:D7"/>
    <mergeCell ref="A1:D1"/>
    <mergeCell ref="N4:P4"/>
    <mergeCell ref="H1:J1"/>
    <mergeCell ref="H3:J3"/>
    <mergeCell ref="H4:J4"/>
    <mergeCell ref="E1:G1"/>
    <mergeCell ref="A4:D4"/>
    <mergeCell ref="E4:G4"/>
    <mergeCell ref="A3:G3"/>
    <mergeCell ref="K1:M1"/>
    <mergeCell ref="K3:M3"/>
    <mergeCell ref="K4:M4"/>
    <mergeCell ref="Q1:S1"/>
    <mergeCell ref="Q3:S3"/>
    <mergeCell ref="Q4:S4"/>
    <mergeCell ref="N1:P1"/>
    <mergeCell ref="N3:P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F34F8-A84E-4132-89A9-DC476EF133D5}">
  <dimension ref="A1:L40"/>
  <sheetViews>
    <sheetView tabSelected="1" workbookViewId="0">
      <selection activeCell="G1" sqref="G1:H1"/>
    </sheetView>
  </sheetViews>
  <sheetFormatPr baseColWidth="10" defaultColWidth="12.42578125" defaultRowHeight="11.25" x14ac:dyDescent="0.2"/>
  <cols>
    <col min="1" max="1" width="7.28515625" style="74" customWidth="1"/>
    <col min="2" max="2" width="24.5703125" style="74" customWidth="1"/>
    <col min="3" max="3" width="10" style="74" customWidth="1"/>
    <col min="4" max="4" width="8.140625" style="74" customWidth="1"/>
    <col min="5" max="5" width="12.42578125" style="74" customWidth="1"/>
    <col min="6" max="6" width="13.28515625" style="74" customWidth="1"/>
    <col min="7" max="7" width="12.42578125" style="74" customWidth="1"/>
    <col min="8" max="8" width="15.7109375" style="74" customWidth="1"/>
    <col min="9" max="9" width="12.42578125" style="74"/>
    <col min="10" max="10" width="15" style="74" customWidth="1"/>
    <col min="11" max="11" width="12.42578125" style="74"/>
    <col min="12" max="12" width="14.140625" style="74" customWidth="1"/>
    <col min="13" max="16384" width="12.42578125" style="74"/>
  </cols>
  <sheetData>
    <row r="1" spans="1:12" ht="70.5" customHeight="1" x14ac:dyDescent="0.2">
      <c r="A1" s="112" t="s">
        <v>106</v>
      </c>
      <c r="B1" s="113"/>
      <c r="C1" s="113"/>
      <c r="D1" s="114"/>
      <c r="E1" s="109" t="s">
        <v>27</v>
      </c>
      <c r="F1" s="111"/>
      <c r="G1" s="109" t="s">
        <v>31</v>
      </c>
      <c r="H1" s="111"/>
      <c r="I1" s="101" t="s">
        <v>32</v>
      </c>
      <c r="J1" s="102"/>
      <c r="K1" s="101" t="s">
        <v>28</v>
      </c>
      <c r="L1" s="102"/>
    </row>
    <row r="2" spans="1:12" ht="36.75" customHeight="1" x14ac:dyDescent="0.2">
      <c r="A2" s="49" t="s">
        <v>0</v>
      </c>
      <c r="B2" s="49" t="s">
        <v>1</v>
      </c>
      <c r="C2" s="49" t="s">
        <v>2</v>
      </c>
      <c r="D2" s="49" t="s">
        <v>3</v>
      </c>
      <c r="E2" s="52" t="s">
        <v>4</v>
      </c>
      <c r="F2" s="52" t="s">
        <v>5</v>
      </c>
      <c r="G2" s="52" t="s">
        <v>4</v>
      </c>
      <c r="H2" s="52" t="s">
        <v>5</v>
      </c>
      <c r="I2" s="52" t="s">
        <v>4</v>
      </c>
      <c r="J2" s="52" t="s">
        <v>5</v>
      </c>
      <c r="K2" s="52" t="s">
        <v>4</v>
      </c>
      <c r="L2" s="52" t="s">
        <v>5</v>
      </c>
    </row>
    <row r="3" spans="1:12" x14ac:dyDescent="0.2">
      <c r="A3" s="78" t="s">
        <v>60</v>
      </c>
      <c r="B3" s="79"/>
      <c r="C3" s="79"/>
      <c r="D3" s="79"/>
      <c r="E3" s="79"/>
      <c r="F3" s="80"/>
      <c r="G3" s="79"/>
      <c r="H3" s="80"/>
      <c r="I3" s="79"/>
      <c r="J3" s="80"/>
      <c r="K3" s="79"/>
      <c r="L3" s="80"/>
    </row>
    <row r="4" spans="1:12" x14ac:dyDescent="0.2">
      <c r="A4" s="78" t="s">
        <v>40</v>
      </c>
      <c r="B4" s="79"/>
      <c r="C4" s="79"/>
      <c r="D4" s="79"/>
      <c r="E4" s="79"/>
      <c r="F4" s="80"/>
      <c r="G4" s="79"/>
      <c r="H4" s="80"/>
      <c r="I4" s="79"/>
      <c r="J4" s="80"/>
      <c r="K4" s="79"/>
      <c r="L4" s="80"/>
    </row>
    <row r="5" spans="1:12" ht="54" customHeight="1" x14ac:dyDescent="0.2">
      <c r="A5" s="44">
        <v>1</v>
      </c>
      <c r="B5" s="51" t="s">
        <v>73</v>
      </c>
      <c r="C5" s="48" t="s">
        <v>24</v>
      </c>
      <c r="D5" s="75">
        <v>1</v>
      </c>
      <c r="E5" s="81">
        <v>689000</v>
      </c>
      <c r="F5" s="81">
        <v>689000</v>
      </c>
      <c r="G5" s="83">
        <v>650000</v>
      </c>
      <c r="H5" s="83">
        <v>650000</v>
      </c>
      <c r="I5" s="85">
        <v>675000</v>
      </c>
      <c r="J5" s="85">
        <v>675000</v>
      </c>
      <c r="K5" s="85">
        <f>AVERAGE(E5,G5,I5)</f>
        <v>671333.33333333337</v>
      </c>
      <c r="L5" s="85">
        <f>AVERAGE(F5,H5,J5)</f>
        <v>671333.33333333337</v>
      </c>
    </row>
    <row r="6" spans="1:12" ht="67.5" customHeight="1" x14ac:dyDescent="0.2">
      <c r="A6" s="44">
        <v>2</v>
      </c>
      <c r="B6" s="51" t="s">
        <v>74</v>
      </c>
      <c r="C6" s="48" t="s">
        <v>24</v>
      </c>
      <c r="D6" s="75">
        <v>1</v>
      </c>
      <c r="E6" s="81">
        <v>252800</v>
      </c>
      <c r="F6" s="81">
        <v>252800</v>
      </c>
      <c r="G6" s="83">
        <v>220000</v>
      </c>
      <c r="H6" s="83">
        <v>220000</v>
      </c>
      <c r="I6" s="85">
        <v>232000</v>
      </c>
      <c r="J6" s="85">
        <v>232000</v>
      </c>
      <c r="K6" s="85">
        <f t="shared" ref="K6:L38" si="0">AVERAGE(E6,G6,I6)</f>
        <v>234933.33333333334</v>
      </c>
      <c r="L6" s="85">
        <f t="shared" si="0"/>
        <v>234933.33333333334</v>
      </c>
    </row>
    <row r="7" spans="1:12" ht="53.25" customHeight="1" x14ac:dyDescent="0.2">
      <c r="A7" s="44">
        <v>3</v>
      </c>
      <c r="B7" s="51" t="s">
        <v>75</v>
      </c>
      <c r="C7" s="48" t="s">
        <v>24</v>
      </c>
      <c r="D7" s="75">
        <v>1</v>
      </c>
      <c r="E7" s="81">
        <v>233200</v>
      </c>
      <c r="F7" s="81">
        <v>233200</v>
      </c>
      <c r="G7" s="83">
        <v>220000</v>
      </c>
      <c r="H7" s="83">
        <v>220000</v>
      </c>
      <c r="I7" s="85">
        <v>230000</v>
      </c>
      <c r="J7" s="85">
        <v>230000</v>
      </c>
      <c r="K7" s="85">
        <f t="shared" si="0"/>
        <v>227733.33333333334</v>
      </c>
      <c r="L7" s="85">
        <f t="shared" si="0"/>
        <v>227733.33333333334</v>
      </c>
    </row>
    <row r="8" spans="1:12" ht="55.5" customHeight="1" x14ac:dyDescent="0.2">
      <c r="A8" s="44">
        <v>4</v>
      </c>
      <c r="B8" s="51" t="s">
        <v>76</v>
      </c>
      <c r="C8" s="48" t="s">
        <v>24</v>
      </c>
      <c r="D8" s="75">
        <v>1</v>
      </c>
      <c r="E8" s="81">
        <v>226600</v>
      </c>
      <c r="F8" s="81">
        <v>226600</v>
      </c>
      <c r="G8" s="83">
        <v>220000</v>
      </c>
      <c r="H8" s="83">
        <v>220000</v>
      </c>
      <c r="I8" s="85">
        <v>190000</v>
      </c>
      <c r="J8" s="85">
        <v>190000</v>
      </c>
      <c r="K8" s="85">
        <f t="shared" si="0"/>
        <v>212200</v>
      </c>
      <c r="L8" s="85">
        <f t="shared" si="0"/>
        <v>212200</v>
      </c>
    </row>
    <row r="9" spans="1:12" ht="56.25" customHeight="1" x14ac:dyDescent="0.2">
      <c r="A9" s="44">
        <v>5</v>
      </c>
      <c r="B9" s="51" t="s">
        <v>77</v>
      </c>
      <c r="C9" s="48" t="s">
        <v>24</v>
      </c>
      <c r="D9" s="75">
        <v>1</v>
      </c>
      <c r="E9" s="81">
        <v>228800</v>
      </c>
      <c r="F9" s="81">
        <v>228800</v>
      </c>
      <c r="G9" s="83">
        <v>220000</v>
      </c>
      <c r="H9" s="83">
        <v>220000</v>
      </c>
      <c r="I9" s="85">
        <v>354000</v>
      </c>
      <c r="J9" s="85">
        <v>354000</v>
      </c>
      <c r="K9" s="85">
        <f t="shared" si="0"/>
        <v>267600</v>
      </c>
      <c r="L9" s="85">
        <f t="shared" si="0"/>
        <v>267600</v>
      </c>
    </row>
    <row r="10" spans="1:12" ht="54" customHeight="1" x14ac:dyDescent="0.2">
      <c r="A10" s="44">
        <v>6</v>
      </c>
      <c r="B10" s="51" t="s">
        <v>78</v>
      </c>
      <c r="C10" s="48" t="s">
        <v>24</v>
      </c>
      <c r="D10" s="75">
        <v>1</v>
      </c>
      <c r="E10" s="81">
        <v>231000</v>
      </c>
      <c r="F10" s="81">
        <v>231000</v>
      </c>
      <c r="G10" s="83">
        <v>220000</v>
      </c>
      <c r="H10" s="83">
        <v>220000</v>
      </c>
      <c r="I10" s="85">
        <v>321000</v>
      </c>
      <c r="J10" s="85">
        <v>321000</v>
      </c>
      <c r="K10" s="85">
        <f t="shared" si="0"/>
        <v>257333.33333333334</v>
      </c>
      <c r="L10" s="85">
        <f t="shared" si="0"/>
        <v>257333.33333333334</v>
      </c>
    </row>
    <row r="11" spans="1:12" ht="54" customHeight="1" x14ac:dyDescent="0.2">
      <c r="A11" s="44">
        <v>7</v>
      </c>
      <c r="B11" s="51" t="s">
        <v>79</v>
      </c>
      <c r="C11" s="48" t="s">
        <v>24</v>
      </c>
      <c r="D11" s="75">
        <v>1</v>
      </c>
      <c r="E11" s="81">
        <v>239800</v>
      </c>
      <c r="F11" s="81">
        <v>239800</v>
      </c>
      <c r="G11" s="83">
        <v>220000</v>
      </c>
      <c r="H11" s="83">
        <v>220000</v>
      </c>
      <c r="I11" s="85">
        <v>321000</v>
      </c>
      <c r="J11" s="85">
        <v>321000</v>
      </c>
      <c r="K11" s="85">
        <f t="shared" si="0"/>
        <v>260266.66666666666</v>
      </c>
      <c r="L11" s="85">
        <f t="shared" si="0"/>
        <v>260266.66666666666</v>
      </c>
    </row>
    <row r="12" spans="1:12" ht="54" customHeight="1" x14ac:dyDescent="0.2">
      <c r="A12" s="44">
        <v>8</v>
      </c>
      <c r="B12" s="51" t="s">
        <v>80</v>
      </c>
      <c r="C12" s="48" t="s">
        <v>24</v>
      </c>
      <c r="D12" s="75">
        <v>1</v>
      </c>
      <c r="E12" s="81">
        <v>233200</v>
      </c>
      <c r="F12" s="81">
        <v>233200</v>
      </c>
      <c r="G12" s="83">
        <v>220000</v>
      </c>
      <c r="H12" s="83">
        <v>220000</v>
      </c>
      <c r="I12" s="85">
        <v>232000</v>
      </c>
      <c r="J12" s="85">
        <v>232000</v>
      </c>
      <c r="K12" s="85">
        <f t="shared" si="0"/>
        <v>228400</v>
      </c>
      <c r="L12" s="85">
        <f t="shared" si="0"/>
        <v>228400</v>
      </c>
    </row>
    <row r="13" spans="1:12" ht="39" customHeight="1" x14ac:dyDescent="0.2">
      <c r="A13" s="44">
        <v>9</v>
      </c>
      <c r="B13" s="51" t="s">
        <v>81</v>
      </c>
      <c r="C13" s="48" t="s">
        <v>24</v>
      </c>
      <c r="D13" s="75">
        <v>1</v>
      </c>
      <c r="E13" s="81">
        <v>233200</v>
      </c>
      <c r="F13" s="81">
        <v>233200</v>
      </c>
      <c r="G13" s="83">
        <v>220000</v>
      </c>
      <c r="H13" s="83">
        <v>220000</v>
      </c>
      <c r="I13" s="85">
        <v>232000</v>
      </c>
      <c r="J13" s="85">
        <v>232000</v>
      </c>
      <c r="K13" s="85">
        <f t="shared" si="0"/>
        <v>228400</v>
      </c>
      <c r="L13" s="85">
        <f t="shared" si="0"/>
        <v>228400</v>
      </c>
    </row>
    <row r="14" spans="1:12" ht="45.75" customHeight="1" x14ac:dyDescent="0.2">
      <c r="A14" s="44">
        <v>10</v>
      </c>
      <c r="B14" s="51" t="s">
        <v>82</v>
      </c>
      <c r="C14" s="48" t="s">
        <v>24</v>
      </c>
      <c r="D14" s="75">
        <v>1</v>
      </c>
      <c r="E14" s="81">
        <v>233200</v>
      </c>
      <c r="F14" s="81">
        <v>233200</v>
      </c>
      <c r="G14" s="83">
        <v>220000</v>
      </c>
      <c r="H14" s="83">
        <v>220000</v>
      </c>
      <c r="I14" s="85">
        <v>432000</v>
      </c>
      <c r="J14" s="85">
        <v>432000</v>
      </c>
      <c r="K14" s="85">
        <f t="shared" si="0"/>
        <v>295066.66666666669</v>
      </c>
      <c r="L14" s="85">
        <f t="shared" si="0"/>
        <v>295066.66666666669</v>
      </c>
    </row>
    <row r="15" spans="1:12" ht="48" customHeight="1" x14ac:dyDescent="0.2">
      <c r="A15" s="44">
        <v>11</v>
      </c>
      <c r="B15" s="51" t="s">
        <v>83</v>
      </c>
      <c r="C15" s="48" t="s">
        <v>24</v>
      </c>
      <c r="D15" s="75">
        <v>1</v>
      </c>
      <c r="E15" s="81">
        <v>233200</v>
      </c>
      <c r="F15" s="81">
        <v>233200</v>
      </c>
      <c r="G15" s="83">
        <v>220000</v>
      </c>
      <c r="H15" s="83">
        <v>220000</v>
      </c>
      <c r="I15" s="85">
        <v>354000</v>
      </c>
      <c r="J15" s="85">
        <v>354000</v>
      </c>
      <c r="K15" s="85">
        <f t="shared" si="0"/>
        <v>269066.66666666669</v>
      </c>
      <c r="L15" s="85">
        <f t="shared" si="0"/>
        <v>269066.66666666669</v>
      </c>
    </row>
    <row r="16" spans="1:12" ht="42.75" customHeight="1" x14ac:dyDescent="0.2">
      <c r="A16" s="44">
        <v>12</v>
      </c>
      <c r="B16" s="51" t="s">
        <v>84</v>
      </c>
      <c r="C16" s="48" t="s">
        <v>24</v>
      </c>
      <c r="D16" s="75">
        <v>1</v>
      </c>
      <c r="E16" s="81">
        <v>233200</v>
      </c>
      <c r="F16" s="81">
        <v>233200</v>
      </c>
      <c r="G16" s="83">
        <v>220000</v>
      </c>
      <c r="H16" s="83">
        <v>220000</v>
      </c>
      <c r="I16" s="85">
        <v>231000</v>
      </c>
      <c r="J16" s="85">
        <v>231000</v>
      </c>
      <c r="K16" s="85">
        <f t="shared" si="0"/>
        <v>228066.66666666666</v>
      </c>
      <c r="L16" s="85">
        <f t="shared" si="0"/>
        <v>228066.66666666666</v>
      </c>
    </row>
    <row r="17" spans="1:12" ht="69" customHeight="1" x14ac:dyDescent="0.2">
      <c r="A17" s="44">
        <v>13</v>
      </c>
      <c r="B17" s="51" t="s">
        <v>85</v>
      </c>
      <c r="C17" s="48" t="s">
        <v>24</v>
      </c>
      <c r="D17" s="75">
        <v>1</v>
      </c>
      <c r="E17" s="81">
        <v>233200</v>
      </c>
      <c r="F17" s="81">
        <v>233200</v>
      </c>
      <c r="G17" s="83">
        <v>220000</v>
      </c>
      <c r="H17" s="83">
        <v>220000</v>
      </c>
      <c r="I17" s="85">
        <v>243000</v>
      </c>
      <c r="J17" s="85">
        <v>243000</v>
      </c>
      <c r="K17" s="85">
        <f t="shared" si="0"/>
        <v>232066.66666666666</v>
      </c>
      <c r="L17" s="85">
        <f t="shared" si="0"/>
        <v>232066.66666666666</v>
      </c>
    </row>
    <row r="18" spans="1:12" ht="52.5" customHeight="1" x14ac:dyDescent="0.2">
      <c r="A18" s="44">
        <v>14</v>
      </c>
      <c r="B18" s="51" t="s">
        <v>86</v>
      </c>
      <c r="C18" s="48" t="s">
        <v>24</v>
      </c>
      <c r="D18" s="75">
        <v>1</v>
      </c>
      <c r="E18" s="81">
        <v>226600</v>
      </c>
      <c r="F18" s="81">
        <v>226600</v>
      </c>
      <c r="G18" s="83">
        <v>220000</v>
      </c>
      <c r="H18" s="83">
        <v>220000</v>
      </c>
      <c r="I18" s="85">
        <v>354000</v>
      </c>
      <c r="J18" s="85">
        <v>354000</v>
      </c>
      <c r="K18" s="85">
        <f t="shared" si="0"/>
        <v>266866.66666666669</v>
      </c>
      <c r="L18" s="85">
        <f t="shared" si="0"/>
        <v>266866.66666666669</v>
      </c>
    </row>
    <row r="19" spans="1:12" ht="84.75" customHeight="1" x14ac:dyDescent="0.2">
      <c r="A19" s="44">
        <v>15</v>
      </c>
      <c r="B19" s="51" t="s">
        <v>87</v>
      </c>
      <c r="C19" s="48" t="s">
        <v>24</v>
      </c>
      <c r="D19" s="75">
        <v>1</v>
      </c>
      <c r="E19" s="81">
        <v>228800</v>
      </c>
      <c r="F19" s="81">
        <v>228800</v>
      </c>
      <c r="G19" s="83">
        <v>220000</v>
      </c>
      <c r="H19" s="83">
        <v>220000</v>
      </c>
      <c r="I19" s="85">
        <v>324000</v>
      </c>
      <c r="J19" s="85">
        <v>324000</v>
      </c>
      <c r="K19" s="85">
        <f t="shared" si="0"/>
        <v>257600</v>
      </c>
      <c r="L19" s="85">
        <f t="shared" si="0"/>
        <v>257600</v>
      </c>
    </row>
    <row r="20" spans="1:12" ht="37.5" customHeight="1" x14ac:dyDescent="0.2">
      <c r="A20" s="44">
        <v>16</v>
      </c>
      <c r="B20" s="51" t="s">
        <v>88</v>
      </c>
      <c r="C20" s="48" t="s">
        <v>24</v>
      </c>
      <c r="D20" s="75">
        <v>1</v>
      </c>
      <c r="E20" s="81">
        <v>231000</v>
      </c>
      <c r="F20" s="81">
        <v>231000</v>
      </c>
      <c r="G20" s="83">
        <v>220000</v>
      </c>
      <c r="H20" s="83">
        <v>220000</v>
      </c>
      <c r="I20" s="85">
        <v>454000</v>
      </c>
      <c r="J20" s="85">
        <v>454000</v>
      </c>
      <c r="K20" s="85">
        <f t="shared" si="0"/>
        <v>301666.66666666669</v>
      </c>
      <c r="L20" s="85">
        <f t="shared" si="0"/>
        <v>301666.66666666669</v>
      </c>
    </row>
    <row r="21" spans="1:12" ht="97.5" customHeight="1" x14ac:dyDescent="0.2">
      <c r="A21" s="44">
        <v>17</v>
      </c>
      <c r="B21" s="51" t="s">
        <v>89</v>
      </c>
      <c r="C21" s="48" t="s">
        <v>24</v>
      </c>
      <c r="D21" s="75">
        <v>1</v>
      </c>
      <c r="E21" s="81">
        <v>708500</v>
      </c>
      <c r="F21" s="81">
        <v>708500</v>
      </c>
      <c r="G21" s="83">
        <v>650000</v>
      </c>
      <c r="H21" s="83">
        <v>650000</v>
      </c>
      <c r="I21" s="85">
        <v>675900</v>
      </c>
      <c r="J21" s="85">
        <v>675900</v>
      </c>
      <c r="K21" s="85">
        <f t="shared" si="0"/>
        <v>678133.33333333337</v>
      </c>
      <c r="L21" s="85">
        <f t="shared" si="0"/>
        <v>678133.33333333337</v>
      </c>
    </row>
    <row r="22" spans="1:12" x14ac:dyDescent="0.2">
      <c r="A22" s="78" t="s">
        <v>43</v>
      </c>
      <c r="B22" s="79"/>
      <c r="C22" s="79"/>
      <c r="D22" s="79"/>
      <c r="E22" s="78" t="s">
        <v>43</v>
      </c>
      <c r="F22" s="82"/>
      <c r="G22" s="78" t="s">
        <v>43</v>
      </c>
      <c r="H22" s="83"/>
      <c r="I22" s="78" t="s">
        <v>43</v>
      </c>
      <c r="J22" s="85"/>
      <c r="K22" s="78" t="s">
        <v>43</v>
      </c>
      <c r="L22" s="85"/>
    </row>
    <row r="23" spans="1:12" ht="116.25" customHeight="1" x14ac:dyDescent="0.2">
      <c r="A23" s="76">
        <v>18</v>
      </c>
      <c r="B23" s="77" t="s">
        <v>90</v>
      </c>
      <c r="C23" s="48" t="s">
        <v>24</v>
      </c>
      <c r="D23" s="46">
        <v>1</v>
      </c>
      <c r="E23" s="81">
        <v>707200</v>
      </c>
      <c r="F23" s="81">
        <v>707200</v>
      </c>
      <c r="G23" s="83">
        <v>680000</v>
      </c>
      <c r="H23" s="83">
        <v>680000</v>
      </c>
      <c r="I23" s="85">
        <v>435000</v>
      </c>
      <c r="J23" s="85">
        <v>435000</v>
      </c>
      <c r="K23" s="85">
        <f t="shared" si="0"/>
        <v>607400</v>
      </c>
      <c r="L23" s="85">
        <f t="shared" si="0"/>
        <v>607400</v>
      </c>
    </row>
    <row r="24" spans="1:12" ht="95.25" customHeight="1" x14ac:dyDescent="0.2">
      <c r="A24" s="44">
        <v>19</v>
      </c>
      <c r="B24" s="51" t="s">
        <v>91</v>
      </c>
      <c r="C24" s="48" t="s">
        <v>24</v>
      </c>
      <c r="D24" s="46">
        <v>1</v>
      </c>
      <c r="E24" s="81">
        <v>1038800</v>
      </c>
      <c r="F24" s="81">
        <v>1038800</v>
      </c>
      <c r="G24" s="83">
        <v>980000</v>
      </c>
      <c r="H24" s="83">
        <v>980000</v>
      </c>
      <c r="I24" s="85">
        <v>423000</v>
      </c>
      <c r="J24" s="85">
        <v>423000</v>
      </c>
      <c r="K24" s="85">
        <f t="shared" si="0"/>
        <v>813933.33333333337</v>
      </c>
      <c r="L24" s="85">
        <f t="shared" si="0"/>
        <v>813933.33333333337</v>
      </c>
    </row>
    <row r="25" spans="1:12" ht="116.25" customHeight="1" x14ac:dyDescent="0.2">
      <c r="A25" s="44">
        <v>20</v>
      </c>
      <c r="B25" s="51" t="s">
        <v>92</v>
      </c>
      <c r="C25" s="48" t="s">
        <v>24</v>
      </c>
      <c r="D25" s="46">
        <v>1</v>
      </c>
      <c r="E25" s="81">
        <v>3816000</v>
      </c>
      <c r="F25" s="81">
        <v>3816000</v>
      </c>
      <c r="G25" s="83">
        <v>3600000</v>
      </c>
      <c r="H25" s="83">
        <v>3600000</v>
      </c>
      <c r="I25" s="85">
        <v>4545000</v>
      </c>
      <c r="J25" s="85">
        <v>4545000</v>
      </c>
      <c r="K25" s="85">
        <f t="shared" si="0"/>
        <v>3987000</v>
      </c>
      <c r="L25" s="85">
        <f t="shared" si="0"/>
        <v>3987000</v>
      </c>
    </row>
    <row r="26" spans="1:12" ht="90.75" customHeight="1" x14ac:dyDescent="0.2">
      <c r="A26" s="44">
        <v>21</v>
      </c>
      <c r="B26" s="51" t="s">
        <v>93</v>
      </c>
      <c r="C26" s="48" t="s">
        <v>24</v>
      </c>
      <c r="D26" s="46">
        <v>1</v>
      </c>
      <c r="E26" s="81">
        <v>5088000</v>
      </c>
      <c r="F26" s="81">
        <v>5088000</v>
      </c>
      <c r="G26" s="83">
        <v>4800000</v>
      </c>
      <c r="H26" s="83">
        <v>4800000</v>
      </c>
      <c r="I26" s="85">
        <v>1656000</v>
      </c>
      <c r="J26" s="85">
        <v>1656000</v>
      </c>
      <c r="K26" s="85">
        <f t="shared" si="0"/>
        <v>3848000</v>
      </c>
      <c r="L26" s="85">
        <f t="shared" si="0"/>
        <v>3848000</v>
      </c>
    </row>
    <row r="27" spans="1:12" ht="100.5" customHeight="1" x14ac:dyDescent="0.2">
      <c r="A27" s="44">
        <v>22</v>
      </c>
      <c r="B27" s="51" t="s">
        <v>94</v>
      </c>
      <c r="C27" s="48" t="s">
        <v>24</v>
      </c>
      <c r="D27" s="46">
        <v>1</v>
      </c>
      <c r="E27" s="81">
        <v>2809000</v>
      </c>
      <c r="F27" s="81">
        <v>2809000</v>
      </c>
      <c r="G27" s="83">
        <v>2650000</v>
      </c>
      <c r="H27" s="83">
        <v>2650000</v>
      </c>
      <c r="I27" s="85">
        <v>545000</v>
      </c>
      <c r="J27" s="85">
        <v>545000</v>
      </c>
      <c r="K27" s="85">
        <f t="shared" si="0"/>
        <v>2001333.3333333333</v>
      </c>
      <c r="L27" s="85">
        <f t="shared" si="0"/>
        <v>2001333.3333333333</v>
      </c>
    </row>
    <row r="28" spans="1:12" ht="102" customHeight="1" x14ac:dyDescent="0.2">
      <c r="A28" s="44">
        <v>23</v>
      </c>
      <c r="B28" s="51" t="s">
        <v>95</v>
      </c>
      <c r="C28" s="48" t="s">
        <v>24</v>
      </c>
      <c r="D28" s="46">
        <v>1</v>
      </c>
      <c r="E28" s="81">
        <v>3193000</v>
      </c>
      <c r="F28" s="81">
        <v>3193000</v>
      </c>
      <c r="G28" s="83">
        <v>3100000</v>
      </c>
      <c r="H28" s="83">
        <v>3100000</v>
      </c>
      <c r="I28" s="85">
        <v>654000</v>
      </c>
      <c r="J28" s="85">
        <v>654000</v>
      </c>
      <c r="K28" s="85">
        <f t="shared" si="0"/>
        <v>2315666.6666666665</v>
      </c>
      <c r="L28" s="85">
        <f t="shared" si="0"/>
        <v>2315666.6666666665</v>
      </c>
    </row>
    <row r="29" spans="1:12" ht="88.5" customHeight="1" x14ac:dyDescent="0.2">
      <c r="A29" s="44">
        <v>24</v>
      </c>
      <c r="B29" s="51" t="s">
        <v>96</v>
      </c>
      <c r="C29" s="48" t="s">
        <v>24</v>
      </c>
      <c r="D29" s="46">
        <v>1</v>
      </c>
      <c r="E29" s="83">
        <v>1435200</v>
      </c>
      <c r="F29" s="83">
        <v>1435200</v>
      </c>
      <c r="G29" s="83">
        <v>1380000</v>
      </c>
      <c r="H29" s="83">
        <v>1380000</v>
      </c>
      <c r="I29" s="85">
        <v>670000</v>
      </c>
      <c r="J29" s="85">
        <v>670000</v>
      </c>
      <c r="K29" s="85">
        <f t="shared" si="0"/>
        <v>1161733.3333333333</v>
      </c>
      <c r="L29" s="85">
        <f t="shared" si="0"/>
        <v>1161733.3333333333</v>
      </c>
    </row>
    <row r="30" spans="1:12" ht="103.5" customHeight="1" x14ac:dyDescent="0.2">
      <c r="A30" s="44">
        <v>25</v>
      </c>
      <c r="B30" s="51" t="s">
        <v>97</v>
      </c>
      <c r="C30" s="48" t="s">
        <v>24</v>
      </c>
      <c r="D30" s="46">
        <v>1</v>
      </c>
      <c r="E30" s="83">
        <v>3097500</v>
      </c>
      <c r="F30" s="83">
        <v>3097500</v>
      </c>
      <c r="G30" s="83">
        <v>2950000</v>
      </c>
      <c r="H30" s="83">
        <v>2950000</v>
      </c>
      <c r="I30" s="85">
        <v>2656000</v>
      </c>
      <c r="J30" s="85">
        <v>2656000</v>
      </c>
      <c r="K30" s="85">
        <f t="shared" si="0"/>
        <v>2901166.6666666665</v>
      </c>
      <c r="L30" s="85">
        <f t="shared" si="0"/>
        <v>2901166.6666666665</v>
      </c>
    </row>
    <row r="31" spans="1:12" ht="102" customHeight="1" x14ac:dyDescent="0.2">
      <c r="A31" s="44">
        <v>26</v>
      </c>
      <c r="B31" s="51" t="s">
        <v>98</v>
      </c>
      <c r="C31" s="48" t="s">
        <v>24</v>
      </c>
      <c r="D31" s="46">
        <v>1</v>
      </c>
      <c r="E31" s="83">
        <v>1478040</v>
      </c>
      <c r="F31" s="83">
        <v>1478040</v>
      </c>
      <c r="G31" s="83">
        <v>1356000</v>
      </c>
      <c r="H31" s="83">
        <v>1356000</v>
      </c>
      <c r="I31" s="85">
        <v>1545000</v>
      </c>
      <c r="J31" s="85">
        <v>1545000</v>
      </c>
      <c r="K31" s="85">
        <f t="shared" si="0"/>
        <v>1459680</v>
      </c>
      <c r="L31" s="85">
        <f t="shared" si="0"/>
        <v>1459680</v>
      </c>
    </row>
    <row r="32" spans="1:12" ht="86.25" customHeight="1" x14ac:dyDescent="0.2">
      <c r="A32" s="44">
        <v>27</v>
      </c>
      <c r="B32" s="51" t="s">
        <v>99</v>
      </c>
      <c r="C32" s="48" t="s">
        <v>24</v>
      </c>
      <c r="D32" s="46">
        <v>1</v>
      </c>
      <c r="E32" s="83">
        <v>701920</v>
      </c>
      <c r="F32" s="83">
        <v>701920</v>
      </c>
      <c r="G32" s="83">
        <v>656000</v>
      </c>
      <c r="H32" s="83">
        <v>656000</v>
      </c>
      <c r="I32" s="85">
        <v>354000</v>
      </c>
      <c r="J32" s="85">
        <v>354000</v>
      </c>
      <c r="K32" s="85">
        <f t="shared" si="0"/>
        <v>570640</v>
      </c>
      <c r="L32" s="85">
        <f t="shared" si="0"/>
        <v>570640</v>
      </c>
    </row>
    <row r="33" spans="1:12" ht="171.75" customHeight="1" x14ac:dyDescent="0.2">
      <c r="A33" s="44">
        <v>28</v>
      </c>
      <c r="B33" s="51" t="s">
        <v>100</v>
      </c>
      <c r="C33" s="48" t="s">
        <v>24</v>
      </c>
      <c r="D33" s="46">
        <v>1</v>
      </c>
      <c r="E33" s="83">
        <v>890240</v>
      </c>
      <c r="F33" s="83">
        <v>890240</v>
      </c>
      <c r="G33" s="83">
        <v>856000</v>
      </c>
      <c r="H33" s="83">
        <v>856000</v>
      </c>
      <c r="I33" s="85">
        <v>280000</v>
      </c>
      <c r="J33" s="85">
        <v>280000</v>
      </c>
      <c r="K33" s="85">
        <f t="shared" si="0"/>
        <v>675413.33333333337</v>
      </c>
      <c r="L33" s="85">
        <f t="shared" si="0"/>
        <v>675413.33333333337</v>
      </c>
    </row>
    <row r="34" spans="1:12" ht="106.5" customHeight="1" x14ac:dyDescent="0.2">
      <c r="A34" s="44">
        <v>29</v>
      </c>
      <c r="B34" s="51" t="s">
        <v>101</v>
      </c>
      <c r="C34" s="48" t="s">
        <v>24</v>
      </c>
      <c r="D34" s="46">
        <v>1</v>
      </c>
      <c r="E34" s="83">
        <v>828920</v>
      </c>
      <c r="F34" s="83">
        <v>828920</v>
      </c>
      <c r="G34" s="83">
        <v>782000</v>
      </c>
      <c r="H34" s="83">
        <v>782000</v>
      </c>
      <c r="I34" s="85">
        <v>3656000</v>
      </c>
      <c r="J34" s="85">
        <v>3656000</v>
      </c>
      <c r="K34" s="85">
        <f t="shared" si="0"/>
        <v>1755640</v>
      </c>
      <c r="L34" s="85">
        <f t="shared" si="0"/>
        <v>1755640</v>
      </c>
    </row>
    <row r="35" spans="1:12" ht="145.5" customHeight="1" x14ac:dyDescent="0.2">
      <c r="A35" s="44">
        <v>30</v>
      </c>
      <c r="B35" s="51" t="s">
        <v>102</v>
      </c>
      <c r="C35" s="48" t="s">
        <v>24</v>
      </c>
      <c r="D35" s="46">
        <v>1</v>
      </c>
      <c r="E35" s="83">
        <v>2809000</v>
      </c>
      <c r="F35" s="83">
        <v>2809000</v>
      </c>
      <c r="G35" s="83">
        <v>2650000</v>
      </c>
      <c r="H35" s="83">
        <v>2650000</v>
      </c>
      <c r="I35" s="85">
        <v>3545000</v>
      </c>
      <c r="J35" s="85">
        <v>3545000</v>
      </c>
      <c r="K35" s="85">
        <f t="shared" si="0"/>
        <v>3001333.3333333335</v>
      </c>
      <c r="L35" s="85">
        <f t="shared" si="0"/>
        <v>3001333.3333333335</v>
      </c>
    </row>
    <row r="36" spans="1:12" ht="116.25" customHeight="1" x14ac:dyDescent="0.2">
      <c r="A36" s="44">
        <v>31</v>
      </c>
      <c r="B36" s="51" t="s">
        <v>103</v>
      </c>
      <c r="C36" s="48" t="s">
        <v>24</v>
      </c>
      <c r="D36" s="46">
        <v>1</v>
      </c>
      <c r="E36" s="83">
        <v>932800</v>
      </c>
      <c r="F36" s="83">
        <v>932800</v>
      </c>
      <c r="G36" s="83">
        <v>880000</v>
      </c>
      <c r="H36" s="83">
        <v>880000</v>
      </c>
      <c r="I36" s="85">
        <v>1235000</v>
      </c>
      <c r="J36" s="85">
        <v>1235000</v>
      </c>
      <c r="K36" s="85">
        <f t="shared" si="0"/>
        <v>1015933.3333333334</v>
      </c>
      <c r="L36" s="85">
        <f t="shared" si="0"/>
        <v>1015933.3333333334</v>
      </c>
    </row>
    <row r="37" spans="1:12" ht="110.25" customHeight="1" x14ac:dyDescent="0.2">
      <c r="A37" s="44">
        <v>32</v>
      </c>
      <c r="B37" s="51" t="s">
        <v>104</v>
      </c>
      <c r="C37" s="48" t="s">
        <v>24</v>
      </c>
      <c r="D37" s="46">
        <v>1</v>
      </c>
      <c r="E37" s="83">
        <v>150520</v>
      </c>
      <c r="F37" s="83">
        <v>150520</v>
      </c>
      <c r="G37" s="83">
        <v>142000</v>
      </c>
      <c r="H37" s="83">
        <v>142000</v>
      </c>
      <c r="I37" s="85">
        <v>489000</v>
      </c>
      <c r="J37" s="85">
        <v>489000</v>
      </c>
      <c r="K37" s="85">
        <f t="shared" si="0"/>
        <v>260506.66666666666</v>
      </c>
      <c r="L37" s="85">
        <f t="shared" si="0"/>
        <v>260506.66666666666</v>
      </c>
    </row>
    <row r="38" spans="1:12" ht="86.25" customHeight="1" x14ac:dyDescent="0.2">
      <c r="A38" s="44">
        <v>33</v>
      </c>
      <c r="B38" s="51" t="s">
        <v>105</v>
      </c>
      <c r="C38" s="48" t="s">
        <v>24</v>
      </c>
      <c r="D38" s="46">
        <v>1</v>
      </c>
      <c r="E38" s="83">
        <v>675680</v>
      </c>
      <c r="F38" s="83">
        <v>675680</v>
      </c>
      <c r="G38" s="83">
        <v>656000</v>
      </c>
      <c r="H38" s="83">
        <v>656000</v>
      </c>
      <c r="I38" s="85">
        <v>354000</v>
      </c>
      <c r="J38" s="85">
        <v>354000</v>
      </c>
      <c r="K38" s="85">
        <f t="shared" si="0"/>
        <v>561893.33333333337</v>
      </c>
      <c r="L38" s="85">
        <f t="shared" si="0"/>
        <v>561893.33333333337</v>
      </c>
    </row>
    <row r="39" spans="1:12" ht="96.75" customHeight="1" x14ac:dyDescent="0.2">
      <c r="A39" s="44">
        <v>34</v>
      </c>
      <c r="B39" s="51" t="s">
        <v>101</v>
      </c>
      <c r="C39" s="48" t="s">
        <v>24</v>
      </c>
      <c r="D39" s="46">
        <v>1</v>
      </c>
      <c r="E39" s="83">
        <v>813280</v>
      </c>
      <c r="F39" s="83">
        <v>813280</v>
      </c>
      <c r="G39" s="83">
        <v>782000</v>
      </c>
      <c r="H39" s="83">
        <v>782000</v>
      </c>
      <c r="I39" s="88">
        <v>5654000</v>
      </c>
      <c r="J39" s="88">
        <v>5654000</v>
      </c>
      <c r="K39" s="85">
        <f>AVERAGE(E39,G39)</f>
        <v>797640</v>
      </c>
      <c r="L39" s="85">
        <f>AVERAGE(F39,H39)</f>
        <v>797640</v>
      </c>
    </row>
    <row r="40" spans="1:12" ht="20.25" customHeight="1" x14ac:dyDescent="0.2">
      <c r="B40" s="84"/>
      <c r="C40" s="84"/>
      <c r="D40" s="84"/>
      <c r="E40" s="64" t="s">
        <v>23</v>
      </c>
      <c r="F40" s="87">
        <f>SUM(F5:F39)</f>
        <v>35360400</v>
      </c>
      <c r="G40" s="64" t="s">
        <v>23</v>
      </c>
      <c r="H40" s="83">
        <f>SUM(H5:H39)</f>
        <v>33500000</v>
      </c>
      <c r="I40" s="64" t="s">
        <v>23</v>
      </c>
      <c r="J40" s="87">
        <f>SUM(J5:J39)</f>
        <v>34550900</v>
      </c>
      <c r="K40" s="86" t="s">
        <v>107</v>
      </c>
      <c r="L40" s="83">
        <f>SUM(L5:L39)</f>
        <v>32851646.66666666</v>
      </c>
    </row>
  </sheetData>
  <mergeCells count="5">
    <mergeCell ref="G1:H1"/>
    <mergeCell ref="I1:J1"/>
    <mergeCell ref="K1:L1"/>
    <mergeCell ref="A1:D1"/>
    <mergeCell ref="E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 GAAMA LOTE 1</vt:lpstr>
      <vt:lpstr>GACAS LOTE 2</vt:lpstr>
      <vt:lpstr>GACAR LOTE 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CT. JORGE ROBERTO SANCHEZ REYES</dc:creator>
  <cp:keywords/>
  <dc:description/>
  <cp:lastModifiedBy>PAOLA LLANOS ARIAS</cp:lastModifiedBy>
  <cp:revision/>
  <dcterms:created xsi:type="dcterms:W3CDTF">2022-05-16T15:51:07Z</dcterms:created>
  <dcterms:modified xsi:type="dcterms:W3CDTF">2023-10-03T13:36:25Z</dcterms:modified>
  <cp:category/>
  <cp:contentStatus/>
</cp:coreProperties>
</file>