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45024782\Downloads\"/>
    </mc:Choice>
  </mc:AlternateContent>
  <xr:revisionPtr revIDLastSave="0" documentId="8_{04906BFB-D264-4B17-B2B8-7D9D0A93E87D}" xr6:coauthVersionLast="36" xr6:coauthVersionMax="36" xr10:uidLastSave="{00000000-0000-0000-0000-000000000000}"/>
  <bookViews>
    <workbookView xWindow="0" yWindow="0" windowWidth="13875" windowHeight="7980" xr2:uid="{B072116F-29D9-49E6-8BB8-FA248FB9B24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1" i="1" l="1"/>
  <c r="P29" i="1"/>
  <c r="P25" i="1"/>
  <c r="M16" i="1"/>
  <c r="M18" i="1"/>
  <c r="M9" i="1"/>
  <c r="M7" i="1"/>
  <c r="M6" i="1"/>
  <c r="G29" i="1"/>
  <c r="G19" i="1"/>
  <c r="G9" i="1"/>
  <c r="G8" i="1"/>
  <c r="G7" i="1"/>
  <c r="G6" i="1"/>
  <c r="G5" i="1"/>
  <c r="G4" i="1"/>
  <c r="F4" i="1" l="1"/>
  <c r="F5" i="1"/>
  <c r="F6" i="1"/>
  <c r="N9" i="1" l="1"/>
  <c r="O9" i="1" s="1"/>
  <c r="P9" i="1" s="1"/>
  <c r="L9" i="1"/>
  <c r="I9" i="1"/>
  <c r="J9" i="1" s="1"/>
  <c r="F9" i="1"/>
  <c r="N8" i="1"/>
  <c r="O8" i="1" s="1"/>
  <c r="L8" i="1"/>
  <c r="M8" i="1" s="1"/>
  <c r="I8" i="1"/>
  <c r="J8" i="1" s="1"/>
  <c r="F8" i="1"/>
  <c r="N7" i="1"/>
  <c r="L7" i="1"/>
  <c r="I7" i="1"/>
  <c r="J7" i="1" s="1"/>
  <c r="F7" i="1"/>
  <c r="N6" i="1"/>
  <c r="O6" i="1" s="1"/>
  <c r="P6" i="1" s="1"/>
  <c r="L6" i="1"/>
  <c r="I6" i="1"/>
  <c r="J6" i="1" s="1"/>
  <c r="N5" i="1"/>
  <c r="L5" i="1"/>
  <c r="M5" i="1" s="1"/>
  <c r="I5" i="1"/>
  <c r="J5" i="1" s="1"/>
  <c r="N4" i="1"/>
  <c r="L4" i="1"/>
  <c r="M4" i="1" s="1"/>
  <c r="I4" i="1"/>
  <c r="J4" i="1" s="1"/>
  <c r="G10" i="1" l="1"/>
  <c r="M10" i="1"/>
  <c r="J10" i="1"/>
  <c r="P8" i="1"/>
  <c r="O7" i="1"/>
  <c r="P7" i="1" s="1"/>
  <c r="O5" i="1"/>
  <c r="P5" i="1" s="1"/>
  <c r="O4" i="1"/>
  <c r="P4" i="1" s="1"/>
  <c r="N28" i="1"/>
  <c r="N27" i="1"/>
  <c r="O27" i="1" s="1"/>
  <c r="N26" i="1"/>
  <c r="N25" i="1"/>
  <c r="O25" i="1" s="1"/>
  <c r="N24" i="1"/>
  <c r="N23" i="1"/>
  <c r="O23" i="1" s="1"/>
  <c r="N18" i="1"/>
  <c r="N17" i="1"/>
  <c r="O17" i="1" s="1"/>
  <c r="P17" i="1" s="1"/>
  <c r="N16" i="1"/>
  <c r="O16" i="1" s="1"/>
  <c r="N15" i="1"/>
  <c r="O15" i="1" s="1"/>
  <c r="N14" i="1"/>
  <c r="O14" i="1" s="1"/>
  <c r="L28" i="1"/>
  <c r="M28" i="1" s="1"/>
  <c r="L27" i="1"/>
  <c r="M27" i="1" s="1"/>
  <c r="L26" i="1"/>
  <c r="M26" i="1" s="1"/>
  <c r="L25" i="1"/>
  <c r="M25" i="1" s="1"/>
  <c r="L24" i="1"/>
  <c r="M24" i="1" s="1"/>
  <c r="L23" i="1"/>
  <c r="M23" i="1" s="1"/>
  <c r="L18" i="1"/>
  <c r="L17" i="1"/>
  <c r="M17" i="1" s="1"/>
  <c r="L16" i="1"/>
  <c r="L15" i="1"/>
  <c r="M15" i="1" s="1"/>
  <c r="L14" i="1"/>
  <c r="M14" i="1" s="1"/>
  <c r="I28" i="1"/>
  <c r="J28" i="1" s="1"/>
  <c r="I27" i="1"/>
  <c r="J27" i="1" s="1"/>
  <c r="I26" i="1"/>
  <c r="J26" i="1" s="1"/>
  <c r="I25" i="1"/>
  <c r="J25" i="1" s="1"/>
  <c r="I24" i="1"/>
  <c r="J24" i="1" s="1"/>
  <c r="I23" i="1"/>
  <c r="J23" i="1" s="1"/>
  <c r="I18" i="1"/>
  <c r="J18" i="1" s="1"/>
  <c r="I17" i="1"/>
  <c r="J17" i="1" s="1"/>
  <c r="I16" i="1"/>
  <c r="J16" i="1" s="1"/>
  <c r="I15" i="1"/>
  <c r="J15" i="1" s="1"/>
  <c r="I14" i="1"/>
  <c r="P10" i="1" l="1"/>
  <c r="J29" i="1"/>
  <c r="J14" i="1"/>
  <c r="J19" i="1" s="1"/>
  <c r="O28" i="1"/>
  <c r="P28" i="1" s="1"/>
  <c r="P27" i="1"/>
  <c r="O26" i="1"/>
  <c r="P26" i="1" s="1"/>
  <c r="O24" i="1"/>
  <c r="P24" i="1" s="1"/>
  <c r="P23" i="1"/>
  <c r="O18" i="1"/>
  <c r="P18" i="1" s="1"/>
  <c r="P16" i="1"/>
  <c r="P15" i="1"/>
  <c r="P14" i="1"/>
  <c r="M29" i="1"/>
  <c r="M19" i="1"/>
  <c r="P19" i="1" l="1"/>
  <c r="F28" i="1" l="1"/>
  <c r="G28" i="1" s="1"/>
  <c r="F18" i="1"/>
  <c r="G18" i="1" s="1"/>
  <c r="F27" i="1" l="1"/>
  <c r="G27" i="1" s="1"/>
  <c r="F26" i="1"/>
  <c r="G26" i="1" s="1"/>
  <c r="F25" i="1"/>
  <c r="G25" i="1" s="1"/>
  <c r="F24" i="1"/>
  <c r="G24" i="1" s="1"/>
  <c r="F23" i="1"/>
  <c r="G23" i="1" s="1"/>
  <c r="F17" i="1" l="1"/>
  <c r="G17" i="1" s="1"/>
  <c r="F16" i="1"/>
  <c r="G16" i="1" s="1"/>
  <c r="F15" i="1"/>
  <c r="G15" i="1" s="1"/>
  <c r="F14" i="1"/>
  <c r="G14" i="1" s="1"/>
</calcChain>
</file>

<file path=xl/sharedStrings.xml><?xml version="1.0" encoding="utf-8"?>
<sst xmlns="http://schemas.openxmlformats.org/spreadsheetml/2006/main" count="550" uniqueCount="26">
  <si>
    <t>ITEM</t>
  </si>
  <si>
    <t xml:space="preserve">DESCRIPCION </t>
  </si>
  <si>
    <t xml:space="preserve">UNIDAD </t>
  </si>
  <si>
    <t xml:space="preserve">CANTIDAD </t>
  </si>
  <si>
    <t xml:space="preserve">V/UNITARIO </t>
  </si>
  <si>
    <t xml:space="preserve">IVA 19% </t>
  </si>
  <si>
    <t xml:space="preserve">V/TOTAL </t>
  </si>
  <si>
    <t xml:space="preserve">Desmonte de equipos existentes, incluye recuperacion de refrigerante, dispocision y entrega al supervisior del contrato en el lugar indicado. </t>
  </si>
  <si>
    <t>Un</t>
  </si>
  <si>
    <t xml:space="preserve">STI de Acometida de refrigeracion, incluye tuberia de liquido y gas de cobre y recubrimiento aislante, incluye todos los elementos necesarios para su correcta instalacion y puesta en funcionamiento. </t>
  </si>
  <si>
    <t>m</t>
  </si>
  <si>
    <t xml:space="preserve">STI de cable de señal 4*12, incluye todos los elementos necesarios para su correcta instalacion y puesta en funcionamiento. </t>
  </si>
  <si>
    <t xml:space="preserve">STI de canaleta plastica de 100*45, incluye todos los elementos necesarios para su correcta instalacion y puesta en funcionamiento. </t>
  </si>
  <si>
    <t xml:space="preserve">VALOR TOTAL </t>
  </si>
  <si>
    <t xml:space="preserve">SUMINISTRO E INSTALACION DE AIRE ACONDICIONADO DE 24000 BTU </t>
  </si>
  <si>
    <t xml:space="preserve">STI de equipo de Aire Acondicionado con capacidad de 24.000 BTU tipo mini split,inversor, refrigerante : R410A Alimentacion: 220v / 1/60Hz control remoto, incluye todos los elementos necesarios para su correcta instalacion y puesta en funcionamiento. </t>
  </si>
  <si>
    <t xml:space="preserve">SUMINISTRO E INSTALACION DE AIRE ACONDICIONADO DE 48000 BTU </t>
  </si>
  <si>
    <t xml:space="preserve">STI de equipo de Aire Acondicionado con capacidad de 48.000 BTU tipo multi split con 5 salidas,inversor, refrigerante : R410A Alimentacion: 220v / 1/60Hz control remoto, incluye una evaporadora de pared de 9.000BTU multi split, una evaporadora de pared de 12.000BTU multi split, una evaporadora de pared de 24.000BTU multi split y todos los elementos necesarios para su correcta instalacion y puesta en funcionamiento. </t>
  </si>
  <si>
    <t xml:space="preserve">SUMINISTRO E INSTALACION DE AIRE ACONDICIONADO DE 18000 BTU </t>
  </si>
  <si>
    <t xml:space="preserve">STI de equipo de Aire Acondicionado con capacidad de 18.000 BTU tipo mini split,inversor, refrigerante : R410A Alimentacion: 220v / 1/60Hz control remoto, incluye todos los elementos necesarios para su correcta instalacion y puesta en funcionamiento. </t>
  </si>
  <si>
    <t xml:space="preserve">STI de acometida electrica para condensadora  en cable #10 (libre de Alogenos) con 3F + 1N + 1T, incluye tuberia EMT 3/4, Uniones EMT 3/4, Entradas EMT 3/4, Curvas EMT 3/4, Cajas de paso metalicas 12*12*5, Breaker de 3*30 y todos los elementos necesarios para su correcta instalacion y funcionamiento. </t>
  </si>
  <si>
    <t xml:space="preserve">GLOBAL AIRES </t>
  </si>
  <si>
    <t xml:space="preserve">INGENIEROS ALIADOS </t>
  </si>
  <si>
    <t xml:space="preserve">AMERICAN INSAP </t>
  </si>
  <si>
    <t xml:space="preserve">VALOR TOTAL AIRES ACONDICIONADOS </t>
  </si>
  <si>
    <t>MENOR PRECIO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</si>
</sst>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76">
    <xf numFmtId="0" fontId="0" fillId="0" borderId="0" xfId="0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4" fontId="0" fillId="0" borderId="5" xfId="1" applyFont="1" applyBorder="1" applyAlignment="1">
      <alignment horizontal="center" vertical="center"/>
    </xf>
    <xf numFmtId="44" fontId="0" fillId="0" borderId="7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4" fontId="0" fillId="0" borderId="8" xfId="1" applyFont="1" applyBorder="1" applyAlignment="1">
      <alignment horizontal="center" vertical="center"/>
    </xf>
    <xf numFmtId="44" fontId="0" fillId="0" borderId="9" xfId="1" applyFont="1" applyBorder="1" applyAlignment="1">
      <alignment horizontal="center" vertical="center"/>
    </xf>
    <xf numFmtId="44" fontId="0" fillId="0" borderId="11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4" fontId="0" fillId="0" borderId="13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44" fontId="2" fillId="0" borderId="0" xfId="1" applyFont="1" applyBorder="1" applyAlignment="1">
      <alignment horizontal="center"/>
    </xf>
    <xf numFmtId="44" fontId="2" fillId="0" borderId="0" xfId="1" applyFont="1" applyBorder="1"/>
    <xf numFmtId="42" fontId="0" fillId="0" borderId="12" xfId="2" applyFont="1" applyBorder="1" applyAlignment="1">
      <alignment vertic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8" xfId="0" applyFont="1" applyBorder="1"/>
    <xf numFmtId="0" fontId="2" fillId="0" borderId="21" xfId="0" applyFont="1" applyBorder="1" applyAlignment="1">
      <alignment horizontal="center"/>
    </xf>
    <xf numFmtId="44" fontId="2" fillId="0" borderId="22" xfId="1" applyFont="1" applyBorder="1"/>
    <xf numFmtId="44" fontId="0" fillId="0" borderId="4" xfId="1" applyFont="1" applyBorder="1" applyAlignment="1">
      <alignment horizontal="center" vertical="center"/>
    </xf>
    <xf numFmtId="44" fontId="1" fillId="0" borderId="4" xfId="1" applyFont="1" applyBorder="1" applyAlignment="1">
      <alignment horizontal="center" vertical="center"/>
    </xf>
    <xf numFmtId="44" fontId="0" fillId="0" borderId="6" xfId="1" applyFont="1" applyBorder="1" applyAlignment="1">
      <alignment horizontal="center" vertical="center"/>
    </xf>
    <xf numFmtId="44" fontId="0" fillId="0" borderId="10" xfId="1" applyFont="1" applyBorder="1" applyAlignment="1">
      <alignment horizontal="center" vertical="center"/>
    </xf>
    <xf numFmtId="44" fontId="1" fillId="0" borderId="15" xfId="1" applyFont="1" applyBorder="1" applyAlignment="1">
      <alignment horizontal="center" vertical="center"/>
    </xf>
    <xf numFmtId="44" fontId="1" fillId="0" borderId="14" xfId="1" applyFont="1" applyBorder="1" applyAlignment="1">
      <alignment horizontal="center" vertical="center"/>
    </xf>
    <xf numFmtId="0" fontId="2" fillId="2" borderId="18" xfId="0" applyFont="1" applyFill="1" applyBorder="1"/>
    <xf numFmtId="0" fontId="2" fillId="2" borderId="19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44" fontId="1" fillId="2" borderId="4" xfId="1" applyFont="1" applyFill="1" applyBorder="1" applyAlignment="1">
      <alignment horizontal="center" vertical="center"/>
    </xf>
    <xf numFmtId="44" fontId="0" fillId="2" borderId="5" xfId="1" applyFont="1" applyFill="1" applyBorder="1" applyAlignment="1">
      <alignment horizontal="center" vertical="center"/>
    </xf>
    <xf numFmtId="44" fontId="0" fillId="2" borderId="7" xfId="1" applyFont="1" applyFill="1" applyBorder="1" applyAlignment="1">
      <alignment horizontal="center" vertical="center"/>
    </xf>
    <xf numFmtId="44" fontId="0" fillId="2" borderId="8" xfId="1" applyFont="1" applyFill="1" applyBorder="1" applyAlignment="1">
      <alignment horizontal="center" vertical="center"/>
    </xf>
    <xf numFmtId="44" fontId="0" fillId="2" borderId="9" xfId="1" applyFont="1" applyFill="1" applyBorder="1" applyAlignment="1">
      <alignment horizontal="center" vertical="center"/>
    </xf>
    <xf numFmtId="44" fontId="0" fillId="2" borderId="11" xfId="1" applyFont="1" applyFill="1" applyBorder="1" applyAlignment="1">
      <alignment horizontal="center" vertical="center"/>
    </xf>
    <xf numFmtId="42" fontId="0" fillId="2" borderId="12" xfId="2" applyFont="1" applyFill="1" applyBorder="1" applyAlignment="1">
      <alignment vertical="center"/>
    </xf>
    <xf numFmtId="44" fontId="0" fillId="2" borderId="13" xfId="1" applyFont="1" applyFill="1" applyBorder="1" applyAlignment="1">
      <alignment horizontal="center" vertical="center"/>
    </xf>
    <xf numFmtId="44" fontId="1" fillId="2" borderId="15" xfId="1" applyFont="1" applyFill="1" applyBorder="1" applyAlignment="1">
      <alignment horizontal="center" vertical="center"/>
    </xf>
    <xf numFmtId="44" fontId="2" fillId="2" borderId="22" xfId="1" applyFont="1" applyFill="1" applyBorder="1"/>
    <xf numFmtId="44" fontId="0" fillId="2" borderId="4" xfId="1" applyFont="1" applyFill="1" applyBorder="1" applyAlignment="1">
      <alignment horizontal="center" vertical="center"/>
    </xf>
    <xf numFmtId="44" fontId="1" fillId="2" borderId="23" xfId="1" applyFont="1" applyFill="1" applyBorder="1" applyAlignment="1">
      <alignment horizontal="center" vertical="center"/>
    </xf>
    <xf numFmtId="44" fontId="0" fillId="2" borderId="24" xfId="1" applyFont="1" applyFill="1" applyBorder="1" applyAlignment="1">
      <alignment horizontal="center" vertical="center"/>
    </xf>
    <xf numFmtId="42" fontId="0" fillId="2" borderId="25" xfId="2" applyFont="1" applyFill="1" applyBorder="1" applyAlignment="1">
      <alignment vertical="center"/>
    </xf>
    <xf numFmtId="44" fontId="2" fillId="0" borderId="16" xfId="1" applyFont="1" applyBorder="1" applyAlignment="1">
      <alignment horizontal="center"/>
    </xf>
    <xf numFmtId="44" fontId="2" fillId="0" borderId="17" xfId="1" applyFont="1" applyBorder="1" applyAlignment="1">
      <alignment horizontal="center"/>
    </xf>
    <xf numFmtId="44" fontId="2" fillId="2" borderId="16" xfId="1" applyFont="1" applyFill="1" applyBorder="1" applyAlignment="1">
      <alignment horizontal="center"/>
    </xf>
    <xf numFmtId="44" fontId="2" fillId="2" borderId="17" xfId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4" fontId="0" fillId="0" borderId="0" xfId="0" applyNumberForma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44" fontId="0" fillId="0" borderId="11" xfId="1" applyFont="1" applyFill="1" applyBorder="1" applyAlignment="1">
      <alignment horizontal="center" vertical="center"/>
    </xf>
    <xf numFmtId="44" fontId="1" fillId="0" borderId="15" xfId="1" applyFont="1" applyFill="1" applyBorder="1" applyAlignment="1">
      <alignment horizontal="center" vertical="center"/>
    </xf>
    <xf numFmtId="44" fontId="0" fillId="0" borderId="15" xfId="1" applyFont="1" applyFill="1" applyBorder="1" applyAlignment="1">
      <alignment horizontal="center" vertical="center"/>
    </xf>
    <xf numFmtId="44" fontId="2" fillId="4" borderId="26" xfId="0" applyNumberFormat="1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CBAA8-9801-4832-94CE-F15053866D26}">
  <sheetPr>
    <pageSetUpPr fitToPage="1"/>
  </sheetPr>
  <dimension ref="A1:P35"/>
  <sheetViews>
    <sheetView tabSelected="1" workbookViewId="0">
      <selection activeCell="P33" sqref="P33"/>
    </sheetView>
  </sheetViews>
  <sheetFormatPr baseColWidth="10" defaultRowHeight="15" x14ac:dyDescent="0.25"/>
  <cols>
    <col min="1" max="1" width="5.28515625" customWidth="1"/>
    <col min="2" max="2" width="53.5703125" customWidth="1"/>
    <col min="3" max="3" width="8" customWidth="1"/>
    <col min="4" max="4" width="14.28515625" bestFit="1" customWidth="1"/>
    <col min="5" max="5" width="15.5703125" customWidth="1"/>
    <col min="6" max="6" width="14.5703125" customWidth="1"/>
    <col min="7" max="8" width="15.5703125" customWidth="1"/>
    <col min="9" max="9" width="14.5703125" customWidth="1"/>
    <col min="10" max="11" width="15.5703125" customWidth="1"/>
    <col min="12" max="12" width="14.5703125" customWidth="1"/>
    <col min="13" max="13" width="15.5703125" customWidth="1"/>
    <col min="14" max="14" width="15.5703125" bestFit="1" customWidth="1"/>
    <col min="15" max="15" width="14.5703125" bestFit="1" customWidth="1"/>
    <col min="16" max="16" width="19.28515625" bestFit="1" customWidth="1"/>
  </cols>
  <sheetData>
    <row r="1" spans="1:16" ht="15.75" thickBot="1" x14ac:dyDescent="0.3"/>
    <row r="2" spans="1:16" ht="15.75" thickBot="1" x14ac:dyDescent="0.3">
      <c r="A2" s="57" t="s">
        <v>14</v>
      </c>
      <c r="B2" s="58"/>
      <c r="C2" s="58"/>
      <c r="D2" s="58"/>
      <c r="E2" s="59" t="s">
        <v>21</v>
      </c>
      <c r="F2" s="60"/>
      <c r="G2" s="61"/>
      <c r="H2" s="59" t="s">
        <v>22</v>
      </c>
      <c r="I2" s="60"/>
      <c r="J2" s="61"/>
      <c r="K2" s="59" t="s">
        <v>23</v>
      </c>
      <c r="L2" s="60"/>
      <c r="M2" s="61"/>
      <c r="N2" s="62" t="s">
        <v>25</v>
      </c>
      <c r="O2" s="63"/>
      <c r="P2" s="64"/>
    </row>
    <row r="3" spans="1:16" ht="15.75" thickBot="1" x14ac:dyDescent="0.3">
      <c r="A3" s="24" t="s">
        <v>0</v>
      </c>
      <c r="B3" s="25" t="s">
        <v>1</v>
      </c>
      <c r="C3" s="25" t="s">
        <v>2</v>
      </c>
      <c r="D3" s="26" t="s">
        <v>3</v>
      </c>
      <c r="E3" s="27" t="s">
        <v>4</v>
      </c>
      <c r="F3" s="25" t="s">
        <v>5</v>
      </c>
      <c r="G3" s="28" t="s">
        <v>6</v>
      </c>
      <c r="H3" s="27" t="s">
        <v>4</v>
      </c>
      <c r="I3" s="25" t="s">
        <v>5</v>
      </c>
      <c r="J3" s="28" t="s">
        <v>6</v>
      </c>
      <c r="K3" s="27" t="s">
        <v>4</v>
      </c>
      <c r="L3" s="25" t="s">
        <v>5</v>
      </c>
      <c r="M3" s="28" t="s">
        <v>6</v>
      </c>
      <c r="N3" s="36" t="s">
        <v>4</v>
      </c>
      <c r="O3" s="37" t="s">
        <v>5</v>
      </c>
      <c r="P3" s="38" t="s">
        <v>6</v>
      </c>
    </row>
    <row r="4" spans="1:16" ht="45" x14ac:dyDescent="0.25">
      <c r="A4" s="1">
        <v>1</v>
      </c>
      <c r="B4" s="2" t="s">
        <v>7</v>
      </c>
      <c r="C4" s="3" t="s">
        <v>8</v>
      </c>
      <c r="D4" s="4">
        <v>2</v>
      </c>
      <c r="E4" s="31">
        <v>160000</v>
      </c>
      <c r="F4" s="5">
        <f>+E4*0.19</f>
        <v>30400</v>
      </c>
      <c r="G4" s="6">
        <f>+(E4+F4)*D4</f>
        <v>380800</v>
      </c>
      <c r="H4" s="31">
        <v>250000</v>
      </c>
      <c r="I4" s="5">
        <f>+H4*0.19</f>
        <v>47500</v>
      </c>
      <c r="J4" s="6">
        <f>+(H4+I4)*D4</f>
        <v>595000</v>
      </c>
      <c r="K4" s="31">
        <v>580000</v>
      </c>
      <c r="L4" s="5">
        <f>+K4*0.19</f>
        <v>110200</v>
      </c>
      <c r="M4" s="6">
        <f>+(K4+L4)*D4</f>
        <v>1380400</v>
      </c>
      <c r="N4" s="39">
        <f>+MIN(E4,H4,K4)</f>
        <v>160000</v>
      </c>
      <c r="O4" s="40">
        <f>+N4*0.19</f>
        <v>30400</v>
      </c>
      <c r="P4" s="41">
        <f>+(N4+O4)*D4</f>
        <v>380800</v>
      </c>
    </row>
    <row r="5" spans="1:16" ht="75" x14ac:dyDescent="0.25">
      <c r="A5" s="7">
        <v>2</v>
      </c>
      <c r="B5" s="8" t="s">
        <v>15</v>
      </c>
      <c r="C5" s="9" t="s">
        <v>8</v>
      </c>
      <c r="D5" s="10">
        <v>2</v>
      </c>
      <c r="E5" s="11">
        <v>3800000</v>
      </c>
      <c r="F5" s="12">
        <f t="shared" ref="F5:F9" si="0">+E5*0.19</f>
        <v>722000</v>
      </c>
      <c r="G5" s="13">
        <f>+(E5+F5)*D5</f>
        <v>9044000</v>
      </c>
      <c r="H5" s="11">
        <v>4000000</v>
      </c>
      <c r="I5" s="12">
        <f t="shared" ref="I5:I9" si="1">+H5*0.19</f>
        <v>760000</v>
      </c>
      <c r="J5" s="13">
        <f t="shared" ref="J5:J9" si="2">+(H5+I5)*D5</f>
        <v>9520000</v>
      </c>
      <c r="K5" s="11">
        <v>4250000</v>
      </c>
      <c r="L5" s="12">
        <f t="shared" ref="L5:L9" si="3">+K5*0.19</f>
        <v>807500</v>
      </c>
      <c r="M5" s="13">
        <f t="shared" ref="M5:M9" si="4">+(K5+L5)*D5</f>
        <v>10115000</v>
      </c>
      <c r="N5" s="42">
        <f t="shared" ref="N5:N9" si="5">+MIN(E5,H5,K5)</f>
        <v>3800000</v>
      </c>
      <c r="O5" s="43">
        <f t="shared" ref="O5:O9" si="6">+N5*0.19</f>
        <v>722000</v>
      </c>
      <c r="P5" s="44">
        <f t="shared" ref="P5:P9" si="7">+(N5+O5)*D5</f>
        <v>9044000</v>
      </c>
    </row>
    <row r="6" spans="1:16" ht="60" x14ac:dyDescent="0.25">
      <c r="A6" s="7">
        <v>3</v>
      </c>
      <c r="B6" s="8" t="s">
        <v>9</v>
      </c>
      <c r="C6" s="9" t="s">
        <v>10</v>
      </c>
      <c r="D6" s="10">
        <v>22</v>
      </c>
      <c r="E6" s="11">
        <v>97100</v>
      </c>
      <c r="F6" s="12">
        <f t="shared" si="0"/>
        <v>18449</v>
      </c>
      <c r="G6" s="13">
        <f>+(E6+F6)*D6</f>
        <v>2542078</v>
      </c>
      <c r="H6" s="11">
        <v>96000</v>
      </c>
      <c r="I6" s="12">
        <f t="shared" si="1"/>
        <v>18240</v>
      </c>
      <c r="J6" s="13">
        <f t="shared" si="2"/>
        <v>2513280</v>
      </c>
      <c r="K6" s="11">
        <v>85000</v>
      </c>
      <c r="L6" s="12">
        <f t="shared" si="3"/>
        <v>16150</v>
      </c>
      <c r="M6" s="71">
        <f>+(K6+L6)*D6</f>
        <v>2225300</v>
      </c>
      <c r="N6" s="42">
        <f t="shared" si="5"/>
        <v>85000</v>
      </c>
      <c r="O6" s="43">
        <f t="shared" si="6"/>
        <v>16150</v>
      </c>
      <c r="P6" s="44">
        <f t="shared" si="7"/>
        <v>2225300</v>
      </c>
    </row>
    <row r="7" spans="1:16" ht="45" x14ac:dyDescent="0.25">
      <c r="A7" s="7">
        <v>4</v>
      </c>
      <c r="B7" s="8" t="s">
        <v>11</v>
      </c>
      <c r="C7" s="9" t="s">
        <v>10</v>
      </c>
      <c r="D7" s="10">
        <v>30</v>
      </c>
      <c r="E7" s="11">
        <v>22000</v>
      </c>
      <c r="F7" s="12">
        <f t="shared" si="0"/>
        <v>4180</v>
      </c>
      <c r="G7" s="13">
        <f>+(E7+F7)*D7</f>
        <v>785400</v>
      </c>
      <c r="H7" s="11">
        <v>24000</v>
      </c>
      <c r="I7" s="12">
        <f t="shared" si="1"/>
        <v>4560</v>
      </c>
      <c r="J7" s="13">
        <f t="shared" si="2"/>
        <v>856800</v>
      </c>
      <c r="K7" s="11">
        <v>18500</v>
      </c>
      <c r="L7" s="12">
        <f t="shared" si="3"/>
        <v>3515</v>
      </c>
      <c r="M7" s="71">
        <f>+(K7+L7)*D7</f>
        <v>660450</v>
      </c>
      <c r="N7" s="42">
        <f t="shared" si="5"/>
        <v>18500</v>
      </c>
      <c r="O7" s="43">
        <f t="shared" si="6"/>
        <v>3515</v>
      </c>
      <c r="P7" s="44">
        <f t="shared" si="7"/>
        <v>660450</v>
      </c>
    </row>
    <row r="8" spans="1:16" ht="45" x14ac:dyDescent="0.25">
      <c r="A8" s="7">
        <v>5</v>
      </c>
      <c r="B8" s="8" t="s">
        <v>12</v>
      </c>
      <c r="C8" s="9" t="s">
        <v>10</v>
      </c>
      <c r="D8" s="10">
        <v>16</v>
      </c>
      <c r="E8" s="11">
        <v>48000</v>
      </c>
      <c r="F8" s="12">
        <f t="shared" si="0"/>
        <v>9120</v>
      </c>
      <c r="G8" s="13">
        <f>+(E8+F8)*D8</f>
        <v>913920</v>
      </c>
      <c r="H8" s="11">
        <v>48500</v>
      </c>
      <c r="I8" s="12">
        <f t="shared" si="1"/>
        <v>9215</v>
      </c>
      <c r="J8" s="13">
        <f t="shared" si="2"/>
        <v>923440</v>
      </c>
      <c r="K8" s="11">
        <v>56000</v>
      </c>
      <c r="L8" s="12">
        <f t="shared" si="3"/>
        <v>10640</v>
      </c>
      <c r="M8" s="13">
        <f t="shared" si="4"/>
        <v>1066240</v>
      </c>
      <c r="N8" s="42">
        <f t="shared" si="5"/>
        <v>48000</v>
      </c>
      <c r="O8" s="43">
        <f t="shared" si="6"/>
        <v>9120</v>
      </c>
      <c r="P8" s="44">
        <f t="shared" si="7"/>
        <v>913920</v>
      </c>
    </row>
    <row r="9" spans="1:16" ht="90.75" thickBot="1" x14ac:dyDescent="0.3">
      <c r="A9" s="14">
        <v>6</v>
      </c>
      <c r="B9" s="15" t="s">
        <v>20</v>
      </c>
      <c r="C9" s="16" t="s">
        <v>10</v>
      </c>
      <c r="D9" s="17">
        <v>70</v>
      </c>
      <c r="E9" s="23">
        <v>85000</v>
      </c>
      <c r="F9" s="18">
        <f t="shared" si="0"/>
        <v>16150</v>
      </c>
      <c r="G9" s="34">
        <f>+(E9+F9)*D9</f>
        <v>7080500</v>
      </c>
      <c r="H9" s="23">
        <v>90000</v>
      </c>
      <c r="I9" s="18">
        <f t="shared" si="1"/>
        <v>17100</v>
      </c>
      <c r="J9" s="34">
        <f t="shared" si="2"/>
        <v>7497000</v>
      </c>
      <c r="K9" s="23">
        <v>45700</v>
      </c>
      <c r="L9" s="18">
        <f t="shared" si="3"/>
        <v>8683</v>
      </c>
      <c r="M9" s="72">
        <f>+(K9+L9)*D9</f>
        <v>3806810</v>
      </c>
      <c r="N9" s="45">
        <f t="shared" si="5"/>
        <v>45700</v>
      </c>
      <c r="O9" s="46">
        <f t="shared" si="6"/>
        <v>8683</v>
      </c>
      <c r="P9" s="47">
        <f t="shared" si="7"/>
        <v>3806810</v>
      </c>
    </row>
    <row r="10" spans="1:16" ht="15.75" thickBot="1" x14ac:dyDescent="0.3">
      <c r="A10" s="19"/>
      <c r="B10" s="20"/>
      <c r="C10" s="19"/>
      <c r="D10" s="19"/>
      <c r="E10" s="53" t="s">
        <v>13</v>
      </c>
      <c r="F10" s="54"/>
      <c r="G10" s="29">
        <f>SUM(G4:G9)</f>
        <v>20746698</v>
      </c>
      <c r="H10" s="53" t="s">
        <v>13</v>
      </c>
      <c r="I10" s="54"/>
      <c r="J10" s="29">
        <f>SUM(J4:J9)</f>
        <v>21905520</v>
      </c>
      <c r="K10" s="53" t="s">
        <v>13</v>
      </c>
      <c r="L10" s="54"/>
      <c r="M10" s="29">
        <f>SUM(M4:M9)</f>
        <v>19254200</v>
      </c>
      <c r="N10" s="55" t="s">
        <v>13</v>
      </c>
      <c r="O10" s="56"/>
      <c r="P10" s="48">
        <f>SUM(P4:P9)</f>
        <v>17031280</v>
      </c>
    </row>
    <row r="11" spans="1:16" ht="15.75" thickBot="1" x14ac:dyDescent="0.3"/>
    <row r="12" spans="1:16" ht="15.75" thickBot="1" x14ac:dyDescent="0.3">
      <c r="A12" s="57" t="s">
        <v>16</v>
      </c>
      <c r="B12" s="58"/>
      <c r="C12" s="58"/>
      <c r="D12" s="58"/>
      <c r="E12" s="59" t="s">
        <v>21</v>
      </c>
      <c r="F12" s="60"/>
      <c r="G12" s="61"/>
      <c r="H12" s="59" t="s">
        <v>22</v>
      </c>
      <c r="I12" s="60"/>
      <c r="J12" s="61"/>
      <c r="K12" s="59" t="s">
        <v>23</v>
      </c>
      <c r="L12" s="60"/>
      <c r="M12" s="61"/>
      <c r="N12" s="62" t="s">
        <v>25</v>
      </c>
      <c r="O12" s="63"/>
      <c r="P12" s="64"/>
    </row>
    <row r="13" spans="1:16" ht="15.75" thickBot="1" x14ac:dyDescent="0.3">
      <c r="A13" s="24" t="s">
        <v>0</v>
      </c>
      <c r="B13" s="25" t="s">
        <v>1</v>
      </c>
      <c r="C13" s="25" t="s">
        <v>2</v>
      </c>
      <c r="D13" s="26" t="s">
        <v>3</v>
      </c>
      <c r="E13" s="27" t="s">
        <v>4</v>
      </c>
      <c r="F13" s="25" t="s">
        <v>5</v>
      </c>
      <c r="G13" s="28" t="s">
        <v>6</v>
      </c>
      <c r="H13" s="27" t="s">
        <v>4</v>
      </c>
      <c r="I13" s="25" t="s">
        <v>5</v>
      </c>
      <c r="J13" s="28" t="s">
        <v>6</v>
      </c>
      <c r="K13" s="27" t="s">
        <v>4</v>
      </c>
      <c r="L13" s="25" t="s">
        <v>5</v>
      </c>
      <c r="M13" s="28" t="s">
        <v>6</v>
      </c>
      <c r="N13" s="36" t="s">
        <v>4</v>
      </c>
      <c r="O13" s="37" t="s">
        <v>5</v>
      </c>
      <c r="P13" s="38" t="s">
        <v>6</v>
      </c>
    </row>
    <row r="14" spans="1:16" ht="120" x14ac:dyDescent="0.25">
      <c r="A14" s="1">
        <v>1</v>
      </c>
      <c r="B14" s="2" t="s">
        <v>17</v>
      </c>
      <c r="C14" s="3" t="s">
        <v>8</v>
      </c>
      <c r="D14" s="4">
        <v>1</v>
      </c>
      <c r="E14" s="30">
        <v>13000000</v>
      </c>
      <c r="F14" s="5">
        <f t="shared" ref="F14:F18" si="8">+E14*0.19</f>
        <v>2470000</v>
      </c>
      <c r="G14" s="6">
        <f t="shared" ref="G14:G18" si="9">+(E14+F14)*D14</f>
        <v>15470000</v>
      </c>
      <c r="H14" s="30">
        <v>13500000</v>
      </c>
      <c r="I14" s="5">
        <f t="shared" ref="I14:I18" si="10">+H14*0.19</f>
        <v>2565000</v>
      </c>
      <c r="J14" s="6">
        <f>+(H14+I14)*D14</f>
        <v>16065000</v>
      </c>
      <c r="K14" s="30">
        <v>16850000</v>
      </c>
      <c r="L14" s="5">
        <f t="shared" ref="L14:L18" si="11">+K14*0.19</f>
        <v>3201500</v>
      </c>
      <c r="M14" s="6">
        <f>+(K14+L14)*D14</f>
        <v>20051500</v>
      </c>
      <c r="N14" s="49">
        <f>+MIN(E14,H14,K14)</f>
        <v>13000000</v>
      </c>
      <c r="O14" s="40">
        <f t="shared" ref="O14:O18" si="12">+N14*0.19</f>
        <v>2470000</v>
      </c>
      <c r="P14" s="41">
        <f>+(N14+O14)*D14</f>
        <v>15470000</v>
      </c>
    </row>
    <row r="15" spans="1:16" ht="60" x14ac:dyDescent="0.25">
      <c r="A15" s="7">
        <v>2</v>
      </c>
      <c r="B15" s="8" t="s">
        <v>9</v>
      </c>
      <c r="C15" s="9" t="s">
        <v>10</v>
      </c>
      <c r="D15" s="10">
        <v>60</v>
      </c>
      <c r="E15" s="11">
        <v>97100</v>
      </c>
      <c r="F15" s="12">
        <f t="shared" si="8"/>
        <v>18449</v>
      </c>
      <c r="G15" s="13">
        <f t="shared" si="9"/>
        <v>6932940</v>
      </c>
      <c r="H15" s="11">
        <v>96000</v>
      </c>
      <c r="I15" s="12">
        <f t="shared" si="10"/>
        <v>18240</v>
      </c>
      <c r="J15" s="71">
        <f t="shared" ref="J15:J18" si="13">+(H15+I15)*D15</f>
        <v>6854400</v>
      </c>
      <c r="K15" s="11">
        <v>98000</v>
      </c>
      <c r="L15" s="12">
        <f t="shared" si="11"/>
        <v>18620</v>
      </c>
      <c r="M15" s="13">
        <f t="shared" ref="M15:M18" si="14">+(K15+L15)*D15</f>
        <v>6997200</v>
      </c>
      <c r="N15" s="42">
        <f t="shared" ref="N15:N18" si="15">+MIN(E15,H15,K15)</f>
        <v>96000</v>
      </c>
      <c r="O15" s="43">
        <f t="shared" si="12"/>
        <v>18240</v>
      </c>
      <c r="P15" s="44">
        <f t="shared" ref="P15:P18" si="16">+(N15+O15)*D15</f>
        <v>6854400</v>
      </c>
    </row>
    <row r="16" spans="1:16" ht="45" x14ac:dyDescent="0.25">
      <c r="A16" s="7">
        <v>3</v>
      </c>
      <c r="B16" s="8" t="s">
        <v>11</v>
      </c>
      <c r="C16" s="9" t="s">
        <v>10</v>
      </c>
      <c r="D16" s="10">
        <v>20</v>
      </c>
      <c r="E16" s="11">
        <v>22000</v>
      </c>
      <c r="F16" s="12">
        <f t="shared" si="8"/>
        <v>4180</v>
      </c>
      <c r="G16" s="13">
        <f t="shared" si="9"/>
        <v>523600</v>
      </c>
      <c r="H16" s="11">
        <v>24000</v>
      </c>
      <c r="I16" s="12">
        <f t="shared" si="10"/>
        <v>4560</v>
      </c>
      <c r="J16" s="13">
        <f t="shared" si="13"/>
        <v>571200</v>
      </c>
      <c r="K16" s="11">
        <v>18500</v>
      </c>
      <c r="L16" s="12">
        <f t="shared" si="11"/>
        <v>3515</v>
      </c>
      <c r="M16" s="71">
        <f>+(K16+L16)*D16</f>
        <v>440300</v>
      </c>
      <c r="N16" s="42">
        <f t="shared" si="15"/>
        <v>18500</v>
      </c>
      <c r="O16" s="43">
        <f t="shared" si="12"/>
        <v>3515</v>
      </c>
      <c r="P16" s="44">
        <f t="shared" si="16"/>
        <v>440300</v>
      </c>
    </row>
    <row r="17" spans="1:16" ht="45" x14ac:dyDescent="0.25">
      <c r="A17" s="7">
        <v>4</v>
      </c>
      <c r="B17" s="8" t="s">
        <v>12</v>
      </c>
      <c r="C17" s="9" t="s">
        <v>10</v>
      </c>
      <c r="D17" s="10">
        <v>50</v>
      </c>
      <c r="E17" s="11">
        <v>48000</v>
      </c>
      <c r="F17" s="12">
        <f t="shared" si="8"/>
        <v>9120</v>
      </c>
      <c r="G17" s="13">
        <f t="shared" si="9"/>
        <v>2856000</v>
      </c>
      <c r="H17" s="11">
        <v>48500</v>
      </c>
      <c r="I17" s="12">
        <f t="shared" si="10"/>
        <v>9215</v>
      </c>
      <c r="J17" s="13">
        <f t="shared" si="13"/>
        <v>2885750</v>
      </c>
      <c r="K17" s="11">
        <v>56000</v>
      </c>
      <c r="L17" s="12">
        <f t="shared" si="11"/>
        <v>10640</v>
      </c>
      <c r="M17" s="13">
        <f t="shared" si="14"/>
        <v>3332000</v>
      </c>
      <c r="N17" s="42">
        <f t="shared" si="15"/>
        <v>48000</v>
      </c>
      <c r="O17" s="43">
        <f t="shared" si="12"/>
        <v>9120</v>
      </c>
      <c r="P17" s="44">
        <f t="shared" si="16"/>
        <v>2856000</v>
      </c>
    </row>
    <row r="18" spans="1:16" ht="90.75" thickBot="1" x14ac:dyDescent="0.3">
      <c r="A18" s="14">
        <v>5</v>
      </c>
      <c r="B18" s="15" t="s">
        <v>20</v>
      </c>
      <c r="C18" s="16" t="s">
        <v>10</v>
      </c>
      <c r="D18" s="17">
        <v>35</v>
      </c>
      <c r="E18" s="23">
        <v>85000</v>
      </c>
      <c r="F18" s="18">
        <f t="shared" si="8"/>
        <v>16150</v>
      </c>
      <c r="G18" s="34">
        <f t="shared" si="9"/>
        <v>3540250</v>
      </c>
      <c r="H18" s="23">
        <v>90000</v>
      </c>
      <c r="I18" s="18">
        <f t="shared" si="10"/>
        <v>17100</v>
      </c>
      <c r="J18" s="34">
        <f t="shared" si="13"/>
        <v>3748500</v>
      </c>
      <c r="K18" s="23">
        <v>45700</v>
      </c>
      <c r="L18" s="18">
        <f t="shared" si="11"/>
        <v>8683</v>
      </c>
      <c r="M18" s="72">
        <f>+(K18+L18)*D18</f>
        <v>1903405</v>
      </c>
      <c r="N18" s="45">
        <f t="shared" si="15"/>
        <v>45700</v>
      </c>
      <c r="O18" s="46">
        <f t="shared" si="12"/>
        <v>8683</v>
      </c>
      <c r="P18" s="47">
        <f t="shared" si="16"/>
        <v>1903405</v>
      </c>
    </row>
    <row r="19" spans="1:16" ht="15.75" thickBot="1" x14ac:dyDescent="0.3">
      <c r="A19" s="19"/>
      <c r="B19" s="20"/>
      <c r="C19" s="19"/>
      <c r="D19" s="19"/>
      <c r="E19" s="53" t="s">
        <v>13</v>
      </c>
      <c r="F19" s="54"/>
      <c r="G19" s="29">
        <f>SUM(G14:G18)</f>
        <v>29322790</v>
      </c>
      <c r="H19" s="53" t="s">
        <v>13</v>
      </c>
      <c r="I19" s="54"/>
      <c r="J19" s="29">
        <f>SUM(J14:J18)</f>
        <v>30124850</v>
      </c>
      <c r="K19" s="53" t="s">
        <v>13</v>
      </c>
      <c r="L19" s="54"/>
      <c r="M19" s="29">
        <f>SUM(M14:M18)</f>
        <v>32724405</v>
      </c>
      <c r="N19" s="55" t="s">
        <v>13</v>
      </c>
      <c r="O19" s="56"/>
      <c r="P19" s="48">
        <f>SUM(P14:P18)</f>
        <v>27524105</v>
      </c>
    </row>
    <row r="20" spans="1:16" ht="15.75" thickBot="1" x14ac:dyDescent="0.3">
      <c r="A20" s="19"/>
      <c r="B20" s="20"/>
      <c r="C20" s="19"/>
      <c r="D20" s="19"/>
      <c r="E20" s="21"/>
      <c r="F20" s="21"/>
      <c r="G20" s="22"/>
      <c r="H20" s="21"/>
      <c r="I20" s="21"/>
      <c r="J20" s="22"/>
      <c r="K20" s="21"/>
      <c r="L20" s="21"/>
      <c r="M20" s="22"/>
      <c r="N20" s="21"/>
      <c r="O20" s="21"/>
      <c r="P20" s="22"/>
    </row>
    <row r="21" spans="1:16" ht="15.75" thickBot="1" x14ac:dyDescent="0.3">
      <c r="A21" s="57" t="s">
        <v>18</v>
      </c>
      <c r="B21" s="58"/>
      <c r="C21" s="58"/>
      <c r="D21" s="58"/>
      <c r="E21" s="59" t="s">
        <v>21</v>
      </c>
      <c r="F21" s="60"/>
      <c r="G21" s="61"/>
      <c r="H21" s="59" t="s">
        <v>22</v>
      </c>
      <c r="I21" s="60"/>
      <c r="J21" s="61"/>
      <c r="K21" s="59" t="s">
        <v>23</v>
      </c>
      <c r="L21" s="60"/>
      <c r="M21" s="61"/>
      <c r="N21" s="62" t="s">
        <v>25</v>
      </c>
      <c r="O21" s="63"/>
      <c r="P21" s="64"/>
    </row>
    <row r="22" spans="1:16" ht="15.75" thickBot="1" x14ac:dyDescent="0.3">
      <c r="A22" s="24" t="s">
        <v>0</v>
      </c>
      <c r="B22" s="25" t="s">
        <v>1</v>
      </c>
      <c r="C22" s="25" t="s">
        <v>2</v>
      </c>
      <c r="D22" s="26" t="s">
        <v>3</v>
      </c>
      <c r="E22" s="27" t="s">
        <v>4</v>
      </c>
      <c r="F22" s="25" t="s">
        <v>5</v>
      </c>
      <c r="G22" s="28" t="s">
        <v>6</v>
      </c>
      <c r="H22" s="27" t="s">
        <v>4</v>
      </c>
      <c r="I22" s="25" t="s">
        <v>5</v>
      </c>
      <c r="J22" s="28" t="s">
        <v>6</v>
      </c>
      <c r="K22" s="27" t="s">
        <v>4</v>
      </c>
      <c r="L22" s="25" t="s">
        <v>5</v>
      </c>
      <c r="M22" s="28" t="s">
        <v>6</v>
      </c>
      <c r="N22" s="36" t="s">
        <v>4</v>
      </c>
      <c r="O22" s="37" t="s">
        <v>5</v>
      </c>
      <c r="P22" s="38" t="s">
        <v>6</v>
      </c>
    </row>
    <row r="23" spans="1:16" ht="45" x14ac:dyDescent="0.25">
      <c r="A23" s="1">
        <v>1</v>
      </c>
      <c r="B23" s="2" t="s">
        <v>7</v>
      </c>
      <c r="C23" s="3" t="s">
        <v>8</v>
      </c>
      <c r="D23" s="4">
        <v>1</v>
      </c>
      <c r="E23" s="31">
        <v>160000</v>
      </c>
      <c r="F23" s="5">
        <f>+E23*0.19</f>
        <v>30400</v>
      </c>
      <c r="G23" s="6">
        <f>+(E23+F23)*D23</f>
        <v>190400</v>
      </c>
      <c r="H23" s="31">
        <v>250000</v>
      </c>
      <c r="I23" s="5">
        <f>+H23*0.19</f>
        <v>47500</v>
      </c>
      <c r="J23" s="32">
        <f>+(H23+I23)*D23</f>
        <v>297500</v>
      </c>
      <c r="K23" s="31">
        <v>580000</v>
      </c>
      <c r="L23" s="5">
        <f>+K23*0.19</f>
        <v>110200</v>
      </c>
      <c r="M23" s="6">
        <f>+(K23+L23)*D23</f>
        <v>690200</v>
      </c>
      <c r="N23" s="50">
        <f>+MIN(E23,H23,K23)</f>
        <v>160000</v>
      </c>
      <c r="O23" s="40">
        <f>+N23*0.19</f>
        <v>30400</v>
      </c>
      <c r="P23" s="41">
        <f>+(N23+O23)*D23</f>
        <v>190400</v>
      </c>
    </row>
    <row r="24" spans="1:16" ht="75" x14ac:dyDescent="0.25">
      <c r="A24" s="7">
        <v>2</v>
      </c>
      <c r="B24" s="8" t="s">
        <v>19</v>
      </c>
      <c r="C24" s="9" t="s">
        <v>8</v>
      </c>
      <c r="D24" s="10">
        <v>1</v>
      </c>
      <c r="E24" s="11">
        <v>2900000</v>
      </c>
      <c r="F24" s="12">
        <f t="shared" ref="F24:F28" si="17">+E24*0.19</f>
        <v>551000</v>
      </c>
      <c r="G24" s="13">
        <f t="shared" ref="G24:G28" si="18">+(E24+F24)*D24</f>
        <v>3451000</v>
      </c>
      <c r="H24" s="11">
        <v>2950000</v>
      </c>
      <c r="I24" s="12">
        <f t="shared" ref="I24:I28" si="19">+H24*0.19</f>
        <v>560500</v>
      </c>
      <c r="J24" s="33">
        <f t="shared" ref="J24:J28" si="20">+(H24+I24)*D24</f>
        <v>3510500</v>
      </c>
      <c r="K24" s="11">
        <v>3650000</v>
      </c>
      <c r="L24" s="12">
        <f t="shared" ref="L24:L28" si="21">+K24*0.19</f>
        <v>693500</v>
      </c>
      <c r="M24" s="13">
        <f t="shared" ref="M24:M28" si="22">+(K24+L24)*D24</f>
        <v>4343500</v>
      </c>
      <c r="N24" s="51">
        <f t="shared" ref="N24:N28" si="23">+MIN(E24,H24,K24)</f>
        <v>2900000</v>
      </c>
      <c r="O24" s="43">
        <f t="shared" ref="O24:O28" si="24">+N24*0.19</f>
        <v>551000</v>
      </c>
      <c r="P24" s="44">
        <f t="shared" ref="P24:P28" si="25">+(N24+O24)*D24</f>
        <v>3451000</v>
      </c>
    </row>
    <row r="25" spans="1:16" ht="60" x14ac:dyDescent="0.25">
      <c r="A25" s="7">
        <v>3</v>
      </c>
      <c r="B25" s="8" t="s">
        <v>9</v>
      </c>
      <c r="C25" s="9" t="s">
        <v>10</v>
      </c>
      <c r="D25" s="10">
        <v>10</v>
      </c>
      <c r="E25" s="11">
        <v>97100</v>
      </c>
      <c r="F25" s="12">
        <f t="shared" si="17"/>
        <v>18449</v>
      </c>
      <c r="G25" s="13">
        <f t="shared" si="18"/>
        <v>1155490</v>
      </c>
      <c r="H25" s="11">
        <v>96000</v>
      </c>
      <c r="I25" s="12">
        <f t="shared" si="19"/>
        <v>18240</v>
      </c>
      <c r="J25" s="33">
        <f t="shared" si="20"/>
        <v>1142400</v>
      </c>
      <c r="K25" s="11">
        <v>85000</v>
      </c>
      <c r="L25" s="12">
        <f t="shared" si="21"/>
        <v>16150</v>
      </c>
      <c r="M25" s="71">
        <f t="shared" si="22"/>
        <v>1011500</v>
      </c>
      <c r="N25" s="51">
        <f t="shared" si="23"/>
        <v>85000</v>
      </c>
      <c r="O25" s="43">
        <f t="shared" si="24"/>
        <v>16150</v>
      </c>
      <c r="P25" s="44">
        <f>+(N25+O25)*D25</f>
        <v>1011500</v>
      </c>
    </row>
    <row r="26" spans="1:16" ht="45" x14ac:dyDescent="0.25">
      <c r="A26" s="7">
        <v>4</v>
      </c>
      <c r="B26" s="8" t="s">
        <v>11</v>
      </c>
      <c r="C26" s="9" t="s">
        <v>10</v>
      </c>
      <c r="D26" s="10">
        <v>10</v>
      </c>
      <c r="E26" s="11">
        <v>22000</v>
      </c>
      <c r="F26" s="12">
        <f t="shared" si="17"/>
        <v>4180</v>
      </c>
      <c r="G26" s="13">
        <f t="shared" si="18"/>
        <v>261800</v>
      </c>
      <c r="H26" s="11">
        <v>24000</v>
      </c>
      <c r="I26" s="12">
        <f t="shared" si="19"/>
        <v>4560</v>
      </c>
      <c r="J26" s="33">
        <f t="shared" si="20"/>
        <v>285600</v>
      </c>
      <c r="K26" s="11">
        <v>18500</v>
      </c>
      <c r="L26" s="12">
        <f t="shared" si="21"/>
        <v>3515</v>
      </c>
      <c r="M26" s="71">
        <f t="shared" si="22"/>
        <v>220150</v>
      </c>
      <c r="N26" s="51">
        <f t="shared" si="23"/>
        <v>18500</v>
      </c>
      <c r="O26" s="43">
        <f t="shared" si="24"/>
        <v>3515</v>
      </c>
      <c r="P26" s="44">
        <f t="shared" si="25"/>
        <v>220150</v>
      </c>
    </row>
    <row r="27" spans="1:16" ht="45" x14ac:dyDescent="0.25">
      <c r="A27" s="7">
        <v>5</v>
      </c>
      <c r="B27" s="8" t="s">
        <v>12</v>
      </c>
      <c r="C27" s="9" t="s">
        <v>10</v>
      </c>
      <c r="D27" s="10">
        <v>10</v>
      </c>
      <c r="E27" s="11">
        <v>48000</v>
      </c>
      <c r="F27" s="12">
        <f t="shared" si="17"/>
        <v>9120</v>
      </c>
      <c r="G27" s="13">
        <f t="shared" si="18"/>
        <v>571200</v>
      </c>
      <c r="H27" s="11">
        <v>48500</v>
      </c>
      <c r="I27" s="12">
        <f t="shared" si="19"/>
        <v>9215</v>
      </c>
      <c r="J27" s="33">
        <f t="shared" si="20"/>
        <v>577150</v>
      </c>
      <c r="K27" s="11">
        <v>56000</v>
      </c>
      <c r="L27" s="12">
        <f t="shared" si="21"/>
        <v>10640</v>
      </c>
      <c r="M27" s="13">
        <f t="shared" si="22"/>
        <v>666400</v>
      </c>
      <c r="N27" s="51">
        <f t="shared" si="23"/>
        <v>48000</v>
      </c>
      <c r="O27" s="43">
        <f t="shared" si="24"/>
        <v>9120</v>
      </c>
      <c r="P27" s="44">
        <f t="shared" si="25"/>
        <v>571200</v>
      </c>
    </row>
    <row r="28" spans="1:16" ht="90.75" thickBot="1" x14ac:dyDescent="0.3">
      <c r="A28" s="14">
        <v>6</v>
      </c>
      <c r="B28" s="15" t="s">
        <v>20</v>
      </c>
      <c r="C28" s="16" t="s">
        <v>10</v>
      </c>
      <c r="D28" s="17">
        <v>35</v>
      </c>
      <c r="E28" s="23">
        <v>85000</v>
      </c>
      <c r="F28" s="18">
        <f t="shared" si="17"/>
        <v>16150</v>
      </c>
      <c r="G28" s="34">
        <f t="shared" si="18"/>
        <v>3540250</v>
      </c>
      <c r="H28" s="23">
        <v>90000</v>
      </c>
      <c r="I28" s="18">
        <f t="shared" si="19"/>
        <v>17100</v>
      </c>
      <c r="J28" s="35">
        <f t="shared" si="20"/>
        <v>3748500</v>
      </c>
      <c r="K28" s="23">
        <v>45700</v>
      </c>
      <c r="L28" s="18">
        <f t="shared" si="21"/>
        <v>8683</v>
      </c>
      <c r="M28" s="73">
        <f t="shared" si="22"/>
        <v>1903405</v>
      </c>
      <c r="N28" s="52">
        <f t="shared" si="23"/>
        <v>45700</v>
      </c>
      <c r="O28" s="46">
        <f t="shared" si="24"/>
        <v>8683</v>
      </c>
      <c r="P28" s="47">
        <f t="shared" si="25"/>
        <v>1903405</v>
      </c>
    </row>
    <row r="29" spans="1:16" ht="15.75" thickBot="1" x14ac:dyDescent="0.3">
      <c r="A29" s="19"/>
      <c r="B29" s="20"/>
      <c r="C29" s="19"/>
      <c r="D29" s="19"/>
      <c r="E29" s="53" t="s">
        <v>13</v>
      </c>
      <c r="F29" s="54"/>
      <c r="G29" s="29">
        <f>SUM(G23:G28)</f>
        <v>9170140</v>
      </c>
      <c r="H29" s="53" t="s">
        <v>13</v>
      </c>
      <c r="I29" s="54"/>
      <c r="J29" s="29">
        <f>SUM(J23:J28)</f>
        <v>9561650</v>
      </c>
      <c r="K29" s="53" t="s">
        <v>13</v>
      </c>
      <c r="L29" s="54"/>
      <c r="M29" s="29">
        <f>SUM(M23:M28)</f>
        <v>8835155</v>
      </c>
      <c r="N29" s="55" t="s">
        <v>13</v>
      </c>
      <c r="O29" s="56"/>
      <c r="P29" s="48">
        <f>SUM(P23:P28)</f>
        <v>7347655</v>
      </c>
    </row>
    <row r="30" spans="1:16" ht="15.75" thickBot="1" x14ac:dyDescent="0.3">
      <c r="A30" s="19"/>
      <c r="B30" s="20"/>
      <c r="C30" s="19"/>
      <c r="D30" s="19"/>
      <c r="E30" s="21"/>
      <c r="F30" s="21"/>
      <c r="G30" s="22"/>
      <c r="H30" s="21"/>
      <c r="I30" s="21"/>
      <c r="J30" s="22"/>
      <c r="K30" s="21"/>
      <c r="L30" s="21"/>
      <c r="M30" s="22"/>
      <c r="N30" s="21"/>
      <c r="O30" s="21"/>
      <c r="P30" s="22"/>
    </row>
    <row r="31" spans="1:16" x14ac:dyDescent="0.25">
      <c r="N31" s="67" t="s">
        <v>24</v>
      </c>
      <c r="O31" s="68"/>
      <c r="P31" s="74">
        <f>+P10+P19+P29</f>
        <v>51903040</v>
      </c>
    </row>
    <row r="32" spans="1:16" ht="15.75" thickBot="1" x14ac:dyDescent="0.3">
      <c r="D32" s="65"/>
      <c r="E32" s="65"/>
      <c r="F32" s="65"/>
      <c r="G32" s="65"/>
      <c r="H32" s="65"/>
      <c r="I32" s="65"/>
      <c r="N32" s="69"/>
      <c r="O32" s="70"/>
      <c r="P32" s="75"/>
    </row>
    <row r="33" spans="2:9" x14ac:dyDescent="0.25">
      <c r="B33" s="65"/>
      <c r="C33" s="65"/>
      <c r="D33" s="66"/>
      <c r="E33" s="65"/>
      <c r="F33" s="66"/>
      <c r="G33" s="65"/>
      <c r="H33" s="66"/>
      <c r="I33" s="65"/>
    </row>
    <row r="34" spans="2:9" x14ac:dyDescent="0.25">
      <c r="B34" s="65"/>
      <c r="C34" s="65"/>
      <c r="D34" s="66"/>
      <c r="E34" s="65"/>
      <c r="F34" s="66"/>
      <c r="G34" s="65"/>
      <c r="H34" s="66"/>
      <c r="I34" s="65"/>
    </row>
    <row r="35" spans="2:9" x14ac:dyDescent="0.25">
      <c r="B35" s="65"/>
      <c r="C35" s="65"/>
      <c r="D35" s="66"/>
      <c r="E35" s="65"/>
      <c r="F35" s="66"/>
      <c r="G35" s="65"/>
      <c r="H35" s="66"/>
      <c r="I35" s="65"/>
    </row>
  </sheetData>
  <mergeCells count="44">
    <mergeCell ref="A21:D21"/>
    <mergeCell ref="E12:G12"/>
    <mergeCell ref="E21:G21"/>
    <mergeCell ref="H33:I33"/>
    <mergeCell ref="H34:I34"/>
    <mergeCell ref="B33:C33"/>
    <mergeCell ref="B34:C34"/>
    <mergeCell ref="A12:D12"/>
    <mergeCell ref="H35:I35"/>
    <mergeCell ref="N12:P12"/>
    <mergeCell ref="N19:O19"/>
    <mergeCell ref="N21:P21"/>
    <mergeCell ref="H29:I29"/>
    <mergeCell ref="K12:M12"/>
    <mergeCell ref="K19:L19"/>
    <mergeCell ref="K21:M21"/>
    <mergeCell ref="K29:L29"/>
    <mergeCell ref="H12:J12"/>
    <mergeCell ref="H19:I19"/>
    <mergeCell ref="H21:J21"/>
    <mergeCell ref="N31:O32"/>
    <mergeCell ref="P31:P32"/>
    <mergeCell ref="H32:I32"/>
    <mergeCell ref="B35:C35"/>
    <mergeCell ref="D32:E32"/>
    <mergeCell ref="F32:G32"/>
    <mergeCell ref="D33:E33"/>
    <mergeCell ref="D34:E34"/>
    <mergeCell ref="D35:E35"/>
    <mergeCell ref="F33:G33"/>
    <mergeCell ref="F34:G34"/>
    <mergeCell ref="F35:G35"/>
    <mergeCell ref="A2:D2"/>
    <mergeCell ref="E2:G2"/>
    <mergeCell ref="H2:J2"/>
    <mergeCell ref="K2:M2"/>
    <mergeCell ref="N2:P2"/>
    <mergeCell ref="E10:F10"/>
    <mergeCell ref="H10:I10"/>
    <mergeCell ref="K10:L10"/>
    <mergeCell ref="N10:O10"/>
    <mergeCell ref="N29:O29"/>
    <mergeCell ref="E29:F29"/>
    <mergeCell ref="E19:F19"/>
  </mergeCells>
  <pageMargins left="0.7" right="0.7" top="0.75" bottom="0.75" header="0.3" footer="0.3"/>
  <pageSetup paperSize="9" scale="3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Esteban Castaño Giraldo</dc:creator>
  <cp:lastModifiedBy>Daniela Jimenez Gomez</cp:lastModifiedBy>
  <cp:lastPrinted>2023-08-30T14:10:05Z</cp:lastPrinted>
  <dcterms:created xsi:type="dcterms:W3CDTF">2023-08-14T13:23:27Z</dcterms:created>
  <dcterms:modified xsi:type="dcterms:W3CDTF">2023-09-06T14:00:57Z</dcterms:modified>
</cp:coreProperties>
</file>