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\BIENES Y  SERVICIOS\LABORATORIO\REACTIVOS\"/>
    </mc:Choice>
  </mc:AlternateContent>
  <xr:revisionPtr revIDLastSave="0" documentId="13_ncr:1_{4A92F761-F2E2-4254-944E-E3C77FB44406}" xr6:coauthVersionLast="47" xr6:coauthVersionMax="47" xr10:uidLastSave="{00000000-0000-0000-0000-000000000000}"/>
  <bookViews>
    <workbookView xWindow="-120" yWindow="-120" windowWidth="29040" windowHeight="15840" xr2:uid="{DFB27F22-20C6-45C7-9171-0065DF7D68B4}"/>
  </bookViews>
  <sheets>
    <sheet name="ESTUDIO DE MERCAD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8" i="3" l="1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" i="3"/>
  <c r="M4" i="3"/>
  <c r="M48" i="3" s="1"/>
  <c r="K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L5" i="3"/>
  <c r="L6" i="3"/>
  <c r="L7" i="3"/>
  <c r="L8" i="3"/>
  <c r="L9" i="3"/>
  <c r="L10" i="3"/>
  <c r="L11" i="3"/>
  <c r="L48" i="3" s="1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" i="3"/>
  <c r="K48" i="3"/>
  <c r="J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G48" i="3"/>
  <c r="H47" i="3"/>
  <c r="I47" i="3" s="1"/>
  <c r="H46" i="3"/>
  <c r="I46" i="3" s="1"/>
  <c r="H45" i="3"/>
  <c r="I45" i="3" s="1"/>
  <c r="I44" i="3"/>
  <c r="H44" i="3"/>
  <c r="H43" i="3"/>
  <c r="I43" i="3" s="1"/>
  <c r="H42" i="3"/>
  <c r="I42" i="3" s="1"/>
  <c r="I41" i="3"/>
  <c r="H41" i="3"/>
  <c r="H40" i="3"/>
  <c r="I40" i="3" s="1"/>
  <c r="H39" i="3"/>
  <c r="I39" i="3" s="1"/>
  <c r="H38" i="3"/>
  <c r="I38" i="3" s="1"/>
  <c r="H37" i="3"/>
  <c r="I37" i="3" s="1"/>
  <c r="H36" i="3"/>
  <c r="I36" i="3" s="1"/>
  <c r="H35" i="3"/>
  <c r="I35" i="3" s="1"/>
  <c r="H34" i="3"/>
  <c r="I34" i="3" s="1"/>
  <c r="H33" i="3"/>
  <c r="I33" i="3" s="1"/>
  <c r="H32" i="3"/>
  <c r="I32" i="3" s="1"/>
  <c r="H31" i="3"/>
  <c r="I31" i="3" s="1"/>
  <c r="I30" i="3"/>
  <c r="H30" i="3"/>
  <c r="H29" i="3"/>
  <c r="I29" i="3" s="1"/>
  <c r="H28" i="3"/>
  <c r="I28" i="3" s="1"/>
  <c r="H27" i="3"/>
  <c r="I27" i="3" s="1"/>
  <c r="H26" i="3"/>
  <c r="I26" i="3" s="1"/>
  <c r="I25" i="3"/>
  <c r="H25" i="3"/>
  <c r="H24" i="3"/>
  <c r="I24" i="3" s="1"/>
  <c r="H23" i="3"/>
  <c r="I23" i="3" s="1"/>
  <c r="H22" i="3"/>
  <c r="I22" i="3" s="1"/>
  <c r="H21" i="3"/>
  <c r="I21" i="3" s="1"/>
  <c r="H20" i="3"/>
  <c r="I20" i="3" s="1"/>
  <c r="H19" i="3"/>
  <c r="I19" i="3" s="1"/>
  <c r="H18" i="3"/>
  <c r="I18" i="3" s="1"/>
  <c r="H17" i="3"/>
  <c r="I17" i="3" s="1"/>
  <c r="H16" i="3"/>
  <c r="I16" i="3" s="1"/>
  <c r="H15" i="3"/>
  <c r="I15" i="3" s="1"/>
  <c r="I14" i="3"/>
  <c r="H14" i="3"/>
  <c r="H13" i="3"/>
  <c r="I13" i="3" s="1"/>
  <c r="H12" i="3"/>
  <c r="I12" i="3" s="1"/>
  <c r="H11" i="3"/>
  <c r="I11" i="3" s="1"/>
  <c r="H10" i="3"/>
  <c r="I10" i="3" s="1"/>
  <c r="I9" i="3"/>
  <c r="H9" i="3"/>
  <c r="H8" i="3"/>
  <c r="I8" i="3" s="1"/>
  <c r="H7" i="3"/>
  <c r="I7" i="3" s="1"/>
  <c r="H6" i="3"/>
  <c r="I6" i="3" s="1"/>
  <c r="H5" i="3"/>
  <c r="I5" i="3" s="1"/>
  <c r="H4" i="3"/>
  <c r="H48" i="3" l="1"/>
  <c r="I4" i="3"/>
  <c r="I48" i="3" s="1"/>
</calcChain>
</file>

<file path=xl/sharedStrings.xml><?xml version="1.0" encoding="utf-8"?>
<sst xmlns="http://schemas.openxmlformats.org/spreadsheetml/2006/main" count="104" uniqueCount="84">
  <si>
    <t>ITEM</t>
  </si>
  <si>
    <t>REFERENCIA</t>
  </si>
  <si>
    <t xml:space="preserve">CANTIDAD </t>
  </si>
  <si>
    <t xml:space="preserve">PRESENTACIÓN </t>
  </si>
  <si>
    <t>frasco x 500 g</t>
  </si>
  <si>
    <t>Paquete x 25 placas</t>
  </si>
  <si>
    <t>Caja x 20 unidades</t>
  </si>
  <si>
    <t>Caja x 10 viales</t>
  </si>
  <si>
    <t>Caja x 50 unidades</t>
  </si>
  <si>
    <t>Caja x 25 unidades</t>
  </si>
  <si>
    <t>Paquete x   50 placas</t>
  </si>
  <si>
    <t>4 frasco x 1 L</t>
  </si>
  <si>
    <t>Caja x 10 ampollas</t>
  </si>
  <si>
    <t>Caja x 100 ampollas</t>
  </si>
  <si>
    <t>frasco x 100 ml</t>
  </si>
  <si>
    <t>Frasco x 1 L</t>
  </si>
  <si>
    <t>Unidades</t>
  </si>
  <si>
    <t>caja x 20 unidades</t>
  </si>
  <si>
    <t>caja x 50 unidades</t>
  </si>
  <si>
    <t>unidades</t>
  </si>
  <si>
    <t>Bolsa x 1000 unidades</t>
  </si>
  <si>
    <t xml:space="preserve">VALOR UNITARIO SIN IVA </t>
  </si>
  <si>
    <t xml:space="preserve">TOTAL </t>
  </si>
  <si>
    <t xml:space="preserve">VALOR UNITARIO CON IVA </t>
  </si>
  <si>
    <t>Paquete x   4 placas</t>
  </si>
  <si>
    <t>Paquete x   25 placas</t>
  </si>
  <si>
    <t>frasco x 1 L</t>
  </si>
  <si>
    <t>Bolsa x 500 g</t>
  </si>
  <si>
    <t xml:space="preserve">VALOR TOTAL </t>
  </si>
  <si>
    <t>ECOSOLUCIONES</t>
  </si>
  <si>
    <t>Pipetas Pasteur 5 ml x 200 unidades</t>
  </si>
  <si>
    <t>Paquete x 200 unidades</t>
  </si>
  <si>
    <t>Paquete x 100 unidades</t>
  </si>
  <si>
    <t>Paquete x 1000 unidades</t>
  </si>
  <si>
    <t>Hisopos de madera x 1000 unidades</t>
  </si>
  <si>
    <t>PROMEDIO</t>
  </si>
  <si>
    <t>VALOR TOTAL CON IVA</t>
  </si>
  <si>
    <t>GRUPO DIDACTA</t>
  </si>
  <si>
    <t>Agar Plate count. Agar para recuento en placa de bacterias aerobias totales en alimentos certificado, aprobado por ISO y trazable. Fecha de vencimiento mayor a 2 años. Con ficha técnica, certificado de análisis y hojas MSDS.</t>
  </si>
  <si>
    <t>Placas de identificación rápida no reutilizables (tipo film,  para aislamiento e identificación rápida de Estafilocococos coagulasa positivo. Certificadas aprobadas por ISO y trazables. Fecha de vencimiento mayor a 2 años. Con ficha técnica, certificado de análisis y hojas MSDS.</t>
  </si>
  <si>
    <t>Discos de confirmación Estafilococos para pruebas rápidas no reutilizables (tipo disk) Certificadas aprobadas por ISO y trazables. Fecha de vencimiento mayor a 2 años. Con ficha técnica, certificado de análisis y hojas MSDS.</t>
  </si>
  <si>
    <t>Agar base Glucosa Oxitetraciclina (OGA) para recuento en placa de hongos y levaduras en alimentos, certificado, aprobado por ISO y trazable. Fecha de vencimiento mayor a 2 años. Con ficha técnica, certificado de análisis y hojas MSDS.</t>
  </si>
  <si>
    <t>Suplemento agar OGA (Agar base Glucosa Oxitetraciclina) certificado, aprobado por ISO y trazable. Fecha de vencimiento mayor a 2 años. Con ficha técnica, certificado de análisis y hojas MSDS.</t>
  </si>
  <si>
    <t>Placas de identificación rápida no reutilizables para aislamiento e identificación de Pseudomonas spp ( tipo film) certificadas, aprobadas por ISO y trazables. Fecha de vencimiento mayor a 2 años. Con ficha técnica, certificado de análisis y hojas MSDS.</t>
  </si>
  <si>
    <t>Placas rápidas no reutilizables para aislamiento e identificación de Listeria (tipo film ) certificadas, aprobadas por ISO y trazables. Fecha de vencimiento mayor a 2 años. Con ficha técnica, certificado de análisis y hojas MSDS.</t>
  </si>
  <si>
    <t>Placas rápidas no reutilizables  para aislamiento e identificación de Salmonella ( tipo film) certificadas, aprobadas por ISO y trazables. Fecha de vencimiento mayor a 2 años. Con ficha técnica, certificado de análisis y hojas MSDS.</t>
  </si>
  <si>
    <t>Placas de identificación rápida (tipo film) no reutilizables para aislamiento, identificación y recuento de mesófilos aerobios totales certificadas, aprobadas por ISO y trazables. Fecha de vencimiento mayor a 2 años. Con ficha técnica, certificado de análisis y hojas MSDS.</t>
  </si>
  <si>
    <t>Placas rápidas no reutilizables  para aislamiento e identificación de Hongos y levaduras (tipo film) certificadas, aprobadas por ISO y trazables. Fecha de vencimiento mayor a 2 años. Con ficha técnica, certificado de análisis y hojas MSDS.</t>
  </si>
  <si>
    <t>Agar Cromogénico para coliformes. Agar para recuento en placa de coliformes totales, coliformes fecales y E.coli en alimentos certificado, aprobado por ISO y trazable. Fecha de vencimiento mayor a 2 años. Con ficha técnica, certificado de análisis y hojas MSDS.</t>
  </si>
  <si>
    <t>Agua Peptonada Buferada. Medio de enriquecimiento líquido para preparación de suspensiones y diluciones de alimentos, certificado, aprobado por ISO y trazable. Fecha de vencimiento mayor a 2 años. Con ficha técnica, certificado de análisis y hojas MSDS.</t>
  </si>
  <si>
    <t>Kit Colorantes de Gram (Lugol, alcohol cetona, safranina, cristal violeta) certificado, aprobado por ISO y trazable. Fecha de vencimiento mayor a 2 años. Con ficha técnica, certificado de análisis y hojas MSDS.</t>
  </si>
  <si>
    <t>Cloruro de Potasio 0.1 M (solución para electrodos) certificado, aprobado por ISO y trazable. Fecha de vencimiento mayor a 2 años. Con ficha técnica, certificado de análisis y hojas MSDS.</t>
  </si>
  <si>
    <t>Indicador biológico de esterilización. Caldo nutritivo, azúcar, un indicador de pH y esporas de un microorganismo no patógeno, Geobacillus stearothermophilus ATCC 7953 (esporulación optimizada), en una única ampolla. . certificado, aprobado por ISO y trazable. Fecha de vencimiento mayor a 2 años. Con ficha técnica, certificado de análisis y hojas MSDS.</t>
  </si>
  <si>
    <t>Reactivo Análisis microbiológico de aguas para consumo método sustrato definido para detección de Coliformes y E.coli Certificado, aprobado por ISO y trazable. Fecha de vencimiento mayor a 2 años. Con ficha técnica, certificado de análisis y hojas MSDS.</t>
  </si>
  <si>
    <t>Reactivo Indol de Kovacs. certificado, aprobado por ISO y trazable. Fecha de vencimiento mayor a 2 años. Con ficha técnica, certificado de análisis y hojas MSDS.</t>
  </si>
  <si>
    <t>Agar Nutritivo para aislamiento y recuento en placa de bacterias certificado, aprobado por ISO y trazable. Fecha de vencimiento mayor a 2 años. Con ficha técnica, certificado de análisis y hojas MSDS.</t>
  </si>
  <si>
    <t>Agar Papa Dextrosa para recuento en placa de hongos y levaduras. certificado, aprobado por ISO y trazable. Fecha de vencimiento mayor a 2 años. Con ficha técnica, certificado de análisis y hojas MSDS.</t>
  </si>
  <si>
    <t>Suplemento Listeria (Citrato ferroamónico) para medios de cultivo de pre y enriquecimiento fase 1 y 2 para aislamiento de Listeria spp de muestras de alimentos. certificado, aprobado por ISO y trazable. Fecha de vencimiento mayor a 2 años. Con ficha técnica, certificado de análisis y hojas MSDS.</t>
  </si>
  <si>
    <t>Ácido Clorhídrico 0.1 N certificado, aprobado por ISO y trazable. Fecha de vencimiento mayor a 2 años. Con ficha técnica, certificado de análisis y hojas MSDS.</t>
  </si>
  <si>
    <t>Hidróxido de Sodio 0.1 N CAS: 1310-73-2 certificado, aprobado por ISO y trazable. Fecha de vencimiento mayor a 2 años. Con ficha técnica, certificado de análisis y hojas MSDS.</t>
  </si>
  <si>
    <t xml:space="preserve">Estándar de calcio certificado ISO 17034 - concentración 1000 mg/L, solución trazable, con certificado de análisis y de calidad . </t>
  </si>
  <si>
    <t>Estándar de Potasio certificado ISO 17034 - concentración 1000 mg/L, solución trazable, con certificado de análisis y de calidad .</t>
  </si>
  <si>
    <t>Estándar de Fosforo certificado ISO 17034 - concentración 1000 mg/L, solución trazable, con certificado de análisis y de calidad .</t>
  </si>
  <si>
    <t>Estándar de Hierro certificado ISO 17034 - concentración 1000 mg/L, solución trazable, con certificado de análisis y de calidad .</t>
  </si>
  <si>
    <t xml:space="preserve">Leche desnatada en polvo CAS 999999-99-4 </t>
  </si>
  <si>
    <t>"Perlas para crio preservación de microorganismos (rojas, verdes, amarillas, blancas y azules) caja x 20 unidades" certificadas, aprobada por ISO y trazables. Fecha de vencimiento mayor a 2 años. Con ficha técnica, certificado de análisis y hojas MSDS.</t>
  </si>
  <si>
    <t xml:space="preserve">Bolsas resellables estériles para muestras de 55 Onzas </t>
  </si>
  <si>
    <t xml:space="preserve">embudo de vidrio borosilicato 10 cm diámetro </t>
  </si>
  <si>
    <t>Frascos tapa azul x 1000 ml autoclavables vidrio borosilicato resistentes a altas temperaturas y presiones</t>
  </si>
  <si>
    <t>Puntas plásticas desechables de 1 ml (1000 µL) para pipeta automática, certificadas, con rack.</t>
  </si>
  <si>
    <t>Cajas Petri 90 – 100 mm plásticas estériles grandes x 100 unidades</t>
  </si>
  <si>
    <t>Beaker 250 ml vidrio borosilicato resistente a altas temperaturas</t>
  </si>
  <si>
    <t>Beaker 100 ml vidrio borosilicato resistente a altas temperaturas</t>
  </si>
  <si>
    <t>Sulfato de Potasio CAS: 7778-80-5 debe cumplir con normatividad ACS e ISO</t>
  </si>
  <si>
    <t>Sulfato de cobre Pentahidratado CAS: 7758-99-8 debe cumplir con normatividad ACS e ISO</t>
  </si>
  <si>
    <t>Glicina CAS: 56-40-6,  Estándar analítico para determinación de nitrógeno por método Kjeldahl pureza &gt; 99%  debe cumplir con normatividad ACS e ISO</t>
  </si>
  <si>
    <r>
      <t xml:space="preserve">Placas de identificación rápida no reutilizables (tipo film,) para aislamiento, identificación y recuento de coliformes totales y </t>
    </r>
    <r>
      <rPr>
        <i/>
        <sz val="12"/>
        <color rgb="FF000000"/>
        <rFont val="Calibri"/>
        <family val="2"/>
        <scheme val="minor"/>
      </rPr>
      <t xml:space="preserve">E.Coli </t>
    </r>
    <r>
      <rPr>
        <sz val="12"/>
        <color rgb="FF000000"/>
        <rFont val="Calibri"/>
        <family val="2"/>
        <scheme val="minor"/>
      </rPr>
      <t>certificadas, aprobadas por ISO y trazables. Fecha de vencimiento mayor a 2 años. Con ficha técnica, certificado de análisis y hojas MSDS.</t>
    </r>
  </si>
  <si>
    <r>
      <t xml:space="preserve">Cepas de referencia Certificado </t>
    </r>
    <r>
      <rPr>
        <i/>
        <sz val="12"/>
        <color theme="1"/>
        <rFont val="Calibri"/>
        <family val="2"/>
        <scheme val="minor"/>
      </rPr>
      <t>Escherichia Coli</t>
    </r>
    <r>
      <rPr>
        <sz val="12"/>
        <color theme="1"/>
        <rFont val="Calibri"/>
        <family val="2"/>
        <scheme val="minor"/>
      </rPr>
      <t xml:space="preserve"> ATCC 25922 en Presentación tipo: gránulos liofilizados certificadas, aprobadas por ISO y trazables. Fecha de vencimiento mayor a 2 años. Con ficha técnica, certificado de análisis y hojas MSDS.</t>
    </r>
  </si>
  <si>
    <r>
      <t xml:space="preserve">Cepas de referencia Certificado   </t>
    </r>
    <r>
      <rPr>
        <i/>
        <sz val="12"/>
        <color theme="1"/>
        <rFont val="Calibri"/>
        <family val="2"/>
        <scheme val="minor"/>
      </rPr>
      <t xml:space="preserve">Pseudomonas aeruginosa </t>
    </r>
    <r>
      <rPr>
        <sz val="12"/>
        <color theme="1"/>
        <rFont val="Calibri"/>
        <family val="2"/>
        <scheme val="minor"/>
      </rPr>
      <t>ATCC 9721 tipo: gránulos liofilizados certificadas, aprobadas por ISO y trazables. Fecha de vencimiento mayor a 2 años. Con ficha técnica, certificado de análisis y hojas MSDS.</t>
    </r>
  </si>
  <si>
    <r>
      <t xml:space="preserve">Cepas de referencia Certificado    </t>
    </r>
    <r>
      <rPr>
        <i/>
        <sz val="12"/>
        <color theme="1"/>
        <rFont val="Calibri"/>
        <family val="2"/>
        <scheme val="minor"/>
      </rPr>
      <t>Klebsiella pneumoniae</t>
    </r>
    <r>
      <rPr>
        <sz val="12"/>
        <color theme="1"/>
        <rFont val="Calibri"/>
        <family val="2"/>
        <scheme val="minor"/>
      </rPr>
      <t xml:space="preserve"> ATCC 700603 tipo: gránulos liofilizados certificadas, aprobadas por ISO y trazables. Fecha de vencimiento mayor a 2 años. Con ficha técnica, certificado de análisis y hojas MSDS.</t>
    </r>
  </si>
  <si>
    <t xml:space="preserve">Frasco por 500 g </t>
  </si>
  <si>
    <t>Frasco por 500 g</t>
  </si>
  <si>
    <t>Frasco por 100 g</t>
  </si>
  <si>
    <t xml:space="preserve">VALOR ROMEDIO  UNITARIO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</si>
</sst>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" fontId="3" fillId="0" borderId="0" xfId="0" applyNumberFormat="1" applyFont="1"/>
    <xf numFmtId="0" fontId="4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1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164" fontId="2" fillId="0" borderId="22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64" fontId="3" fillId="0" borderId="1" xfId="0" applyNumberFormat="1" applyFont="1" applyBorder="1"/>
    <xf numFmtId="164" fontId="2" fillId="0" borderId="1" xfId="0" applyNumberFormat="1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gmaaldrich.com/CO/es/search/56-40-6?focus=products&amp;page=1&amp;perpage=30&amp;sort=relevance&amp;term=56-40-6&amp;type=cas_number" TargetMode="External"/><Relationship Id="rId2" Type="http://schemas.openxmlformats.org/officeDocument/2006/relationships/hyperlink" Target="https://www.merckmillipore.com/CO/es/search/-?search=&amp;SingleResultDisplay=SFProductSearch&amp;TrackingSearchType=pdp_related_product&amp;SearchTerm=*&amp;SearchParameter=%26%40QueryTerm%3D*%26feature_cas_no_value%3D7778-80-5" TargetMode="External"/><Relationship Id="rId1" Type="http://schemas.openxmlformats.org/officeDocument/2006/relationships/hyperlink" Target="https://www.merckmillipore.com/CO/es/search/-?search=&amp;SingleResultDisplay=SFProductSearch&amp;TrackingSearchType=pdp_related_product&amp;SearchTerm=*&amp;SearchParameter=%26%40QueryTerm%3D*%26feature_cas_no_value%3D1310-73-2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20F0E-61B8-4574-8D48-ABA6EBC7765D}">
  <dimension ref="C1:O50"/>
  <sheetViews>
    <sheetView tabSelected="1" zoomScale="70" zoomScaleNormal="70" workbookViewId="0">
      <selection activeCell="P5" sqref="P5"/>
    </sheetView>
  </sheetViews>
  <sheetFormatPr baseColWidth="10" defaultRowHeight="15.75" x14ac:dyDescent="0.25"/>
  <cols>
    <col min="1" max="3" width="11.42578125" style="2"/>
    <col min="4" max="4" width="39.5703125" style="2" customWidth="1"/>
    <col min="5" max="5" width="31.28515625" style="2" customWidth="1"/>
    <col min="6" max="6" width="31.42578125" style="2" customWidth="1"/>
    <col min="7" max="7" width="17.5703125" style="2" customWidth="1"/>
    <col min="8" max="8" width="19.28515625" style="2" customWidth="1"/>
    <col min="9" max="9" width="16.28515625" style="2" customWidth="1"/>
    <col min="10" max="10" width="18.140625" style="2" customWidth="1"/>
    <col min="11" max="11" width="14.7109375" style="2" customWidth="1"/>
    <col min="12" max="12" width="20.140625" style="2" customWidth="1"/>
    <col min="13" max="13" width="17.140625" style="13" customWidth="1"/>
    <col min="14" max="14" width="36.5703125" style="2" customWidth="1"/>
    <col min="15" max="15" width="15.85546875" style="2" bestFit="1" customWidth="1"/>
    <col min="16" max="16384" width="11.42578125" style="2"/>
  </cols>
  <sheetData>
    <row r="1" spans="3:14" x14ac:dyDescent="0.25">
      <c r="C1" s="45" t="s">
        <v>0</v>
      </c>
      <c r="D1" s="45" t="s">
        <v>1</v>
      </c>
      <c r="E1" s="45" t="s">
        <v>2</v>
      </c>
      <c r="F1" s="47" t="s">
        <v>3</v>
      </c>
      <c r="G1" s="48" t="s">
        <v>29</v>
      </c>
      <c r="H1" s="49"/>
      <c r="I1" s="50"/>
      <c r="J1" s="38" t="s">
        <v>37</v>
      </c>
      <c r="K1" s="39"/>
      <c r="L1" s="40"/>
      <c r="M1" s="44" t="s">
        <v>35</v>
      </c>
    </row>
    <row r="2" spans="3:14" x14ac:dyDescent="0.25">
      <c r="C2" s="45"/>
      <c r="D2" s="45"/>
      <c r="E2" s="45"/>
      <c r="F2" s="47"/>
      <c r="G2" s="51"/>
      <c r="H2" s="52"/>
      <c r="I2" s="53"/>
      <c r="J2" s="41"/>
      <c r="K2" s="42"/>
      <c r="L2" s="43"/>
      <c r="M2" s="57"/>
    </row>
    <row r="3" spans="3:14" ht="47.25" x14ac:dyDescent="0.25">
      <c r="C3" s="45"/>
      <c r="D3" s="46"/>
      <c r="E3" s="46"/>
      <c r="F3" s="47"/>
      <c r="G3" s="16" t="s">
        <v>21</v>
      </c>
      <c r="H3" s="1" t="s">
        <v>23</v>
      </c>
      <c r="I3" s="17" t="s">
        <v>28</v>
      </c>
      <c r="J3" s="16" t="s">
        <v>21</v>
      </c>
      <c r="K3" s="1" t="s">
        <v>23</v>
      </c>
      <c r="L3" s="54" t="s">
        <v>28</v>
      </c>
      <c r="M3" s="1" t="s">
        <v>36</v>
      </c>
      <c r="N3" s="1" t="s">
        <v>83</v>
      </c>
    </row>
    <row r="4" spans="3:14" ht="94.5" x14ac:dyDescent="0.25">
      <c r="C4" s="28">
        <v>1</v>
      </c>
      <c r="D4" s="6" t="s">
        <v>38</v>
      </c>
      <c r="E4" s="7">
        <v>2</v>
      </c>
      <c r="F4" s="14" t="s">
        <v>4</v>
      </c>
      <c r="G4" s="18">
        <v>684000</v>
      </c>
      <c r="H4" s="3">
        <f>G4*1.19</f>
        <v>813960</v>
      </c>
      <c r="I4" s="19">
        <f>H4*E4</f>
        <v>1627920</v>
      </c>
      <c r="J4" s="24">
        <v>723000</v>
      </c>
      <c r="K4" s="4">
        <f>J4*1.19</f>
        <v>860370</v>
      </c>
      <c r="L4" s="55">
        <f>K4*E4</f>
        <v>1720740</v>
      </c>
      <c r="M4" s="3">
        <f>AVERAGE(I4,L4)</f>
        <v>1674330</v>
      </c>
      <c r="N4" s="58">
        <f>((H4+K4)/2)</f>
        <v>837165</v>
      </c>
    </row>
    <row r="5" spans="3:14" ht="126" x14ac:dyDescent="0.25">
      <c r="C5" s="15">
        <v>2</v>
      </c>
      <c r="D5" s="6" t="s">
        <v>39</v>
      </c>
      <c r="E5" s="7">
        <v>2</v>
      </c>
      <c r="F5" s="14" t="s">
        <v>5</v>
      </c>
      <c r="G5" s="20">
        <v>400000</v>
      </c>
      <c r="H5" s="3">
        <f t="shared" ref="H5:H47" si="0">G5*1.19</f>
        <v>476000</v>
      </c>
      <c r="I5" s="19">
        <f t="shared" ref="I5:I47" si="1">H5*E5</f>
        <v>952000</v>
      </c>
      <c r="J5" s="24">
        <v>420000</v>
      </c>
      <c r="K5" s="4">
        <f>J5*1.19</f>
        <v>499800</v>
      </c>
      <c r="L5" s="55">
        <f t="shared" ref="L5:L47" si="2">K5*E5</f>
        <v>999600</v>
      </c>
      <c r="M5" s="3">
        <f t="shared" ref="M5:M47" si="3">AVERAGE(I5,L5)</f>
        <v>975800</v>
      </c>
      <c r="N5" s="58">
        <f t="shared" ref="N5:N48" si="4">((H5+K5)/2)</f>
        <v>487900</v>
      </c>
    </row>
    <row r="6" spans="3:14" ht="94.5" x14ac:dyDescent="0.25">
      <c r="C6" s="15">
        <v>3</v>
      </c>
      <c r="D6" s="6" t="s">
        <v>40</v>
      </c>
      <c r="E6" s="8">
        <v>2</v>
      </c>
      <c r="F6" s="14" t="s">
        <v>6</v>
      </c>
      <c r="G6" s="20">
        <v>260000</v>
      </c>
      <c r="H6" s="3">
        <f t="shared" si="0"/>
        <v>309400</v>
      </c>
      <c r="I6" s="19">
        <f t="shared" si="1"/>
        <v>618800</v>
      </c>
      <c r="J6" s="24">
        <v>250000</v>
      </c>
      <c r="K6" s="4">
        <f t="shared" ref="K6:K47" si="5">J6*1.19</f>
        <v>297500</v>
      </c>
      <c r="L6" s="55">
        <f t="shared" si="2"/>
        <v>595000</v>
      </c>
      <c r="M6" s="3">
        <f t="shared" si="3"/>
        <v>606900</v>
      </c>
      <c r="N6" s="58">
        <f t="shared" si="4"/>
        <v>303450</v>
      </c>
    </row>
    <row r="7" spans="3:14" ht="110.25" x14ac:dyDescent="0.25">
      <c r="C7" s="15">
        <v>4</v>
      </c>
      <c r="D7" s="6" t="s">
        <v>41</v>
      </c>
      <c r="E7" s="7">
        <v>1</v>
      </c>
      <c r="F7" s="14" t="s">
        <v>4</v>
      </c>
      <c r="G7" s="20">
        <v>890000</v>
      </c>
      <c r="H7" s="3">
        <f t="shared" si="0"/>
        <v>1059100</v>
      </c>
      <c r="I7" s="19">
        <f t="shared" si="1"/>
        <v>1059100</v>
      </c>
      <c r="J7" s="24">
        <v>934500</v>
      </c>
      <c r="K7" s="4">
        <f t="shared" si="5"/>
        <v>1112055</v>
      </c>
      <c r="L7" s="55">
        <f t="shared" si="2"/>
        <v>1112055</v>
      </c>
      <c r="M7" s="3">
        <f t="shared" si="3"/>
        <v>1085577.5</v>
      </c>
      <c r="N7" s="58">
        <f t="shared" si="4"/>
        <v>1085577.5</v>
      </c>
    </row>
    <row r="8" spans="3:14" ht="94.5" x14ac:dyDescent="0.25">
      <c r="C8" s="15">
        <v>5</v>
      </c>
      <c r="D8" s="6" t="s">
        <v>42</v>
      </c>
      <c r="E8" s="7">
        <v>3</v>
      </c>
      <c r="F8" s="14" t="s">
        <v>7</v>
      </c>
      <c r="G8" s="20">
        <v>590000</v>
      </c>
      <c r="H8" s="3">
        <f t="shared" si="0"/>
        <v>702100</v>
      </c>
      <c r="I8" s="19">
        <f t="shared" si="1"/>
        <v>2106300</v>
      </c>
      <c r="J8" s="24">
        <v>619500</v>
      </c>
      <c r="K8" s="4">
        <f t="shared" si="5"/>
        <v>737205</v>
      </c>
      <c r="L8" s="55">
        <f t="shared" si="2"/>
        <v>2211615</v>
      </c>
      <c r="M8" s="3">
        <f t="shared" si="3"/>
        <v>2158957.5</v>
      </c>
      <c r="N8" s="58">
        <f t="shared" si="4"/>
        <v>719652.5</v>
      </c>
    </row>
    <row r="9" spans="3:14" ht="110.25" x14ac:dyDescent="0.25">
      <c r="C9" s="15">
        <v>6</v>
      </c>
      <c r="D9" s="6" t="s">
        <v>43</v>
      </c>
      <c r="E9" s="9">
        <v>2</v>
      </c>
      <c r="F9" s="14" t="s">
        <v>24</v>
      </c>
      <c r="G9" s="20">
        <v>120000</v>
      </c>
      <c r="H9" s="3">
        <f t="shared" si="0"/>
        <v>142800</v>
      </c>
      <c r="I9" s="19">
        <f t="shared" si="1"/>
        <v>285600</v>
      </c>
      <c r="J9" s="24">
        <v>126000</v>
      </c>
      <c r="K9" s="4">
        <f t="shared" si="5"/>
        <v>149940</v>
      </c>
      <c r="L9" s="55">
        <f t="shared" si="2"/>
        <v>299880</v>
      </c>
      <c r="M9" s="3">
        <f t="shared" si="3"/>
        <v>292740</v>
      </c>
      <c r="N9" s="58">
        <f t="shared" si="4"/>
        <v>146370</v>
      </c>
    </row>
    <row r="10" spans="3:14" ht="94.5" x14ac:dyDescent="0.25">
      <c r="C10" s="15">
        <v>7</v>
      </c>
      <c r="D10" s="6" t="s">
        <v>44</v>
      </c>
      <c r="E10" s="9">
        <v>1</v>
      </c>
      <c r="F10" s="15" t="s">
        <v>25</v>
      </c>
      <c r="G10" s="20">
        <v>1400000</v>
      </c>
      <c r="H10" s="3">
        <f t="shared" si="0"/>
        <v>1666000</v>
      </c>
      <c r="I10" s="19">
        <f t="shared" si="1"/>
        <v>1666000</v>
      </c>
      <c r="J10" s="24">
        <v>1470000</v>
      </c>
      <c r="K10" s="4">
        <f>J10*1.19</f>
        <v>1749300</v>
      </c>
      <c r="L10" s="55">
        <f t="shared" si="2"/>
        <v>1749300</v>
      </c>
      <c r="M10" s="3">
        <f t="shared" si="3"/>
        <v>1707650</v>
      </c>
      <c r="N10" s="58">
        <f t="shared" si="4"/>
        <v>1707650</v>
      </c>
    </row>
    <row r="11" spans="3:14" ht="110.25" x14ac:dyDescent="0.25">
      <c r="C11" s="15">
        <v>8</v>
      </c>
      <c r="D11" s="6" t="s">
        <v>45</v>
      </c>
      <c r="E11" s="9">
        <v>1</v>
      </c>
      <c r="F11" s="15" t="s">
        <v>25</v>
      </c>
      <c r="G11" s="20">
        <v>800000</v>
      </c>
      <c r="H11" s="3">
        <f t="shared" si="0"/>
        <v>952000</v>
      </c>
      <c r="I11" s="19">
        <f t="shared" si="1"/>
        <v>952000</v>
      </c>
      <c r="J11" s="24">
        <v>840000</v>
      </c>
      <c r="K11" s="4">
        <f t="shared" si="5"/>
        <v>999600</v>
      </c>
      <c r="L11" s="55">
        <f t="shared" si="2"/>
        <v>999600</v>
      </c>
      <c r="M11" s="3">
        <f t="shared" si="3"/>
        <v>975800</v>
      </c>
      <c r="N11" s="58">
        <f t="shared" si="4"/>
        <v>975800</v>
      </c>
    </row>
    <row r="12" spans="3:14" ht="126" x14ac:dyDescent="0.25">
      <c r="C12" s="15">
        <v>9</v>
      </c>
      <c r="D12" s="6" t="s">
        <v>46</v>
      </c>
      <c r="E12" s="5">
        <v>3</v>
      </c>
      <c r="F12" s="15" t="s">
        <v>8</v>
      </c>
      <c r="G12" s="20">
        <v>200000</v>
      </c>
      <c r="H12" s="3">
        <f t="shared" si="0"/>
        <v>238000</v>
      </c>
      <c r="I12" s="19">
        <f t="shared" si="1"/>
        <v>714000</v>
      </c>
      <c r="J12" s="24">
        <v>210000</v>
      </c>
      <c r="K12" s="4">
        <f t="shared" si="5"/>
        <v>249900</v>
      </c>
      <c r="L12" s="55">
        <f t="shared" si="2"/>
        <v>749700</v>
      </c>
      <c r="M12" s="3">
        <f t="shared" si="3"/>
        <v>731850</v>
      </c>
      <c r="N12" s="58">
        <f t="shared" si="4"/>
        <v>243950</v>
      </c>
    </row>
    <row r="13" spans="3:14" ht="126" x14ac:dyDescent="0.25">
      <c r="C13" s="15">
        <v>10</v>
      </c>
      <c r="D13" s="6" t="s">
        <v>76</v>
      </c>
      <c r="E13" s="5">
        <v>4</v>
      </c>
      <c r="F13" s="15" t="s">
        <v>9</v>
      </c>
      <c r="G13" s="20">
        <v>400000</v>
      </c>
      <c r="H13" s="3">
        <f t="shared" si="0"/>
        <v>476000</v>
      </c>
      <c r="I13" s="19">
        <f t="shared" si="1"/>
        <v>1904000</v>
      </c>
      <c r="J13" s="24">
        <v>420000</v>
      </c>
      <c r="K13" s="4">
        <f t="shared" si="5"/>
        <v>499800</v>
      </c>
      <c r="L13" s="55">
        <f t="shared" si="2"/>
        <v>1999200</v>
      </c>
      <c r="M13" s="3">
        <f t="shared" si="3"/>
        <v>1951600</v>
      </c>
      <c r="N13" s="58">
        <f t="shared" si="4"/>
        <v>487900</v>
      </c>
    </row>
    <row r="14" spans="3:14" ht="110.25" x14ac:dyDescent="0.25">
      <c r="C14" s="15">
        <v>11</v>
      </c>
      <c r="D14" s="6" t="s">
        <v>47</v>
      </c>
      <c r="E14" s="7">
        <v>2</v>
      </c>
      <c r="F14" s="14" t="s">
        <v>10</v>
      </c>
      <c r="G14" s="20">
        <v>400000</v>
      </c>
      <c r="H14" s="3">
        <f t="shared" si="0"/>
        <v>476000</v>
      </c>
      <c r="I14" s="19">
        <f t="shared" si="1"/>
        <v>952000</v>
      </c>
      <c r="J14" s="24">
        <v>380000</v>
      </c>
      <c r="K14" s="4">
        <f t="shared" si="5"/>
        <v>452200</v>
      </c>
      <c r="L14" s="55">
        <f t="shared" si="2"/>
        <v>904400</v>
      </c>
      <c r="M14" s="3">
        <f t="shared" si="3"/>
        <v>928200</v>
      </c>
      <c r="N14" s="58">
        <f t="shared" si="4"/>
        <v>464100</v>
      </c>
    </row>
    <row r="15" spans="3:14" ht="110.25" x14ac:dyDescent="0.25">
      <c r="C15" s="15">
        <v>12</v>
      </c>
      <c r="D15" s="6" t="s">
        <v>48</v>
      </c>
      <c r="E15" s="7">
        <v>1</v>
      </c>
      <c r="F15" s="14" t="s">
        <v>4</v>
      </c>
      <c r="G15" s="20">
        <v>4800000</v>
      </c>
      <c r="H15" s="3">
        <f t="shared" si="0"/>
        <v>5712000</v>
      </c>
      <c r="I15" s="19">
        <f t="shared" si="1"/>
        <v>5712000</v>
      </c>
      <c r="J15" s="24">
        <v>5040000</v>
      </c>
      <c r="K15" s="4">
        <f t="shared" si="5"/>
        <v>5997600</v>
      </c>
      <c r="L15" s="55">
        <f t="shared" si="2"/>
        <v>5997600</v>
      </c>
      <c r="M15" s="3">
        <f t="shared" si="3"/>
        <v>5854800</v>
      </c>
      <c r="N15" s="58">
        <f t="shared" si="4"/>
        <v>5854800</v>
      </c>
    </row>
    <row r="16" spans="3:14" ht="126" x14ac:dyDescent="0.25">
      <c r="C16" s="15">
        <v>13</v>
      </c>
      <c r="D16" s="6" t="s">
        <v>49</v>
      </c>
      <c r="E16" s="7">
        <v>2</v>
      </c>
      <c r="F16" s="14" t="s">
        <v>4</v>
      </c>
      <c r="G16" s="20">
        <v>890000</v>
      </c>
      <c r="H16" s="3">
        <f t="shared" si="0"/>
        <v>1059100</v>
      </c>
      <c r="I16" s="19">
        <f t="shared" si="1"/>
        <v>2118200</v>
      </c>
      <c r="J16" s="24">
        <v>934500</v>
      </c>
      <c r="K16" s="4">
        <f t="shared" si="5"/>
        <v>1112055</v>
      </c>
      <c r="L16" s="55">
        <f t="shared" si="2"/>
        <v>2224110</v>
      </c>
      <c r="M16" s="3">
        <f t="shared" si="3"/>
        <v>2171155</v>
      </c>
      <c r="N16" s="58">
        <f t="shared" si="4"/>
        <v>1085577.5</v>
      </c>
    </row>
    <row r="17" spans="3:14" ht="94.5" x14ac:dyDescent="0.25">
      <c r="C17" s="15">
        <v>14</v>
      </c>
      <c r="D17" s="6" t="s">
        <v>50</v>
      </c>
      <c r="E17" s="7">
        <v>1</v>
      </c>
      <c r="F17" s="14" t="s">
        <v>11</v>
      </c>
      <c r="G17" s="20">
        <v>390000</v>
      </c>
      <c r="H17" s="3">
        <f t="shared" si="0"/>
        <v>464100</v>
      </c>
      <c r="I17" s="19">
        <f t="shared" si="1"/>
        <v>464100</v>
      </c>
      <c r="J17" s="24">
        <v>409500</v>
      </c>
      <c r="K17" s="4">
        <f t="shared" si="5"/>
        <v>487305</v>
      </c>
      <c r="L17" s="55">
        <f t="shared" si="2"/>
        <v>487305</v>
      </c>
      <c r="M17" s="3">
        <f t="shared" si="3"/>
        <v>475702.5</v>
      </c>
      <c r="N17" s="58">
        <f t="shared" si="4"/>
        <v>475702.5</v>
      </c>
    </row>
    <row r="18" spans="3:14" ht="78.75" x14ac:dyDescent="0.25">
      <c r="C18" s="15">
        <v>15</v>
      </c>
      <c r="D18" s="6" t="s">
        <v>51</v>
      </c>
      <c r="E18" s="7">
        <v>1</v>
      </c>
      <c r="F18" s="14" t="s">
        <v>26</v>
      </c>
      <c r="G18" s="20">
        <v>320000</v>
      </c>
      <c r="H18" s="3">
        <f t="shared" si="0"/>
        <v>380800</v>
      </c>
      <c r="I18" s="19">
        <f t="shared" si="1"/>
        <v>380800</v>
      </c>
      <c r="J18" s="24">
        <v>336000</v>
      </c>
      <c r="K18" s="4">
        <f t="shared" si="5"/>
        <v>399840</v>
      </c>
      <c r="L18" s="55">
        <f t="shared" si="2"/>
        <v>399840</v>
      </c>
      <c r="M18" s="3">
        <f t="shared" si="3"/>
        <v>390320</v>
      </c>
      <c r="N18" s="58">
        <f t="shared" si="4"/>
        <v>390320</v>
      </c>
    </row>
    <row r="19" spans="3:14" ht="157.5" x14ac:dyDescent="0.25">
      <c r="C19" s="15">
        <v>16</v>
      </c>
      <c r="D19" s="6" t="s">
        <v>52</v>
      </c>
      <c r="E19" s="8">
        <v>4</v>
      </c>
      <c r="F19" s="14" t="s">
        <v>12</v>
      </c>
      <c r="G19" s="20">
        <v>390000</v>
      </c>
      <c r="H19" s="3">
        <f t="shared" si="0"/>
        <v>464100</v>
      </c>
      <c r="I19" s="19">
        <f t="shared" si="1"/>
        <v>1856400</v>
      </c>
      <c r="J19" s="24">
        <v>409500</v>
      </c>
      <c r="K19" s="4">
        <f t="shared" si="5"/>
        <v>487305</v>
      </c>
      <c r="L19" s="55">
        <f t="shared" si="2"/>
        <v>1949220</v>
      </c>
      <c r="M19" s="3">
        <f t="shared" si="3"/>
        <v>1902810</v>
      </c>
      <c r="N19" s="58">
        <f t="shared" si="4"/>
        <v>475702.5</v>
      </c>
    </row>
    <row r="20" spans="3:14" ht="110.25" x14ac:dyDescent="0.25">
      <c r="C20" s="15">
        <v>17</v>
      </c>
      <c r="D20" s="6" t="s">
        <v>53</v>
      </c>
      <c r="E20" s="7">
        <v>1</v>
      </c>
      <c r="F20" s="14" t="s">
        <v>13</v>
      </c>
      <c r="G20" s="20">
        <v>3200000</v>
      </c>
      <c r="H20" s="3">
        <f t="shared" si="0"/>
        <v>3808000</v>
      </c>
      <c r="I20" s="19">
        <f t="shared" si="1"/>
        <v>3808000</v>
      </c>
      <c r="J20" s="24">
        <v>3360000</v>
      </c>
      <c r="K20" s="4">
        <f t="shared" si="5"/>
        <v>3998400</v>
      </c>
      <c r="L20" s="55">
        <f t="shared" si="2"/>
        <v>3998400</v>
      </c>
      <c r="M20" s="3">
        <f t="shared" si="3"/>
        <v>3903200</v>
      </c>
      <c r="N20" s="58">
        <f t="shared" si="4"/>
        <v>3903200</v>
      </c>
    </row>
    <row r="21" spans="3:14" ht="78.75" x14ac:dyDescent="0.25">
      <c r="C21" s="15">
        <v>18</v>
      </c>
      <c r="D21" s="6" t="s">
        <v>54</v>
      </c>
      <c r="E21" s="5">
        <v>1</v>
      </c>
      <c r="F21" s="14" t="s">
        <v>14</v>
      </c>
      <c r="G21" s="20">
        <v>250000</v>
      </c>
      <c r="H21" s="3">
        <f t="shared" si="0"/>
        <v>297500</v>
      </c>
      <c r="I21" s="19">
        <f t="shared" si="1"/>
        <v>297500</v>
      </c>
      <c r="J21" s="24">
        <v>262500</v>
      </c>
      <c r="K21" s="4">
        <f t="shared" si="5"/>
        <v>312375</v>
      </c>
      <c r="L21" s="55">
        <f t="shared" si="2"/>
        <v>312375</v>
      </c>
      <c r="M21" s="3">
        <f t="shared" si="3"/>
        <v>304937.5</v>
      </c>
      <c r="N21" s="58">
        <f t="shared" si="4"/>
        <v>304937.5</v>
      </c>
    </row>
    <row r="22" spans="3:14" ht="94.5" x14ac:dyDescent="0.25">
      <c r="C22" s="15">
        <v>19</v>
      </c>
      <c r="D22" s="6" t="s">
        <v>55</v>
      </c>
      <c r="E22" s="5">
        <v>1</v>
      </c>
      <c r="F22" s="14" t="s">
        <v>4</v>
      </c>
      <c r="G22" s="20">
        <v>650000</v>
      </c>
      <c r="H22" s="3">
        <f t="shared" si="0"/>
        <v>773500</v>
      </c>
      <c r="I22" s="19">
        <f t="shared" si="1"/>
        <v>773500</v>
      </c>
      <c r="J22" s="24">
        <v>682500</v>
      </c>
      <c r="K22" s="4">
        <f t="shared" si="5"/>
        <v>812175</v>
      </c>
      <c r="L22" s="55">
        <f t="shared" si="2"/>
        <v>812175</v>
      </c>
      <c r="M22" s="3">
        <f t="shared" si="3"/>
        <v>792837.5</v>
      </c>
      <c r="N22" s="58">
        <f t="shared" si="4"/>
        <v>792837.5</v>
      </c>
    </row>
    <row r="23" spans="3:14" ht="94.5" x14ac:dyDescent="0.25">
      <c r="C23" s="15">
        <v>20</v>
      </c>
      <c r="D23" s="6" t="s">
        <v>56</v>
      </c>
      <c r="E23" s="5">
        <v>1</v>
      </c>
      <c r="F23" s="14" t="s">
        <v>4</v>
      </c>
      <c r="G23" s="20">
        <v>640000</v>
      </c>
      <c r="H23" s="3">
        <f t="shared" si="0"/>
        <v>761600</v>
      </c>
      <c r="I23" s="19">
        <f t="shared" si="1"/>
        <v>761600</v>
      </c>
      <c r="J23" s="24">
        <v>672000</v>
      </c>
      <c r="K23" s="4">
        <f t="shared" si="5"/>
        <v>799680</v>
      </c>
      <c r="L23" s="55">
        <f t="shared" si="2"/>
        <v>799680</v>
      </c>
      <c r="M23" s="3">
        <f t="shared" si="3"/>
        <v>780640</v>
      </c>
      <c r="N23" s="58">
        <f t="shared" si="4"/>
        <v>780640</v>
      </c>
    </row>
    <row r="24" spans="3:14" ht="126" x14ac:dyDescent="0.25">
      <c r="C24" s="15">
        <v>21</v>
      </c>
      <c r="D24" s="29" t="s">
        <v>57</v>
      </c>
      <c r="E24" s="5">
        <v>1</v>
      </c>
      <c r="F24" s="14" t="s">
        <v>7</v>
      </c>
      <c r="G24" s="20">
        <v>890000</v>
      </c>
      <c r="H24" s="3">
        <f t="shared" si="0"/>
        <v>1059100</v>
      </c>
      <c r="I24" s="19">
        <f t="shared" si="1"/>
        <v>1059100</v>
      </c>
      <c r="J24" s="24">
        <v>934500</v>
      </c>
      <c r="K24" s="4">
        <f t="shared" si="5"/>
        <v>1112055</v>
      </c>
      <c r="L24" s="55">
        <f t="shared" si="2"/>
        <v>1112055</v>
      </c>
      <c r="M24" s="3">
        <f t="shared" si="3"/>
        <v>1085577.5</v>
      </c>
      <c r="N24" s="58">
        <f t="shared" si="4"/>
        <v>1085577.5</v>
      </c>
    </row>
    <row r="25" spans="3:14" ht="78.75" x14ac:dyDescent="0.25">
      <c r="C25" s="15">
        <v>22</v>
      </c>
      <c r="D25" s="29" t="s">
        <v>58</v>
      </c>
      <c r="E25" s="5">
        <v>1</v>
      </c>
      <c r="F25" s="14" t="s">
        <v>15</v>
      </c>
      <c r="G25" s="20">
        <v>360000</v>
      </c>
      <c r="H25" s="3">
        <f t="shared" si="0"/>
        <v>428400</v>
      </c>
      <c r="I25" s="19">
        <f t="shared" si="1"/>
        <v>428400</v>
      </c>
      <c r="J25" s="24">
        <v>378000</v>
      </c>
      <c r="K25" s="4">
        <f t="shared" si="5"/>
        <v>449820</v>
      </c>
      <c r="L25" s="55">
        <f t="shared" si="2"/>
        <v>449820</v>
      </c>
      <c r="M25" s="3">
        <f t="shared" si="3"/>
        <v>439110</v>
      </c>
      <c r="N25" s="58">
        <f t="shared" si="4"/>
        <v>439110</v>
      </c>
    </row>
    <row r="26" spans="3:14" ht="78.75" x14ac:dyDescent="0.25">
      <c r="C26" s="15">
        <v>23</v>
      </c>
      <c r="D26" s="30" t="s">
        <v>59</v>
      </c>
      <c r="E26" s="5">
        <v>2</v>
      </c>
      <c r="F26" s="14" t="s">
        <v>15</v>
      </c>
      <c r="G26" s="20">
        <v>450000</v>
      </c>
      <c r="H26" s="3">
        <f>G26*1.19</f>
        <v>535500</v>
      </c>
      <c r="I26" s="19">
        <f t="shared" si="1"/>
        <v>1071000</v>
      </c>
      <c r="J26" s="24">
        <v>472500</v>
      </c>
      <c r="K26" s="4">
        <f t="shared" si="5"/>
        <v>562275</v>
      </c>
      <c r="L26" s="55">
        <f t="shared" si="2"/>
        <v>1124550</v>
      </c>
      <c r="M26" s="3">
        <f t="shared" si="3"/>
        <v>1097775</v>
      </c>
      <c r="N26" s="58">
        <f t="shared" si="4"/>
        <v>548887.5</v>
      </c>
    </row>
    <row r="27" spans="3:14" ht="63" x14ac:dyDescent="0.25">
      <c r="C27" s="15">
        <v>24</v>
      </c>
      <c r="D27" s="29" t="s">
        <v>60</v>
      </c>
      <c r="E27" s="5">
        <v>1</v>
      </c>
      <c r="F27" s="14" t="s">
        <v>16</v>
      </c>
      <c r="G27" s="20">
        <v>1500000</v>
      </c>
      <c r="H27" s="3">
        <f t="shared" ref="H27:H30" si="6">G27*1.19</f>
        <v>1785000</v>
      </c>
      <c r="I27" s="19">
        <f t="shared" si="1"/>
        <v>1785000</v>
      </c>
      <c r="J27" s="24">
        <v>1250000</v>
      </c>
      <c r="K27" s="4">
        <f t="shared" si="5"/>
        <v>1487500</v>
      </c>
      <c r="L27" s="55">
        <f t="shared" si="2"/>
        <v>1487500</v>
      </c>
      <c r="M27" s="3">
        <f t="shared" si="3"/>
        <v>1636250</v>
      </c>
      <c r="N27" s="58">
        <f t="shared" si="4"/>
        <v>1636250</v>
      </c>
    </row>
    <row r="28" spans="3:14" ht="63" x14ac:dyDescent="0.25">
      <c r="C28" s="15">
        <v>25</v>
      </c>
      <c r="D28" s="29" t="s">
        <v>61</v>
      </c>
      <c r="E28" s="5">
        <v>1</v>
      </c>
      <c r="F28" s="14" t="s">
        <v>16</v>
      </c>
      <c r="G28" s="20">
        <v>1500000</v>
      </c>
      <c r="H28" s="3">
        <f t="shared" si="6"/>
        <v>1785000</v>
      </c>
      <c r="I28" s="19">
        <f t="shared" si="1"/>
        <v>1785000</v>
      </c>
      <c r="J28" s="24">
        <v>1250000</v>
      </c>
      <c r="K28" s="4">
        <f t="shared" si="5"/>
        <v>1487500</v>
      </c>
      <c r="L28" s="55">
        <f t="shared" si="2"/>
        <v>1487500</v>
      </c>
      <c r="M28" s="3">
        <f t="shared" si="3"/>
        <v>1636250</v>
      </c>
      <c r="N28" s="58">
        <f t="shared" si="4"/>
        <v>1636250</v>
      </c>
    </row>
    <row r="29" spans="3:14" ht="63" x14ac:dyDescent="0.25">
      <c r="C29" s="15">
        <v>26</v>
      </c>
      <c r="D29" s="29" t="s">
        <v>62</v>
      </c>
      <c r="E29" s="5">
        <v>1</v>
      </c>
      <c r="F29" s="14" t="s">
        <v>16</v>
      </c>
      <c r="G29" s="20">
        <v>1500000</v>
      </c>
      <c r="H29" s="3">
        <f t="shared" si="6"/>
        <v>1785000</v>
      </c>
      <c r="I29" s="19">
        <f t="shared" si="1"/>
        <v>1785000</v>
      </c>
      <c r="J29" s="24">
        <v>1250000</v>
      </c>
      <c r="K29" s="4">
        <f t="shared" si="5"/>
        <v>1487500</v>
      </c>
      <c r="L29" s="55">
        <f t="shared" si="2"/>
        <v>1487500</v>
      </c>
      <c r="M29" s="3">
        <f t="shared" si="3"/>
        <v>1636250</v>
      </c>
      <c r="N29" s="58">
        <f t="shared" si="4"/>
        <v>1636250</v>
      </c>
    </row>
    <row r="30" spans="3:14" ht="63" x14ac:dyDescent="0.25">
      <c r="C30" s="15">
        <v>27</v>
      </c>
      <c r="D30" s="29" t="s">
        <v>63</v>
      </c>
      <c r="E30" s="5">
        <v>1</v>
      </c>
      <c r="F30" s="14" t="s">
        <v>16</v>
      </c>
      <c r="G30" s="20">
        <v>1500000</v>
      </c>
      <c r="H30" s="3">
        <f t="shared" si="6"/>
        <v>1785000</v>
      </c>
      <c r="I30" s="19">
        <f t="shared" si="1"/>
        <v>1785000</v>
      </c>
      <c r="J30" s="24">
        <v>1250000</v>
      </c>
      <c r="K30" s="4">
        <f t="shared" si="5"/>
        <v>1487500</v>
      </c>
      <c r="L30" s="55">
        <f t="shared" si="2"/>
        <v>1487500</v>
      </c>
      <c r="M30" s="3">
        <f t="shared" si="3"/>
        <v>1636250</v>
      </c>
      <c r="N30" s="58">
        <f t="shared" si="4"/>
        <v>1636250</v>
      </c>
    </row>
    <row r="31" spans="3:14" ht="110.25" x14ac:dyDescent="0.25">
      <c r="C31" s="15">
        <v>28</v>
      </c>
      <c r="D31" s="29" t="s">
        <v>77</v>
      </c>
      <c r="E31" s="9">
        <v>1</v>
      </c>
      <c r="F31" s="14" t="s">
        <v>16</v>
      </c>
      <c r="G31" s="20">
        <v>1100000</v>
      </c>
      <c r="H31" s="3">
        <f t="shared" si="0"/>
        <v>1309000</v>
      </c>
      <c r="I31" s="19">
        <f t="shared" si="1"/>
        <v>1309000</v>
      </c>
      <c r="J31" s="24">
        <v>1000000</v>
      </c>
      <c r="K31" s="4">
        <f t="shared" si="5"/>
        <v>1190000</v>
      </c>
      <c r="L31" s="55">
        <f t="shared" si="2"/>
        <v>1190000</v>
      </c>
      <c r="M31" s="3">
        <f t="shared" si="3"/>
        <v>1249500</v>
      </c>
      <c r="N31" s="58">
        <f t="shared" si="4"/>
        <v>1249500</v>
      </c>
    </row>
    <row r="32" spans="3:14" ht="110.25" x14ac:dyDescent="0.25">
      <c r="C32" s="15">
        <v>29</v>
      </c>
      <c r="D32" s="29" t="s">
        <v>78</v>
      </c>
      <c r="E32" s="5">
        <v>1</v>
      </c>
      <c r="F32" s="14" t="s">
        <v>16</v>
      </c>
      <c r="G32" s="21">
        <v>1100000</v>
      </c>
      <c r="H32" s="10">
        <f t="shared" si="0"/>
        <v>1309000</v>
      </c>
      <c r="I32" s="22">
        <f t="shared" si="1"/>
        <v>1309000</v>
      </c>
      <c r="J32" s="24">
        <v>1000000</v>
      </c>
      <c r="K32" s="4">
        <f t="shared" si="5"/>
        <v>1190000</v>
      </c>
      <c r="L32" s="55">
        <f t="shared" si="2"/>
        <v>1190000</v>
      </c>
      <c r="M32" s="3">
        <f t="shared" si="3"/>
        <v>1249500</v>
      </c>
      <c r="N32" s="58">
        <f t="shared" si="4"/>
        <v>1249500</v>
      </c>
    </row>
    <row r="33" spans="3:15" ht="110.25" x14ac:dyDescent="0.25">
      <c r="C33" s="15">
        <v>30</v>
      </c>
      <c r="D33" s="29" t="s">
        <v>79</v>
      </c>
      <c r="E33" s="5">
        <v>1</v>
      </c>
      <c r="F33" s="14" t="s">
        <v>16</v>
      </c>
      <c r="G33" s="21">
        <v>1100000</v>
      </c>
      <c r="H33" s="3">
        <f t="shared" si="0"/>
        <v>1309000</v>
      </c>
      <c r="I33" s="19">
        <f t="shared" si="1"/>
        <v>1309000</v>
      </c>
      <c r="J33" s="24">
        <v>1000000</v>
      </c>
      <c r="K33" s="4">
        <f t="shared" si="5"/>
        <v>1190000</v>
      </c>
      <c r="L33" s="55">
        <f t="shared" si="2"/>
        <v>1190000</v>
      </c>
      <c r="M33" s="3">
        <f t="shared" si="3"/>
        <v>1249500</v>
      </c>
      <c r="N33" s="58">
        <f t="shared" si="4"/>
        <v>1249500</v>
      </c>
    </row>
    <row r="34" spans="3:15" ht="31.5" x14ac:dyDescent="0.25">
      <c r="C34" s="15">
        <v>31</v>
      </c>
      <c r="D34" s="29" t="s">
        <v>64</v>
      </c>
      <c r="E34" s="5">
        <v>1</v>
      </c>
      <c r="F34" s="14" t="s">
        <v>27</v>
      </c>
      <c r="G34" s="20">
        <v>1500000</v>
      </c>
      <c r="H34" s="3">
        <f t="shared" si="0"/>
        <v>1785000</v>
      </c>
      <c r="I34" s="19">
        <f t="shared" si="1"/>
        <v>1785000</v>
      </c>
      <c r="J34" s="24">
        <v>1498000</v>
      </c>
      <c r="K34" s="4">
        <f t="shared" si="5"/>
        <v>1782620</v>
      </c>
      <c r="L34" s="55">
        <f t="shared" si="2"/>
        <v>1782620</v>
      </c>
      <c r="M34" s="3">
        <f t="shared" si="3"/>
        <v>1783810</v>
      </c>
      <c r="N34" s="58">
        <f t="shared" si="4"/>
        <v>1783810</v>
      </c>
    </row>
    <row r="35" spans="3:15" ht="110.25" x14ac:dyDescent="0.25">
      <c r="C35" s="15">
        <v>32</v>
      </c>
      <c r="D35" s="29" t="s">
        <v>65</v>
      </c>
      <c r="E35" s="5">
        <v>1</v>
      </c>
      <c r="F35" s="14" t="s">
        <v>17</v>
      </c>
      <c r="G35" s="20">
        <v>650000</v>
      </c>
      <c r="H35" s="3">
        <f t="shared" si="0"/>
        <v>773500</v>
      </c>
      <c r="I35" s="19">
        <f t="shared" si="1"/>
        <v>773500</v>
      </c>
      <c r="J35" s="24">
        <v>640000</v>
      </c>
      <c r="K35" s="4">
        <f t="shared" si="5"/>
        <v>761600</v>
      </c>
      <c r="L35" s="55">
        <f t="shared" si="2"/>
        <v>761600</v>
      </c>
      <c r="M35" s="3">
        <f t="shared" si="3"/>
        <v>767550</v>
      </c>
      <c r="N35" s="58">
        <f t="shared" si="4"/>
        <v>767550</v>
      </c>
    </row>
    <row r="36" spans="3:15" ht="31.5" x14ac:dyDescent="0.25">
      <c r="C36" s="15">
        <v>33</v>
      </c>
      <c r="D36" s="29" t="s">
        <v>66</v>
      </c>
      <c r="E36" s="9">
        <v>1</v>
      </c>
      <c r="F36" s="14" t="s">
        <v>18</v>
      </c>
      <c r="G36" s="20">
        <v>750000</v>
      </c>
      <c r="H36" s="3">
        <f t="shared" si="0"/>
        <v>892500</v>
      </c>
      <c r="I36" s="19">
        <f t="shared" si="1"/>
        <v>892500</v>
      </c>
      <c r="J36" s="24">
        <v>787500</v>
      </c>
      <c r="K36" s="4">
        <f t="shared" si="5"/>
        <v>937125</v>
      </c>
      <c r="L36" s="55">
        <f t="shared" si="2"/>
        <v>937125</v>
      </c>
      <c r="M36" s="3">
        <f t="shared" si="3"/>
        <v>914812.5</v>
      </c>
      <c r="N36" s="58">
        <f t="shared" si="4"/>
        <v>914812.5</v>
      </c>
    </row>
    <row r="37" spans="3:15" ht="31.5" x14ac:dyDescent="0.25">
      <c r="C37" s="15">
        <v>34</v>
      </c>
      <c r="D37" s="29" t="s">
        <v>67</v>
      </c>
      <c r="E37" s="5">
        <v>5</v>
      </c>
      <c r="F37" s="14" t="s">
        <v>19</v>
      </c>
      <c r="G37" s="20">
        <v>75000</v>
      </c>
      <c r="H37" s="3">
        <f t="shared" si="0"/>
        <v>89250</v>
      </c>
      <c r="I37" s="19">
        <f t="shared" si="1"/>
        <v>446250</v>
      </c>
      <c r="J37" s="24">
        <v>78750</v>
      </c>
      <c r="K37" s="4">
        <f t="shared" si="5"/>
        <v>93712.5</v>
      </c>
      <c r="L37" s="55">
        <f t="shared" si="2"/>
        <v>468562.5</v>
      </c>
      <c r="M37" s="3">
        <f t="shared" si="3"/>
        <v>457406.25</v>
      </c>
      <c r="N37" s="58">
        <f t="shared" si="4"/>
        <v>91481.25</v>
      </c>
    </row>
    <row r="38" spans="3:15" ht="63" x14ac:dyDescent="0.25">
      <c r="C38" s="15">
        <v>35</v>
      </c>
      <c r="D38" s="29" t="s">
        <v>68</v>
      </c>
      <c r="E38" s="5">
        <v>5</v>
      </c>
      <c r="F38" s="14" t="s">
        <v>19</v>
      </c>
      <c r="G38" s="20">
        <v>150000</v>
      </c>
      <c r="H38" s="3">
        <f t="shared" si="0"/>
        <v>178500</v>
      </c>
      <c r="I38" s="19">
        <f t="shared" si="1"/>
        <v>892500</v>
      </c>
      <c r="J38" s="24">
        <v>157500</v>
      </c>
      <c r="K38" s="4">
        <f t="shared" si="5"/>
        <v>187425</v>
      </c>
      <c r="L38" s="55">
        <f t="shared" si="2"/>
        <v>937125</v>
      </c>
      <c r="M38" s="3">
        <f t="shared" si="3"/>
        <v>914812.5</v>
      </c>
      <c r="N38" s="58">
        <f t="shared" si="4"/>
        <v>182962.5</v>
      </c>
    </row>
    <row r="39" spans="3:15" x14ac:dyDescent="0.25">
      <c r="C39" s="15">
        <v>36</v>
      </c>
      <c r="D39" s="31" t="s">
        <v>34</v>
      </c>
      <c r="E39" s="5">
        <v>2</v>
      </c>
      <c r="F39" s="14" t="s">
        <v>33</v>
      </c>
      <c r="G39" s="20">
        <v>19000</v>
      </c>
      <c r="H39" s="3">
        <f t="shared" si="0"/>
        <v>22610</v>
      </c>
      <c r="I39" s="19">
        <f t="shared" si="1"/>
        <v>45220</v>
      </c>
      <c r="J39" s="24">
        <v>18000</v>
      </c>
      <c r="K39" s="4">
        <f t="shared" si="5"/>
        <v>21420</v>
      </c>
      <c r="L39" s="55">
        <f t="shared" si="2"/>
        <v>42840</v>
      </c>
      <c r="M39" s="3">
        <f t="shared" si="3"/>
        <v>44030</v>
      </c>
      <c r="N39" s="58">
        <f t="shared" si="4"/>
        <v>22015</v>
      </c>
    </row>
    <row r="40" spans="3:15" ht="47.25" x14ac:dyDescent="0.25">
      <c r="C40" s="15">
        <v>37</v>
      </c>
      <c r="D40" s="29" t="s">
        <v>69</v>
      </c>
      <c r="E40" s="5">
        <v>1</v>
      </c>
      <c r="F40" s="14" t="s">
        <v>20</v>
      </c>
      <c r="G40" s="20">
        <v>90000</v>
      </c>
      <c r="H40" s="3">
        <f t="shared" si="0"/>
        <v>107100</v>
      </c>
      <c r="I40" s="19">
        <f t="shared" si="1"/>
        <v>107100</v>
      </c>
      <c r="J40" s="24">
        <v>85000</v>
      </c>
      <c r="K40" s="4">
        <f t="shared" si="5"/>
        <v>101150</v>
      </c>
      <c r="L40" s="55">
        <f t="shared" si="2"/>
        <v>101150</v>
      </c>
      <c r="M40" s="3">
        <f t="shared" si="3"/>
        <v>104125</v>
      </c>
      <c r="N40" s="58">
        <f t="shared" si="4"/>
        <v>104125</v>
      </c>
    </row>
    <row r="41" spans="3:15" x14ac:dyDescent="0.25">
      <c r="C41" s="15">
        <v>38</v>
      </c>
      <c r="D41" s="29" t="s">
        <v>30</v>
      </c>
      <c r="E41" s="5">
        <v>1</v>
      </c>
      <c r="F41" s="15" t="s">
        <v>31</v>
      </c>
      <c r="G41" s="18">
        <v>150000</v>
      </c>
      <c r="H41" s="3">
        <f t="shared" si="0"/>
        <v>178500</v>
      </c>
      <c r="I41" s="19">
        <f t="shared" si="1"/>
        <v>178500</v>
      </c>
      <c r="J41" s="24">
        <v>157500</v>
      </c>
      <c r="K41" s="4">
        <f t="shared" si="5"/>
        <v>187425</v>
      </c>
      <c r="L41" s="55">
        <f t="shared" si="2"/>
        <v>187425</v>
      </c>
      <c r="M41" s="3">
        <f t="shared" si="3"/>
        <v>182962.5</v>
      </c>
      <c r="N41" s="58">
        <f t="shared" si="4"/>
        <v>182962.5</v>
      </c>
    </row>
    <row r="42" spans="3:15" ht="31.5" x14ac:dyDescent="0.25">
      <c r="C42" s="15">
        <v>39</v>
      </c>
      <c r="D42" s="29" t="s">
        <v>70</v>
      </c>
      <c r="E42" s="5">
        <v>2</v>
      </c>
      <c r="F42" s="14" t="s">
        <v>32</v>
      </c>
      <c r="G42" s="18">
        <v>390000</v>
      </c>
      <c r="H42" s="3">
        <f t="shared" si="0"/>
        <v>464100</v>
      </c>
      <c r="I42" s="19">
        <f t="shared" si="1"/>
        <v>928200</v>
      </c>
      <c r="J42" s="24">
        <v>409500</v>
      </c>
      <c r="K42" s="4">
        <f t="shared" si="5"/>
        <v>487305</v>
      </c>
      <c r="L42" s="55">
        <f t="shared" si="2"/>
        <v>974610</v>
      </c>
      <c r="M42" s="3">
        <f t="shared" si="3"/>
        <v>951405</v>
      </c>
      <c r="N42" s="58">
        <f t="shared" si="4"/>
        <v>475702.5</v>
      </c>
    </row>
    <row r="43" spans="3:15" ht="31.5" x14ac:dyDescent="0.25">
      <c r="C43" s="15">
        <v>40</v>
      </c>
      <c r="D43" s="32" t="s">
        <v>71</v>
      </c>
      <c r="E43" s="7">
        <v>7</v>
      </c>
      <c r="F43" s="14" t="s">
        <v>16</v>
      </c>
      <c r="G43" s="18">
        <v>25000</v>
      </c>
      <c r="H43" s="3">
        <f t="shared" si="0"/>
        <v>29750</v>
      </c>
      <c r="I43" s="19">
        <f t="shared" si="1"/>
        <v>208250</v>
      </c>
      <c r="J43" s="24">
        <v>23000</v>
      </c>
      <c r="K43" s="4">
        <f t="shared" si="5"/>
        <v>27370</v>
      </c>
      <c r="L43" s="55">
        <f t="shared" si="2"/>
        <v>191590</v>
      </c>
      <c r="M43" s="3">
        <f t="shared" si="3"/>
        <v>199920</v>
      </c>
      <c r="N43" s="58">
        <f t="shared" si="4"/>
        <v>28560</v>
      </c>
    </row>
    <row r="44" spans="3:15" ht="31.5" x14ac:dyDescent="0.25">
      <c r="C44" s="15">
        <v>41</v>
      </c>
      <c r="D44" s="32" t="s">
        <v>72</v>
      </c>
      <c r="E44" s="7">
        <v>6</v>
      </c>
      <c r="F44" s="14" t="s">
        <v>16</v>
      </c>
      <c r="G44" s="18">
        <v>19000</v>
      </c>
      <c r="H44" s="3">
        <f t="shared" si="0"/>
        <v>22610</v>
      </c>
      <c r="I44" s="19">
        <f t="shared" si="1"/>
        <v>135660</v>
      </c>
      <c r="J44" s="24">
        <v>18500</v>
      </c>
      <c r="K44" s="4">
        <f t="shared" si="5"/>
        <v>22015</v>
      </c>
      <c r="L44" s="55">
        <f t="shared" si="2"/>
        <v>132090</v>
      </c>
      <c r="M44" s="3">
        <f t="shared" si="3"/>
        <v>133875</v>
      </c>
      <c r="N44" s="58">
        <f t="shared" si="4"/>
        <v>22312.5</v>
      </c>
    </row>
    <row r="45" spans="3:15" ht="31.5" x14ac:dyDescent="0.25">
      <c r="C45" s="15">
        <v>42</v>
      </c>
      <c r="D45" s="33" t="s">
        <v>73</v>
      </c>
      <c r="E45" s="9">
        <v>1</v>
      </c>
      <c r="F45" s="34" t="s">
        <v>80</v>
      </c>
      <c r="G45" s="18">
        <v>280000</v>
      </c>
      <c r="H45" s="3">
        <f t="shared" si="0"/>
        <v>333200</v>
      </c>
      <c r="I45" s="19">
        <f t="shared" si="1"/>
        <v>333200</v>
      </c>
      <c r="J45" s="24">
        <v>294000</v>
      </c>
      <c r="K45" s="4">
        <f t="shared" si="5"/>
        <v>349860</v>
      </c>
      <c r="L45" s="55">
        <f t="shared" si="2"/>
        <v>349860</v>
      </c>
      <c r="M45" s="3">
        <f t="shared" si="3"/>
        <v>341530</v>
      </c>
      <c r="N45" s="58">
        <f t="shared" si="4"/>
        <v>341530</v>
      </c>
    </row>
    <row r="46" spans="3:15" ht="47.25" x14ac:dyDescent="0.25">
      <c r="C46" s="15">
        <v>43</v>
      </c>
      <c r="D46" s="32" t="s">
        <v>74</v>
      </c>
      <c r="E46" s="9">
        <v>1</v>
      </c>
      <c r="F46" s="34" t="s">
        <v>81</v>
      </c>
      <c r="G46" s="18">
        <v>350000</v>
      </c>
      <c r="H46" s="3">
        <f t="shared" si="0"/>
        <v>416500</v>
      </c>
      <c r="I46" s="19">
        <f t="shared" si="1"/>
        <v>416500</v>
      </c>
      <c r="J46" s="24">
        <v>345000</v>
      </c>
      <c r="K46" s="4">
        <f t="shared" si="5"/>
        <v>410550</v>
      </c>
      <c r="L46" s="55">
        <f t="shared" si="2"/>
        <v>410550</v>
      </c>
      <c r="M46" s="3">
        <f t="shared" si="3"/>
        <v>413525</v>
      </c>
      <c r="N46" s="58">
        <f t="shared" si="4"/>
        <v>413525</v>
      </c>
    </row>
    <row r="47" spans="3:15" ht="63" x14ac:dyDescent="0.25">
      <c r="C47" s="15">
        <v>44</v>
      </c>
      <c r="D47" s="33" t="s">
        <v>75</v>
      </c>
      <c r="E47" s="9">
        <v>1</v>
      </c>
      <c r="F47" s="34" t="s">
        <v>82</v>
      </c>
      <c r="G47" s="18">
        <v>170000</v>
      </c>
      <c r="H47" s="3">
        <f t="shared" si="0"/>
        <v>202300</v>
      </c>
      <c r="I47" s="19">
        <f t="shared" si="1"/>
        <v>202300</v>
      </c>
      <c r="J47" s="24">
        <v>178500</v>
      </c>
      <c r="K47" s="4">
        <f t="shared" si="5"/>
        <v>212415</v>
      </c>
      <c r="L47" s="55">
        <f t="shared" si="2"/>
        <v>212415</v>
      </c>
      <c r="M47" s="3">
        <f t="shared" si="3"/>
        <v>207357.5</v>
      </c>
      <c r="N47" s="58">
        <f t="shared" si="4"/>
        <v>207357.5</v>
      </c>
    </row>
    <row r="48" spans="3:15" ht="16.5" thickBot="1" x14ac:dyDescent="0.3">
      <c r="C48" s="35" t="s">
        <v>22</v>
      </c>
      <c r="D48" s="36"/>
      <c r="E48" s="36"/>
      <c r="F48" s="37"/>
      <c r="G48" s="25">
        <f>SUM(G4:G47)</f>
        <v>33292000</v>
      </c>
      <c r="H48" s="26">
        <f t="shared" ref="H48:I48" si="7">SUM(H4:H47)</f>
        <v>39617480</v>
      </c>
      <c r="I48" s="23">
        <f t="shared" si="7"/>
        <v>49980000</v>
      </c>
      <c r="J48" s="25">
        <f>SUM(J4:J47)</f>
        <v>32975250</v>
      </c>
      <c r="K48" s="26">
        <f>SUM(K4:K47)</f>
        <v>39240547.5</v>
      </c>
      <c r="L48" s="56">
        <f>SUM(L4:L47)</f>
        <v>50017782.5</v>
      </c>
      <c r="M48" s="59">
        <f>SUM(M4:M47)</f>
        <v>49998891.25</v>
      </c>
      <c r="N48" s="58">
        <f t="shared" si="4"/>
        <v>39429013.75</v>
      </c>
      <c r="O48" s="27"/>
    </row>
    <row r="50" spans="9:13" x14ac:dyDescent="0.25">
      <c r="I50" s="11"/>
      <c r="M50" s="12"/>
    </row>
  </sheetData>
  <mergeCells count="8">
    <mergeCell ref="C48:F48"/>
    <mergeCell ref="J1:L2"/>
    <mergeCell ref="M1:M2"/>
    <mergeCell ref="C1:C3"/>
    <mergeCell ref="D1:D3"/>
    <mergeCell ref="E1:E3"/>
    <mergeCell ref="F1:F3"/>
    <mergeCell ref="G1:I2"/>
  </mergeCells>
  <hyperlinks>
    <hyperlink ref="D26" r:id="rId1" display="https://www.merckmillipore.com/CO/es/search/-?search=&amp;SingleResultDisplay=SFProductSearch&amp;TrackingSearchType=pdp_related_product&amp;SearchTerm=*&amp;SearchParameter=%26%40QueryTerm%3D*%26feature_cas_no_value%3D1310-73-2" xr:uid="{D546D472-420E-4FCE-86A1-3CEF58CC3E44}"/>
    <hyperlink ref="D45" r:id="rId2" display="https://www.merckmillipore.com/CO/es/search/-?search=&amp;SingleResultDisplay=SFProductSearch&amp;TrackingSearchType=pdp_related_product&amp;SearchTerm=*&amp;SearchParameter=%26%40QueryTerm%3D*%26feature_cas_no_value%3D7778-80-5" xr:uid="{72780A06-BAF0-41FD-8A23-8D6E16310D1A}"/>
    <hyperlink ref="D47" r:id="rId3" display="https://www.sigmaaldrich.com/CO/es/search/56-40-6?focus=products&amp;page=1&amp;perpage=30&amp;sort=relevance&amp;term=56-40-6&amp;type=cas_number" xr:uid="{40A96B4B-0394-4A0A-85BD-215DF04DDDAF}"/>
  </hyperlinks>
  <pageMargins left="0.7" right="0.7" top="0.75" bottom="0.75" header="0.3" footer="0.3"/>
  <pageSetup paperSize="9" orientation="portrait" horizontalDpi="1200" verticalDpi="12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Alejandra Hernández Martínez</dc:creator>
  <cp:lastModifiedBy>Natalia Alicia Erazo Guerrero</cp:lastModifiedBy>
  <dcterms:created xsi:type="dcterms:W3CDTF">2023-07-27T21:54:01Z</dcterms:created>
  <dcterms:modified xsi:type="dcterms:W3CDTF">2023-09-27T23:26:07Z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2023-07-27T22:20:56Z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89fc225e-48ab-415a-a95b-5e9e041ba552</vt:lpwstr>
  </property>
  <property fmtid="{D5CDD505-2E9C-101B-9397-08002B2CF9AE}" pid="8" name="MSIP_Label_1299739c-ad3d-4908-806e-4d91151a6e13_ContentBits">
    <vt:lpwstr>0</vt:lpwstr>
  </property>
</Properties>
</file>