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ink/ink9.xml" ContentType="application/inkml+xml"/>
  <Override PartName="/xl/drawings/drawing2.xml" ContentType="application/vnd.openxmlformats-officedocument.drawing+xml"/>
  <Override PartName="/xl/ink/ink10.xml" ContentType="application/inkml+xml"/>
  <Override PartName="/xl/ink/ink11.xml" ContentType="application/inkml+xml"/>
  <Override PartName="/xl/ink/ink12.xml" ContentType="application/inkml+xml"/>
  <Override PartName="/xl/ink/ink13.xml" ContentType="application/inkml+xml"/>
  <Override PartName="/xl/ink/ink14.xml" ContentType="application/inkml+xml"/>
  <Override PartName="/xl/ink/ink15.xml" ContentType="application/inkml+xml"/>
  <Override PartName="/xl/ink/ink16.xml" ContentType="application/inkml+xml"/>
  <Override PartName="/xl/ink/ink17.xml" ContentType="application/inkml+xml"/>
  <Override PartName="/xl/ink/ink18.xml" ContentType="application/inkml+xml"/>
  <Override PartName="/xl/drawings/drawing3.xml" ContentType="application/vnd.openxmlformats-officedocument.drawing+xml"/>
  <Override PartName="/xl/ink/ink19.xml" ContentType="application/inkml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ink/ink20.xml" ContentType="application/inkml+xml"/>
  <Override PartName="/xl/drawings/drawing6.xml" ContentType="application/vnd.openxmlformats-officedocument.drawing+xml"/>
  <Override PartName="/xl/ink/ink21.xml" ContentType="application/inkml+xml"/>
  <Override PartName="/xl/drawings/drawing7.xml" ContentType="application/vnd.openxmlformats-officedocument.drawing+xml"/>
  <Override PartName="/xl/ink/ink22.xml" ContentType="application/inkml+xml"/>
  <Override PartName="/xl/drawings/drawing8.xml" ContentType="application/vnd.openxmlformats-officedocument.drawing+xml"/>
  <Override PartName="/xl/ink/ink23.xml" ContentType="application/inkml+xml"/>
  <Override PartName="/xl/drawings/drawing9.xml" ContentType="application/vnd.openxmlformats-officedocument.drawing+xml"/>
  <Override PartName="/xl/ink/ink24.xml" ContentType="application/inkml+xml"/>
  <Override PartName="/xl/drawings/drawing10.xml" ContentType="application/vnd.openxmlformats-officedocument.drawing+xml"/>
  <Override PartName="/xl/ink/ink25.xml" ContentType="application/inkml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uerzaaereacolombia-my.sharepoint.com/personal/yoly_murcia_fac_mil_co/Documents/FAC 2023/PROCESOS 2023/MINIMA CUANTIA/8. 045-00 POLIGONO/5. PROCESO DE ADJUDICACIÓN/"/>
    </mc:Choice>
  </mc:AlternateContent>
  <xr:revisionPtr revIDLastSave="0" documentId="8_{AD37D904-77D5-4F49-86C6-5F825B67E2F6}" xr6:coauthVersionLast="36" xr6:coauthVersionMax="36" xr10:uidLastSave="{00000000-0000-0000-0000-000000000000}"/>
  <bookViews>
    <workbookView xWindow="0" yWindow="0" windowWidth="14700" windowHeight="11535" activeTab="2" xr2:uid="{652C632D-DDE0-4CB2-8BBB-A173609FF875}"/>
  </bookViews>
  <sheets>
    <sheet name="CONSOLIDADO" sheetId="9" r:id="rId1"/>
    <sheet name="ANALISIS PRECIOS ARTIFICIALMENT" sheetId="10" r:id="rId2"/>
    <sheet name="CONSTRUC CITY-AJUSTE DE CANTIDA" sheetId="6" r:id="rId3"/>
    <sheet name="DBN INGENIERIA" sheetId="7" r:id="rId4"/>
    <sheet name="IKARIA" sheetId="1" r:id="rId5"/>
    <sheet name="JOSE LOZADA" sheetId="2" r:id="rId6"/>
    <sheet name="PROYECTOS Y SOLUCIONES" sheetId="5" r:id="rId7"/>
    <sheet name="R&amp;E" sheetId="3" r:id="rId8"/>
    <sheet name="SERVIMAC" sheetId="4" r:id="rId9"/>
    <sheet name="SAESCO INGENIERIA" sheetId="8" r:id="rId10"/>
  </sheets>
  <definedNames>
    <definedName name="_xlnm.Print_Area" localSheetId="1">'ANALISIS PRECIOS ARTIFICIALMENT'!$B$1:$H$61</definedName>
    <definedName name="_xlnm.Print_Area" localSheetId="0">CONSOLIDADO!$B$1:$H$27</definedName>
    <definedName name="_xlnm.Print_Area" localSheetId="2">'CONSTRUC CITY-AJUSTE DE CANTIDA'!$B$1:$H$44</definedName>
    <definedName name="_xlnm.Print_Area" localSheetId="3">'DBN INGENIERIA'!$B$1:$H$44</definedName>
    <definedName name="_xlnm.Print_Area" localSheetId="4">IKARIA!$B$1:$H$44</definedName>
    <definedName name="_xlnm.Print_Area" localSheetId="5">'JOSE LOZADA'!$B$1:$H$44</definedName>
    <definedName name="_xlnm.Print_Area" localSheetId="6">'PROYECTOS Y SOLUCIONES'!$B$1:$H$44</definedName>
    <definedName name="_xlnm.Print_Area" localSheetId="7">'R&amp;E'!$B$1:$H$44</definedName>
    <definedName name="_xlnm.Print_Area" localSheetId="9">'SAESCO INGENIERIA'!$B$1:$H$44</definedName>
    <definedName name="_xlnm.Print_Area" localSheetId="8">SERVIMAC!$B$1:$H$44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6" l="1"/>
  <c r="F19" i="6" l="1"/>
  <c r="D16" i="10" l="1"/>
  <c r="D15" i="10"/>
  <c r="D14" i="10"/>
  <c r="D13" i="10"/>
  <c r="D12" i="10"/>
  <c r="D11" i="10"/>
  <c r="D10" i="10"/>
  <c r="C17" i="10"/>
  <c r="C16" i="10"/>
  <c r="C15" i="10"/>
  <c r="C14" i="10"/>
  <c r="C13" i="10"/>
  <c r="C12" i="10"/>
  <c r="C11" i="10"/>
  <c r="C10" i="10"/>
  <c r="D17" i="9" l="1"/>
  <c r="D16" i="9"/>
  <c r="D15" i="9"/>
  <c r="D14" i="9"/>
  <c r="D13" i="9"/>
  <c r="D12" i="9"/>
  <c r="D11" i="9"/>
  <c r="G24" i="8" l="1"/>
  <c r="H23" i="8" s="1"/>
  <c r="G22" i="8"/>
  <c r="H21" i="8" s="1"/>
  <c r="G20" i="8"/>
  <c r="G19" i="8"/>
  <c r="G24" i="7"/>
  <c r="H23" i="7" s="1"/>
  <c r="G22" i="7"/>
  <c r="H21" i="7" s="1"/>
  <c r="G20" i="7"/>
  <c r="G19" i="7"/>
  <c r="H18" i="7" s="1"/>
  <c r="G24" i="6"/>
  <c r="H23" i="6" s="1"/>
  <c r="G22" i="6"/>
  <c r="H21" i="6" s="1"/>
  <c r="G19" i="6"/>
  <c r="G24" i="5"/>
  <c r="H23" i="5" s="1"/>
  <c r="G22" i="5"/>
  <c r="H21" i="5" s="1"/>
  <c r="G20" i="5"/>
  <c r="G19" i="5"/>
  <c r="H18" i="5" s="1"/>
  <c r="G24" i="4"/>
  <c r="H23" i="4" s="1"/>
  <c r="G22" i="4"/>
  <c r="H21" i="4" s="1"/>
  <c r="G20" i="4"/>
  <c r="G19" i="4"/>
  <c r="G24" i="3"/>
  <c r="H23" i="3" s="1"/>
  <c r="G22" i="3"/>
  <c r="H21" i="3" s="1"/>
  <c r="G20" i="3"/>
  <c r="G19" i="3"/>
  <c r="G24" i="2"/>
  <c r="H23" i="2" s="1"/>
  <c r="G22" i="2"/>
  <c r="H21" i="2" s="1"/>
  <c r="G20" i="2"/>
  <c r="G19" i="2"/>
  <c r="H18" i="3" l="1"/>
  <c r="H25" i="3" s="1"/>
  <c r="H27" i="3" s="1"/>
  <c r="H18" i="8"/>
  <c r="H25" i="8" s="1"/>
  <c r="H25" i="7"/>
  <c r="H18" i="6"/>
  <c r="H25" i="6" s="1"/>
  <c r="H28" i="6" s="1"/>
  <c r="H29" i="6" s="1"/>
  <c r="H28" i="7"/>
  <c r="H29" i="7" s="1"/>
  <c r="H27" i="7"/>
  <c r="H26" i="7"/>
  <c r="H18" i="4"/>
  <c r="H25" i="4" s="1"/>
  <c r="H28" i="4" s="1"/>
  <c r="H29" i="4" s="1"/>
  <c r="H25" i="5"/>
  <c r="H26" i="4"/>
  <c r="H18" i="2"/>
  <c r="H25" i="2" s="1"/>
  <c r="H26" i="2" s="1"/>
  <c r="H28" i="2"/>
  <c r="H29" i="2" s="1"/>
  <c r="H27" i="6" l="1"/>
  <c r="H26" i="6"/>
  <c r="H28" i="3"/>
  <c r="H29" i="3" s="1"/>
  <c r="H26" i="3"/>
  <c r="H30" i="7"/>
  <c r="H31" i="7" s="1"/>
  <c r="H34" i="7" s="1"/>
  <c r="H27" i="8"/>
  <c r="H26" i="8"/>
  <c r="H28" i="8"/>
  <c r="H29" i="8" s="1"/>
  <c r="H27" i="4"/>
  <c r="H28" i="5"/>
  <c r="H29" i="5" s="1"/>
  <c r="H27" i="5"/>
  <c r="H26" i="5"/>
  <c r="H30" i="4"/>
  <c r="H31" i="4" s="1"/>
  <c r="H34" i="4" s="1"/>
  <c r="H27" i="2"/>
  <c r="H30" i="2" s="1"/>
  <c r="H31" i="2" s="1"/>
  <c r="H34" i="2" s="1"/>
  <c r="G19" i="1"/>
  <c r="G24" i="1"/>
  <c r="H23" i="1" s="1"/>
  <c r="G22" i="1"/>
  <c r="H21" i="1" s="1"/>
  <c r="G20" i="1"/>
  <c r="H30" i="6" l="1"/>
  <c r="H31" i="6" s="1"/>
  <c r="H34" i="6" s="1"/>
  <c r="H30" i="3"/>
  <c r="H31" i="3" s="1"/>
  <c r="H34" i="3" s="1"/>
  <c r="H30" i="8"/>
  <c r="H31" i="8" s="1"/>
  <c r="H34" i="8" s="1"/>
  <c r="H30" i="5"/>
  <c r="H31" i="5" s="1"/>
  <c r="H34" i="5" s="1"/>
  <c r="H18" i="1"/>
  <c r="H25" i="1" s="1"/>
  <c r="D10" i="9" l="1"/>
  <c r="D17" i="10" s="1"/>
  <c r="H26" i="1"/>
  <c r="H28" i="1"/>
  <c r="H29" i="1" s="1"/>
  <c r="H27" i="1"/>
  <c r="H30" i="1" l="1"/>
  <c r="H31" i="1" s="1"/>
  <c r="H34" i="1" s="1"/>
</calcChain>
</file>

<file path=xl/sharedStrings.xml><?xml version="1.0" encoding="utf-8"?>
<sst xmlns="http://schemas.openxmlformats.org/spreadsheetml/2006/main" count="422" uniqueCount="73">
  <si>
    <t>FUERZAS MILITARES DE COLOMBIA- MINISTERIO DE DEFENSA NACIONAL</t>
  </si>
  <si>
    <t>COMANDO AÉREO DE COMBATE No. 2</t>
  </si>
  <si>
    <t>OBJETO:</t>
  </si>
  <si>
    <t>SERVICO DE MANTENIMIENTO PREVENTIVO DEL POLIGONO AEREO DEL COMANDO AEREO DE CACOM-2</t>
  </si>
  <si>
    <t xml:space="preserve">NOTAS: </t>
  </si>
  <si>
    <t xml:space="preserve">Las cantidades de obra que a continuación se presentan son aproximadas.  </t>
  </si>
  <si>
    <t>Su pago será determinado por la obra medida, realmente ejecutada, previa medición por parte de la supervision.</t>
  </si>
  <si>
    <t>Durante la ejecución de la obra se deben verificar las medidas por parte del contratista y la supervision</t>
  </si>
  <si>
    <t>El contratista deberá prever todos los costos correspondientes a materiales, mano de obra, transportes y demás costos directos e indirectos requeridos para realizar la totalidad de las obras.</t>
  </si>
  <si>
    <t>ÍTEM</t>
  </si>
  <si>
    <t>ACTIVIDAD</t>
  </si>
  <si>
    <t>UND</t>
  </si>
  <si>
    <t>VALOR UNITARIO</t>
  </si>
  <si>
    <t>CANTIDAD</t>
  </si>
  <si>
    <t>VALOR PARCIAL</t>
  </si>
  <si>
    <t>VALOR TOTAL</t>
  </si>
  <si>
    <t xml:space="preserve">PRELIMINARES </t>
  </si>
  <si>
    <t>1.1</t>
  </si>
  <si>
    <t>DESCAPOTE VIAL (INCLUYE CARGUE Y RETIRO)</t>
  </si>
  <si>
    <t>M2</t>
  </si>
  <si>
    <t>1.2</t>
  </si>
  <si>
    <t>FUMIGACION</t>
  </si>
  <si>
    <t>APLICACIÓN HERBICIDA</t>
  </si>
  <si>
    <t>RELLENOS</t>
  </si>
  <si>
    <t>RELLENO COMPACTADO DE MATERIAL MIXTO AL 95% DEL PROCTOR MODIFICADO DE ACUERDO A PLANOS EN MATERIAL SELECCIONADO DE LA EXCAVACIÓN. INCLUYE SUMINISTRO, EXTENDIDO, NIVELACIÓN, HUMEDECIMIENTO Y COMPACTACIÓN.</t>
  </si>
  <si>
    <t>M3</t>
  </si>
  <si>
    <t>TOTAL COSTOS DIRECTOS</t>
  </si>
  <si>
    <t>ADMINISTRACIÓN %</t>
  </si>
  <si>
    <t>A</t>
  </si>
  <si>
    <t>IMPREVISTOS %</t>
  </si>
  <si>
    <t>I</t>
  </si>
  <si>
    <t>UTILIDADES %</t>
  </si>
  <si>
    <t>U</t>
  </si>
  <si>
    <t>IVA SOBRE UTILIDAD</t>
  </si>
  <si>
    <t>%</t>
  </si>
  <si>
    <t>TOTAL COSTOS INDIRECTOS (A.I.U)+ IVA SOBRE UTILIDAD</t>
  </si>
  <si>
    <t>VALOR TOTAL OBRAS CIVILES</t>
  </si>
  <si>
    <r>
      <t xml:space="preserve">TOTAL PRESUPUESTO ASIGNADO                         RUBRO 02-02-02                       </t>
    </r>
    <r>
      <rPr>
        <b/>
        <sz val="11"/>
        <color rgb="FFFF0000"/>
        <rFont val="Calibri"/>
        <family val="2"/>
        <scheme val="minor"/>
      </rPr>
      <t>SOBREPASAR EL VALOR DEL PRESUPUESTO ASIGNADO SERÁ CAUSAL DE RECHAZO</t>
    </r>
  </si>
  <si>
    <t>TOTAL OFERTA RUBRO 02-02-02</t>
  </si>
  <si>
    <t>TOTAL OFERTA RUBRO 02-02-02-005-004-03 R 10</t>
  </si>
  <si>
    <t>PRESUPUESTO OFICIAL ASIGNADO RUBRO 02-02-02-005-004-03 R10 $50.000.000,00</t>
  </si>
  <si>
    <t>DESCAPOTE DE ARBUSTOS Y HIERBAS, CON DESBROZADORA *Guadaña</t>
  </si>
  <si>
    <t>FUERZA AEROESPACIAL COLOMBIANA</t>
  </si>
  <si>
    <t>CORRECCIÓN A LA OFERTA ECONOMICA: IKARIA  CONSTRUCTORA SAS</t>
  </si>
  <si>
    <t>_____________________________________________________________
PD6 JAIRO ALBERTO CASTRO RODRIGUEZ
COMITÉ ECONOMICO EVALUADOR
]</t>
  </si>
  <si>
    <r>
      <t xml:space="preserve">_____________________________________________________________
</t>
    </r>
    <r>
      <rPr>
        <b/>
        <sz val="11"/>
        <rFont val="Calibri"/>
        <family val="2"/>
        <scheme val="minor"/>
      </rPr>
      <t>PD6 JAIRO ALBERTO CASTRO RODRIGUEZ
COMITÉ ECONOMICO EVALUADOR</t>
    </r>
  </si>
  <si>
    <t>CORRECCIÓN A LA OFERTA ECONOMICA: JOSE BERNARDO HERRERA LOZADA</t>
  </si>
  <si>
    <t>CORRECCIÓN A LA OFERTA ECONOMICA: INGENIERIA Y SUMINISTROS R&amp;E SAS</t>
  </si>
  <si>
    <t>CORRECCIÓN A LA OFERTA ECONOMICA: SERVIMAC SMC SAS</t>
  </si>
  <si>
    <t>CORRECCIÓN A LA OFERTA ECONOMICA: PROYECTOS Y SOLUCIONES EN INGENIERIA  SAS</t>
  </si>
  <si>
    <t>CORRECCIÓN A LA OFERTA ECONOMICA: CONSTRUC CITY LTDA</t>
  </si>
  <si>
    <t>CORRECCIÓN A LA OFERTA ECONOMICA: DBN INGENIERIA SAS</t>
  </si>
  <si>
    <t>CORRECCIÓN A LA OFERTA ECONOMICA: SAESCO INGENIERIA SAS</t>
  </si>
  <si>
    <t>CONSOLIDADO VERIFICACIÓN PROPUESTAS ECONIMICAS</t>
  </si>
  <si>
    <t>ITEM</t>
  </si>
  <si>
    <t>OFERENTE</t>
  </si>
  <si>
    <t>VALOR PROPUESTA</t>
  </si>
  <si>
    <t>CONSTRUC CITY LTDA</t>
  </si>
  <si>
    <t>DBN INGENIERIA SAS</t>
  </si>
  <si>
    <t>IKARIA  CONSTRUCTORA SAS</t>
  </si>
  <si>
    <t>JOSE BERNARDO HERRERA LOZADA</t>
  </si>
  <si>
    <t>PROYECTOS Y SOLUCIONES EN INGENIERIA  SAS</t>
  </si>
  <si>
    <t>INGENIERIA Y SUMINISTROS R&amp;E SAS</t>
  </si>
  <si>
    <t>SERVIMAC SMC SAS</t>
  </si>
  <si>
    <t xml:space="preserve"> SAESCO INGENIERIA SAS</t>
  </si>
  <si>
    <t>MEDIANA</t>
  </si>
  <si>
    <t>DESVIACIÓN ESTANDAR</t>
  </si>
  <si>
    <t>VALOR MINIMO ACEPTABLE</t>
  </si>
  <si>
    <t>METODOLOGIA UTILIZADA PARA IDENTIFICAR PRECIOS ARTIFICIALEMENTE BAJOS (Guía para el manejo de ofertas artificialmente bajas en
Procesos de Contratación Colombia Compra Eficiente)</t>
  </si>
  <si>
    <t>SAESCO INGENIERIA SAS</t>
  </si>
  <si>
    <t>Mediana</t>
  </si>
  <si>
    <t>PROMEDIO OFERTAS</t>
  </si>
  <si>
    <t>DISTANCIA ENTRE LA MEDIANA Y LA PROPUESTA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</si>
</sst>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_-&quot;$&quot;\ * #,##0.0_-;\-&quot;$&quot;\ * #,##0.0_-;_-&quot;$&quot;\ * &quot;-&quot;_-;_-@_-"/>
    <numFmt numFmtId="165" formatCode="[$-F800]dddd\,\ mmmm\ dd\,\ yyyy"/>
    <numFmt numFmtId="166" formatCode="_-* #,##0.0_-;\-* #,##0.0_-;_-* &quot;-&quot;_-;_-@_-"/>
    <numFmt numFmtId="167" formatCode="_-&quot;$&quot;\ * #,##0.00_-;\-&quot;$&quot;\ * #,##0.00_-;_-&quot;$&quot;\ * &quot;-&quot;_-;_-@_-"/>
    <numFmt numFmtId="168" formatCode="&quot;$&quot;\ #,##0.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8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33">
    <xf numFmtId="0" fontId="0" fillId="0" borderId="0" xfId="0"/>
    <xf numFmtId="0" fontId="5" fillId="2" borderId="1" xfId="0" applyFont="1" applyFill="1" applyBorder="1" applyAlignment="1">
      <alignment horizontal="left" vertical="center"/>
    </xf>
    <xf numFmtId="164" fontId="5" fillId="0" borderId="2" xfId="2" applyNumberFormat="1" applyFont="1" applyFill="1" applyBorder="1" applyAlignment="1" applyProtection="1">
      <alignment horizontal="center" vertical="center"/>
    </xf>
    <xf numFmtId="165" fontId="6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166" fontId="2" fillId="0" borderId="0" xfId="1" applyNumberFormat="1" applyFont="1" applyBorder="1" applyAlignment="1" applyProtection="1">
      <alignment horizontal="center" vertical="center"/>
    </xf>
    <xf numFmtId="164" fontId="2" fillId="0" borderId="0" xfId="2" applyNumberFormat="1" applyFont="1" applyBorder="1" applyAlignment="1" applyProtection="1">
      <alignment vertical="center"/>
    </xf>
    <xf numFmtId="167" fontId="8" fillId="0" borderId="5" xfId="0" applyNumberFormat="1" applyFont="1" applyBorder="1" applyAlignment="1">
      <alignment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/>
    </xf>
    <xf numFmtId="164" fontId="5" fillId="4" borderId="14" xfId="2" applyNumberFormat="1" applyFont="1" applyFill="1" applyBorder="1" applyAlignment="1" applyProtection="1">
      <alignment horizontal="center" vertical="center"/>
    </xf>
    <xf numFmtId="166" fontId="5" fillId="4" borderId="14" xfId="1" applyNumberFormat="1" applyFont="1" applyFill="1" applyBorder="1" applyAlignment="1" applyProtection="1">
      <alignment horizontal="center" vertical="center"/>
    </xf>
    <xf numFmtId="167" fontId="6" fillId="4" borderId="15" xfId="0" applyNumberFormat="1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168" fontId="6" fillId="3" borderId="20" xfId="0" applyNumberFormat="1" applyFont="1" applyFill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21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center" vertical="center"/>
    </xf>
    <xf numFmtId="168" fontId="2" fillId="0" borderId="21" xfId="2" applyNumberFormat="1" applyFont="1" applyFill="1" applyBorder="1" applyAlignment="1" applyProtection="1">
      <alignment vertical="center"/>
    </xf>
    <xf numFmtId="2" fontId="2" fillId="0" borderId="21" xfId="1" applyNumberFormat="1" applyFont="1" applyFill="1" applyBorder="1" applyAlignment="1" applyProtection="1">
      <alignment horizontal="center" vertical="center"/>
    </xf>
    <xf numFmtId="168" fontId="8" fillId="0" borderId="20" xfId="0" applyNumberFormat="1" applyFont="1" applyBorder="1" applyAlignment="1">
      <alignment vertical="center"/>
    </xf>
    <xf numFmtId="168" fontId="6" fillId="4" borderId="12" xfId="0" applyNumberFormat="1" applyFont="1" applyFill="1" applyBorder="1" applyAlignment="1">
      <alignment horizontal="right" vertical="center"/>
    </xf>
    <xf numFmtId="168" fontId="8" fillId="0" borderId="15" xfId="0" applyNumberFormat="1" applyFont="1" applyBorder="1" applyAlignment="1">
      <alignment horizontal="right" vertical="center"/>
    </xf>
    <xf numFmtId="168" fontId="8" fillId="0" borderId="20" xfId="0" applyNumberFormat="1" applyFont="1" applyBorder="1" applyAlignment="1">
      <alignment horizontal="right" vertical="center"/>
    </xf>
    <xf numFmtId="168" fontId="8" fillId="0" borderId="29" xfId="0" applyNumberFormat="1" applyFont="1" applyBorder="1" applyAlignment="1">
      <alignment horizontal="right" vertical="center"/>
    </xf>
    <xf numFmtId="168" fontId="6" fillId="4" borderId="30" xfId="0" applyNumberFormat="1" applyFont="1" applyFill="1" applyBorder="1" applyAlignment="1">
      <alignment horizontal="right" vertical="center"/>
    </xf>
    <xf numFmtId="0" fontId="11" fillId="5" borderId="32" xfId="0" applyFont="1" applyFill="1" applyBorder="1" applyAlignment="1">
      <alignment horizontal="center" vertical="center" wrapText="1"/>
    </xf>
    <xf numFmtId="0" fontId="14" fillId="5" borderId="33" xfId="0" applyFont="1" applyFill="1" applyBorder="1" applyAlignment="1">
      <alignment horizontal="center" vertical="center" wrapText="1"/>
    </xf>
    <xf numFmtId="168" fontId="11" fillId="0" borderId="0" xfId="0" applyNumberFormat="1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168" fontId="11" fillId="0" borderId="7" xfId="0" applyNumberFormat="1" applyFont="1" applyBorder="1" applyAlignment="1">
      <alignment horizontal="center" vertical="center"/>
    </xf>
    <xf numFmtId="168" fontId="11" fillId="0" borderId="30" xfId="0" applyNumberFormat="1" applyFont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 wrapText="1"/>
    </xf>
    <xf numFmtId="168" fontId="0" fillId="0" borderId="0" xfId="0" applyNumberFormat="1"/>
    <xf numFmtId="10" fontId="0" fillId="0" borderId="0" xfId="0" applyNumberFormat="1"/>
    <xf numFmtId="0" fontId="4" fillId="2" borderId="21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/>
    </xf>
    <xf numFmtId="9" fontId="0" fillId="0" borderId="0" xfId="0" applyNumberFormat="1"/>
    <xf numFmtId="168" fontId="0" fillId="0" borderId="21" xfId="0" applyNumberFormat="1" applyBorder="1" applyAlignment="1">
      <alignment horizontal="center"/>
    </xf>
    <xf numFmtId="0" fontId="4" fillId="7" borderId="21" xfId="0" applyFont="1" applyFill="1" applyBorder="1" applyAlignment="1">
      <alignment horizontal="center" vertical="center" wrapText="1"/>
    </xf>
    <xf numFmtId="43" fontId="0" fillId="0" borderId="0" xfId="4" applyFont="1"/>
    <xf numFmtId="0" fontId="0" fillId="0" borderId="0" xfId="0" applyAlignment="1"/>
    <xf numFmtId="0" fontId="4" fillId="0" borderId="0" xfId="0" applyFont="1" applyFill="1" applyBorder="1" applyAlignment="1">
      <alignment horizontal="center" vertical="center" wrapText="1"/>
    </xf>
    <xf numFmtId="168" fontId="4" fillId="0" borderId="0" xfId="0" applyNumberFormat="1" applyFont="1" applyFill="1" applyBorder="1" applyAlignment="1">
      <alignment horizontal="center" vertical="center" wrapText="1"/>
    </xf>
    <xf numFmtId="168" fontId="4" fillId="0" borderId="21" xfId="0" applyNumberFormat="1" applyFont="1" applyFill="1" applyBorder="1" applyAlignment="1">
      <alignment horizontal="center" vertical="center" wrapText="1"/>
    </xf>
    <xf numFmtId="168" fontId="4" fillId="8" borderId="21" xfId="0" applyNumberFormat="1" applyFont="1" applyFill="1" applyBorder="1" applyAlignment="1">
      <alignment horizontal="center" vertical="center" wrapText="1"/>
    </xf>
    <xf numFmtId="2" fontId="2" fillId="7" borderId="21" xfId="1" applyNumberFormat="1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168" fontId="4" fillId="0" borderId="17" xfId="0" applyNumberFormat="1" applyFont="1" applyFill="1" applyBorder="1" applyAlignment="1">
      <alignment horizontal="center" vertical="center" wrapText="1"/>
    </xf>
    <xf numFmtId="168" fontId="4" fillId="0" borderId="18" xfId="0" applyNumberFormat="1" applyFont="1" applyFill="1" applyBorder="1" applyAlignment="1">
      <alignment horizontal="center" vertical="center" wrapText="1"/>
    </xf>
    <xf numFmtId="168" fontId="4" fillId="0" borderId="19" xfId="0" applyNumberFormat="1" applyFont="1" applyFill="1" applyBorder="1" applyAlignment="1">
      <alignment horizontal="center" vertical="center" wrapText="1"/>
    </xf>
    <xf numFmtId="168" fontId="4" fillId="6" borderId="17" xfId="0" applyNumberFormat="1" applyFont="1" applyFill="1" applyBorder="1" applyAlignment="1">
      <alignment horizontal="center" vertical="center" wrapText="1"/>
    </xf>
    <xf numFmtId="168" fontId="4" fillId="6" borderId="18" xfId="0" applyNumberFormat="1" applyFont="1" applyFill="1" applyBorder="1" applyAlignment="1">
      <alignment horizontal="center" vertical="center" wrapText="1"/>
    </xf>
    <xf numFmtId="168" fontId="4" fillId="6" borderId="19" xfId="0" applyNumberFormat="1" applyFont="1" applyFill="1" applyBorder="1" applyAlignment="1">
      <alignment horizontal="center" vertical="center" wrapText="1"/>
    </xf>
    <xf numFmtId="168" fontId="4" fillId="2" borderId="17" xfId="0" applyNumberFormat="1" applyFont="1" applyFill="1" applyBorder="1" applyAlignment="1">
      <alignment horizontal="center" vertical="center" wrapText="1"/>
    </xf>
    <xf numFmtId="168" fontId="4" fillId="2" borderId="18" xfId="0" applyNumberFormat="1" applyFont="1" applyFill="1" applyBorder="1" applyAlignment="1">
      <alignment horizontal="center" vertical="center" wrapText="1"/>
    </xf>
    <xf numFmtId="168" fontId="4" fillId="2" borderId="19" xfId="0" applyNumberFormat="1" applyFont="1" applyFill="1" applyBorder="1" applyAlignment="1">
      <alignment horizontal="center" vertical="center" wrapText="1"/>
    </xf>
    <xf numFmtId="168" fontId="4" fillId="7" borderId="17" xfId="0" applyNumberFormat="1" applyFont="1" applyFill="1" applyBorder="1" applyAlignment="1">
      <alignment horizontal="center" vertical="center" wrapText="1"/>
    </xf>
    <xf numFmtId="168" fontId="4" fillId="7" borderId="18" xfId="0" applyNumberFormat="1" applyFont="1" applyFill="1" applyBorder="1" applyAlignment="1">
      <alignment horizontal="center" vertical="center" wrapText="1"/>
    </xf>
    <xf numFmtId="168" fontId="4" fillId="7" borderId="19" xfId="0" applyNumberFormat="1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left" vertical="center" wrapText="1"/>
    </xf>
    <xf numFmtId="0" fontId="9" fillId="3" borderId="18" xfId="0" applyFont="1" applyFill="1" applyBorder="1" applyAlignment="1">
      <alignment horizontal="left" vertical="center" wrapText="1"/>
    </xf>
    <xf numFmtId="0" fontId="9" fillId="3" borderId="19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right" vertical="center" wrapText="1"/>
    </xf>
    <xf numFmtId="0" fontId="8" fillId="2" borderId="22" xfId="0" applyFont="1" applyFill="1" applyBorder="1" applyAlignment="1">
      <alignment horizontal="right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10" fontId="2" fillId="0" borderId="23" xfId="3" applyNumberFormat="1" applyFont="1" applyBorder="1" applyAlignment="1" applyProtection="1">
      <alignment horizontal="center" vertical="center"/>
    </xf>
    <xf numFmtId="10" fontId="2" fillId="0" borderId="24" xfId="3" applyNumberFormat="1" applyFont="1" applyBorder="1" applyAlignment="1" applyProtection="1">
      <alignment horizontal="center" vertical="center"/>
    </xf>
    <xf numFmtId="0" fontId="8" fillId="2" borderId="4" xfId="0" applyFont="1" applyFill="1" applyBorder="1" applyAlignment="1">
      <alignment horizontal="right" vertical="center" wrapText="1"/>
    </xf>
    <xf numFmtId="0" fontId="8" fillId="2" borderId="25" xfId="0" applyFont="1" applyFill="1" applyBorder="1" applyAlignment="1">
      <alignment horizontal="right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10" fontId="2" fillId="0" borderId="17" xfId="3" applyNumberFormat="1" applyFont="1" applyBorder="1" applyAlignment="1" applyProtection="1">
      <alignment horizontal="center" vertical="center"/>
    </xf>
    <xf numFmtId="10" fontId="2" fillId="0" borderId="19" xfId="3" applyNumberFormat="1" applyFont="1" applyBorder="1" applyAlignment="1" applyProtection="1">
      <alignment horizontal="center" vertical="center"/>
    </xf>
    <xf numFmtId="0" fontId="8" fillId="2" borderId="6" xfId="0" applyFont="1" applyFill="1" applyBorder="1" applyAlignment="1">
      <alignment horizontal="right" vertical="center" wrapText="1"/>
    </xf>
    <xf numFmtId="0" fontId="8" fillId="2" borderId="26" xfId="0" applyFont="1" applyFill="1" applyBorder="1" applyAlignment="1">
      <alignment horizontal="right" vertical="center" wrapText="1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9" fontId="2" fillId="0" borderId="27" xfId="3" applyFont="1" applyBorder="1" applyAlignment="1" applyProtection="1">
      <alignment horizontal="center" vertical="center"/>
    </xf>
    <xf numFmtId="9" fontId="2" fillId="0" borderId="28" xfId="3" applyFont="1" applyBorder="1" applyAlignment="1" applyProtection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4" fillId="5" borderId="30" xfId="0" applyFont="1" applyFill="1" applyBorder="1" applyAlignment="1">
      <alignment horizontal="center" vertical="center" wrapText="1"/>
    </xf>
  </cellXfs>
  <cellStyles count="5">
    <cellStyle name="Millares" xfId="4" builtinId="3"/>
    <cellStyle name="Millares [0]" xfId="1" builtinId="6"/>
    <cellStyle name="Moneda [0]" xfId="2" builtinId="7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customXml" Target="../ink/ink2.xml"/><Relationship Id="rId7" Type="http://schemas.openxmlformats.org/officeDocument/2006/relationships/customXml" Target="../ink/ink6.xml"/><Relationship Id="rId2" Type="http://schemas.openxmlformats.org/officeDocument/2006/relationships/image" Target="../media/image1.png"/><Relationship Id="rId1" Type="http://schemas.openxmlformats.org/officeDocument/2006/relationships/customXml" Target="../ink/ink1.xml"/><Relationship Id="rId6" Type="http://schemas.openxmlformats.org/officeDocument/2006/relationships/customXml" Target="../ink/ink5.xml"/><Relationship Id="rId11" Type="http://schemas.openxmlformats.org/officeDocument/2006/relationships/customXml" Target="../ink/ink9.xml"/><Relationship Id="rId5" Type="http://schemas.openxmlformats.org/officeDocument/2006/relationships/customXml" Target="../ink/ink4.xml"/><Relationship Id="rId10" Type="http://schemas.openxmlformats.org/officeDocument/2006/relationships/customXml" Target="../ink/ink8.xml"/><Relationship Id="rId4" Type="http://schemas.openxmlformats.org/officeDocument/2006/relationships/customXml" Target="../ink/ink3.xml"/><Relationship Id="rId9" Type="http://schemas.openxmlformats.org/officeDocument/2006/relationships/customXml" Target="../ink/ink7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ustomXml" Target="../ink/ink16.xml"/><Relationship Id="rId3" Type="http://schemas.openxmlformats.org/officeDocument/2006/relationships/customXml" Target="../ink/ink11.xml"/><Relationship Id="rId7" Type="http://schemas.openxmlformats.org/officeDocument/2006/relationships/customXml" Target="../ink/ink15.xml"/><Relationship Id="rId12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ustomXml" Target="../ink/ink10.xml"/><Relationship Id="rId6" Type="http://schemas.openxmlformats.org/officeDocument/2006/relationships/customXml" Target="../ink/ink14.xml"/><Relationship Id="rId11" Type="http://schemas.openxmlformats.org/officeDocument/2006/relationships/customXml" Target="../ink/ink18.xml"/><Relationship Id="rId5" Type="http://schemas.openxmlformats.org/officeDocument/2006/relationships/customXml" Target="../ink/ink13.xml"/><Relationship Id="rId10" Type="http://schemas.openxmlformats.org/officeDocument/2006/relationships/image" Target="../media/image3.png"/><Relationship Id="rId4" Type="http://schemas.openxmlformats.org/officeDocument/2006/relationships/customXml" Target="../ink/ink12.xml"/><Relationship Id="rId9" Type="http://schemas.openxmlformats.org/officeDocument/2006/relationships/customXml" Target="../ink/ink17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customXml" Target="../ink/ink19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customXml" Target="../ink/ink20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customXml" Target="../ink/ink21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customXml" Target="../ink/ink22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customXml" Target="../ink/ink23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customXml" Target="../ink/ink24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customXml" Target="../ink/ink2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1029586</xdr:colOff>
      <xdr:row>18</xdr:row>
      <xdr:rowOff>110373</xdr:rowOff>
    </xdr:from>
    <xdr:to>
      <xdr:col>8</xdr:col>
      <xdr:colOff>1029946</xdr:colOff>
      <xdr:row>18</xdr:row>
      <xdr:rowOff>110733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5" name="Entrada de lápiz 4">
              <a:extLst>
                <a:ext uri="{FF2B5EF4-FFF2-40B4-BE49-F238E27FC236}">
                  <a16:creationId xmlns:a16="http://schemas.microsoft.com/office/drawing/2014/main" id="{7D3CB1B3-C456-4113-B369-BD94F43FEBF4}"/>
                </a:ext>
              </a:extLst>
            </xdr14:cNvPr>
            <xdr14:cNvContentPartPr/>
          </xdr14:nvContentPartPr>
          <xdr14:nvPr macro=""/>
          <xdr14:xfrm>
            <a:off x="14630400" y="5758920"/>
            <a:ext cx="360" cy="36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7D3CB1B3-C456-4113-B369-BD94F43FEBF4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4621400" y="574992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1118245</xdr:colOff>
      <xdr:row>27</xdr:row>
      <xdr:rowOff>187792</xdr:rowOff>
    </xdr:from>
    <xdr:to>
      <xdr:col>4</xdr:col>
      <xdr:colOff>1118605</xdr:colOff>
      <xdr:row>27</xdr:row>
      <xdr:rowOff>188152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12" name="Entrada de lápiz 11">
              <a:extLst>
                <a:ext uri="{FF2B5EF4-FFF2-40B4-BE49-F238E27FC236}">
                  <a16:creationId xmlns:a16="http://schemas.microsoft.com/office/drawing/2014/main" id="{470A1E21-E0B6-43C8-9CF1-9296ED77D8E1}"/>
                </a:ext>
              </a:extLst>
            </xdr14:cNvPr>
            <xdr14:cNvContentPartPr/>
          </xdr14:nvContentPartPr>
          <xdr14:nvPr macro=""/>
          <xdr14:xfrm>
            <a:off x="8450280" y="7586280"/>
            <a:ext cx="360" cy="360"/>
          </xdr14:xfrm>
        </xdr:contentPart>
      </mc:Choice>
      <mc:Fallback xmlns="">
        <xdr:pic>
          <xdr:nvPicPr>
            <xdr:cNvPr id="12" name="Entrada de lápiz 11">
              <a:extLst>
                <a:ext uri="{FF2B5EF4-FFF2-40B4-BE49-F238E27FC236}">
                  <a16:creationId xmlns:a16="http://schemas.microsoft.com/office/drawing/2014/main" id="{470A1E21-E0B6-43C8-9CF1-9296ED77D8E1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8441640" y="757764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8</xdr:col>
      <xdr:colOff>1384186</xdr:colOff>
      <xdr:row>14</xdr:row>
      <xdr:rowOff>66103</xdr:rowOff>
    </xdr:from>
    <xdr:to>
      <xdr:col>8</xdr:col>
      <xdr:colOff>1384546</xdr:colOff>
      <xdr:row>14</xdr:row>
      <xdr:rowOff>66463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">
          <xdr14:nvContentPartPr>
            <xdr14:cNvPr id="26" name="Entrada de lápiz 25">
              <a:extLst>
                <a:ext uri="{FF2B5EF4-FFF2-40B4-BE49-F238E27FC236}">
                  <a16:creationId xmlns:a16="http://schemas.microsoft.com/office/drawing/2014/main" id="{BE904550-A3DE-4E96-BA04-E516E1733DE2}"/>
                </a:ext>
              </a:extLst>
            </xdr14:cNvPr>
            <xdr14:cNvContentPartPr/>
          </xdr14:nvContentPartPr>
          <xdr14:nvPr macro=""/>
          <xdr14:xfrm>
            <a:off x="14985000" y="3732120"/>
            <a:ext cx="360" cy="360"/>
          </xdr14:xfrm>
        </xdr:contentPart>
      </mc:Choice>
      <mc:Fallback xmlns="">
        <xdr:pic>
          <xdr:nvPicPr>
            <xdr:cNvPr id="26" name="Entrada de lápiz 25">
              <a:extLst>
                <a:ext uri="{FF2B5EF4-FFF2-40B4-BE49-F238E27FC236}">
                  <a16:creationId xmlns:a16="http://schemas.microsoft.com/office/drawing/2014/main" id="{BE904550-A3DE-4E96-BA04-E516E1733DE2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4976000" y="372312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8</xdr:col>
      <xdr:colOff>1361866</xdr:colOff>
      <xdr:row>9</xdr:row>
      <xdr:rowOff>110568</xdr:rowOff>
    </xdr:from>
    <xdr:to>
      <xdr:col>8</xdr:col>
      <xdr:colOff>1362226</xdr:colOff>
      <xdr:row>9</xdr:row>
      <xdr:rowOff>110928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27" name="Entrada de lápiz 26">
              <a:extLst>
                <a:ext uri="{FF2B5EF4-FFF2-40B4-BE49-F238E27FC236}">
                  <a16:creationId xmlns:a16="http://schemas.microsoft.com/office/drawing/2014/main" id="{BB4B2B7A-F380-4665-9390-FAEB346CDA25}"/>
                </a:ext>
              </a:extLst>
            </xdr14:cNvPr>
            <xdr14:cNvContentPartPr/>
          </xdr14:nvContentPartPr>
          <xdr14:nvPr macro=""/>
          <xdr14:xfrm>
            <a:off x="14962680" y="2336760"/>
            <a:ext cx="360" cy="360"/>
          </xdr14:xfrm>
        </xdr:contentPart>
      </mc:Choice>
      <mc:Fallback xmlns="">
        <xdr:pic>
          <xdr:nvPicPr>
            <xdr:cNvPr id="27" name="Entrada de lápiz 26">
              <a:extLst>
                <a:ext uri="{FF2B5EF4-FFF2-40B4-BE49-F238E27FC236}">
                  <a16:creationId xmlns:a16="http://schemas.microsoft.com/office/drawing/2014/main" id="{BB4B2B7A-F380-4665-9390-FAEB346CDA25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4953680" y="23277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8</xdr:col>
      <xdr:colOff>686146</xdr:colOff>
      <xdr:row>14</xdr:row>
      <xdr:rowOff>143863</xdr:rowOff>
    </xdr:from>
    <xdr:to>
      <xdr:col>8</xdr:col>
      <xdr:colOff>686506</xdr:colOff>
      <xdr:row>14</xdr:row>
      <xdr:rowOff>144223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">
          <xdr14:nvContentPartPr>
            <xdr14:cNvPr id="28" name="Entrada de lápiz 27">
              <a:extLst>
                <a:ext uri="{FF2B5EF4-FFF2-40B4-BE49-F238E27FC236}">
                  <a16:creationId xmlns:a16="http://schemas.microsoft.com/office/drawing/2014/main" id="{08595C3B-2A7E-4B29-8450-398108C37D55}"/>
                </a:ext>
              </a:extLst>
            </xdr14:cNvPr>
            <xdr14:cNvContentPartPr/>
          </xdr14:nvContentPartPr>
          <xdr14:nvPr macro=""/>
          <xdr14:xfrm>
            <a:off x="14286960" y="3809880"/>
            <a:ext cx="360" cy="360"/>
          </xdr14:xfrm>
        </xdr:contentPart>
      </mc:Choice>
      <mc:Fallback xmlns="">
        <xdr:pic>
          <xdr:nvPicPr>
            <xdr:cNvPr id="28" name="Entrada de lápiz 27">
              <a:extLst>
                <a:ext uri="{FF2B5EF4-FFF2-40B4-BE49-F238E27FC236}">
                  <a16:creationId xmlns:a16="http://schemas.microsoft.com/office/drawing/2014/main" id="{08595C3B-2A7E-4B29-8450-398108C37D55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4278320" y="380088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2429851</xdr:colOff>
      <xdr:row>17</xdr:row>
      <xdr:rowOff>349559</xdr:rowOff>
    </xdr:from>
    <xdr:to>
      <xdr:col>6</xdr:col>
      <xdr:colOff>451518</xdr:colOff>
      <xdr:row>23</xdr:row>
      <xdr:rowOff>125923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33" name="Entrada de lápiz 32">
              <a:extLst>
                <a:ext uri="{FF2B5EF4-FFF2-40B4-BE49-F238E27FC236}">
                  <a16:creationId xmlns:a16="http://schemas.microsoft.com/office/drawing/2014/main" id="{2B9BEED8-FA22-4D3D-91D0-40FA6636E013}"/>
                </a:ext>
              </a:extLst>
            </xdr14:cNvPr>
            <xdr14:cNvContentPartPr/>
          </xdr14:nvContentPartPr>
          <xdr14:nvPr macro=""/>
          <xdr14:xfrm>
            <a:off x="4224095" y="4879472"/>
            <a:ext cx="5608440" cy="1891800"/>
          </xdr14:xfrm>
        </xdr:contentPart>
      </mc:Choice>
      <mc:Fallback xmlns="">
        <xdr:pic>
          <xdr:nvPicPr>
            <xdr:cNvPr id="33" name="Entrada de lápiz 32">
              <a:extLst>
                <a:ext uri="{FF2B5EF4-FFF2-40B4-BE49-F238E27FC236}">
                  <a16:creationId xmlns:a16="http://schemas.microsoft.com/office/drawing/2014/main" id="{2B9BEED8-FA22-4D3D-91D0-40FA6636E013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4215455" y="4870474"/>
              <a:ext cx="5626080" cy="1909437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9</xdr:col>
      <xdr:colOff>708618</xdr:colOff>
      <xdr:row>17</xdr:row>
      <xdr:rowOff>686487</xdr:rowOff>
    </xdr:from>
    <xdr:to>
      <xdr:col>9</xdr:col>
      <xdr:colOff>708978</xdr:colOff>
      <xdr:row>17</xdr:row>
      <xdr:rowOff>686847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34" name="Entrada de lápiz 33">
              <a:extLst>
                <a:ext uri="{FF2B5EF4-FFF2-40B4-BE49-F238E27FC236}">
                  <a16:creationId xmlns:a16="http://schemas.microsoft.com/office/drawing/2014/main" id="{0307DE10-BBD1-4CE2-8005-A9AB37811314}"/>
                </a:ext>
              </a:extLst>
            </xdr14:cNvPr>
            <xdr14:cNvContentPartPr/>
          </xdr14:nvContentPartPr>
          <xdr14:nvPr macro=""/>
          <xdr14:xfrm>
            <a:off x="15793560" y="5216400"/>
            <a:ext cx="360" cy="360"/>
          </xdr14:xfrm>
        </xdr:contentPart>
      </mc:Choice>
      <mc:Fallback xmlns="">
        <xdr:pic>
          <xdr:nvPicPr>
            <xdr:cNvPr id="34" name="Entrada de lápiz 33">
              <a:extLst>
                <a:ext uri="{FF2B5EF4-FFF2-40B4-BE49-F238E27FC236}">
                  <a16:creationId xmlns:a16="http://schemas.microsoft.com/office/drawing/2014/main" id="{0307DE10-BBD1-4CE2-8005-A9AB37811314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5784920" y="520740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10</xdr:col>
      <xdr:colOff>198923</xdr:colOff>
      <xdr:row>17</xdr:row>
      <xdr:rowOff>1029567</xdr:rowOff>
    </xdr:from>
    <xdr:to>
      <xdr:col>10</xdr:col>
      <xdr:colOff>199283</xdr:colOff>
      <xdr:row>17</xdr:row>
      <xdr:rowOff>1029927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">
          <xdr14:nvContentPartPr>
            <xdr14:cNvPr id="37" name="Entrada de lápiz 36">
              <a:extLst>
                <a:ext uri="{FF2B5EF4-FFF2-40B4-BE49-F238E27FC236}">
                  <a16:creationId xmlns:a16="http://schemas.microsoft.com/office/drawing/2014/main" id="{1C4781A6-70EB-4117-86FF-658D8F3372A5}"/>
                </a:ext>
              </a:extLst>
            </xdr14:cNvPr>
            <xdr14:cNvContentPartPr/>
          </xdr14:nvContentPartPr>
          <xdr14:nvPr macro=""/>
          <xdr14:xfrm>
            <a:off x="16048080" y="5559480"/>
            <a:ext cx="360" cy="360"/>
          </xdr14:xfrm>
        </xdr:contentPart>
      </mc:Choice>
      <mc:Fallback xmlns="">
        <xdr:pic>
          <xdr:nvPicPr>
            <xdr:cNvPr id="37" name="Entrada de lápiz 36">
              <a:extLst>
                <a:ext uri="{FF2B5EF4-FFF2-40B4-BE49-F238E27FC236}">
                  <a16:creationId xmlns:a16="http://schemas.microsoft.com/office/drawing/2014/main" id="{1C4781A6-70EB-4117-86FF-658D8F3372A5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6039440" y="555084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</xdr:col>
      <xdr:colOff>1118023</xdr:colOff>
      <xdr:row>28</xdr:row>
      <xdr:rowOff>121547</xdr:rowOff>
    </xdr:from>
    <xdr:to>
      <xdr:col>6</xdr:col>
      <xdr:colOff>1118383</xdr:colOff>
      <xdr:row>28</xdr:row>
      <xdr:rowOff>121907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">
          <xdr14:nvContentPartPr>
            <xdr14:cNvPr id="38" name="Entrada de lápiz 37">
              <a:extLst>
                <a:ext uri="{FF2B5EF4-FFF2-40B4-BE49-F238E27FC236}">
                  <a16:creationId xmlns:a16="http://schemas.microsoft.com/office/drawing/2014/main" id="{4E1E9667-3A21-4E8D-870C-0591248FD14B}"/>
                </a:ext>
              </a:extLst>
            </xdr14:cNvPr>
            <xdr14:cNvContentPartPr/>
          </xdr14:nvContentPartPr>
          <xdr14:nvPr macro=""/>
          <xdr14:xfrm>
            <a:off x="10499040" y="7708320"/>
            <a:ext cx="360" cy="360"/>
          </xdr14:xfrm>
        </xdr:contentPart>
      </mc:Choice>
      <mc:Fallback xmlns="">
        <xdr:pic>
          <xdr:nvPicPr>
            <xdr:cNvPr id="38" name="Entrada de lápiz 37">
              <a:extLst>
                <a:ext uri="{FF2B5EF4-FFF2-40B4-BE49-F238E27FC236}">
                  <a16:creationId xmlns:a16="http://schemas.microsoft.com/office/drawing/2014/main" id="{4E1E9667-3A21-4E8D-870C-0591248FD14B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0490400" y="769932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1029586</xdr:colOff>
      <xdr:row>52</xdr:row>
      <xdr:rowOff>110373</xdr:rowOff>
    </xdr:from>
    <xdr:to>
      <xdr:col>8</xdr:col>
      <xdr:colOff>1029946</xdr:colOff>
      <xdr:row>52</xdr:row>
      <xdr:rowOff>110733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trada de lápiz 1">
              <a:extLst>
                <a:ext uri="{FF2B5EF4-FFF2-40B4-BE49-F238E27FC236}">
                  <a16:creationId xmlns:a16="http://schemas.microsoft.com/office/drawing/2014/main" id="{C4B983F2-0FC0-4F43-A11F-9EBF166EE056}"/>
                </a:ext>
              </a:extLst>
            </xdr14:cNvPr>
            <xdr14:cNvContentPartPr/>
          </xdr14:nvContentPartPr>
          <xdr14:nvPr macro=""/>
          <xdr14:xfrm>
            <a:off x="14630400" y="5758920"/>
            <a:ext cx="360" cy="360"/>
          </xdr14:xfrm>
        </xdr:contentPart>
      </mc:Choice>
      <mc:Fallback xmlns="">
        <xdr:pic>
          <xdr:nvPicPr>
            <xdr:cNvPr id="2" name="Entrada de lápiz 1">
              <a:extLst>
                <a:ext uri="{FF2B5EF4-FFF2-40B4-BE49-F238E27FC236}">
                  <a16:creationId xmlns:a16="http://schemas.microsoft.com/office/drawing/2014/main" id="{C4B983F2-0FC0-4F43-A11F-9EBF166EE056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4621400" y="574992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1118245</xdr:colOff>
      <xdr:row>61</xdr:row>
      <xdr:rowOff>187792</xdr:rowOff>
    </xdr:from>
    <xdr:to>
      <xdr:col>4</xdr:col>
      <xdr:colOff>1118605</xdr:colOff>
      <xdr:row>61</xdr:row>
      <xdr:rowOff>188152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3" name="Entrada de lápiz 2">
              <a:extLst>
                <a:ext uri="{FF2B5EF4-FFF2-40B4-BE49-F238E27FC236}">
                  <a16:creationId xmlns:a16="http://schemas.microsoft.com/office/drawing/2014/main" id="{E9619942-247F-4D3A-A1C0-6B3B7E2D75B7}"/>
                </a:ext>
              </a:extLst>
            </xdr14:cNvPr>
            <xdr14:cNvContentPartPr/>
          </xdr14:nvContentPartPr>
          <xdr14:nvPr macro=""/>
          <xdr14:xfrm>
            <a:off x="8450280" y="7586280"/>
            <a:ext cx="360" cy="360"/>
          </xdr14:xfrm>
        </xdr:contentPart>
      </mc:Choice>
      <mc:Fallback xmlns="">
        <xdr:pic>
          <xdr:nvPicPr>
            <xdr:cNvPr id="3" name="Entrada de lápiz 2">
              <a:extLst>
                <a:ext uri="{FF2B5EF4-FFF2-40B4-BE49-F238E27FC236}">
                  <a16:creationId xmlns:a16="http://schemas.microsoft.com/office/drawing/2014/main" id="{E9619942-247F-4D3A-A1C0-6B3B7E2D75B7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8441640" y="757764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8</xdr:col>
      <xdr:colOff>1384186</xdr:colOff>
      <xdr:row>14</xdr:row>
      <xdr:rowOff>66103</xdr:rowOff>
    </xdr:from>
    <xdr:to>
      <xdr:col>8</xdr:col>
      <xdr:colOff>1384546</xdr:colOff>
      <xdr:row>14</xdr:row>
      <xdr:rowOff>66463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">
          <xdr14:nvContentPartPr>
            <xdr14:cNvPr id="4" name="Entrada de lápiz 3">
              <a:extLst>
                <a:ext uri="{FF2B5EF4-FFF2-40B4-BE49-F238E27FC236}">
                  <a16:creationId xmlns:a16="http://schemas.microsoft.com/office/drawing/2014/main" id="{BF837874-4877-493C-A261-551C63EC858B}"/>
                </a:ext>
              </a:extLst>
            </xdr14:cNvPr>
            <xdr14:cNvContentPartPr/>
          </xdr14:nvContentPartPr>
          <xdr14:nvPr macro=""/>
          <xdr14:xfrm>
            <a:off x="14985000" y="3732120"/>
            <a:ext cx="360" cy="360"/>
          </xdr14:xfrm>
        </xdr:contentPart>
      </mc:Choice>
      <mc:Fallback xmlns="">
        <xdr:pic>
          <xdr:nvPicPr>
            <xdr:cNvPr id="4" name="Entrada de lápiz 3">
              <a:extLst>
                <a:ext uri="{FF2B5EF4-FFF2-40B4-BE49-F238E27FC236}">
                  <a16:creationId xmlns:a16="http://schemas.microsoft.com/office/drawing/2014/main" id="{BF837874-4877-493C-A261-551C63EC858B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4976000" y="372312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8</xdr:col>
      <xdr:colOff>1361866</xdr:colOff>
      <xdr:row>9</xdr:row>
      <xdr:rowOff>110568</xdr:rowOff>
    </xdr:from>
    <xdr:to>
      <xdr:col>8</xdr:col>
      <xdr:colOff>1362226</xdr:colOff>
      <xdr:row>9</xdr:row>
      <xdr:rowOff>110928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5" name="Entrada de lápiz 4">
              <a:extLst>
                <a:ext uri="{FF2B5EF4-FFF2-40B4-BE49-F238E27FC236}">
                  <a16:creationId xmlns:a16="http://schemas.microsoft.com/office/drawing/2014/main" id="{C7F28776-1804-4991-A0BF-5DA9AA2F42AC}"/>
                </a:ext>
              </a:extLst>
            </xdr14:cNvPr>
            <xdr14:cNvContentPartPr/>
          </xdr14:nvContentPartPr>
          <xdr14:nvPr macro=""/>
          <xdr14:xfrm>
            <a:off x="14962680" y="2336760"/>
            <a:ext cx="360" cy="36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C7F28776-1804-4991-A0BF-5DA9AA2F42AC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4953680" y="23277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8</xdr:col>
      <xdr:colOff>686146</xdr:colOff>
      <xdr:row>14</xdr:row>
      <xdr:rowOff>143863</xdr:rowOff>
    </xdr:from>
    <xdr:to>
      <xdr:col>8</xdr:col>
      <xdr:colOff>686506</xdr:colOff>
      <xdr:row>14</xdr:row>
      <xdr:rowOff>144223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">
          <xdr14:nvContentPartPr>
            <xdr14:cNvPr id="6" name="Entrada de lápiz 5">
              <a:extLst>
                <a:ext uri="{FF2B5EF4-FFF2-40B4-BE49-F238E27FC236}">
                  <a16:creationId xmlns:a16="http://schemas.microsoft.com/office/drawing/2014/main" id="{C25C7019-E15B-49AC-B499-D9C505091DAB}"/>
                </a:ext>
              </a:extLst>
            </xdr14:cNvPr>
            <xdr14:cNvContentPartPr/>
          </xdr14:nvContentPartPr>
          <xdr14:nvPr macro=""/>
          <xdr14:xfrm>
            <a:off x="14286960" y="3809880"/>
            <a:ext cx="360" cy="360"/>
          </xdr14:xfrm>
        </xdr:contentPart>
      </mc:Choice>
      <mc:Fallback xmlns="">
        <xdr:pic>
          <xdr:nvPicPr>
            <xdr:cNvPr id="6" name="Entrada de lápiz 5">
              <a:extLst>
                <a:ext uri="{FF2B5EF4-FFF2-40B4-BE49-F238E27FC236}">
                  <a16:creationId xmlns:a16="http://schemas.microsoft.com/office/drawing/2014/main" id="{C25C7019-E15B-49AC-B499-D9C505091DAB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4278320" y="380088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9</xdr:col>
      <xdr:colOff>708618</xdr:colOff>
      <xdr:row>51</xdr:row>
      <xdr:rowOff>686487</xdr:rowOff>
    </xdr:from>
    <xdr:to>
      <xdr:col>9</xdr:col>
      <xdr:colOff>708978</xdr:colOff>
      <xdr:row>51</xdr:row>
      <xdr:rowOff>686847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8" name="Entrada de lápiz 7">
              <a:extLst>
                <a:ext uri="{FF2B5EF4-FFF2-40B4-BE49-F238E27FC236}">
                  <a16:creationId xmlns:a16="http://schemas.microsoft.com/office/drawing/2014/main" id="{7D2AC0AC-7DBC-4EEF-8AE6-E0F7B36EA96C}"/>
                </a:ext>
              </a:extLst>
            </xdr14:cNvPr>
            <xdr14:cNvContentPartPr/>
          </xdr14:nvContentPartPr>
          <xdr14:nvPr macro=""/>
          <xdr14:xfrm>
            <a:off x="15793560" y="5216400"/>
            <a:ext cx="360" cy="360"/>
          </xdr14:xfrm>
        </xdr:contentPart>
      </mc:Choice>
      <mc:Fallback xmlns="">
        <xdr:pic>
          <xdr:nvPicPr>
            <xdr:cNvPr id="8" name="Entrada de lápiz 7">
              <a:extLst>
                <a:ext uri="{FF2B5EF4-FFF2-40B4-BE49-F238E27FC236}">
                  <a16:creationId xmlns:a16="http://schemas.microsoft.com/office/drawing/2014/main" id="{7D2AC0AC-7DBC-4EEF-8AE6-E0F7B36EA96C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5784920" y="520740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10</xdr:col>
      <xdr:colOff>198923</xdr:colOff>
      <xdr:row>51</xdr:row>
      <xdr:rowOff>1029567</xdr:rowOff>
    </xdr:from>
    <xdr:to>
      <xdr:col>10</xdr:col>
      <xdr:colOff>199283</xdr:colOff>
      <xdr:row>51</xdr:row>
      <xdr:rowOff>1029927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">
          <xdr14:nvContentPartPr>
            <xdr14:cNvPr id="9" name="Entrada de lápiz 8">
              <a:extLst>
                <a:ext uri="{FF2B5EF4-FFF2-40B4-BE49-F238E27FC236}">
                  <a16:creationId xmlns:a16="http://schemas.microsoft.com/office/drawing/2014/main" id="{C75176BF-DFEC-46FB-85A4-01113EA65456}"/>
                </a:ext>
              </a:extLst>
            </xdr14:cNvPr>
            <xdr14:cNvContentPartPr/>
          </xdr14:nvContentPartPr>
          <xdr14:nvPr macro=""/>
          <xdr14:xfrm>
            <a:off x="16048080" y="5559480"/>
            <a:ext cx="360" cy="360"/>
          </xdr14:xfrm>
        </xdr:contentPart>
      </mc:Choice>
      <mc:Fallback xmlns="">
        <xdr:pic>
          <xdr:nvPicPr>
            <xdr:cNvPr id="9" name="Entrada de lápiz 8">
              <a:extLst>
                <a:ext uri="{FF2B5EF4-FFF2-40B4-BE49-F238E27FC236}">
                  <a16:creationId xmlns:a16="http://schemas.microsoft.com/office/drawing/2014/main" id="{C75176BF-DFEC-46FB-85A4-01113EA65456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6039440" y="555084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</xdr:col>
      <xdr:colOff>1118023</xdr:colOff>
      <xdr:row>62</xdr:row>
      <xdr:rowOff>121547</xdr:rowOff>
    </xdr:from>
    <xdr:to>
      <xdr:col>6</xdr:col>
      <xdr:colOff>1118383</xdr:colOff>
      <xdr:row>62</xdr:row>
      <xdr:rowOff>121907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10" name="Entrada de lápiz 9">
              <a:extLst>
                <a:ext uri="{FF2B5EF4-FFF2-40B4-BE49-F238E27FC236}">
                  <a16:creationId xmlns:a16="http://schemas.microsoft.com/office/drawing/2014/main" id="{9FE5E9EE-9225-4BD0-9189-7C28B78F24F5}"/>
                </a:ext>
              </a:extLst>
            </xdr14:cNvPr>
            <xdr14:cNvContentPartPr/>
          </xdr14:nvContentPartPr>
          <xdr14:nvPr macro=""/>
          <xdr14:xfrm>
            <a:off x="10499040" y="7708320"/>
            <a:ext cx="360" cy="360"/>
          </xdr14:xfrm>
        </xdr:contentPart>
      </mc:Choice>
      <mc:Fallback xmlns="">
        <xdr:pic>
          <xdr:nvPicPr>
            <xdr:cNvPr id="10" name="Entrada de lápiz 9">
              <a:extLst>
                <a:ext uri="{FF2B5EF4-FFF2-40B4-BE49-F238E27FC236}">
                  <a16:creationId xmlns:a16="http://schemas.microsoft.com/office/drawing/2014/main" id="{9FE5E9EE-9225-4BD0-9189-7C28B78F24F5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0490400" y="769932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886047</xdr:colOff>
      <xdr:row>18</xdr:row>
      <xdr:rowOff>188285</xdr:rowOff>
    </xdr:from>
    <xdr:to>
      <xdr:col>6</xdr:col>
      <xdr:colOff>808518</xdr:colOff>
      <xdr:row>30</xdr:row>
      <xdr:rowOff>132907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4CC61677-8AFB-4F7C-B20F-7FE36F03C7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l="23320" t="20782" r="22592" b="46160"/>
        <a:stretch/>
      </xdr:blipFill>
      <xdr:spPr>
        <a:xfrm>
          <a:off x="2680291" y="5260901"/>
          <a:ext cx="9890494" cy="3400204"/>
        </a:xfrm>
        <a:prstGeom prst="rect">
          <a:avLst/>
        </a:prstGeom>
      </xdr:spPr>
    </xdr:pic>
    <xdr:clientData/>
  </xdr:twoCellAnchor>
  <xdr:twoCellAnchor>
    <xdr:from>
      <xdr:col>2</xdr:col>
      <xdr:colOff>3843227</xdr:colOff>
      <xdr:row>47</xdr:row>
      <xdr:rowOff>155058</xdr:rowOff>
    </xdr:from>
    <xdr:to>
      <xdr:col>5</xdr:col>
      <xdr:colOff>945620</xdr:colOff>
      <xdr:row>57</xdr:row>
      <xdr:rowOff>108631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">
          <xdr14:nvContentPartPr>
            <xdr14:cNvPr id="14" name="Entrada de lápiz 13">
              <a:extLst>
                <a:ext uri="{FF2B5EF4-FFF2-40B4-BE49-F238E27FC236}">
                  <a16:creationId xmlns:a16="http://schemas.microsoft.com/office/drawing/2014/main" id="{51CCB8B7-669F-493C-9158-4B0F2D70BBAC}"/>
                </a:ext>
              </a:extLst>
            </xdr14:cNvPr>
            <xdr14:cNvContentPartPr/>
          </xdr14:nvContentPartPr>
          <xdr14:nvPr macro=""/>
          <xdr14:xfrm>
            <a:off x="5637471" y="15206773"/>
            <a:ext cx="5608440" cy="1891800"/>
          </xdr14:xfrm>
        </xdr:contentPart>
      </mc:Choice>
      <mc:Fallback xmlns="">
        <xdr:pic>
          <xdr:nvPicPr>
            <xdr:cNvPr id="33" name="Entrada de lápiz 32">
              <a:extLst>
                <a:ext uri="{FF2B5EF4-FFF2-40B4-BE49-F238E27FC236}">
                  <a16:creationId xmlns:a16="http://schemas.microsoft.com/office/drawing/2014/main" id="{2B9BEED8-FA22-4D3D-91D0-40FA6636E013}"/>
                </a:ext>
              </a:extLst>
            </xdr:cNvPr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4215455" y="4870474"/>
              <a:ext cx="5626080" cy="1909437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1860698</xdr:colOff>
      <xdr:row>34</xdr:row>
      <xdr:rowOff>299041</xdr:rowOff>
    </xdr:from>
    <xdr:to>
      <xdr:col>6</xdr:col>
      <xdr:colOff>1466173</xdr:colOff>
      <xdr:row>40</xdr:row>
      <xdr:rowOff>75405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trada de lápiz 1">
              <a:extLst>
                <a:ext uri="{FF2B5EF4-FFF2-40B4-BE49-F238E27FC236}">
                  <a16:creationId xmlns:a16="http://schemas.microsoft.com/office/drawing/2014/main" id="{C56F54BC-2793-4427-A45A-7BC284CE0665}"/>
                </a:ext>
              </a:extLst>
            </xdr14:cNvPr>
            <xdr14:cNvContentPartPr/>
          </xdr14:nvContentPartPr>
          <xdr14:nvPr macro=""/>
          <xdr14:xfrm>
            <a:off x="3654942" y="11374622"/>
            <a:ext cx="5608440" cy="1891800"/>
          </xdr14:xfrm>
        </xdr:contentPart>
      </mc:Choice>
      <mc:Fallback xmlns="">
        <xdr:pic>
          <xdr:nvPicPr>
            <xdr:cNvPr id="2" name="Entrada de lápiz 1">
              <a:extLst>
                <a:ext uri="{FF2B5EF4-FFF2-40B4-BE49-F238E27FC236}">
                  <a16:creationId xmlns:a16="http://schemas.microsoft.com/office/drawing/2014/main" id="{C56F54BC-2793-4427-A45A-7BC284CE0665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646302" y="11365624"/>
              <a:ext cx="5626080" cy="1909437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1639186</xdr:colOff>
      <xdr:row>34</xdr:row>
      <xdr:rowOff>587006</xdr:rowOff>
    </xdr:from>
    <xdr:to>
      <xdr:col>6</xdr:col>
      <xdr:colOff>1330379</xdr:colOff>
      <xdr:row>40</xdr:row>
      <xdr:rowOff>76372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D03EDCA-24F3-4DB2-8544-3789C08679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33430" y="11662587"/>
          <a:ext cx="5694158" cy="198137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1650261</xdr:colOff>
      <xdr:row>33</xdr:row>
      <xdr:rowOff>1007878</xdr:rowOff>
    </xdr:from>
    <xdr:to>
      <xdr:col>6</xdr:col>
      <xdr:colOff>1255736</xdr:colOff>
      <xdr:row>40</xdr:row>
      <xdr:rowOff>8952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trada de lápiz 1">
              <a:extLst>
                <a:ext uri="{FF2B5EF4-FFF2-40B4-BE49-F238E27FC236}">
                  <a16:creationId xmlns:a16="http://schemas.microsoft.com/office/drawing/2014/main" id="{B7E50F1B-4643-4619-A0EB-EFB9DCD85FF9}"/>
                </a:ext>
              </a:extLst>
            </xdr14:cNvPr>
            <xdr14:cNvContentPartPr/>
          </xdr14:nvContentPartPr>
          <xdr14:nvPr macro=""/>
          <xdr14:xfrm>
            <a:off x="3444505" y="10964826"/>
            <a:ext cx="5608440" cy="1891800"/>
          </xdr14:xfrm>
        </xdr:contentPart>
      </mc:Choice>
      <mc:Fallback xmlns="">
        <xdr:pic>
          <xdr:nvPicPr>
            <xdr:cNvPr id="2" name="Entrada de lápiz 1">
              <a:extLst>
                <a:ext uri="{FF2B5EF4-FFF2-40B4-BE49-F238E27FC236}">
                  <a16:creationId xmlns:a16="http://schemas.microsoft.com/office/drawing/2014/main" id="{B7E50F1B-4643-4619-A0EB-EFB9DCD85FF9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435865" y="10955828"/>
              <a:ext cx="5626080" cy="1909437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1406599</xdr:colOff>
      <xdr:row>33</xdr:row>
      <xdr:rowOff>974650</xdr:rowOff>
    </xdr:from>
    <xdr:to>
      <xdr:col>6</xdr:col>
      <xdr:colOff>1012074</xdr:colOff>
      <xdr:row>40</xdr:row>
      <xdr:rowOff>175084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" name="Entrada de lápiz 2">
              <a:extLst>
                <a:ext uri="{FF2B5EF4-FFF2-40B4-BE49-F238E27FC236}">
                  <a16:creationId xmlns:a16="http://schemas.microsoft.com/office/drawing/2014/main" id="{38657108-98EB-47C5-8A8B-D05C1C24B0F8}"/>
                </a:ext>
              </a:extLst>
            </xdr14:cNvPr>
            <xdr14:cNvContentPartPr/>
          </xdr14:nvContentPartPr>
          <xdr14:nvPr macro=""/>
          <xdr14:xfrm>
            <a:off x="3200843" y="10931598"/>
            <a:ext cx="5608440" cy="1891800"/>
          </xdr14:xfrm>
        </xdr:contentPart>
      </mc:Choice>
      <mc:Fallback xmlns="">
        <xdr:pic>
          <xdr:nvPicPr>
            <xdr:cNvPr id="3" name="Entrada de lápiz 2">
              <a:extLst>
                <a:ext uri="{FF2B5EF4-FFF2-40B4-BE49-F238E27FC236}">
                  <a16:creationId xmlns:a16="http://schemas.microsoft.com/office/drawing/2014/main" id="{38657108-98EB-47C5-8A8B-D05C1C24B0F8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192203" y="10922600"/>
              <a:ext cx="5626080" cy="1909437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1461976</xdr:colOff>
      <xdr:row>34</xdr:row>
      <xdr:rowOff>841744</xdr:rowOff>
    </xdr:from>
    <xdr:to>
      <xdr:col>6</xdr:col>
      <xdr:colOff>1067451</xdr:colOff>
      <xdr:row>40</xdr:row>
      <xdr:rowOff>42177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" name="Entrada de lápiz 2">
              <a:extLst>
                <a:ext uri="{FF2B5EF4-FFF2-40B4-BE49-F238E27FC236}">
                  <a16:creationId xmlns:a16="http://schemas.microsoft.com/office/drawing/2014/main" id="{948A9AF9-6B67-4D36-9275-C8B3236795F8}"/>
                </a:ext>
              </a:extLst>
            </xdr14:cNvPr>
            <xdr14:cNvContentPartPr/>
          </xdr14:nvContentPartPr>
          <xdr14:nvPr macro=""/>
          <xdr14:xfrm>
            <a:off x="3256220" y="11917325"/>
            <a:ext cx="5608440" cy="1891800"/>
          </xdr14:xfrm>
        </xdr:contentPart>
      </mc:Choice>
      <mc:Fallback xmlns="">
        <xdr:pic>
          <xdr:nvPicPr>
            <xdr:cNvPr id="3" name="Entrada de lápiz 2">
              <a:extLst>
                <a:ext uri="{FF2B5EF4-FFF2-40B4-BE49-F238E27FC236}">
                  <a16:creationId xmlns:a16="http://schemas.microsoft.com/office/drawing/2014/main" id="{948A9AF9-6B67-4D36-9275-C8B3236795F8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247580" y="11908327"/>
              <a:ext cx="5626080" cy="1909437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1528430</xdr:colOff>
      <xdr:row>34</xdr:row>
      <xdr:rowOff>609157</xdr:rowOff>
    </xdr:from>
    <xdr:to>
      <xdr:col>6</xdr:col>
      <xdr:colOff>1133905</xdr:colOff>
      <xdr:row>40</xdr:row>
      <xdr:rowOff>53253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" name="Entrada de lápiz 2">
              <a:extLst>
                <a:ext uri="{FF2B5EF4-FFF2-40B4-BE49-F238E27FC236}">
                  <a16:creationId xmlns:a16="http://schemas.microsoft.com/office/drawing/2014/main" id="{BAEF6F1D-2470-474A-8A30-8FE0C59468F5}"/>
                </a:ext>
              </a:extLst>
            </xdr14:cNvPr>
            <xdr14:cNvContentPartPr/>
          </xdr14:nvContentPartPr>
          <xdr14:nvPr macro=""/>
          <xdr14:xfrm>
            <a:off x="3322674" y="11684738"/>
            <a:ext cx="5608440" cy="1891800"/>
          </xdr14:xfrm>
        </xdr:contentPart>
      </mc:Choice>
      <mc:Fallback xmlns="">
        <xdr:pic>
          <xdr:nvPicPr>
            <xdr:cNvPr id="3" name="Entrada de lápiz 2">
              <a:extLst>
                <a:ext uri="{FF2B5EF4-FFF2-40B4-BE49-F238E27FC236}">
                  <a16:creationId xmlns:a16="http://schemas.microsoft.com/office/drawing/2014/main" id="{BAEF6F1D-2470-474A-8A30-8FE0C59468F5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314034" y="11675740"/>
              <a:ext cx="5626080" cy="1909437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1439825</xdr:colOff>
      <xdr:row>35</xdr:row>
      <xdr:rowOff>66454</xdr:rowOff>
    </xdr:from>
    <xdr:to>
      <xdr:col>6</xdr:col>
      <xdr:colOff>1045300</xdr:colOff>
      <xdr:row>40</xdr:row>
      <xdr:rowOff>64329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" name="Entrada de lápiz 2">
              <a:extLst>
                <a:ext uri="{FF2B5EF4-FFF2-40B4-BE49-F238E27FC236}">
                  <a16:creationId xmlns:a16="http://schemas.microsoft.com/office/drawing/2014/main" id="{04AD7CAF-4756-4B0B-B73C-0E78DBA1D622}"/>
                </a:ext>
              </a:extLst>
            </xdr14:cNvPr>
            <xdr14:cNvContentPartPr/>
          </xdr14:nvContentPartPr>
          <xdr14:nvPr macro=""/>
          <xdr14:xfrm>
            <a:off x="3234069" y="11441076"/>
            <a:ext cx="5608440" cy="1891800"/>
          </xdr14:xfrm>
        </xdr:contentPart>
      </mc:Choice>
      <mc:Fallback xmlns="">
        <xdr:pic>
          <xdr:nvPicPr>
            <xdr:cNvPr id="3" name="Entrada de lápiz 2">
              <a:extLst>
                <a:ext uri="{FF2B5EF4-FFF2-40B4-BE49-F238E27FC236}">
                  <a16:creationId xmlns:a16="http://schemas.microsoft.com/office/drawing/2014/main" id="{04AD7CAF-4756-4B0B-B73C-0E78DBA1D622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225429" y="11432078"/>
              <a:ext cx="5626080" cy="1909437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1816395</xdr:colOff>
      <xdr:row>33</xdr:row>
      <xdr:rowOff>531627</xdr:rowOff>
    </xdr:from>
    <xdr:to>
      <xdr:col>6</xdr:col>
      <xdr:colOff>1421870</xdr:colOff>
      <xdr:row>40</xdr:row>
      <xdr:rowOff>64328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" name="Entrada de lápiz 2">
              <a:extLst>
                <a:ext uri="{FF2B5EF4-FFF2-40B4-BE49-F238E27FC236}">
                  <a16:creationId xmlns:a16="http://schemas.microsoft.com/office/drawing/2014/main" id="{248BAE78-62A2-4CFD-AC84-99963AB25FB4}"/>
                </a:ext>
              </a:extLst>
            </xdr14:cNvPr>
            <xdr14:cNvContentPartPr/>
          </xdr14:nvContentPartPr>
          <xdr14:nvPr macro=""/>
          <xdr14:xfrm>
            <a:off x="3610639" y="10488575"/>
            <a:ext cx="5608440" cy="1891800"/>
          </xdr14:xfrm>
        </xdr:contentPart>
      </mc:Choice>
      <mc:Fallback xmlns="">
        <xdr:pic>
          <xdr:nvPicPr>
            <xdr:cNvPr id="3" name="Entrada de lápiz 2">
              <a:extLst>
                <a:ext uri="{FF2B5EF4-FFF2-40B4-BE49-F238E27FC236}">
                  <a16:creationId xmlns:a16="http://schemas.microsoft.com/office/drawing/2014/main" id="{248BAE78-62A2-4CFD-AC84-99963AB25FB4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601999" y="10479577"/>
              <a:ext cx="5626080" cy="1909437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01:42.980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0,'0'0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01:46.610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1,'0'0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01:57.929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0,'0'0</inkml:trace>
  <inkml:trace contextRef="#ctx0" brushRef="#br0" timeOffset="413.962">0 0,'0'0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02:10.983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0,'0'0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02:11.948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0,'0'0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01:49.748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11770 4535,'0'0</inkml:trace>
  <inkml:trace contextRef="#ctx0" brushRef="#br0" timeOffset="51089.854">1053 3833,'0'0,"0"0,0 0,24 15,76 20,2-4,1-5,1-4,1-4,1-6,36-2,119-4,0-12,-1-11,-1-11,-1-11,233-69,-295 59,-1-8,-3-8,-4-9,-2-8,-1-10,-93 42,-3-4,-2-4,-3-3,-2-5,-4-2,-2-4,-4-4,-3-2,-3-3,35-62,-42 48,-5-3,-4-2,-5-3,-4-1,-4-2,-5-1,-5-2,-5-1,-5 0,-4-1,-5-1,-5-8,-6 43,-3 0,-4 0,-3 1,-3 1,-3 0,-4 1,-3 2,-3 0,-3 2,-3 1,-26-35,44 78,-2 1,0 1,-1 1,-1 1,-2 1,0 0,-1 2,-1 1,0 1,-15-7,28 17,-1 1,1 1,-1 0,0 1,0 0,-1 1,1 0,-1 1,0 1,1 0,-1 1,0 1,0 0,1 0,-1 1,1 1,-1 1,1 0,0 0,0 1,1 1,0 0,0 1,-4 3,-4 5,1 0,1 2,0 0,1 2,1 0,0 0,2 2,0-1,1 2,2 0,0 0,1 1,0 5,-75 318,68-125,10 0,10 0,9 0,10 0,10-2,41 141,5 81,-36-170,5 228,-44-413,-4-1,-3 0,-4 0,-4 0,-3-1,-4-1,-4-1,-5 3,16-52,-1-1,-2-1,-1 0,-1-1,-2-1,-1-1,-1 0,-2-2,0 0,-2-2,0-1,-2-1,-1-1,0-1,-7 2,-59 21,-3-4,-1-5,-1-4,-2-4,0-5,-2-4,0-5,0-4,-1-5,-33-5,-184-5,1-15,0-13,3-14,2-14,3-13,3-14,-215-98,410 146,2-4,1-6,3-4,3-5,2-5,-16-18,29-14,88 95,0 0,1-1,-1 1,1-1,0 1,0-1,0 0,0 1,0-1,1 0,0 0,0 1,0-1,0 0,0 0,1 1,0-1,0 0,0 1,0-1,0 1,1-1,-1 1,1-1,0 1,0 0,1 0,-1 0,0 0,1 1,0-1,0 1,0-1,25-17,1 2,0 1,2 1,0 2,0 1,1 2,1 0,21-2,-35 7,299-70,3 14,2 14,226-1,885-19,253 68,688 84,1427-8,-1016-210,-2577 116,368-10,-537 32,-39-3</inkml:trace>
  <inkml:trace contextRef="#ctx0" brushRef="#br0" timeOffset="52686.189">7589 2773,'-67'-13,"2"13,0 3,0 3,1 3,0 2,0 3,2 4,0 1,1 4,1 2,1 2,-27 19,59-34,1 1,0 2,0 0,2 1,0 2,1 0,0 2,2 0,0 2,2 0,0 1,2 1,0 0,2 2,1 0,0 0,2 1,2 1,0 0,2 0,1 1,1 0,1 0,0 26,13-3,1-1,3 0,3-1,1 0,2-1,3-1,2-1,1-1,3-2,2 0,1-1,3-2,1-2,1-1,3-1,16 10,40 31,4-4,3-4,2-5,4-5,1-4,4-5,1-5,2-5,2-5,1-5,2-6,42 2,-41-13,1-5,0-5,0-5,0-6,-1-5,0-5,-1-6,-1-4,-2-6,-1-5,-2-5,-2-5,-2-5,-2-5,88-63,-135 78,-2-2,-2-3,-2-2,-3-2,-1-3,-3-1,19-34,-42 53,-2 0,-1-2,-2 0,-2-1,-1-1,-2-1,-3 0,-1 0,-2-2,-1 1,-3-1,-2 0,-1-9,-2 32,0 1,-1-1,-2 0,0 1,-1-1,-1 1,-1 0,0 1,-2-1,0 1,-1 1,-1-1,-1 2,0-1,-2 2,0 0,0 0,-2 1,0 1,0 0,-2 1,1 1,-2 0,1 1,-13-5,3 6,0 1,-1 1,0 1,0 2,0 1,-1 1,0 1,0 2,1 0,-1 2,0 2,1 0,0 2,0 1,0 1,1 2,0 0,1 2,0 1,-6 5,12-7,0 1,1 1,0 1,1 1,0 1,1 0,1 1,1 0,0 2,1 0,1 0,1 1,1 1,1 0,1 0,0 1,2 0,0 1,2 0,0-1,2 2,0-1,2 0,1 1,0 1,5 15,2-1,1 1,2-1,2-1,2 0,1 0,2-2,1 0,2-1,1-1,2-1,7 7,22 23,3-1,2-4,2-2,4-2,40 25,60 27,4-8,4-7,4-8,4-7,3-8,2-8,3-9,159 22,-174-42,1-8,1-7,0-8,0-7,14-9,-75-2,-1-4,0-6,-1-4,-2-5,-1-5,-1-5,-2-4,27-19,-84 39,-2-3,-1-1,-1-2,-1-2,-2-2,-2-1,0-2,-3-2,-1-2,-2-1,-2-1,-1-2,-3-1,-1-1,-3-1,-1-1,-3-1,-2-1,-2 0,-2-1,-3-1,-2 0,-1-10,-5 13,-3 0,-2 0,-2 1,-2 0,-2 0,-2 0,-2 1,-2 1,-3 1,-1 0,-2 1,-2 1,-2 1,-2 1,-1 2,-2 0,-2 2,-1 2,-2 1,-2 1,-1 2,-10-4,-10 0,-2 3,-1 3,-2 2,0 3,-2 3,0 3,-1 3,-1 2,0 4,-1 2,0 4,0 2,1 3,-1 4,1 2,0 3,0 3,1 3,2 3,0 2,1 4,1 2,-49 31,81-43,2 2,0 1,1 1,1 1,1 2,1 0,-20 26,37-42,2 1,-1 0,1 0,0 0,1 0,0 1,1-1,-1 1,1 0,1 0,0 1,0-1,1 0,0 1,1-1,0 1,0-1,1 0,0 1,1-1,0 0,0 0,1 0,0 0,1 0,0 0,0-1,1 0,0 0,3 3,16 18,1-1,2-1,0-1,2-1,1-2,1-1,16 8,176 102,5-10,6-10,4-11,48 6,127 41,5-17,161 18,-322-110,-257-39,-1 0,1 0,0 0,-1 0,1-1,-1 1,1 0,0 0,-1-1,1 1,-1 0,1-1,0 1,-1 0,1-1,0 1,0-1,-1 1,1-1,0 1,0 0,0-1,0 1,-1-1,1 1,0-1,0 1,0-1,0 1,0-1,0 1,0-1,0 1,0-1,0 1,1 0,-1-1,0 1,0-1,0 1,1-1,-1 1,0 0,1-1,-184-55,-342-56,-390-26,302 67,-887-49,-5 65,-712 93,359 121,1690-133,168-26,0 0,1 1,-1-1,0 1,0-1,0 1,0-1,0 1,0-1,0 1,0-1,0 1,0-1,0 1,-1-1,1 1,0-1,0 1,0-1,0 1,-1-1,1 1,-1-1,237 8,26-2,1012 44,-1114-42</inkml:trace>
  <inkml:trace contextRef="#ctx0" brushRef="#br0" timeOffset="52936.924">14961 4389,'-2'0,"1"0,0 0,0 0,-1 0,1 0,0 0,-1-1,1 1,0-1,0 1,0-1,-1 1,1-1,0 1,0-1,0 0,0 0,0 0,0 0,0 0,0 0,0 0,1 0,-1 0,0 0,1 0,-1 0,1 0,-1-1,1 1,-1 0,1 0,0-1,0 1,-1 0,1 0,0-1,0 1,0 0,1-1,-1 1,0 0,0-1,1 1,-1 0,1 0,-1 0,1-1,-1 1,1 0,0 0,0 0,-1 0,1 0,0 0,0 0,0 0,0 1,0-1,0 0,0 0,1 1,-1-1,0 1,0-1,0 1,1-1,-1 1,0 0,2-1,-48-21,-1 2,-1 2,-1 1,0 3,-26-3,56 12,-294-55,-3 14,-2 13,-1 14,-245 19,-469 38,-386 88,-1029 208,1805-240,-3024 480,3486-543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02:45.320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02:47.553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1,'0'0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02:46.310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0,'0'0</inkml:trace>
  <inkml:trace contextRef="#ctx0" brushRef="#br0" timeOffset="638.908">1 0,'0'0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14:00.871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0,'0'0</inkml:trace>
</inkml:ink>
</file>

<file path=xl/ink/ink1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14:00.879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1,'0'0</inkml:trace>
</inkml:ink>
</file>

<file path=xl/ink/ink1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14:00.880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0,'0'0</inkml:trace>
  <inkml:trace contextRef="#ctx0" brushRef="#br0" timeOffset="1">0 0,'0'0</inkml:trace>
</inkml:ink>
</file>

<file path=xl/ink/ink1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14:00.882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0,'0'0</inkml:trace>
</inkml:ink>
</file>

<file path=xl/ink/ink1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14:00.883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0,'0'0</inkml:trace>
</inkml:ink>
</file>

<file path=xl/ink/ink1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14:00.888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</inkml:trace>
</inkml:ink>
</file>

<file path=xl/ink/ink1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14:00.889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1,'0'0</inkml:trace>
</inkml:ink>
</file>

<file path=xl/ink/ink1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14:00.890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0,'0'0</inkml:trace>
  <inkml:trace contextRef="#ctx0" brushRef="#br0" timeOffset="1">1 0,'0'0</inkml:trace>
</inkml:ink>
</file>

<file path=xl/ink/ink1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10-02T13:03:06.854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11771 4534,'0'0</inkml:trace>
  <inkml:trace contextRef="#ctx0" brushRef="#br0" timeOffset="1">1053 3832,'0'0,"0"0,0 0,24 15,76 20,2-4,1-5,1-4,1-4,1-6,36-2,119-4,0-12,-1-11,-1-11,-1-11,233-69,-295 59,-1-8,-3-8,-4-9,-2-8,-1-10,-93 42,-3-4,-2-4,-3-3,-2-5,-4-1,-2-5,-4-4,-3-2,-3-3,35-62,-42 48,-5-3,-4-2,-5-3,-4-1,-4-2,-5-1,-5-2,-5-1,-5 0,-4-1,-5-1,-5-8,-6 43,-3 0,-4 0,-3 1,-3 1,-3 0,-4 1,-3 2,-3 0,-3 2,-3 1,-26-35,44 78,-2 1,0 1,-1 1,-1 1,-2 1,0 0,-1 2,-1 1,0 1,-15-7,28 17,-1 1,1 1,-1 0,0 1,0 0,-1 1,1 0,-1 1,0 1,1 0,-1 1,0 1,0 0,1 0,-1 1,1 1,-1 1,1 0,0 0,0 1,1 1,0 0,0 1,-4 3,-4 5,1 0,1 2,0 0,1 2,1 0,0 0,2 2,0-1,1 2,2 0,0 0,1 1,0 5,-75 318,68-125,10 0,10 0,9 0,10 0,10-2,41 141,5 81,-36-170,5 227,-44-412,-4-1,-3 0,-4 0,-4 0,-3-1,-4-1,-4-1,-5 3,16-52,-1-1,-2-1,-1 0,-1-1,-2-1,-1-1,-1 0,-2-2,0 0,-2-2,0-1,-2-1,-1-1,0-1,-7 2,-59 21,-3-4,-1-5,-1-4,-2-4,0-5,-2-4,0-5,0-4,-1-5,-33-5,-184-5,1-15,0-13,3-14,2-14,3-13,3-14,-215-98,410 146,2-4,1-6,3-4,3-5,2-5,-16-18,29-14,88 95,0 0,1-1,-1 1,1-1,0 1,0-1,0 0,0 1,0-1,1 0,0 0,0 1,0-1,0 0,0 0,1 1,0-1,0 0,0 1,0-1,0 1,1-1,-1 1,1-1,0 1,0 0,1 0,-1 0,0 0,1 1,0-1,0 1,0-1,25-17,1 2,0 1,2 1,0 2,0 1,1 2,1 0,21-2,-35 7,299-70,3 14,2 14,226-1,885-19,253 68,689 84,1426-8,-1016-210,-2577 116,368-10,-537 32,-39-3</inkml:trace>
  <inkml:trace contextRef="#ctx0" brushRef="#br0" timeOffset="2">7590 2773,'-67'-13,"2"13,0 3,0 3,1 3,0 2,0 3,2 4,0 1,1 4,1 2,1 2,-27 19,59-34,1 1,0 2,0 0,2 1,0 2,0 0,1 2,2-1,0 3,2 0,0 1,2 1,0 0,2 2,1 0,0 0,2 1,2 1,0 0,2 0,1 1,1 0,1 0,0 26,13-3,1-1,3 0,3-1,1 0,2-1,3-1,2-1,1-1,3-2,2 0,1-1,3-2,2-2,0-1,3-1,16 10,40 31,4-4,3-4,2-5,4-5,1-4,4-5,1-5,2-5,2-5,1-5,2-6,42 2,-41-13,1-5,0-5,0-5,0-6,-1-5,0-5,-1-6,-1-4,-2-6,-1-5,-2-5,-2-5,-2-5,-2-5,88-63,-135 78,-2-2,-2-3,-2-2,-3-2,-1-3,-3-1,19-34,-42 53,-2 0,-1-2,-2 0,-2-1,-1-1,-2-1,-3 0,-1 0,-2-2,-1 1,-3-1,-2 0,-1-9,-2 32,0 1,-1-1,-2 0,0 1,-1-1,-1 1,-1 0,0 1,-2-1,0 1,-1 1,-1-1,-1 2,0-1,-2 2,0 0,0 0,-2 1,0 1,0 0,-2 1,1 1,-2 1,1 0,-13-5,3 6,0 1,-1 1,0 1,0 2,0 1,-1 1,0 1,0 2,1 0,-1 2,0 2,1 0,0 2,0 1,0 1,1 2,0 0,1 2,0 0,-6 6,12-7,0 1,1 1,0 1,1 1,0 1,1 0,1 1,1 0,0 2,1 0,1 0,1 1,1 1,1 0,1 0,0 1,2 0,0 1,2 0,0-1,2 2,0-1,2 0,1 1,0 1,5 15,2-1,1 1,2-1,2-1,2 0,1 0,2-2,1 0,2-1,1-1,2-1,7 7,22 23,3-1,2-4,2-2,4-2,40 25,60 27,4-8,4-7,4-8,4-7,3-8,2-8,3-9,159 22,-174-42,1-8,1-7,0-8,0-7,14-9,-75-2,-1-4,0-6,-1-4,-2-5,-1-5,-1-5,-2-4,27-19,-84 39,-2-3,-1-1,-1-2,-1-2,-2-2,-2-1,0-2,-3-2,-1-2,-2-1,-2-1,-1-2,-3-1,-1-1,-3-1,-1-1,-3-1,-2-1,-2 0,-2-1,-3-1,-2 0,-1-10,-5 13,-3 0,-2 0,-2 1,-2 0,-2 0,-2 0,-2 1,-2 1,-3 1,-1 0,-2 1,-2 1,-2 1,-2 1,-1 2,-2 0,-2 2,-1 2,-2 1,-2 2,-1 1,-10-4,-10 0,-2 3,-1 3,-2 2,0 3,-2 3,0 3,-1 3,-1 2,0 4,-1 2,0 4,0 2,1 3,-1 4,1 2,0 3,0 3,1 3,2 3,0 2,1 4,1 2,-49 31,81-43,2 2,0 1,1 1,1 1,1 1,1 1,-20 26,37-42,2 1,-1 0,1 0,0 0,1 0,0 1,1-1,-1 1,1 0,1 0,0 1,0-1,1 0,0 1,1-1,0 1,0-1,1 0,0 1,1-1,0 0,0 0,1 0,0 0,1 0,0 0,0-1,1 0,0 0,3 3,16 18,1-1,2-1,0-1,2-1,1-2,1-1,16 8,176 102,5-10,6-10,4-11,48 6,127 41,5-17,161 18,-322-110,-257-39,-1 0,1 0,0 0,-1 0,1-1,-1 1,1 0,0 0,-1-1,1 1,-1 0,1-1,0 1,-1 0,1-1,0 1,0-1,-1 1,1-1,0 1,0 0,0-1,0 1,-1-1,1 1,0-1,0 1,0-1,0 1,0-1,0 1,0-1,0 1,0-1,0 1,1 0,-1-1,0 1,0-1,0 1,1-1,-1 1,0 0,1-1,-184-55,-342-56,-390-26,302 67,-887-49,-5 65,-712 93,358 121,1691-133,168-26,0 0,1 1,-1-1,0 1,0-1,0 1,0-1,0 1,0-1,0 1,0-1,0 1,0-1,0 1,-1-1,1 1,0-1,0 1,0-1,0 1,-1-1,1 1,-1-1,237 8,26-2,1013 44,-1115-42</inkml:trace>
  <inkml:trace contextRef="#ctx0" brushRef="#br0" timeOffset="3">14962 4388,'-2'0,"1"0,0 0,0 0,-1 0,1 0,0 0,-1-1,1 1,0-1,0 1,0-1,-1 1,1-1,0 1,0-1,0 0,0 0,0 0,0 0,0 0,0 0,0 0,1 0,-1 0,0 0,1 0,-1 0,1 0,-1-1,1 1,-1 0,1 0,0-1,0 1,-1 0,1 0,0-1,0 1,0 0,1-1,-1 1,0 0,0-1,1 1,-1 0,1 0,-1 0,1-1,-1 1,1 0,0 0,0 0,-1 0,1 0,0 0,0 0,0 0,0 1,0-1,0 0,0 0,1 1,-1-1,0 1,0-1,0 1,1-1,-1 1,0 0,2-1,-48-21,-1 2,-1 2,-1 1,0 3,-26-3,56 12,-294-55,-3 14,-2 13,-1 14,-245 19,-469 38,-386 88,-1029 208,1805-240,-3025 480,3487-543</inkml:trace>
</inkml:ink>
</file>

<file path=xl/ink/ink1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03:02.001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11771 4535,'0'0</inkml:trace>
  <inkml:trace contextRef="#ctx0" brushRef="#br0" timeOffset="1">1053 3833,'0'0,"0"0,0 0,24 15,76 20,2-4,1-5,1-4,1-5,1-4,36-3,119-4,0-12,-1-11,-1-11,-1-11,233-69,-294 59,-3-8,-2-8,-3-9,-4-8,0-10,-93 42,-3-4,-2-4,-3-4,-2-3,-3-3,-4-4,-3-4,-3-2,-3-3,35-62,-42 48,-5-3,-4-2,-4-3,-5-1,-5-2,-4-1,-5-2,-5-1,-4 0,-6-1,-4-1,-5-8,-6 43,-3 0,-4 0,-2 1,-5 1,-2 0,-4 1,-3 2,-3 0,-3 2,-3 1,-26-35,44 78,-1 1,-2 1,0 1,-1 1,-1 1,-2 0,0 2,0 1,-2 1,-14-7,28 17,0 1,-1 1,0 0,0 1,0 0,-1 1,1 0,-1 1,1 1,-1 0,0 1,0 1,1 0,-1 0,0 1,1 1,0 1,-1 0,1 0,1 1,-1 1,1 0,0 1,-3 3,-5 5,0 0,2 2,0 0,1 2,1 0,0 0,2 2,0-1,2 2,0 0,1 0,1 1,0 5,-75 318,68-125,10 0,10 0,10 0,9 0,9-2,43 141,3 81,-35-170,5 228,-44-413,-3-1,-5 0,-3 0,-4 0,-3-1,-4-1,-4-1,-5 3,16-52,-1-1,-2-1,-1 0,-1-1,-2-1,-1-1,-1 0,-2-2,0-1,-2 0,0-2,-2-1,0-1,-2-1,-6 2,-59 21,-3-5,-1-3,-1-5,-1-4,-2-5,0-4,-1-5,-1-4,0-5,-33-5,-184-5,1-15,0-13,3-14,2-14,3-13,4-14,-217-98,411 146,2-5,1-4,3-5,3-5,2-5,-16-19,29-12,88 94,0-1,1 1,-1 0,1-1,0 1,0-1,0 0,0 1,0-1,1 0,0 0,0 1,0-1,0 0,0 0,1 1,0-1,0 0,0 1,0-1,0 1,1-1,-1 1,1-1,0 1,0 0,1 0,-1 0,0 0,1 1,0-1,0 0,0 1,25-18,1 2,0 1,2 1,0 2,0 1,1 1,1 2,21-3,-35 7,299-70,3 14,2 14,226-1,885-19,253 68,689 84,1425-8,-1015-210,-2577 116,369-11,-539 34,-37-4</inkml:trace>
  <inkml:trace contextRef="#ctx0" brushRef="#br0" timeOffset="2">7589 2773,'-67'-13,"2"13,0 3,1 3,-1 3,1 2,1 3,0 3,1 3,1 3,1 2,1 2,-26 19,58-34,0 1,1 2,1 0,0 1,1 2,1 0,1 2,0 0,2 2,0 0,2 1,0 1,1 0,2 2,1 0,1 0,1 1,1 1,1 0,2 0,1 1,1 0,2 0,-1 26,12-3,3-1,2 0,2-1,2 0,3-2,1 0,3 0,2-2,1-2,3 0,1-2,3-1,1-1,2-2,1-2,17 12,41 30,2-4,4-4,3-5,2-5,3-4,2-5,2-5,2-5,2-5,2-5,0-6,43 2,-41-13,1-5,0-5,0-5,0-6,-1-5,0-5,-1-6,-1-5,-2-5,-1-5,-1-5,-3-5,-2-4,-3-6,90-64,-137 80,-1-3,-2-3,-2-2,-2-2,-3-3,-2-1,20-34,-43 53,-2 0,-1-2,-2 0,-2-1,-2-1,-1-1,-2 0,-2-1,-2 0,-2 0,-2-1,-1 0,-3-9,0 32,-2 1,0-1,-1 0,-1 1,-1-1,-1 1,-1 0,-1 1,0-1,-2 1,0 1,-1-1,-1 2,0-1,-1 2,-1-1,-1 2,0 0,-1 0,-1 2,0 0,-1 0,0 2,-1 0,-12-5,4 6,-2 1,1 1,-1 1,-1 2,1 1,-1 1,1 1,-1 2,0 0,0 2,1 2,-1 0,1 2,0 1,1 1,0 2,0 0,1 2,0 1,-6 5,11-7,1 1,1 1,0 1,1 1,0 1,2 0,-1 1,2 0,0 2,2 0,0 0,1 1,1 1,0 0,2 0,1 1,0 0,2 1,0-1,2 1,0 1,2-1,0 0,2 1,1 1,4 15,1-1,3 1,1-1,2-1,1 0,2 0,2-2,1 0,2-1,2-1,0-1,8 7,22 23,3-2,2-2,3-3,2-2,41 25,60 27,4-8,5-7,3-8,3-7,4-8,2-9,3-7,160 21,-176-42,2-8,1-7,0-8,1-7,13-9,-75-2,-1-4,0-6,-2-4,0-5,-2-5,-2-5,-1-4,28-19,-86 38,-1-1,0-2,-3-2,0-2,-2-2,-1-1,-2-3,-1 0,-2-3,-2-1,-2-1,-2-2,-1-1,-3-1,-1-1,-3-1,-2-1,-1-1,-4 0,-1-2,-2 1,-3-1,-1-10,-6 13,-2 0,-1 0,-3 1,-2 0,-2 0,-2 0,-3 1,-1 1,-2 0,-2 2,-2 0,-3 1,0 1,-3 1,-2 1,-1 2,-2 1,-1 2,-2 1,-1 1,-2 2,-10-4,-11 0,-1 3,-1 3,-1 2,-2 3,0 3,-2 3,0 3,-1 2,0 4,0 2,-1 4,0 2,0 3,0 4,1 2,0 3,1 3,0 3,1 3,1 2,1 4,1 2,-49 31,82-43,0 2,1 1,1 1,1 1,1 2,1 0,-20 26,38-42,0 1,1 0,0-1,0 2,1-1,0 1,0-1,1 1,0 0,0 0,1 1,1-1,-1 0,2 1,-1-1,1 0,1 1,-1-1,2 1,-1-1,1 0,1 0,0 0,0 0,0 0,1 0,1-1,-1 0,2 0,1 3,17 18,2-1,0-1,2-1,1-1,1-2,1-1,15 8,177 102,6-10,5-10,4-11,48 5,126 43,7-18,160 18,-322-110,-258-39,1 0,0 0,-1 0,1-1,-1 1,1 0,-1 0,1-1,0 1,-1 0,1-1,0 1,-1 0,1-1,0 1,-1 0,1-1,0 1,0-1,0 1,-1-1,1 1,0 0,0-1,0 1,0-1,0 1,0-1,0 1,0-1,0 1,0-1,0 1,0-1,0 1,0-1,0 1,0 0,1-1,-1 1,0-1,0 1,1-1,-1 1,-183-56,-342-56,-389-26,301 67,-888-49,-3 65,-714 93,360 120,1690-132,168-25,1-1,-1 1,0-1,0 1,0-1,0 1,0-1,0 1,0-1,0 1,0-1,0 1,0-1,0 1,0-1,0 1,-1-1,1 1,0-1,0 1,-1-1,1 0,0 1,235 7,27-2,1012 44,-1114-42</inkml:trace>
  <inkml:trace contextRef="#ctx0" brushRef="#br0" timeOffset="3">14961 4389,'-1'0,"0"0,-1 0,1 0,0 0,-1 0,1-1,0 1,0 0,-1-1,1 1,0-1,0 1,0-1,0 0,0 1,-1-1,1 0,0 0,1 0,-1 0,0 0,0 0,0 0,0 0,1 0,-1 0,1 0,-1 0,1-1,-1 1,1 0,0 0,-1-1,1 1,0 0,0-1,0 1,0 0,0 0,0-1,0 1,1 0,-1-1,0 1,1 0,-1 0,1-1,-1 1,1 0,0 0,-1 0,1 0,0 0,0 0,0 0,0 0,0 0,0 0,0 1,0-1,0 0,0 1,0-1,0 1,1-1,-1 1,0-1,0 1,1 0,0-1,-47-21,-1 2,-1 1,0 3,-1 2,-27-3,58 12,-296-55,-2 13,-2 15,-1 13,-244 19,-470 38,-387 88,-1028 208,1805-240,-3024 480,3486-543</inkml:trace>
</inkml:ink>
</file>

<file path=xl/ink/ink2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03:21.328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11771 4535,'0'0</inkml:trace>
  <inkml:trace contextRef="#ctx0" brushRef="#br0" timeOffset="1">1053 3833,'0'0,"0"0,0 0,24 15,76 20,2-4,1-5,1-4,1-5,1-4,36-3,119-4,0-12,-1-11,-1-11,-1-11,233-69,-294 59,-3-8,-2-8,-3-9,-4-8,0-10,-93 42,-3-4,-2-4,-3-4,-2-3,-3-3,-4-4,-3-4,-3-2,-3-3,35-62,-42 48,-5-3,-4-2,-4-3,-5-1,-5-2,-4-1,-5-2,-5-1,-4 0,-6-1,-4-1,-5-8,-6 43,-3 0,-4 0,-2 1,-5 1,-2 0,-4 1,-3 2,-3 0,-3 2,-3 1,-26-35,44 78,-1 1,-2 1,0 1,-1 1,-1 1,-2 0,0 2,0 1,-2 1,-14-7,28 17,0 1,-1 1,0 0,0 1,0 0,-1 1,1 0,-1 1,1 1,-1 0,0 1,0 1,1 0,-1 0,0 1,1 1,0 1,-1 0,1 0,1 1,-1 1,1 0,0 1,-3 3,-5 5,0 0,2 2,0 0,1 2,1 0,0 0,2 2,0-1,2 2,0 0,1 0,1 1,0 5,-75 318,68-125,10 0,10 0,10 0,9 0,9-2,43 141,3 81,-35-170,5 228,-44-413,-3-1,-5 0,-3 0,-4 0,-3-1,-4-1,-4-1,-5 3,16-52,-1-1,-2-1,-1 0,-1-1,-2-1,-1-1,-1 0,-2-2,0-1,-2 0,0-2,-2-1,0-1,-2-1,-6 2,-59 21,-3-5,-1-3,-1-5,-1-4,-2-5,0-4,-1-5,-1-4,0-5,-33-5,-184-5,1-15,0-13,3-14,2-14,3-13,4-14,-217-98,411 146,2-5,1-4,3-5,3-5,2-5,-16-19,29-12,88 94,0-1,1 1,-1 0,1-1,0 1,0-1,0 0,0 1,0-1,1 0,0 0,0 1,0-1,0 0,0 0,1 1,0-1,0 0,0 1,0-1,0 1,1-1,-1 1,1-1,0 1,0 0,1 0,-1 0,0 0,1 1,0-1,0 0,0 1,25-18,1 2,0 1,2 1,0 2,0 1,1 1,1 2,21-3,-35 7,299-70,3 14,2 14,226-1,885-19,253 68,689 84,1425-8,-1015-210,-2577 116,369-11,-539 34,-37-4</inkml:trace>
  <inkml:trace contextRef="#ctx0" brushRef="#br0" timeOffset="2">7589 2773,'-67'-13,"2"13,0 3,1 3,-1 3,1 2,1 3,0 3,1 3,1 3,1 2,1 2,-26 19,58-34,0 1,1 2,1 0,0 1,1 2,1 0,1 2,0 0,2 2,0 0,2 1,0 1,1 0,2 2,1 0,1 0,1 1,1 1,1 0,2 0,1 1,1 0,2 0,-1 26,12-3,3-1,2 0,2-1,2 0,3-2,1 0,3 0,2-2,1-2,3 0,1-2,3-1,1-1,2-2,1-2,17 12,41 30,2-4,4-4,3-5,2-5,3-4,2-5,2-5,2-5,2-5,2-5,0-6,43 2,-41-13,1-5,0-5,0-5,0-6,-1-5,0-5,-1-6,-1-5,-2-5,-1-5,-1-5,-3-5,-2-4,-3-6,90-64,-137 80,-1-3,-2-3,-2-2,-2-2,-3-3,-2-1,20-34,-43 53,-2 0,-1-2,-2 0,-2-1,-2-1,-1-1,-2 0,-2-1,-2 0,-2 0,-2-1,-1 0,-3-9,0 32,-2 1,0-1,-1 0,-1 1,-1-1,-1 1,-1 0,-1 1,0-1,-2 1,0 1,-1-1,-1 2,0-1,-1 2,-1-1,-1 2,0 0,-1 0,-1 2,0 0,-1 0,0 2,-1 0,-12-5,4 6,-2 1,1 1,-1 1,-1 2,1 1,-1 1,1 1,-1 2,0 0,0 2,1 2,-1 0,1 2,0 1,1 1,0 2,0 0,1 2,0 1,-6 5,11-7,1 1,1 1,0 1,1 1,0 1,2 0,-1 1,2 0,0 2,2 0,0 0,1 1,1 1,0 0,2 0,1 1,0 0,2 1,0-1,2 1,0 1,2-1,0 0,2 1,1 1,4 15,1-1,3 1,1-1,2-1,1 0,2 0,2-2,1 0,2-1,2-1,0-1,8 7,22 23,3-2,2-2,3-3,2-2,41 25,60 27,4-8,5-7,3-8,3-7,4-8,2-9,3-7,160 21,-176-42,2-8,1-7,0-8,1-7,13-9,-75-2,-1-4,0-6,-2-4,0-5,-2-5,-2-5,-1-4,28-19,-86 38,-1-1,0-2,-3-2,0-2,-2-2,-1-1,-2-3,-1 0,-2-3,-2-1,-2-1,-2-2,-1-1,-3-1,-1-1,-3-1,-2-1,-1-1,-4 0,-1-2,-2 1,-3-1,-1-10,-6 13,-2 0,-1 0,-3 1,-2 0,-2 0,-2 0,-3 1,-1 1,-2 0,-2 2,-2 0,-3 1,0 1,-3 1,-2 1,-1 2,-2 1,-1 2,-2 1,-1 1,-2 2,-10-4,-11 0,-1 3,-1 3,-1 2,-2 3,0 3,-2 3,0 3,-1 2,0 4,0 2,-1 4,0 2,0 3,0 4,1 2,0 3,1 3,0 3,1 3,1 2,1 4,1 2,-49 31,82-43,0 2,1 1,1 1,1 1,1 2,1 0,-20 26,38-42,0 1,1 0,0-1,0 2,1-1,0 1,0-1,1 1,0 0,0 0,1 1,1-1,-1 0,2 1,-1-1,1 0,1 1,-1-1,2 1,-1-1,1 0,1 0,0 0,0 0,0 0,1 0,1-1,-1 0,2 0,1 3,17 18,2-1,0-1,2-1,1-1,1-2,1-1,15 8,177 102,6-10,5-10,4-11,48 5,126 43,7-18,160 18,-322-110,-258-39,1 0,0 0,-1 0,1-1,-1 1,1 0,-1 0,1-1,0 1,-1 0,1-1,0 1,-1 0,1-1,0 1,-1 0,1-1,0 1,0-1,0 1,-1-1,1 1,0 0,0-1,0 1,0-1,0 1,0-1,0 1,0-1,0 1,0-1,0 1,0-1,0 1,0-1,0 1,0 0,1-1,-1 1,0-1,0 1,1-1,-1 1,-183-56,-342-56,-389-26,301 67,-888-49,-3 65,-714 93,360 120,1690-132,168-25,1-1,-1 1,0-1,0 1,0-1,0 1,0-1,0 1,0-1,0 1,0-1,0 1,0-1,0 1,0-1,0 1,-1-1,1 1,0-1,0 1,-1-1,1 0,0 1,235 7,27-2,1012 44,-1114-42</inkml:trace>
  <inkml:trace contextRef="#ctx0" brushRef="#br0" timeOffset="3">14961 4389,'-1'0,"0"0,-1 0,1 0,0 0,-1 0,1-1,0 1,0 0,-1-1,1 1,0-1,0 1,0-1,0 0,0 1,-1-1,1 0,0 0,1 0,-1 0,0 0,0 0,0 0,0 0,1 0,-1 0,1 0,-1 0,1-1,-1 1,1 0,0 0,-1-1,1 1,0 0,0-1,0 1,0 0,0 0,0-1,0 1,1 0,-1-1,0 1,1 0,-1 0,1-1,-1 1,1 0,0 0,-1 0,1 0,0 0,0 0,0 0,0 0,0 0,0 0,0 1,0-1,0 0,0 1,0-1,0 1,1-1,-1 1,0-1,0 1,1 0,0-1,-47-21,-1 2,-1 1,0 3,-1 2,-27-3,58 12,-296-55,-2 13,-2 15,-1 13,-244 19,-470 38,-387 88,-1028 208,1805-240,-3024 480,3486-543</inkml:trace>
</inkml:ink>
</file>

<file path=xl/ink/ink2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03:31.306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11771 4535,'0'0</inkml:trace>
  <inkml:trace contextRef="#ctx0" brushRef="#br0" timeOffset="1">1053 3833,'0'0,"0"0,0 0,24 15,76 20,2-4,1-5,1-4,1-5,1-4,36-3,119-4,0-12,-1-11,-1-11,-1-11,233-69,-294 59,-3-8,-2-8,-3-9,-4-8,0-10,-93 42,-3-4,-2-4,-3-4,-2-3,-3-3,-4-4,-3-4,-3-2,-3-3,35-62,-42 48,-5-3,-4-2,-4-3,-5-1,-5-2,-4-1,-5-2,-5-1,-4 0,-6-1,-4-1,-5-8,-6 43,-3 0,-4 0,-2 1,-5 1,-2 0,-4 1,-3 2,-3 0,-3 2,-3 1,-26-35,44 78,-1 1,-2 1,0 1,-1 1,-1 1,-2 0,0 2,0 1,-2 1,-14-7,28 17,0 1,-1 1,0 0,0 1,0 0,-1 1,1 0,-1 1,1 1,-1 0,0 1,0 1,1 0,-1 0,0 1,1 1,0 1,-1 0,1 0,1 1,-1 1,1 0,0 1,-3 3,-5 5,0 0,2 2,0 0,1 2,1 0,0 0,2 2,0-1,2 2,0 0,1 0,1 1,0 5,-75 318,68-125,10 0,10 0,10 0,9 0,9-2,43 141,3 81,-35-170,5 228,-44-413,-3-1,-5 0,-3 0,-4 0,-3-1,-4-1,-4-1,-5 3,16-52,-1-1,-2-1,-1 0,-1-1,-2-1,-1-1,-1 0,-2-2,0-1,-2 0,0-2,-2-1,0-1,-2-1,-6 2,-59 21,-3-5,-1-3,-1-5,-1-4,-2-5,0-4,-1-5,-1-4,0-5,-33-5,-184-5,1-15,0-13,3-14,2-14,3-13,4-14,-217-98,411 146,2-5,1-4,3-5,3-5,2-5,-16-19,29-12,88 94,0-1,1 1,-1 0,1-1,0 1,0-1,0 0,0 1,0-1,1 0,0 0,0 1,0-1,0 0,0 0,1 1,0-1,0 0,0 1,0-1,0 1,1-1,-1 1,1-1,0 1,0 0,1 0,-1 0,0 0,1 1,0-1,0 0,0 1,25-18,1 2,0 1,2 1,0 2,0 1,1 1,1 2,21-3,-35 7,299-70,3 14,2 14,226-1,885-19,253 68,689 84,1425-8,-1015-210,-2577 116,369-11,-539 34,-37-4</inkml:trace>
  <inkml:trace contextRef="#ctx0" brushRef="#br0" timeOffset="2">7589 2773,'-67'-13,"2"13,0 3,1 3,-1 3,1 2,1 3,0 3,1 3,1 3,1 2,1 2,-26 19,58-34,0 1,1 2,1 0,0 1,1 2,1 0,1 2,0 0,2 2,0 0,2 1,0 1,1 0,2 2,1 0,1 0,1 1,1 1,1 0,2 0,1 1,1 0,2 0,-1 26,12-3,3-1,2 0,2-1,2 0,3-2,1 0,3 0,2-2,1-2,3 0,1-2,3-1,1-1,2-2,1-2,17 12,41 30,2-4,4-4,3-5,2-5,3-4,2-5,2-5,2-5,2-5,2-5,0-6,43 2,-41-13,1-5,0-5,0-5,0-6,-1-5,0-5,-1-6,-1-5,-2-5,-1-5,-1-5,-3-5,-2-4,-3-6,90-64,-137 80,-1-3,-2-3,-2-2,-2-2,-3-3,-2-1,20-34,-43 53,-2 0,-1-2,-2 0,-2-1,-2-1,-1-1,-2 0,-2-1,-2 0,-2 0,-2-1,-1 0,-3-9,0 32,-2 1,0-1,-1 0,-1 1,-1-1,-1 1,-1 0,-1 1,0-1,-2 1,0 1,-1-1,-1 2,0-1,-1 2,-1-1,-1 2,0 0,-1 0,-1 2,0 0,-1 0,0 2,-1 0,-12-5,4 6,-2 1,1 1,-1 1,-1 2,1 1,-1 1,1 1,-1 2,0 0,0 2,1 2,-1 0,1 2,0 1,1 1,0 2,0 0,1 2,0 1,-6 5,11-7,1 1,1 1,0 1,1 1,0 1,2 0,-1 1,2 0,0 2,2 0,0 0,1 1,1 1,0 0,2 0,1 1,0 0,2 1,0-1,2 1,0 1,2-1,0 0,2 1,1 1,4 15,1-1,3 1,1-1,2-1,1 0,2 0,2-2,1 0,2-1,2-1,0-1,8 7,22 23,3-2,2-2,3-3,2-2,41 25,60 27,4-8,5-7,3-8,3-7,4-8,2-9,3-7,160 21,-176-42,2-8,1-7,0-8,1-7,13-9,-75-2,-1-4,0-6,-2-4,0-5,-2-5,-2-5,-1-4,28-19,-86 38,-1-1,0-2,-3-2,0-2,-2-2,-1-1,-2-3,-1 0,-2-3,-2-1,-2-1,-2-2,-1-1,-3-1,-1-1,-3-1,-2-1,-1-1,-4 0,-1-2,-2 1,-3-1,-1-10,-6 13,-2 0,-1 0,-3 1,-2 0,-2 0,-2 0,-3 1,-1 1,-2 0,-2 2,-2 0,-3 1,0 1,-3 1,-2 1,-1 2,-2 1,-1 2,-2 1,-1 1,-2 2,-10-4,-11 0,-1 3,-1 3,-1 2,-2 3,0 3,-2 3,0 3,-1 2,0 4,0 2,-1 4,0 2,0 3,0 4,1 2,0 3,1 3,0 3,1 3,1 2,1 4,1 2,-49 31,82-43,0 2,1 1,1 1,1 1,1 2,1 0,-20 26,38-42,0 1,1 0,0-1,0 2,1-1,0 1,0-1,1 1,0 0,0 0,1 1,1-1,-1 0,2 1,-1-1,1 0,1 1,-1-1,2 1,-1-1,1 0,1 0,0 0,0 0,0 0,1 0,1-1,-1 0,2 0,1 3,17 18,2-1,0-1,2-1,1-1,1-2,1-1,15 8,177 102,6-10,5-10,4-11,48 5,126 43,7-18,160 18,-322-110,-258-39,1 0,0 0,-1 0,1-1,-1 1,1 0,-1 0,1-1,0 1,-1 0,1-1,0 1,-1 0,1-1,0 1,-1 0,1-1,0 1,0-1,0 1,-1-1,1 1,0 0,0-1,0 1,0-1,0 1,0-1,0 1,0-1,0 1,0-1,0 1,0-1,0 1,0-1,0 1,0 0,1-1,-1 1,0-1,0 1,1-1,-1 1,-183-56,-342-56,-389-26,301 67,-888-49,-3 65,-714 93,360 120,1690-132,168-25,1-1,-1 1,0-1,0 1,0-1,0 1,0-1,0 1,0-1,0 1,0-1,0 1,0-1,0 1,0-1,0 1,-1-1,1 1,0-1,0 1,-1-1,1 0,0 1,235 7,27-2,1012 44,-1114-42</inkml:trace>
  <inkml:trace contextRef="#ctx0" brushRef="#br0" timeOffset="3">14961 4389,'-1'0,"0"0,-1 0,1 0,0 0,-1 0,1-1,0 1,0 0,-1-1,1 1,0-1,0 1,0-1,0 0,0 1,-1-1,1 0,0 0,1 0,-1 0,0 0,0 0,0 0,0 0,1 0,-1 0,1 0,-1 0,1-1,-1 1,1 0,0 0,-1-1,1 1,0 0,0-1,0 1,0 0,0 0,0-1,0 1,1 0,-1-1,0 1,1 0,-1 0,1-1,-1 1,1 0,0 0,-1 0,1 0,0 0,0 0,0 0,0 0,0 0,0 0,0 1,0-1,0 0,0 1,0-1,0 1,1-1,-1 1,0-1,0 1,1 0,0-1,-47-21,-1 2,-1 1,0 3,-1 2,-27-3,58 12,-296-55,-2 13,-2 15,-1 13,-244 19,-470 38,-387 88,-1028 208,1805-240,-3024 480,3486-543</inkml:trace>
</inkml:ink>
</file>

<file path=xl/ink/ink2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03:40.180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11771 4535,'0'0</inkml:trace>
  <inkml:trace contextRef="#ctx0" brushRef="#br0" timeOffset="1">1053 3833,'0'0,"0"0,0 0,24 15,76 20,2-4,1-5,1-4,1-5,1-4,36-3,119-4,0-12,-1-11,-1-11,-1-11,233-69,-294 59,-3-8,-2-8,-3-9,-4-8,0-10,-93 42,-3-4,-2-4,-3-4,-2-3,-3-3,-4-4,-3-4,-3-2,-3-3,35-62,-42 48,-5-3,-4-2,-4-3,-5-1,-5-2,-4-1,-5-2,-5-1,-4 0,-6-1,-4-1,-5-8,-6 43,-3 0,-4 0,-2 1,-5 1,-2 0,-4 1,-3 2,-3 0,-3 2,-3 1,-26-35,44 78,-1 1,-2 1,0 1,-1 1,-1 1,-2 0,0 2,0 1,-2 1,-14-7,28 17,0 1,-1 1,0 0,0 1,0 0,-1 1,1 0,-1 1,1 1,-1 0,0 1,0 1,1 0,-1 0,0 1,1 1,0 1,-1 0,1 0,1 1,-1 1,1 0,0 1,-3 3,-5 5,0 0,2 2,0 0,1 2,1 0,0 0,2 2,0-1,2 2,0 0,1 0,1 1,0 5,-75 318,68-125,10 0,10 0,10 0,9 0,9-2,43 141,3 81,-35-170,5 228,-44-413,-3-1,-5 0,-3 0,-4 0,-3-1,-4-1,-4-1,-5 3,16-52,-1-1,-2-1,-1 0,-1-1,-2-1,-1-1,-1 0,-2-2,0-1,-2 0,0-2,-2-1,0-1,-2-1,-6 2,-59 21,-3-5,-1-3,-1-5,-1-4,-2-5,0-4,-1-5,-1-4,0-5,-33-5,-184-5,1-15,0-13,3-14,2-14,3-13,4-14,-217-98,411 146,2-5,1-4,3-5,3-5,2-5,-16-19,29-12,88 94,0-1,1 1,-1 0,1-1,0 1,0-1,0 0,0 1,0-1,1 0,0 0,0 1,0-1,0 0,0 0,1 1,0-1,0 0,0 1,0-1,0 1,1-1,-1 1,1-1,0 1,0 0,1 0,-1 0,0 0,1 1,0-1,0 0,0 1,25-18,1 2,0 1,2 1,0 2,0 1,1 1,1 2,21-3,-35 7,299-70,3 14,2 14,226-1,885-19,253 68,689 84,1425-8,-1015-210,-2577 116,369-11,-539 34,-37-4</inkml:trace>
  <inkml:trace contextRef="#ctx0" brushRef="#br0" timeOffset="2">7589 2773,'-67'-13,"2"13,0 3,1 3,-1 3,1 2,1 3,0 3,1 3,1 3,1 2,1 2,-26 19,58-34,0 1,1 2,1 0,0 1,1 2,1 0,1 2,0 0,2 2,0 0,2 1,0 1,1 0,2 2,1 0,1 0,1 1,1 1,1 0,2 0,1 1,1 0,2 0,-1 26,12-3,3-1,2 0,2-1,2 0,3-2,1 0,3 0,2-2,1-2,3 0,1-2,3-1,1-1,2-2,1-2,17 12,41 30,2-4,4-4,3-5,2-5,3-4,2-5,2-5,2-5,2-5,2-5,0-6,43 2,-41-13,1-5,0-5,0-5,0-6,-1-5,0-5,-1-6,-1-5,-2-5,-1-5,-1-5,-3-5,-2-4,-3-6,90-64,-137 80,-1-3,-2-3,-2-2,-2-2,-3-3,-2-1,20-34,-43 53,-2 0,-1-2,-2 0,-2-1,-2-1,-1-1,-2 0,-2-1,-2 0,-2 0,-2-1,-1 0,-3-9,0 32,-2 1,0-1,-1 0,-1 1,-1-1,-1 1,-1 0,-1 1,0-1,-2 1,0 1,-1-1,-1 2,0-1,-1 2,-1-1,-1 2,0 0,-1 0,-1 2,0 0,-1 0,0 2,-1 0,-12-5,4 6,-2 1,1 1,-1 1,-1 2,1 1,-1 1,1 1,-1 2,0 0,0 2,1 2,-1 0,1 2,0 1,1 1,0 2,0 0,1 2,0 1,-6 5,11-7,1 1,1 1,0 1,1 1,0 1,2 0,-1 1,2 0,0 2,2 0,0 0,1 1,1 1,0 0,2 0,1 1,0 0,2 1,0-1,2 1,0 1,2-1,0 0,2 1,1 1,4 15,1-1,3 1,1-1,2-1,1 0,2 0,2-2,1 0,2-1,2-1,0-1,8 7,22 23,3-2,2-2,3-3,2-2,41 25,60 27,4-8,5-7,3-8,3-7,4-8,2-9,3-7,160 21,-176-42,2-8,1-7,0-8,1-7,13-9,-75-2,-1-4,0-6,-2-4,0-5,-2-5,-2-5,-1-4,28-19,-86 38,-1-1,0-2,-3-2,0-2,-2-2,-1-1,-2-3,-1 0,-2-3,-2-1,-2-1,-2-2,-1-1,-3-1,-1-1,-3-1,-2-1,-1-1,-4 0,-1-2,-2 1,-3-1,-1-10,-6 13,-2 0,-1 0,-3 1,-2 0,-2 0,-2 0,-3 1,-1 1,-2 0,-2 2,-2 0,-3 1,0 1,-3 1,-2 1,-1 2,-2 1,-1 2,-2 1,-1 1,-2 2,-10-4,-11 0,-1 3,-1 3,-1 2,-2 3,0 3,-2 3,0 3,-1 2,0 4,0 2,-1 4,0 2,0 3,0 4,1 2,0 3,1 3,0 3,1 3,1 2,1 4,1 2,-49 31,82-43,0 2,1 1,1 1,1 1,1 2,1 0,-20 26,38-42,0 1,1 0,0-1,0 2,1-1,0 1,0-1,1 1,0 0,0 0,1 1,1-1,-1 0,2 1,-1-1,1 0,1 1,-1-1,2 1,-1-1,1 0,1 0,0 0,0 0,0 0,1 0,1-1,-1 0,2 0,1 3,17 18,2-1,0-1,2-1,1-1,1-2,1-1,15 8,177 102,6-10,5-10,4-11,48 5,126 43,7-18,160 18,-322-110,-258-39,1 0,0 0,-1 0,1-1,-1 1,1 0,-1 0,1-1,0 1,-1 0,1-1,0 1,-1 0,1-1,0 1,-1 0,1-1,0 1,0-1,0 1,-1-1,1 1,0 0,0-1,0 1,0-1,0 1,0-1,0 1,0-1,0 1,0-1,0 1,0-1,0 1,0-1,0 1,0 0,1-1,-1 1,0-1,0 1,1-1,-1 1,-183-56,-342-56,-389-26,301 67,-888-49,-3 65,-714 93,360 120,1690-132,168-25,1-1,-1 1,0-1,0 1,0-1,0 1,0-1,0 1,0-1,0 1,0-1,0 1,0-1,0 1,0-1,0 1,-1-1,1 1,0-1,0 1,-1-1,1 0,0 1,235 7,27-2,1012 44,-1114-42</inkml:trace>
  <inkml:trace contextRef="#ctx0" brushRef="#br0" timeOffset="3">14961 4389,'-1'0,"0"0,-1 0,1 0,0 0,-1 0,1-1,0 1,0 0,-1-1,1 1,0-1,0 1,0-1,0 0,0 1,-1-1,1 0,0 0,1 0,-1 0,0 0,0 0,0 0,0 0,1 0,-1 0,1 0,-1 0,1-1,-1 1,1 0,0 0,-1-1,1 1,0 0,0-1,0 1,0 0,0 0,0-1,0 1,1 0,-1-1,0 1,1 0,-1 0,1-1,-1 1,1 0,0 0,-1 0,1 0,0 0,0 0,0 0,0 0,0 0,0 0,0 1,0-1,0 0,0 1,0-1,0 1,1-1,-1 1,0-1,0 1,1 0,0-1,-47-21,-1 2,-1 1,0 3,-1 2,-27-3,58 12,-296-55,-2 13,-2 15,-1 13,-244 19,-470 38,-387 88,-1028 208,1805-240,-3024 480,3486-543</inkml:trace>
</inkml:ink>
</file>

<file path=xl/ink/ink2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03:49.081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11771 4535,'0'0</inkml:trace>
  <inkml:trace contextRef="#ctx0" brushRef="#br0" timeOffset="1">1053 3833,'0'0,"0"0,0 0,24 15,76 20,2-4,1-5,1-4,1-5,1-4,36-3,119-4,0-12,-1-11,-1-11,-1-11,233-69,-294 59,-3-8,-2-8,-3-9,-4-8,0-10,-93 42,-3-4,-2-4,-3-4,-2-3,-3-3,-4-4,-3-4,-3-2,-3-3,35-62,-42 48,-5-3,-4-2,-4-3,-5-1,-5-2,-4-1,-5-2,-5-1,-4 0,-6-1,-4-1,-5-8,-6 43,-3 0,-4 0,-2 1,-5 1,-2 0,-4 1,-3 2,-3 0,-3 2,-3 1,-26-35,44 78,-1 1,-2 1,0 1,-1 1,-1 1,-2 0,0 2,0 1,-2 1,-14-7,28 17,0 1,-1 1,0 0,0 1,0 0,-1 1,1 0,-1 1,1 1,-1 0,0 1,0 1,1 0,-1 0,0 1,1 1,0 1,-1 0,1 0,1 1,-1 1,1 0,0 1,-3 3,-5 5,0 0,2 2,0 0,1 2,1 0,0 0,2 2,0-1,2 2,0 0,1 0,1 1,0 5,-75 318,68-125,10 0,10 0,10 0,9 0,9-2,43 141,3 81,-35-170,5 228,-44-413,-3-1,-5 0,-3 0,-4 0,-3-1,-4-1,-4-1,-5 3,16-52,-1-1,-2-1,-1 0,-1-1,-2-1,-1-1,-1 0,-2-2,0-1,-2 0,0-2,-2-1,0-1,-2-1,-6 2,-59 21,-3-5,-1-3,-1-5,-1-4,-2-5,0-4,-1-5,-1-4,0-5,-33-5,-184-5,1-15,0-13,3-14,2-14,3-13,4-14,-217-98,411 146,2-5,1-4,3-5,3-5,2-5,-16-19,29-12,88 94,0-1,1 1,-1 0,1-1,0 1,0-1,0 0,0 1,0-1,1 0,0 0,0 1,0-1,0 0,0 0,1 1,0-1,0 0,0 1,0-1,0 1,1-1,-1 1,1-1,0 1,0 0,1 0,-1 0,0 0,1 1,0-1,0 0,0 1,25-18,1 2,0 1,2 1,0 2,0 1,1 1,1 2,21-3,-35 7,299-70,3 14,2 14,226-1,885-19,253 68,689 84,1425-8,-1015-210,-2577 116,369-11,-539 34,-37-4</inkml:trace>
  <inkml:trace contextRef="#ctx0" brushRef="#br0" timeOffset="2">7589 2773,'-67'-13,"2"13,0 3,1 3,-1 3,1 2,1 3,0 3,1 3,1 3,1 2,1 2,-26 19,58-34,0 1,1 2,1 0,0 1,1 2,1 0,1 2,0 0,2 2,0 0,2 1,0 1,1 0,2 2,1 0,1 0,1 1,1 1,1 0,2 0,1 1,1 0,2 0,-1 26,12-3,3-1,2 0,2-1,2 0,3-2,1 0,3 0,2-2,1-2,3 0,1-2,3-1,1-1,2-2,1-2,17 12,41 30,2-4,4-4,3-5,2-5,3-4,2-5,2-5,2-5,2-5,2-5,0-6,43 2,-41-13,1-5,0-5,0-5,0-6,-1-5,0-5,-1-6,-1-5,-2-5,-1-5,-1-5,-3-5,-2-4,-3-6,90-64,-137 80,-1-3,-2-3,-2-2,-2-2,-3-3,-2-1,20-34,-43 53,-2 0,-1-2,-2 0,-2-1,-2-1,-1-1,-2 0,-2-1,-2 0,-2 0,-2-1,-1 0,-3-9,0 32,-2 1,0-1,-1 0,-1 1,-1-1,-1 1,-1 0,-1 1,0-1,-2 1,0 1,-1-1,-1 2,0-1,-1 2,-1-1,-1 2,0 0,-1 0,-1 2,0 0,-1 0,0 2,-1 0,-12-5,4 6,-2 1,1 1,-1 1,-1 2,1 1,-1 1,1 1,-1 2,0 0,0 2,1 2,-1 0,1 2,0 1,1 1,0 2,0 0,1 2,0 1,-6 5,11-7,1 1,1 1,0 1,1 1,0 1,2 0,-1 1,2 0,0 2,2 0,0 0,1 1,1 1,0 0,2 0,1 1,0 0,2 1,0-1,2 1,0 1,2-1,0 0,2 1,1 1,4 15,1-1,3 1,1-1,2-1,1 0,2 0,2-2,1 0,2-1,2-1,0-1,8 7,22 23,3-2,2-2,3-3,2-2,41 25,60 27,4-8,5-7,3-8,3-7,4-8,2-9,3-7,160 21,-176-42,2-8,1-7,0-8,1-7,13-9,-75-2,-1-4,0-6,-2-4,0-5,-2-5,-2-5,-1-4,28-19,-86 38,-1-1,0-2,-3-2,0-2,-2-2,-1-1,-2-3,-1 0,-2-3,-2-1,-2-1,-2-2,-1-1,-3-1,-1-1,-3-1,-2-1,-1-1,-4 0,-1-2,-2 1,-3-1,-1-10,-6 13,-2 0,-1 0,-3 1,-2 0,-2 0,-2 0,-3 1,-1 1,-2 0,-2 2,-2 0,-3 1,0 1,-3 1,-2 1,-1 2,-2 1,-1 2,-2 1,-1 1,-2 2,-10-4,-11 0,-1 3,-1 3,-1 2,-2 3,0 3,-2 3,0 3,-1 2,0 4,0 2,-1 4,0 2,0 3,0 4,1 2,0 3,1 3,0 3,1 3,1 2,1 4,1 2,-49 31,82-43,0 2,1 1,1 1,1 1,1 2,1 0,-20 26,38-42,0 1,1 0,0-1,0 2,1-1,0 1,0-1,1 1,0 0,0 0,1 1,1-1,-1 0,2 1,-1-1,1 0,1 1,-1-1,2 1,-1-1,1 0,1 0,0 0,0 0,0 0,1 0,1-1,-1 0,2 0,1 3,17 18,2-1,0-1,2-1,1-1,1-2,1-1,15 8,177 102,6-10,5-10,4-11,48 5,126 43,7-18,160 18,-322-110,-258-39,1 0,0 0,-1 0,1-1,-1 1,1 0,-1 0,1-1,0 1,-1 0,1-1,0 1,-1 0,1-1,0 1,-1 0,1-1,0 1,0-1,0 1,-1-1,1 1,0 0,0-1,0 1,0-1,0 1,0-1,0 1,0-1,0 1,0-1,0 1,0-1,0 1,0-1,0 1,0 0,1-1,-1 1,0-1,0 1,1-1,-1 1,-183-56,-342-56,-389-26,301 67,-888-49,-3 65,-714 93,360 120,1690-132,168-25,1-1,-1 1,0-1,0 1,0-1,0 1,0-1,0 1,0-1,0 1,0-1,0 1,0-1,0 1,0-1,0 1,-1-1,1 1,0-1,0 1,-1-1,1 0,0 1,235 7,27-2,1012 44,-1114-42</inkml:trace>
  <inkml:trace contextRef="#ctx0" brushRef="#br0" timeOffset="3">14961 4389,'-1'0,"0"0,-1 0,1 0,0 0,-1 0,1-1,0 1,0 0,-1-1,1 1,0-1,0 1,0-1,0 0,0 1,-1-1,1 0,0 0,1 0,-1 0,0 0,0 0,0 0,0 0,1 0,-1 0,1 0,-1 0,1-1,-1 1,1 0,0 0,-1-1,1 1,0 0,0-1,0 1,0 0,0 0,0-1,0 1,1 0,-1-1,0 1,1 0,-1 0,1-1,-1 1,1 0,0 0,-1 0,1 0,0 0,0 0,0 0,0 0,0 0,0 0,0 1,0-1,0 0,0 1,0-1,0 1,1-1,-1 1,0-1,0 1,1 0,0-1,-47-21,-1 2,-1 1,0 3,-1 2,-27-3,58 12,-296-55,-2 13,-2 15,-1 13,-244 19,-470 38,-387 88,-1028 208,1805-240,-3024 480,3486-543</inkml:trace>
</inkml:ink>
</file>

<file path=xl/ink/ink2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03:58.059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11771 4535,'0'0</inkml:trace>
  <inkml:trace contextRef="#ctx0" brushRef="#br0" timeOffset="1">1053 3833,'0'0,"0"0,0 0,24 15,76 20,2-4,1-5,1-4,1-5,1-4,36-3,119-4,0-12,-1-11,-1-11,-1-11,233-69,-294 59,-3-8,-2-8,-3-9,-4-8,0-10,-93 42,-3-4,-2-4,-3-4,-2-3,-3-3,-4-4,-3-4,-3-2,-3-3,35-62,-42 48,-5-3,-4-2,-4-3,-5-1,-5-2,-4-1,-5-2,-5-1,-4 0,-6-1,-4-1,-5-8,-6 43,-3 0,-4 0,-2 1,-5 1,-2 0,-4 1,-3 2,-3 0,-3 2,-3 1,-26-35,44 78,-1 1,-2 1,0 1,-1 1,-1 1,-2 0,0 2,0 1,-2 1,-14-7,28 17,0 1,-1 1,0 0,0 1,0 0,-1 1,1 0,-1 1,1 1,-1 0,0 1,0 1,1 0,-1 0,0 1,1 1,0 1,-1 0,1 0,1 1,-1 1,1 0,0 1,-3 3,-5 5,0 0,2 2,0 0,1 2,1 0,0 0,2 2,0-1,2 2,0 0,1 0,1 1,0 5,-75 318,68-125,10 0,10 0,10 0,9 0,9-2,43 141,3 81,-35-170,5 228,-44-413,-3-1,-5 0,-3 0,-4 0,-3-1,-4-1,-4-1,-5 3,16-52,-1-1,-2-1,-1 0,-1-1,-2-1,-1-1,-1 0,-2-2,0-1,-2 0,0-2,-2-1,0-1,-2-1,-6 2,-59 21,-3-5,-1-3,-1-5,-1-4,-2-5,0-4,-1-5,-1-4,0-5,-33-5,-184-5,1-15,0-13,3-14,2-14,3-13,4-14,-217-98,411 146,2-5,1-4,3-5,3-5,2-5,-16-19,29-12,88 94,0-1,1 1,-1 0,1-1,0 1,0-1,0 0,0 1,0-1,1 0,0 0,0 1,0-1,0 0,0 0,1 1,0-1,0 0,0 1,0-1,0 1,1-1,-1 1,1-1,0 1,0 0,1 0,-1 0,0 0,1 1,0-1,0 0,0 1,25-18,1 2,0 1,2 1,0 2,0 1,1 1,1 2,21-3,-35 7,299-70,3 14,2 14,226-1,885-19,253 68,689 84,1425-8,-1015-210,-2577 116,369-11,-539 34,-37-4</inkml:trace>
  <inkml:trace contextRef="#ctx0" brushRef="#br0" timeOffset="2">7589 2773,'-67'-13,"2"13,0 3,1 3,-1 3,1 2,1 3,0 3,1 3,1 3,1 2,1 2,-26 19,58-34,0 1,1 2,1 0,0 1,1 2,1 0,1 2,0 0,2 2,0 0,2 1,0 1,1 0,2 2,1 0,1 0,1 1,1 1,1 0,2 0,1 1,1 0,2 0,-1 26,12-3,3-1,2 0,2-1,2 0,3-2,1 0,3 0,2-2,1-2,3 0,1-2,3-1,1-1,2-2,1-2,17 12,41 30,2-4,4-4,3-5,2-5,3-4,2-5,2-5,2-5,2-5,2-5,0-6,43 2,-41-13,1-5,0-5,0-5,0-6,-1-5,0-5,-1-6,-1-5,-2-5,-1-5,-1-5,-3-5,-2-4,-3-6,90-64,-137 80,-1-3,-2-3,-2-2,-2-2,-3-3,-2-1,20-34,-43 53,-2 0,-1-2,-2 0,-2-1,-2-1,-1-1,-2 0,-2-1,-2 0,-2 0,-2-1,-1 0,-3-9,0 32,-2 1,0-1,-1 0,-1 1,-1-1,-1 1,-1 0,-1 1,0-1,-2 1,0 1,-1-1,-1 2,0-1,-1 2,-1-1,-1 2,0 0,-1 0,-1 2,0 0,-1 0,0 2,-1 0,-12-5,4 6,-2 1,1 1,-1 1,-1 2,1 1,-1 1,1 1,-1 2,0 0,0 2,1 2,-1 0,1 2,0 1,1 1,0 2,0 0,1 2,0 1,-6 5,11-7,1 1,1 1,0 1,1 1,0 1,2 0,-1 1,2 0,0 2,2 0,0 0,1 1,1 1,0 0,2 0,1 1,0 0,2 1,0-1,2 1,0 1,2-1,0 0,2 1,1 1,4 15,1-1,3 1,1-1,2-1,1 0,2 0,2-2,1 0,2-1,2-1,0-1,8 7,22 23,3-2,2-2,3-3,2-2,41 25,60 27,4-8,5-7,3-8,3-7,4-8,2-9,3-7,160 21,-176-42,2-8,1-7,0-8,1-7,13-9,-75-2,-1-4,0-6,-2-4,0-5,-2-5,-2-5,-1-4,28-19,-86 38,-1-1,0-2,-3-2,0-2,-2-2,-1-1,-2-3,-1 0,-2-3,-2-1,-2-1,-2-2,-1-1,-3-1,-1-1,-3-1,-2-1,-1-1,-4 0,-1-2,-2 1,-3-1,-1-10,-6 13,-2 0,-1 0,-3 1,-2 0,-2 0,-2 0,-3 1,-1 1,-2 0,-2 2,-2 0,-3 1,0 1,-3 1,-2 1,-1 2,-2 1,-1 2,-2 1,-1 1,-2 2,-10-4,-11 0,-1 3,-1 3,-1 2,-2 3,0 3,-2 3,0 3,-1 2,0 4,0 2,-1 4,0 2,0 3,0 4,1 2,0 3,1 3,0 3,1 3,1 2,1 4,1 2,-49 31,82-43,0 2,1 1,1 1,1 1,1 2,1 0,-20 26,38-42,0 1,1 0,0-1,0 2,1-1,0 1,0-1,1 1,0 0,0 0,1 1,1-1,-1 0,2 1,-1-1,1 0,1 1,-1-1,2 1,-1-1,1 0,1 0,0 0,0 0,0 0,1 0,1-1,-1 0,2 0,1 3,17 18,2-1,0-1,2-1,1-1,1-2,1-1,15 8,177 102,6-10,5-10,4-11,48 5,126 43,7-18,160 18,-322-110,-258-39,1 0,0 0,-1 0,1-1,-1 1,1 0,-1 0,1-1,0 1,-1 0,1-1,0 1,-1 0,1-1,0 1,-1 0,1-1,0 1,0-1,0 1,-1-1,1 1,0 0,0-1,0 1,0-1,0 1,0-1,0 1,0-1,0 1,0-1,0 1,0-1,0 1,0-1,0 1,0 0,1-1,-1 1,0-1,0 1,1-1,-1 1,-183-56,-342-56,-389-26,301 67,-888-49,-3 65,-714 93,360 120,1690-132,168-25,1-1,-1 1,0-1,0 1,0-1,0 1,0-1,0 1,0-1,0 1,0-1,0 1,0-1,0 1,0-1,0 1,-1-1,1 1,0-1,0 1,-1-1,1 0,0 1,235 7,27-2,1012 44,-1114-42</inkml:trace>
  <inkml:trace contextRef="#ctx0" brushRef="#br0" timeOffset="3">14961 4389,'-1'0,"0"0,-1 0,1 0,0 0,-1 0,1-1,0 1,0 0,-1-1,1 1,0-1,0 1,0-1,0 0,0 1,-1-1,1 0,0 0,1 0,-1 0,0 0,0 0,0 0,0 0,1 0,-1 0,1 0,-1 0,1-1,-1 1,1 0,0 0,-1-1,1 1,0 0,0-1,0 1,0 0,0 0,0-1,0 1,1 0,-1-1,0 1,1 0,-1 0,1-1,-1 1,1 0,0 0,-1 0,1 0,0 0,0 0,0 0,0 0,0 0,0 0,0 1,0-1,0 0,0 1,0-1,0 1,1-1,-1 1,0-1,0 1,1 0,0-1,-47-21,-1 2,-1 1,0 3,-1 2,-27-3,58 12,-296-55,-2 13,-2 15,-1 13,-244 19,-470 38,-387 88,-1028 208,1805-240,-3024 480,3486-543</inkml:trace>
</inkml:ink>
</file>

<file path=xl/ink/ink2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04:07.916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11771 4535,'0'0</inkml:trace>
  <inkml:trace contextRef="#ctx0" brushRef="#br0" timeOffset="1">1053 3833,'0'0,"0"0,0 0,24 15,76 20,2-4,1-5,1-4,1-5,1-4,36-3,119-4,0-12,-1-11,-1-11,-1-11,233-69,-294 59,-3-8,-2-8,-3-9,-4-8,0-10,-93 42,-3-4,-2-4,-3-4,-2-3,-3-3,-4-4,-3-4,-3-2,-3-3,35-62,-42 48,-5-3,-4-2,-4-3,-5-1,-5-2,-4-1,-5-2,-5-1,-4 0,-6-1,-4-1,-5-8,-6 43,-3 0,-4 0,-2 1,-5 1,-2 0,-4 1,-3 2,-3 0,-3 2,-3 1,-26-35,44 78,-1 1,-2 1,0 1,-1 1,-1 1,-2 0,0 2,0 1,-2 1,-14-7,28 17,0 1,-1 1,0 0,0 1,0 0,-1 1,1 0,-1 1,1 1,-1 0,0 1,0 1,1 0,-1 0,0 1,1 1,0 1,-1 0,1 0,1 1,-1 1,1 0,0 1,-3 3,-5 5,0 0,2 2,0 0,1 2,1 0,0 0,2 2,0-1,2 2,0 0,1 0,1 1,0 5,-75 318,68-125,10 0,10 0,10 0,9 0,9-2,43 141,3 81,-35-170,5 228,-44-413,-3-1,-5 0,-3 0,-4 0,-3-1,-4-1,-4-1,-5 3,16-52,-1-1,-2-1,-1 0,-1-1,-2-1,-1-1,-1 0,-2-2,0-1,-2 0,0-2,-2-1,0-1,-2-1,-6 2,-59 21,-3-5,-1-3,-1-5,-1-4,-2-5,0-4,-1-5,-1-4,0-5,-33-5,-184-5,1-15,0-13,3-14,2-14,3-13,4-14,-217-98,411 146,2-5,1-4,3-5,3-5,2-5,-16-19,29-12,88 94,0-1,1 1,-1 0,1-1,0 1,0-1,0 0,0 1,0-1,1 0,0 0,0 1,0-1,0 0,0 0,1 1,0-1,0 0,0 1,0-1,0 1,1-1,-1 1,1-1,0 1,0 0,1 0,-1 0,0 0,1 1,0-1,0 0,0 1,25-18,1 2,0 1,2 1,0 2,0 1,1 1,1 2,21-3,-35 7,299-70,3 14,2 14,226-1,885-19,253 68,689 84,1425-8,-1015-210,-2577 116,369-11,-539 34,-37-4</inkml:trace>
  <inkml:trace contextRef="#ctx0" brushRef="#br0" timeOffset="2">7589 2773,'-67'-13,"2"13,0 3,1 3,-1 3,1 2,1 3,0 3,1 3,1 3,1 2,1 2,-26 19,58-34,0 1,1 2,1 0,0 1,1 2,1 0,1 2,0 0,2 2,0 0,2 1,0 1,1 0,2 2,1 0,1 0,1 1,1 1,1 0,2 0,1 1,1 0,2 0,-1 26,12-3,3-1,2 0,2-1,2 0,3-2,1 0,3 0,2-2,1-2,3 0,1-2,3-1,1-1,2-2,1-2,17 12,41 30,2-4,4-4,3-5,2-5,3-4,2-5,2-5,2-5,2-5,2-5,0-6,43 2,-41-13,1-5,0-5,0-5,0-6,-1-5,0-5,-1-6,-1-5,-2-5,-1-5,-1-5,-3-5,-2-4,-3-6,90-64,-137 80,-1-3,-2-3,-2-2,-2-2,-3-3,-2-1,20-34,-43 53,-2 0,-1-2,-2 0,-2-1,-2-1,-1-1,-2 0,-2-1,-2 0,-2 0,-2-1,-1 0,-3-9,0 32,-2 1,0-1,-1 0,-1 1,-1-1,-1 1,-1 0,-1 1,0-1,-2 1,0 1,-1-1,-1 2,0-1,-1 2,-1-1,-1 2,0 0,-1 0,-1 2,0 0,-1 0,0 2,-1 0,-12-5,4 6,-2 1,1 1,-1 1,-1 2,1 1,-1 1,1 1,-1 2,0 0,0 2,1 2,-1 0,1 2,0 1,1 1,0 2,0 0,1 2,0 1,-6 5,11-7,1 1,1 1,0 1,1 1,0 1,2 0,-1 1,2 0,0 2,2 0,0 0,1 1,1 1,0 0,2 0,1 1,0 0,2 1,0-1,2 1,0 1,2-1,0 0,2 1,1 1,4 15,1-1,3 1,1-1,2-1,1 0,2 0,2-2,1 0,2-1,2-1,0-1,8 7,22 23,3-2,2-2,3-3,2-2,41 25,60 27,4-8,5-7,3-8,3-7,4-8,2-9,3-7,160 21,-176-42,2-8,1-7,0-8,1-7,13-9,-75-2,-1-4,0-6,-2-4,0-5,-2-5,-2-5,-1-4,28-19,-86 38,-1-1,0-2,-3-2,0-2,-2-2,-1-1,-2-3,-1 0,-2-3,-2-1,-2-1,-2-2,-1-1,-3-1,-1-1,-3-1,-2-1,-1-1,-4 0,-1-2,-2 1,-3-1,-1-10,-6 13,-2 0,-1 0,-3 1,-2 0,-2 0,-2 0,-3 1,-1 1,-2 0,-2 2,-2 0,-3 1,0 1,-3 1,-2 1,-1 2,-2 1,-1 2,-2 1,-1 1,-2 2,-10-4,-11 0,-1 3,-1 3,-1 2,-2 3,0 3,-2 3,0 3,-1 2,0 4,0 2,-1 4,0 2,0 3,0 4,1 2,0 3,1 3,0 3,1 3,1 2,1 4,1 2,-49 31,82-43,0 2,1 1,1 1,1 1,1 2,1 0,-20 26,38-42,0 1,1 0,0-1,0 2,1-1,0 1,0-1,1 1,0 0,0 0,1 1,1-1,-1 0,2 1,-1-1,1 0,1 1,-1-1,2 1,-1-1,1 0,1 0,0 0,0 0,0 0,1 0,1-1,-1 0,2 0,1 3,17 18,2-1,0-1,2-1,1-1,1-2,1-1,15 8,177 102,6-10,5-10,4-11,48 5,126 43,7-18,160 18,-322-110,-258-39,1 0,0 0,-1 0,1-1,-1 1,1 0,-1 0,1-1,0 1,-1 0,1-1,0 1,-1 0,1-1,0 1,-1 0,1-1,0 1,0-1,0 1,-1-1,1 1,0 0,0-1,0 1,0-1,0 1,0-1,0 1,0-1,0 1,0-1,0 1,0-1,0 1,0-1,0 1,0 0,1-1,-1 1,0-1,0 1,1-1,-1 1,-183-56,-342-56,-389-26,301 67,-888-49,-3 65,-714 93,360 120,1690-132,168-25,1-1,-1 1,0-1,0 1,0-1,0 1,0-1,0 1,0-1,0 1,0-1,0 1,0-1,0 1,0-1,0 1,-1-1,1 1,0-1,0 1,-1-1,1 0,0 1,235 7,27-2,1012 44,-1114-42</inkml:trace>
  <inkml:trace contextRef="#ctx0" brushRef="#br0" timeOffset="3">14961 4389,'-1'0,"0"0,-1 0,1 0,0 0,-1 0,1-1,0 1,0 0,-1-1,1 1,0-1,0 1,0-1,0 0,0 1,-1-1,1 0,0 0,1 0,-1 0,0 0,0 0,0 0,0 0,1 0,-1 0,1 0,-1 0,1-1,-1 1,1 0,0 0,-1-1,1 1,0 0,0-1,0 1,0 0,0 0,0-1,0 1,1 0,-1-1,0 1,1 0,-1 0,1-1,-1 1,1 0,0 0,-1 0,1 0,0 0,0 0,0 0,0 0,0 0,0 0,0 1,0-1,0 0,0 1,0-1,0 1,1-1,-1 1,0-1,0 1,1 0,0-1,-47-21,-1 2,-1 1,0 3,-1 2,-27-3,58 12,-296-55,-2 13,-2 15,-1 13,-244 19,-470 38,-387 88,-1028 208,1805-240,-3024 480,3486-543</inkml:trace>
</inkml: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BB748-EFD3-41C7-93EC-D890A6CDBC58}">
  <dimension ref="B1:K26"/>
  <sheetViews>
    <sheetView zoomScale="86" zoomScaleNormal="86" zoomScaleSheetLayoutView="70" workbookViewId="0">
      <selection activeCell="B18" sqref="B18:H22"/>
    </sheetView>
  </sheetViews>
  <sheetFormatPr baseColWidth="10" defaultColWidth="11.42578125" defaultRowHeight="15" x14ac:dyDescent="0.25"/>
  <cols>
    <col min="2" max="2" width="15.42578125" customWidth="1"/>
    <col min="3" max="3" width="78.28515625" customWidth="1"/>
    <col min="4" max="4" width="4.85546875" bestFit="1" customWidth="1"/>
    <col min="5" max="5" width="18.140625" bestFit="1" customWidth="1"/>
    <col min="6" max="6" width="12.5703125" customWidth="1"/>
    <col min="7" max="7" width="29.28515625" customWidth="1"/>
    <col min="8" max="8" width="34" customWidth="1"/>
    <col min="9" max="9" width="22.28515625" customWidth="1"/>
    <col min="11" max="11" width="15.85546875" bestFit="1" customWidth="1"/>
  </cols>
  <sheetData>
    <row r="1" spans="2:8" ht="15.75" thickBot="1" x14ac:dyDescent="0.3"/>
    <row r="2" spans="2:8" ht="15.75" thickBot="1" x14ac:dyDescent="0.3">
      <c r="B2" s="51"/>
      <c r="C2" s="52"/>
      <c r="D2" s="52"/>
      <c r="E2" s="52"/>
      <c r="F2" s="52"/>
      <c r="G2" s="52"/>
      <c r="H2" s="53"/>
    </row>
    <row r="3" spans="2:8" ht="20.25" x14ac:dyDescent="0.25">
      <c r="B3" s="54" t="s">
        <v>0</v>
      </c>
      <c r="C3" s="55"/>
      <c r="D3" s="55"/>
      <c r="E3" s="55"/>
      <c r="F3" s="55"/>
      <c r="G3" s="55"/>
      <c r="H3" s="56"/>
    </row>
    <row r="4" spans="2:8" ht="20.25" x14ac:dyDescent="0.25">
      <c r="B4" s="57" t="s">
        <v>42</v>
      </c>
      <c r="C4" s="58"/>
      <c r="D4" s="58"/>
      <c r="E4" s="58"/>
      <c r="F4" s="58"/>
      <c r="G4" s="58"/>
      <c r="H4" s="59"/>
    </row>
    <row r="5" spans="2:8" ht="21" thickBot="1" x14ac:dyDescent="0.3">
      <c r="B5" s="57" t="s">
        <v>1</v>
      </c>
      <c r="C5" s="58"/>
      <c r="D5" s="58"/>
      <c r="E5" s="58"/>
      <c r="F5" s="58"/>
      <c r="G5" s="58"/>
      <c r="H5" s="59"/>
    </row>
    <row r="6" spans="2:8" x14ac:dyDescent="0.25">
      <c r="B6" s="68" t="s">
        <v>2</v>
      </c>
      <c r="C6" s="62" t="s">
        <v>3</v>
      </c>
      <c r="D6" s="63"/>
      <c r="E6" s="63"/>
      <c r="F6" s="63"/>
      <c r="G6" s="63"/>
      <c r="H6" s="64"/>
    </row>
    <row r="7" spans="2:8" ht="22.5" customHeight="1" x14ac:dyDescent="0.25">
      <c r="B7" s="69"/>
      <c r="C7" s="65"/>
      <c r="D7" s="66"/>
      <c r="E7" s="66"/>
      <c r="F7" s="66"/>
      <c r="G7" s="66"/>
      <c r="H7" s="67"/>
    </row>
    <row r="8" spans="2:8" ht="22.5" customHeight="1" x14ac:dyDescent="0.25">
      <c r="B8" s="70" t="s">
        <v>53</v>
      </c>
      <c r="C8" s="71"/>
      <c r="D8" s="71"/>
      <c r="E8" s="71"/>
      <c r="F8" s="71"/>
      <c r="G8" s="71"/>
      <c r="H8" s="72"/>
    </row>
    <row r="9" spans="2:8" ht="22.5" customHeight="1" x14ac:dyDescent="0.25">
      <c r="B9" s="35" t="s">
        <v>54</v>
      </c>
      <c r="C9" s="35" t="s">
        <v>55</v>
      </c>
      <c r="D9" s="70" t="s">
        <v>56</v>
      </c>
      <c r="E9" s="71"/>
      <c r="F9" s="71"/>
      <c r="G9" s="71"/>
      <c r="H9" s="72"/>
    </row>
    <row r="10" spans="2:8" ht="22.5" customHeight="1" x14ac:dyDescent="0.25">
      <c r="B10" s="36">
        <v>1</v>
      </c>
      <c r="C10" s="36" t="s">
        <v>57</v>
      </c>
      <c r="D10" s="76">
        <f>+'CONSTRUC CITY-AJUSTE DE CANTIDA'!H31</f>
        <v>49999953.920000002</v>
      </c>
      <c r="E10" s="77"/>
      <c r="F10" s="77"/>
      <c r="G10" s="77"/>
      <c r="H10" s="78"/>
    </row>
    <row r="11" spans="2:8" ht="22.5" customHeight="1" x14ac:dyDescent="0.25">
      <c r="B11" s="35">
        <v>2</v>
      </c>
      <c r="C11" s="35" t="s">
        <v>58</v>
      </c>
      <c r="D11" s="73">
        <f>+'DBN INGENIERIA'!H31</f>
        <v>32662971.25</v>
      </c>
      <c r="E11" s="74"/>
      <c r="F11" s="74"/>
      <c r="G11" s="74"/>
      <c r="H11" s="75"/>
    </row>
    <row r="12" spans="2:8" ht="22.5" customHeight="1" x14ac:dyDescent="0.25">
      <c r="B12" s="35">
        <v>3</v>
      </c>
      <c r="C12" s="35" t="s">
        <v>59</v>
      </c>
      <c r="D12" s="73">
        <f>+IKARIA!H31</f>
        <v>33454775.434</v>
      </c>
      <c r="E12" s="74"/>
      <c r="F12" s="74"/>
      <c r="G12" s="74"/>
      <c r="H12" s="75"/>
    </row>
    <row r="13" spans="2:8" ht="22.5" customHeight="1" x14ac:dyDescent="0.25">
      <c r="B13" s="35">
        <v>4</v>
      </c>
      <c r="C13" s="35" t="s">
        <v>60</v>
      </c>
      <c r="D13" s="73">
        <f>+'JOSE LOZADA'!H31</f>
        <v>38836890.485799998</v>
      </c>
      <c r="E13" s="74"/>
      <c r="F13" s="74"/>
      <c r="G13" s="74"/>
      <c r="H13" s="75"/>
    </row>
    <row r="14" spans="2:8" ht="22.5" customHeight="1" x14ac:dyDescent="0.25">
      <c r="B14" s="35">
        <v>5</v>
      </c>
      <c r="C14" s="35" t="s">
        <v>61</v>
      </c>
      <c r="D14" s="73">
        <f>+'PROYECTOS Y SOLUCIONES'!H31</f>
        <v>39531025.200000003</v>
      </c>
      <c r="E14" s="74"/>
      <c r="F14" s="74"/>
      <c r="G14" s="74"/>
      <c r="H14" s="75"/>
    </row>
    <row r="15" spans="2:8" ht="22.5" customHeight="1" x14ac:dyDescent="0.25">
      <c r="B15" s="35">
        <v>6</v>
      </c>
      <c r="C15" s="35" t="s">
        <v>62</v>
      </c>
      <c r="D15" s="73">
        <f>+'R&amp;E'!H31</f>
        <v>39959702.504695997</v>
      </c>
      <c r="E15" s="74"/>
      <c r="F15" s="74"/>
      <c r="G15" s="74"/>
      <c r="H15" s="75"/>
    </row>
    <row r="16" spans="2:8" ht="22.5" customHeight="1" x14ac:dyDescent="0.25">
      <c r="B16" s="35">
        <v>7</v>
      </c>
      <c r="C16" s="35" t="s">
        <v>63</v>
      </c>
      <c r="D16" s="73">
        <f>+SERVIMAC!H31</f>
        <v>43519140.579999998</v>
      </c>
      <c r="E16" s="74"/>
      <c r="F16" s="74"/>
      <c r="G16" s="74"/>
      <c r="H16" s="75"/>
    </row>
    <row r="17" spans="2:11" ht="22.5" customHeight="1" x14ac:dyDescent="0.25">
      <c r="B17" s="35">
        <v>8</v>
      </c>
      <c r="C17" s="35" t="s">
        <v>64</v>
      </c>
      <c r="D17" s="73">
        <f>+'SAESCO INGENIERIA'!H31</f>
        <v>49776583.587200001</v>
      </c>
      <c r="E17" s="74"/>
      <c r="F17" s="74"/>
      <c r="G17" s="74"/>
      <c r="H17" s="75"/>
      <c r="I17" s="37"/>
      <c r="J17" s="38"/>
      <c r="K17" s="37"/>
    </row>
    <row r="18" spans="2:11" ht="87.75" customHeight="1" x14ac:dyDescent="0.25">
      <c r="B18" s="60"/>
      <c r="C18" s="60"/>
      <c r="D18" s="60"/>
      <c r="E18" s="60"/>
      <c r="F18" s="60"/>
      <c r="G18" s="60"/>
      <c r="H18" s="60"/>
    </row>
    <row r="19" spans="2:11" ht="47.25" customHeight="1" x14ac:dyDescent="0.25">
      <c r="B19" s="60"/>
      <c r="C19" s="60"/>
      <c r="D19" s="60"/>
      <c r="E19" s="60"/>
      <c r="F19" s="60"/>
      <c r="G19" s="60"/>
      <c r="H19" s="60"/>
    </row>
    <row r="20" spans="2:11" ht="16.5" customHeight="1" x14ac:dyDescent="0.25">
      <c r="B20" s="60"/>
      <c r="C20" s="60"/>
      <c r="D20" s="60"/>
      <c r="E20" s="60"/>
      <c r="F20" s="60"/>
      <c r="G20" s="60"/>
      <c r="H20" s="60"/>
    </row>
    <row r="21" spans="2:11" ht="68.25" hidden="1" customHeight="1" x14ac:dyDescent="0.25">
      <c r="B21" s="60"/>
      <c r="C21" s="60"/>
      <c r="D21" s="60"/>
      <c r="E21" s="60"/>
      <c r="F21" s="60"/>
      <c r="G21" s="60"/>
      <c r="H21" s="60"/>
    </row>
    <row r="22" spans="2:11" hidden="1" x14ac:dyDescent="0.25">
      <c r="B22" s="60"/>
      <c r="C22" s="60"/>
      <c r="D22" s="60"/>
      <c r="E22" s="60"/>
      <c r="F22" s="60"/>
      <c r="G22" s="60"/>
      <c r="H22" s="60"/>
    </row>
    <row r="23" spans="2:11" ht="15" customHeight="1" x14ac:dyDescent="0.25">
      <c r="B23" s="61" t="s">
        <v>45</v>
      </c>
      <c r="C23" s="61"/>
      <c r="D23" s="61"/>
      <c r="E23" s="61"/>
      <c r="F23" s="61"/>
      <c r="G23" s="61"/>
      <c r="H23" s="61"/>
    </row>
    <row r="24" spans="2:11" x14ac:dyDescent="0.25">
      <c r="B24" s="61"/>
      <c r="C24" s="61"/>
      <c r="D24" s="61"/>
      <c r="E24" s="61"/>
      <c r="F24" s="61"/>
      <c r="G24" s="61"/>
      <c r="H24" s="61"/>
    </row>
    <row r="25" spans="2:11" x14ac:dyDescent="0.25">
      <c r="B25" s="61"/>
      <c r="C25" s="61"/>
      <c r="D25" s="61"/>
      <c r="E25" s="61"/>
      <c r="F25" s="61"/>
      <c r="G25" s="61"/>
      <c r="H25" s="61"/>
    </row>
    <row r="26" spans="2:11" x14ac:dyDescent="0.25">
      <c r="B26" s="61"/>
      <c r="C26" s="61"/>
      <c r="D26" s="61"/>
      <c r="E26" s="61"/>
      <c r="F26" s="61"/>
      <c r="G26" s="61"/>
      <c r="H26" s="61"/>
    </row>
  </sheetData>
  <sheetProtection algorithmName="SHA-512" hashValue="coCCzYW4A28HSpSFMMGAxblAiCaIkHsd1AuDojqGbNFoU+SxOMkKhOckJ6aW7FpLFvDc+AzUth78s/Xb1pt6sA==" saltValue="NPRSVumYzbObZYbemsEBBg==" spinCount="100000" sheet="1" objects="1" scenarios="1"/>
  <mergeCells count="18">
    <mergeCell ref="B23:H26"/>
    <mergeCell ref="C6:H7"/>
    <mergeCell ref="B6:B7"/>
    <mergeCell ref="D9:H9"/>
    <mergeCell ref="D13:H13"/>
    <mergeCell ref="D16:H16"/>
    <mergeCell ref="D14:H14"/>
    <mergeCell ref="D15:H15"/>
    <mergeCell ref="B8:H8"/>
    <mergeCell ref="D17:H17"/>
    <mergeCell ref="D10:H10"/>
    <mergeCell ref="D11:H11"/>
    <mergeCell ref="D12:H12"/>
    <mergeCell ref="B2:H2"/>
    <mergeCell ref="B3:H3"/>
    <mergeCell ref="B4:H4"/>
    <mergeCell ref="B5:H5"/>
    <mergeCell ref="B18:H22"/>
  </mergeCells>
  <pageMargins left="0.7" right="0.7" top="0.75" bottom="0.75" header="0.3" footer="0.3"/>
  <pageSetup paperSize="9" scale="51" orientation="portrait" r:id="rId1"/>
  <colBreaks count="1" manualBreakCount="1">
    <brk id="8" max="3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B8C97-ABB0-40C4-99B7-289978ECB229}">
  <dimension ref="B1:L61"/>
  <sheetViews>
    <sheetView zoomScale="86" zoomScaleNormal="86" zoomScaleSheetLayoutView="70" workbookViewId="0">
      <selection activeCell="B5" sqref="B5:H5"/>
    </sheetView>
  </sheetViews>
  <sheetFormatPr baseColWidth="10" defaultColWidth="11.42578125" defaultRowHeight="15" x14ac:dyDescent="0.25"/>
  <cols>
    <col min="2" max="2" width="15.42578125" customWidth="1"/>
    <col min="3" max="3" width="78.28515625" customWidth="1"/>
    <col min="4" max="4" width="25" customWidth="1"/>
    <col min="5" max="5" width="24.28515625" customWidth="1"/>
    <col min="6" max="6" width="22" customWidth="1"/>
    <col min="7" max="7" width="29.28515625" customWidth="1"/>
    <col min="8" max="8" width="34" customWidth="1"/>
    <col min="9" max="9" width="22.28515625" customWidth="1"/>
    <col min="10" max="10" width="40.140625" customWidth="1"/>
    <col min="11" max="11" width="28.42578125" customWidth="1"/>
    <col min="12" max="12" width="15.42578125" customWidth="1"/>
  </cols>
  <sheetData>
    <row r="1" spans="2:12" ht="15.75" thickBot="1" x14ac:dyDescent="0.3"/>
    <row r="2" spans="2:12" ht="15.75" thickBot="1" x14ac:dyDescent="0.3">
      <c r="B2" s="51"/>
      <c r="C2" s="52"/>
      <c r="D2" s="52"/>
      <c r="E2" s="52"/>
      <c r="F2" s="52"/>
      <c r="G2" s="52"/>
      <c r="H2" s="53"/>
    </row>
    <row r="3" spans="2:12" ht="20.25" x14ac:dyDescent="0.25">
      <c r="B3" s="54" t="s">
        <v>0</v>
      </c>
      <c r="C3" s="55"/>
      <c r="D3" s="55"/>
      <c r="E3" s="55"/>
      <c r="F3" s="55"/>
      <c r="G3" s="55"/>
      <c r="H3" s="56"/>
    </row>
    <row r="4" spans="2:12" ht="20.25" x14ac:dyDescent="0.25">
      <c r="B4" s="57" t="s">
        <v>42</v>
      </c>
      <c r="C4" s="58"/>
      <c r="D4" s="58"/>
      <c r="E4" s="58"/>
      <c r="F4" s="58"/>
      <c r="G4" s="58"/>
      <c r="H4" s="59"/>
    </row>
    <row r="5" spans="2:12" ht="21" thickBot="1" x14ac:dyDescent="0.3">
      <c r="B5" s="57" t="s">
        <v>1</v>
      </c>
      <c r="C5" s="58"/>
      <c r="D5" s="58"/>
      <c r="E5" s="58"/>
      <c r="F5" s="58"/>
      <c r="G5" s="58"/>
      <c r="H5" s="59"/>
    </row>
    <row r="6" spans="2:12" x14ac:dyDescent="0.25">
      <c r="B6" s="68" t="s">
        <v>2</v>
      </c>
      <c r="C6" s="62" t="s">
        <v>3</v>
      </c>
      <c r="D6" s="63"/>
      <c r="E6" s="63"/>
      <c r="F6" s="63"/>
      <c r="G6" s="63"/>
      <c r="H6" s="64"/>
    </row>
    <row r="7" spans="2:12" ht="22.5" customHeight="1" x14ac:dyDescent="0.25">
      <c r="B7" s="69"/>
      <c r="C7" s="65"/>
      <c r="D7" s="66"/>
      <c r="E7" s="66"/>
      <c r="F7" s="66"/>
      <c r="G7" s="66"/>
      <c r="H7" s="67"/>
    </row>
    <row r="8" spans="2:12" ht="22.5" customHeight="1" x14ac:dyDescent="0.25">
      <c r="B8" s="70" t="s">
        <v>53</v>
      </c>
      <c r="C8" s="71"/>
      <c r="D8" s="71"/>
      <c r="E8" s="71"/>
      <c r="F8" s="71"/>
      <c r="G8" s="71"/>
      <c r="H8" s="72"/>
    </row>
    <row r="9" spans="2:12" ht="22.5" customHeight="1" x14ac:dyDescent="0.25">
      <c r="B9" s="35" t="s">
        <v>54</v>
      </c>
      <c r="C9" s="35" t="s">
        <v>55</v>
      </c>
      <c r="D9" s="70" t="s">
        <v>56</v>
      </c>
      <c r="E9" s="71"/>
      <c r="F9" s="71"/>
      <c r="G9" s="71"/>
      <c r="H9" s="72"/>
    </row>
    <row r="10" spans="2:12" ht="22.5" customHeight="1" x14ac:dyDescent="0.25">
      <c r="B10" s="39">
        <v>1</v>
      </c>
      <c r="C10" s="39" t="str">
        <f>+CONSOLIDADO!C17</f>
        <v xml:space="preserve"> SAESCO INGENIERIA SAS</v>
      </c>
      <c r="D10" s="79">
        <f>+CONSOLIDADO!D17</f>
        <v>49776583.587200001</v>
      </c>
      <c r="E10" s="80"/>
      <c r="F10" s="80"/>
      <c r="G10" s="80"/>
      <c r="H10" s="81"/>
    </row>
    <row r="11" spans="2:12" ht="22.5" customHeight="1" x14ac:dyDescent="0.25">
      <c r="B11" s="35">
        <v>2</v>
      </c>
      <c r="C11" s="35" t="str">
        <f>+CONSOLIDADO!C16</f>
        <v>SERVIMAC SMC SAS</v>
      </c>
      <c r="D11" s="73">
        <f>+CONSOLIDADO!D16</f>
        <v>43519140.579999998</v>
      </c>
      <c r="E11" s="74"/>
      <c r="F11" s="74"/>
      <c r="G11" s="74"/>
      <c r="H11" s="75"/>
      <c r="I11" s="40"/>
      <c r="J11" s="40"/>
      <c r="K11" s="40"/>
    </row>
    <row r="12" spans="2:12" ht="22.5" customHeight="1" x14ac:dyDescent="0.25">
      <c r="B12" s="35">
        <v>3</v>
      </c>
      <c r="C12" s="39" t="str">
        <f>+CONSOLIDADO!C15</f>
        <v>INGENIERIA Y SUMINISTROS R&amp;E SAS</v>
      </c>
      <c r="D12" s="73">
        <f>+CONSOLIDADO!D15</f>
        <v>39959702.504695997</v>
      </c>
      <c r="E12" s="74"/>
      <c r="F12" s="74"/>
      <c r="G12" s="74"/>
      <c r="H12" s="75"/>
      <c r="I12" s="42"/>
      <c r="J12" s="42"/>
      <c r="K12" s="42"/>
    </row>
    <row r="13" spans="2:12" ht="22.5" customHeight="1" x14ac:dyDescent="0.25">
      <c r="B13" s="35">
        <v>4</v>
      </c>
      <c r="C13" s="35" t="str">
        <f>+CONSOLIDADO!C14</f>
        <v>PROYECTOS Y SOLUCIONES EN INGENIERIA  SAS</v>
      </c>
      <c r="D13" s="73">
        <f>+CONSOLIDADO!D14</f>
        <v>39531025.200000003</v>
      </c>
      <c r="E13" s="74"/>
      <c r="F13" s="74"/>
      <c r="G13" s="74"/>
      <c r="H13" s="75"/>
      <c r="J13" s="41"/>
    </row>
    <row r="14" spans="2:12" ht="22.5" customHeight="1" x14ac:dyDescent="0.25">
      <c r="B14" s="35">
        <v>5</v>
      </c>
      <c r="C14" s="39" t="str">
        <f>+CONSOLIDADO!C13</f>
        <v>JOSE BERNARDO HERRERA LOZADA</v>
      </c>
      <c r="D14" s="73">
        <f>+CONSOLIDADO!D13</f>
        <v>38836890.485799998</v>
      </c>
      <c r="E14" s="74"/>
      <c r="F14" s="74"/>
      <c r="G14" s="74"/>
      <c r="H14" s="75"/>
      <c r="J14" s="37"/>
    </row>
    <row r="15" spans="2:12" ht="22.5" customHeight="1" x14ac:dyDescent="0.25">
      <c r="B15" s="35">
        <v>6</v>
      </c>
      <c r="C15" s="35" t="str">
        <f>+CONSOLIDADO!C12</f>
        <v>IKARIA  CONSTRUCTORA SAS</v>
      </c>
      <c r="D15" s="73">
        <f>+CONSOLIDADO!D12</f>
        <v>33454775.434</v>
      </c>
      <c r="E15" s="74"/>
      <c r="F15" s="74"/>
      <c r="G15" s="74"/>
      <c r="H15" s="75"/>
      <c r="I15" s="37"/>
      <c r="K15" s="37"/>
      <c r="L15" s="37"/>
    </row>
    <row r="16" spans="2:12" ht="22.5" customHeight="1" x14ac:dyDescent="0.25">
      <c r="B16" s="35">
        <v>7</v>
      </c>
      <c r="C16" s="39" t="str">
        <f>+CONSOLIDADO!C11</f>
        <v>DBN INGENIERIA SAS</v>
      </c>
      <c r="D16" s="73">
        <f>+CONSOLIDADO!D11</f>
        <v>32662971.25</v>
      </c>
      <c r="E16" s="74"/>
      <c r="F16" s="74"/>
      <c r="G16" s="74"/>
      <c r="H16" s="75"/>
    </row>
    <row r="17" spans="2:11" ht="22.5" customHeight="1" x14ac:dyDescent="0.25">
      <c r="B17" s="43">
        <v>8</v>
      </c>
      <c r="C17" s="43" t="str">
        <f>+CONSOLIDADO!C10</f>
        <v>CONSTRUC CITY LTDA</v>
      </c>
      <c r="D17" s="82">
        <f>+CONSOLIDADO!D10</f>
        <v>49999953.920000002</v>
      </c>
      <c r="E17" s="83"/>
      <c r="F17" s="83"/>
      <c r="G17" s="83"/>
      <c r="H17" s="84"/>
      <c r="I17" s="37"/>
      <c r="J17" s="38"/>
      <c r="K17" s="37"/>
    </row>
    <row r="18" spans="2:11" ht="42.75" customHeight="1" x14ac:dyDescent="0.25">
      <c r="B18" s="85" t="s">
        <v>68</v>
      </c>
      <c r="C18" s="85"/>
      <c r="D18" s="85"/>
      <c r="E18" s="85"/>
      <c r="F18" s="85"/>
      <c r="G18" s="85"/>
      <c r="H18" s="85"/>
      <c r="I18" s="37"/>
      <c r="J18" s="38"/>
      <c r="K18" s="37"/>
    </row>
    <row r="19" spans="2:11" ht="22.5" customHeight="1" x14ac:dyDescent="0.25">
      <c r="B19" s="46"/>
      <c r="C19" s="46"/>
      <c r="D19" s="47"/>
      <c r="E19" s="47"/>
      <c r="F19" s="47"/>
      <c r="G19" s="47"/>
      <c r="H19" s="47"/>
      <c r="I19" s="37"/>
      <c r="J19" s="38"/>
      <c r="K19" s="37"/>
    </row>
    <row r="20" spans="2:11" ht="22.5" customHeight="1" x14ac:dyDescent="0.25">
      <c r="B20" s="46"/>
      <c r="C20" s="46"/>
      <c r="D20" s="47"/>
      <c r="E20" s="47"/>
      <c r="F20" s="47"/>
      <c r="G20" s="47"/>
      <c r="H20" s="47"/>
      <c r="I20" s="37"/>
      <c r="J20" s="38"/>
      <c r="K20" s="37"/>
    </row>
    <row r="21" spans="2:11" ht="22.5" customHeight="1" x14ac:dyDescent="0.25">
      <c r="B21" s="46"/>
      <c r="C21" s="46"/>
      <c r="D21" s="47"/>
      <c r="E21" s="47"/>
      <c r="F21" s="47"/>
      <c r="G21" s="47"/>
      <c r="H21" s="47"/>
      <c r="I21" s="37"/>
      <c r="J21" s="38"/>
      <c r="K21" s="37"/>
    </row>
    <row r="22" spans="2:11" ht="22.5" customHeight="1" x14ac:dyDescent="0.25">
      <c r="B22" s="46"/>
      <c r="C22" s="46"/>
      <c r="D22" s="47"/>
      <c r="E22" s="47"/>
      <c r="F22" s="47"/>
      <c r="G22" s="47"/>
      <c r="H22" s="47"/>
      <c r="I22" s="37"/>
      <c r="J22" s="38"/>
      <c r="K22" s="37"/>
    </row>
    <row r="23" spans="2:11" ht="22.5" customHeight="1" x14ac:dyDescent="0.25">
      <c r="B23" s="46"/>
      <c r="C23" s="46"/>
      <c r="D23" s="47"/>
      <c r="E23" s="47"/>
      <c r="F23" s="47"/>
      <c r="G23" s="47"/>
      <c r="H23" s="47"/>
      <c r="I23" s="37"/>
      <c r="J23" s="38"/>
      <c r="K23" s="37"/>
    </row>
    <row r="24" spans="2:11" ht="22.5" customHeight="1" x14ac:dyDescent="0.25">
      <c r="B24" s="46"/>
      <c r="C24" s="46"/>
      <c r="D24" s="47"/>
      <c r="E24" s="47"/>
      <c r="F24" s="47"/>
      <c r="G24" s="47"/>
      <c r="H24" s="47"/>
      <c r="I24" s="37"/>
      <c r="J24" s="38"/>
      <c r="K24" s="37"/>
    </row>
    <row r="25" spans="2:11" ht="22.5" customHeight="1" x14ac:dyDescent="0.25">
      <c r="B25" s="46"/>
      <c r="C25" s="46"/>
      <c r="D25" s="47"/>
      <c r="E25" s="47"/>
      <c r="F25" s="47"/>
      <c r="G25" s="47"/>
      <c r="H25" s="47"/>
      <c r="I25" s="37"/>
      <c r="J25" s="38"/>
      <c r="K25" s="37"/>
    </row>
    <row r="26" spans="2:11" ht="22.5" customHeight="1" x14ac:dyDescent="0.25">
      <c r="B26" s="46"/>
      <c r="C26" s="46"/>
      <c r="D26" s="47"/>
      <c r="E26" s="47"/>
      <c r="F26" s="47"/>
      <c r="G26" s="47"/>
      <c r="H26" s="47"/>
      <c r="I26" s="37"/>
      <c r="J26" s="38"/>
      <c r="K26" s="37"/>
    </row>
    <row r="27" spans="2:11" ht="22.5" customHeight="1" x14ac:dyDescent="0.25">
      <c r="B27" s="46"/>
      <c r="C27" s="46"/>
      <c r="D27" s="47"/>
      <c r="E27" s="47"/>
      <c r="F27" s="47"/>
      <c r="G27" s="47"/>
      <c r="H27" s="47"/>
      <c r="I27" s="37"/>
      <c r="J27" s="38"/>
      <c r="K27" s="37"/>
    </row>
    <row r="28" spans="2:11" ht="22.5" customHeight="1" x14ac:dyDescent="0.25">
      <c r="B28" s="46"/>
      <c r="C28" s="46"/>
      <c r="D28" s="47"/>
      <c r="E28" s="47"/>
      <c r="F28" s="47"/>
      <c r="G28" s="47"/>
      <c r="H28" s="47"/>
      <c r="I28" s="37"/>
      <c r="J28" s="38"/>
      <c r="K28" s="37"/>
    </row>
    <row r="29" spans="2:11" ht="22.5" customHeight="1" x14ac:dyDescent="0.25">
      <c r="B29" s="46"/>
      <c r="C29" s="46"/>
      <c r="D29" s="47"/>
      <c r="E29" s="47"/>
      <c r="F29" s="47"/>
      <c r="G29" s="47"/>
      <c r="H29" s="47"/>
      <c r="I29" s="37"/>
      <c r="J29" s="38"/>
      <c r="K29" s="37"/>
    </row>
    <row r="30" spans="2:11" ht="22.5" customHeight="1" x14ac:dyDescent="0.25">
      <c r="B30" s="46"/>
      <c r="C30" s="46"/>
      <c r="D30" s="47"/>
      <c r="E30" s="47"/>
      <c r="F30" s="47"/>
      <c r="G30" s="47"/>
      <c r="H30" s="47"/>
      <c r="I30" s="37"/>
      <c r="J30" s="38"/>
      <c r="K30" s="37"/>
    </row>
    <row r="31" spans="2:11" ht="22.5" customHeight="1" x14ac:dyDescent="0.25">
      <c r="B31" s="46"/>
      <c r="C31" s="46"/>
      <c r="D31" s="47"/>
      <c r="E31" s="47"/>
      <c r="F31" s="47"/>
      <c r="G31" s="47"/>
      <c r="H31" s="47"/>
      <c r="I31" s="37"/>
      <c r="J31" s="38"/>
      <c r="K31" s="37"/>
    </row>
    <row r="32" spans="2:11" ht="22.5" customHeight="1" x14ac:dyDescent="0.25">
      <c r="B32" s="46"/>
      <c r="C32" s="46"/>
      <c r="D32" s="47"/>
      <c r="E32" s="47"/>
      <c r="F32" s="47"/>
      <c r="G32" s="47"/>
      <c r="H32" s="47"/>
      <c r="I32" s="37"/>
      <c r="J32" s="38"/>
      <c r="K32" s="37"/>
    </row>
    <row r="33" spans="2:11" ht="76.5" customHeight="1" x14ac:dyDescent="0.25">
      <c r="B33" s="35" t="s">
        <v>54</v>
      </c>
      <c r="C33" s="35" t="s">
        <v>55</v>
      </c>
      <c r="D33" s="48" t="s">
        <v>56</v>
      </c>
      <c r="E33" s="48" t="s">
        <v>65</v>
      </c>
      <c r="F33" s="48" t="s">
        <v>72</v>
      </c>
      <c r="G33" s="48"/>
      <c r="H33" s="47"/>
      <c r="I33" s="37"/>
      <c r="J33" s="38"/>
      <c r="K33" s="37"/>
    </row>
    <row r="34" spans="2:11" ht="22.5" customHeight="1" x14ac:dyDescent="0.25">
      <c r="B34" s="35">
        <v>1</v>
      </c>
      <c r="C34" s="35" t="s">
        <v>69</v>
      </c>
      <c r="D34" s="48">
        <v>49776583.587200001</v>
      </c>
      <c r="E34" s="48">
        <v>-39183957.842900001</v>
      </c>
      <c r="F34" s="48">
        <v>10592625.7443</v>
      </c>
      <c r="G34" s="48">
        <v>112203720158807.14</v>
      </c>
      <c r="H34" s="47"/>
      <c r="I34" s="37"/>
      <c r="J34" s="38"/>
      <c r="K34" s="37"/>
    </row>
    <row r="35" spans="2:11" ht="22.5" customHeight="1" x14ac:dyDescent="0.25">
      <c r="B35" s="35">
        <v>2</v>
      </c>
      <c r="C35" s="35" t="s">
        <v>63</v>
      </c>
      <c r="D35" s="48">
        <v>43519140.579999998</v>
      </c>
      <c r="E35" s="48">
        <v>-39183957.842900001</v>
      </c>
      <c r="F35" s="48">
        <v>4335182.7370999977</v>
      </c>
      <c r="G35" s="48">
        <v>18793809364049.828</v>
      </c>
      <c r="H35" s="47"/>
      <c r="I35" s="37"/>
      <c r="J35" s="38"/>
      <c r="K35" s="37"/>
    </row>
    <row r="36" spans="2:11" ht="22.5" customHeight="1" x14ac:dyDescent="0.25">
      <c r="B36" s="35">
        <v>3</v>
      </c>
      <c r="C36" s="35" t="s">
        <v>62</v>
      </c>
      <c r="D36" s="48">
        <v>39959702.504695997</v>
      </c>
      <c r="E36" s="48">
        <v>-39183957.842900001</v>
      </c>
      <c r="F36" s="48">
        <v>775744.66179599613</v>
      </c>
      <c r="G36" s="48">
        <v>601779780304.98438</v>
      </c>
      <c r="H36" s="47"/>
      <c r="I36" s="37"/>
      <c r="J36" s="38"/>
      <c r="K36" s="37"/>
    </row>
    <row r="37" spans="2:11" ht="22.5" customHeight="1" x14ac:dyDescent="0.25">
      <c r="B37" s="35">
        <v>4</v>
      </c>
      <c r="C37" s="35" t="s">
        <v>61</v>
      </c>
      <c r="D37" s="48">
        <v>39531025.200000003</v>
      </c>
      <c r="E37" s="48">
        <v>-39183957.842900001</v>
      </c>
      <c r="F37" s="48">
        <v>347067.35710000247</v>
      </c>
      <c r="G37" s="48">
        <v>120455750364.38063</v>
      </c>
      <c r="H37" s="47"/>
      <c r="I37" s="37"/>
      <c r="J37" s="38"/>
      <c r="K37" s="37"/>
    </row>
    <row r="38" spans="2:11" ht="22.5" customHeight="1" x14ac:dyDescent="0.25">
      <c r="B38" s="35">
        <v>5</v>
      </c>
      <c r="C38" s="35" t="s">
        <v>60</v>
      </c>
      <c r="D38" s="48">
        <v>38836890.485799998</v>
      </c>
      <c r="E38" s="48">
        <v>-39183957.842900001</v>
      </c>
      <c r="F38" s="48">
        <v>-347067.35710000247</v>
      </c>
      <c r="G38" s="48">
        <v>120455750364.38063</v>
      </c>
      <c r="H38" s="47"/>
      <c r="I38" s="37"/>
      <c r="J38" s="38"/>
      <c r="K38" s="37"/>
    </row>
    <row r="39" spans="2:11" ht="22.5" customHeight="1" x14ac:dyDescent="0.25">
      <c r="B39" s="35">
        <v>6</v>
      </c>
      <c r="C39" s="35" t="s">
        <v>59</v>
      </c>
      <c r="D39" s="48">
        <v>33454775.434</v>
      </c>
      <c r="E39" s="48">
        <v>-39183957.842900001</v>
      </c>
      <c r="F39" s="48">
        <v>-5729182.4089000002</v>
      </c>
      <c r="G39" s="48">
        <v>32823531074449.207</v>
      </c>
      <c r="H39" s="47"/>
      <c r="I39" s="37"/>
      <c r="J39" s="38"/>
      <c r="K39" s="37"/>
    </row>
    <row r="40" spans="2:11" ht="22.5" customHeight="1" x14ac:dyDescent="0.25">
      <c r="B40" s="35">
        <v>7</v>
      </c>
      <c r="C40" s="35" t="s">
        <v>58</v>
      </c>
      <c r="D40" s="48">
        <v>32662971.25</v>
      </c>
      <c r="E40" s="48">
        <v>-39183957.842900001</v>
      </c>
      <c r="F40" s="48">
        <v>-6520986.5929000005</v>
      </c>
      <c r="G40" s="48">
        <v>42523266144781.555</v>
      </c>
      <c r="H40" s="47"/>
      <c r="I40" s="37"/>
      <c r="J40" s="38"/>
      <c r="K40" s="37"/>
    </row>
    <row r="41" spans="2:11" ht="22.5" customHeight="1" x14ac:dyDescent="0.25">
      <c r="B41" s="35">
        <v>8</v>
      </c>
      <c r="C41" s="35" t="s">
        <v>57</v>
      </c>
      <c r="D41" s="48">
        <v>29200917.759999998</v>
      </c>
      <c r="E41" s="48">
        <v>-39183957.842900001</v>
      </c>
      <c r="F41" s="48">
        <v>-9983040.0829000026</v>
      </c>
      <c r="G41" s="48">
        <v>99661089296788.094</v>
      </c>
      <c r="H41" s="47"/>
      <c r="I41" s="37"/>
      <c r="J41" s="38"/>
      <c r="K41" s="37"/>
    </row>
    <row r="42" spans="2:11" ht="22.5" customHeight="1" x14ac:dyDescent="0.25">
      <c r="B42" s="35"/>
      <c r="C42" s="35"/>
      <c r="D42" s="48"/>
      <c r="E42" s="48"/>
      <c r="F42" s="48"/>
      <c r="G42" s="48">
        <v>306848107319909.56</v>
      </c>
      <c r="H42" s="47"/>
      <c r="I42" s="37"/>
      <c r="J42" s="38"/>
      <c r="K42" s="37"/>
    </row>
    <row r="43" spans="2:11" ht="54" customHeight="1" x14ac:dyDescent="0.25">
      <c r="B43" s="35"/>
      <c r="C43" s="35"/>
      <c r="D43" s="48">
        <v>306942006.801696</v>
      </c>
      <c r="E43" s="48"/>
      <c r="F43" s="48" t="s">
        <v>71</v>
      </c>
      <c r="G43" s="48">
        <v>38356013414988.695</v>
      </c>
      <c r="H43" s="47"/>
      <c r="I43" s="37"/>
      <c r="J43" s="38"/>
      <c r="K43" s="37"/>
    </row>
    <row r="44" spans="2:11" ht="38.25" customHeight="1" x14ac:dyDescent="0.25">
      <c r="B44" s="35"/>
      <c r="C44" s="35"/>
      <c r="D44" s="48"/>
      <c r="E44" s="48"/>
      <c r="F44" s="49" t="s">
        <v>66</v>
      </c>
      <c r="G44" s="49">
        <v>6193223.1846582675</v>
      </c>
      <c r="H44" s="47"/>
      <c r="I44" s="37"/>
      <c r="J44" s="38"/>
      <c r="K44" s="37"/>
    </row>
    <row r="45" spans="2:11" ht="22.5" customHeight="1" x14ac:dyDescent="0.25">
      <c r="B45" s="46"/>
      <c r="C45" s="49">
        <v>39183957.842900001</v>
      </c>
      <c r="D45" s="49" t="s">
        <v>70</v>
      </c>
      <c r="E45" s="47"/>
      <c r="F45" s="47"/>
      <c r="G45" s="47"/>
      <c r="H45" s="47"/>
      <c r="I45" s="37"/>
      <c r="J45" s="38"/>
      <c r="K45" s="37"/>
    </row>
    <row r="46" spans="2:11" ht="49.5" customHeight="1" x14ac:dyDescent="0.25">
      <c r="B46" s="46"/>
      <c r="C46" s="46"/>
      <c r="D46" s="47"/>
      <c r="E46" s="47"/>
      <c r="F46" s="49" t="s">
        <v>67</v>
      </c>
      <c r="G46" s="49">
        <v>32990734.658241734</v>
      </c>
      <c r="H46" s="47"/>
      <c r="I46" s="37"/>
      <c r="J46" s="38"/>
      <c r="K46" s="37"/>
    </row>
    <row r="47" spans="2:11" ht="22.5" customHeight="1" x14ac:dyDescent="0.25">
      <c r="B47" s="46"/>
      <c r="C47" s="46"/>
      <c r="D47" s="47"/>
      <c r="E47" s="47"/>
      <c r="F47" s="47"/>
      <c r="G47" s="47"/>
      <c r="H47" s="47"/>
      <c r="I47" s="37"/>
      <c r="J47" s="38"/>
      <c r="K47" s="37"/>
    </row>
    <row r="48" spans="2:11" ht="22.5" customHeight="1" x14ac:dyDescent="0.25">
      <c r="B48" s="46"/>
      <c r="C48" s="86"/>
      <c r="D48" s="86"/>
      <c r="E48" s="86"/>
      <c r="F48" s="86"/>
      <c r="G48" s="86"/>
      <c r="H48" s="47"/>
      <c r="I48" s="37"/>
      <c r="J48" s="38"/>
      <c r="K48" s="37"/>
    </row>
    <row r="49" spans="2:12" ht="22.5" customHeight="1" x14ac:dyDescent="0.25">
      <c r="B49" s="46"/>
      <c r="C49" s="86"/>
      <c r="D49" s="86"/>
      <c r="E49" s="86"/>
      <c r="F49" s="86"/>
      <c r="G49" s="86"/>
      <c r="H49" s="47"/>
      <c r="I49" s="37"/>
      <c r="J49" s="38"/>
      <c r="K49" s="37"/>
    </row>
    <row r="50" spans="2:12" ht="22.5" customHeight="1" x14ac:dyDescent="0.25">
      <c r="B50" s="46"/>
      <c r="C50" s="86"/>
      <c r="D50" s="86"/>
      <c r="E50" s="86"/>
      <c r="F50" s="86"/>
      <c r="G50" s="86"/>
      <c r="H50" s="47"/>
      <c r="I50" s="37"/>
      <c r="J50" s="38"/>
      <c r="K50" s="37"/>
    </row>
    <row r="51" spans="2:12" ht="22.5" customHeight="1" x14ac:dyDescent="0.25">
      <c r="B51" s="46"/>
      <c r="C51" s="86"/>
      <c r="D51" s="86"/>
      <c r="E51" s="86"/>
      <c r="F51" s="86"/>
      <c r="G51" s="86"/>
      <c r="H51" s="47"/>
      <c r="I51" s="37"/>
      <c r="J51" s="38"/>
      <c r="K51" s="37"/>
    </row>
    <row r="52" spans="2:12" ht="15.75" customHeight="1" x14ac:dyDescent="0.25">
      <c r="B52" s="45"/>
      <c r="C52" s="86"/>
      <c r="D52" s="86"/>
      <c r="E52" s="86"/>
      <c r="F52" s="86"/>
      <c r="G52" s="86"/>
      <c r="H52" s="45"/>
      <c r="J52" s="44"/>
    </row>
    <row r="53" spans="2:12" x14ac:dyDescent="0.25">
      <c r="B53" s="45"/>
      <c r="C53" s="86"/>
      <c r="D53" s="86"/>
      <c r="E53" s="86"/>
      <c r="F53" s="86"/>
      <c r="G53" s="86"/>
      <c r="H53" s="45"/>
    </row>
    <row r="54" spans="2:12" ht="16.5" customHeight="1" x14ac:dyDescent="0.25">
      <c r="B54" s="45"/>
      <c r="C54" s="86"/>
      <c r="D54" s="86"/>
      <c r="E54" s="86"/>
      <c r="F54" s="86"/>
      <c r="G54" s="86"/>
      <c r="H54" s="45"/>
    </row>
    <row r="55" spans="2:12" ht="68.25" hidden="1" customHeight="1" x14ac:dyDescent="0.25">
      <c r="B55" s="45"/>
      <c r="C55" s="45"/>
      <c r="D55" s="45"/>
      <c r="E55" s="45"/>
      <c r="F55" s="45"/>
      <c r="G55" s="45"/>
      <c r="H55" s="45"/>
    </row>
    <row r="56" spans="2:12" ht="15" hidden="1" customHeight="1" x14ac:dyDescent="0.25">
      <c r="B56" s="45"/>
      <c r="C56" s="45"/>
      <c r="D56" s="45"/>
      <c r="E56" s="45"/>
      <c r="F56" s="45"/>
      <c r="G56" s="45"/>
      <c r="H56" s="45"/>
    </row>
    <row r="57" spans="2:12" ht="15" customHeight="1" x14ac:dyDescent="0.25">
      <c r="B57" s="61" t="s">
        <v>45</v>
      </c>
      <c r="C57" s="61"/>
      <c r="D57" s="61"/>
      <c r="E57" s="61"/>
      <c r="F57" s="61"/>
      <c r="G57" s="61"/>
      <c r="H57" s="61"/>
      <c r="I57" s="37"/>
      <c r="J57" s="37"/>
      <c r="K57" s="37"/>
      <c r="L57" s="37"/>
    </row>
    <row r="58" spans="2:12" x14ac:dyDescent="0.25">
      <c r="B58" s="61"/>
      <c r="C58" s="61"/>
      <c r="D58" s="61"/>
      <c r="E58" s="61"/>
      <c r="F58" s="61"/>
      <c r="G58" s="61"/>
      <c r="H58" s="61"/>
      <c r="I58" s="37"/>
      <c r="L58" s="37"/>
    </row>
    <row r="59" spans="2:12" x14ac:dyDescent="0.25">
      <c r="B59" s="61"/>
      <c r="C59" s="61"/>
      <c r="D59" s="61"/>
      <c r="E59" s="61"/>
      <c r="F59" s="61"/>
      <c r="G59" s="61"/>
      <c r="H59" s="61"/>
      <c r="J59" s="37"/>
    </row>
    <row r="60" spans="2:12" x14ac:dyDescent="0.25">
      <c r="B60" s="61"/>
      <c r="C60" s="61"/>
      <c r="D60" s="61"/>
      <c r="E60" s="61"/>
      <c r="F60" s="61"/>
      <c r="G60" s="61"/>
      <c r="H60" s="61"/>
      <c r="J60" s="44"/>
    </row>
    <row r="61" spans="2:12" x14ac:dyDescent="0.25">
      <c r="J61" s="44"/>
    </row>
  </sheetData>
  <sheetProtection algorithmName="SHA-512" hashValue="JNgeqyd5fMzNFkOwvtSEmzJIic1SFP5v32rytoJ/3/kUj20xMhnvGH/EPbIQUL6xJGnKbghEcvCJ733B7PlJ2g==" saltValue="b8PHgO656PUVoOhwVYwMfg==" spinCount="100000" sheet="1" objects="1" scenarios="1"/>
  <mergeCells count="19">
    <mergeCell ref="B57:H60"/>
    <mergeCell ref="B8:H8"/>
    <mergeCell ref="D9:H9"/>
    <mergeCell ref="D10:H10"/>
    <mergeCell ref="D11:H11"/>
    <mergeCell ref="D12:H12"/>
    <mergeCell ref="D13:H13"/>
    <mergeCell ref="D14:H14"/>
    <mergeCell ref="D15:H15"/>
    <mergeCell ref="D16:H16"/>
    <mergeCell ref="D17:H17"/>
    <mergeCell ref="B18:H18"/>
    <mergeCell ref="C48:G54"/>
    <mergeCell ref="B2:H2"/>
    <mergeCell ref="B3:H3"/>
    <mergeCell ref="B4:H4"/>
    <mergeCell ref="B5:H5"/>
    <mergeCell ref="B6:B7"/>
    <mergeCell ref="C6:H7"/>
  </mergeCells>
  <pageMargins left="0.7" right="0.7" top="0.75" bottom="0.75" header="0.3" footer="0.3"/>
  <pageSetup paperSize="9" scale="51" orientation="portrait" r:id="rId1"/>
  <colBreaks count="1" manualBreakCount="1">
    <brk id="8" max="30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386C9-FD09-40F1-A146-D60848598250}">
  <sheetPr>
    <tabColor rgb="FF92D050"/>
  </sheetPr>
  <dimension ref="B1:H43"/>
  <sheetViews>
    <sheetView tabSelected="1" topLeftCell="A4" zoomScale="86" zoomScaleNormal="86" zoomScaleSheetLayoutView="70" workbookViewId="0">
      <selection activeCell="K19" sqref="K19"/>
    </sheetView>
  </sheetViews>
  <sheetFormatPr baseColWidth="10" defaultColWidth="11.42578125" defaultRowHeight="15" x14ac:dyDescent="0.25"/>
  <cols>
    <col min="2" max="2" width="15.42578125" customWidth="1"/>
    <col min="3" max="3" width="54.42578125" customWidth="1"/>
    <col min="4" max="4" width="4.85546875" bestFit="1" customWidth="1"/>
    <col min="5" max="5" width="18.140625" bestFit="1" customWidth="1"/>
    <col min="6" max="6" width="12.5703125" customWidth="1"/>
    <col min="7" max="7" width="29.28515625" customWidth="1"/>
    <col min="8" max="8" width="34" customWidth="1"/>
  </cols>
  <sheetData>
    <row r="1" spans="2:8" ht="15.75" thickBot="1" x14ac:dyDescent="0.3"/>
    <row r="2" spans="2:8" ht="15.75" thickBot="1" x14ac:dyDescent="0.3">
      <c r="B2" s="51"/>
      <c r="C2" s="52"/>
      <c r="D2" s="52"/>
      <c r="E2" s="52"/>
      <c r="F2" s="52"/>
      <c r="G2" s="52"/>
      <c r="H2" s="53"/>
    </row>
    <row r="3" spans="2:8" ht="20.25" x14ac:dyDescent="0.25">
      <c r="B3" s="54" t="s">
        <v>0</v>
      </c>
      <c r="C3" s="55"/>
      <c r="D3" s="55"/>
      <c r="E3" s="55"/>
      <c r="F3" s="55"/>
      <c r="G3" s="55"/>
      <c r="H3" s="56"/>
    </row>
    <row r="4" spans="2:8" ht="20.25" x14ac:dyDescent="0.25">
      <c r="B4" s="57" t="s">
        <v>42</v>
      </c>
      <c r="C4" s="58"/>
      <c r="D4" s="58"/>
      <c r="E4" s="58"/>
      <c r="F4" s="58"/>
      <c r="G4" s="58"/>
      <c r="H4" s="59"/>
    </row>
    <row r="5" spans="2:8" ht="21" thickBot="1" x14ac:dyDescent="0.3">
      <c r="B5" s="57" t="s">
        <v>1</v>
      </c>
      <c r="C5" s="58"/>
      <c r="D5" s="58"/>
      <c r="E5" s="58"/>
      <c r="F5" s="58"/>
      <c r="G5" s="58"/>
      <c r="H5" s="59"/>
    </row>
    <row r="6" spans="2:8" x14ac:dyDescent="0.25">
      <c r="B6" s="68" t="s">
        <v>2</v>
      </c>
      <c r="C6" s="63" t="s">
        <v>3</v>
      </c>
      <c r="D6" s="63"/>
      <c r="E6" s="63"/>
      <c r="F6" s="63"/>
      <c r="G6" s="63"/>
      <c r="H6" s="64"/>
    </row>
    <row r="7" spans="2:8" ht="22.5" customHeight="1" thickBot="1" x14ac:dyDescent="0.3">
      <c r="B7" s="87"/>
      <c r="C7" s="88"/>
      <c r="D7" s="88"/>
      <c r="E7" s="88"/>
      <c r="F7" s="88"/>
      <c r="G7" s="88"/>
      <c r="H7" s="89"/>
    </row>
    <row r="8" spans="2:8" ht="15.75" thickBot="1" x14ac:dyDescent="0.3">
      <c r="B8" s="51"/>
      <c r="C8" s="52"/>
      <c r="D8" s="52"/>
      <c r="E8" s="52"/>
      <c r="F8" s="52"/>
      <c r="G8" s="52"/>
      <c r="H8" s="53"/>
    </row>
    <row r="9" spans="2:8" x14ac:dyDescent="0.25">
      <c r="B9" s="1" t="s">
        <v>4</v>
      </c>
      <c r="C9" s="93"/>
      <c r="D9" s="93"/>
      <c r="E9" s="93"/>
      <c r="F9" s="93"/>
      <c r="G9" s="2"/>
      <c r="H9" s="3"/>
    </row>
    <row r="10" spans="2:8" x14ac:dyDescent="0.25">
      <c r="B10" s="94" t="s">
        <v>5</v>
      </c>
      <c r="C10" s="95"/>
      <c r="D10" s="95"/>
      <c r="E10" s="95"/>
      <c r="F10" s="95"/>
      <c r="G10" s="95"/>
      <c r="H10" s="96"/>
    </row>
    <row r="11" spans="2:8" x14ac:dyDescent="0.25">
      <c r="B11" s="94" t="s">
        <v>6</v>
      </c>
      <c r="C11" s="95"/>
      <c r="D11" s="95"/>
      <c r="E11" s="95"/>
      <c r="F11" s="95"/>
      <c r="G11" s="95"/>
      <c r="H11" s="96"/>
    </row>
    <row r="12" spans="2:8" x14ac:dyDescent="0.25">
      <c r="B12" s="94" t="s">
        <v>7</v>
      </c>
      <c r="C12" s="95"/>
      <c r="D12" s="95"/>
      <c r="E12" s="95"/>
      <c r="F12" s="95"/>
      <c r="G12" s="95"/>
      <c r="H12" s="96"/>
    </row>
    <row r="13" spans="2:8" ht="30.75" customHeight="1" thickBot="1" x14ac:dyDescent="0.3">
      <c r="B13" s="97" t="s">
        <v>8</v>
      </c>
      <c r="C13" s="98"/>
      <c r="D13" s="98"/>
      <c r="E13" s="98"/>
      <c r="F13" s="98"/>
      <c r="G13" s="98"/>
      <c r="H13" s="99"/>
    </row>
    <row r="14" spans="2:8" ht="24" thickBot="1" x14ac:dyDescent="0.3">
      <c r="B14" s="100" t="s">
        <v>50</v>
      </c>
      <c r="C14" s="101"/>
      <c r="D14" s="101"/>
      <c r="E14" s="101"/>
      <c r="F14" s="101"/>
      <c r="G14" s="101"/>
      <c r="H14" s="102"/>
    </row>
    <row r="15" spans="2:8" ht="24" thickBot="1" x14ac:dyDescent="0.3">
      <c r="B15" s="100" t="s">
        <v>40</v>
      </c>
      <c r="C15" s="101"/>
      <c r="D15" s="101"/>
      <c r="E15" s="101"/>
      <c r="F15" s="101"/>
      <c r="G15" s="101"/>
      <c r="H15" s="102"/>
    </row>
    <row r="16" spans="2:8" ht="15.75" thickBot="1" x14ac:dyDescent="0.3">
      <c r="B16" s="4"/>
      <c r="C16" s="5"/>
      <c r="D16" s="6"/>
      <c r="E16" s="7"/>
      <c r="F16" s="7"/>
      <c r="G16" s="8"/>
      <c r="H16" s="9"/>
    </row>
    <row r="17" spans="2:8" x14ac:dyDescent="0.25">
      <c r="B17" s="10" t="s">
        <v>9</v>
      </c>
      <c r="C17" s="11" t="s">
        <v>10</v>
      </c>
      <c r="D17" s="12" t="s">
        <v>11</v>
      </c>
      <c r="E17" s="13" t="s">
        <v>12</v>
      </c>
      <c r="F17" s="14" t="s">
        <v>13</v>
      </c>
      <c r="G17" s="13" t="s">
        <v>14</v>
      </c>
      <c r="H17" s="15" t="s">
        <v>15</v>
      </c>
    </row>
    <row r="18" spans="2:8" x14ac:dyDescent="0.25">
      <c r="B18" s="16">
        <v>1</v>
      </c>
      <c r="C18" s="103" t="s">
        <v>16</v>
      </c>
      <c r="D18" s="104"/>
      <c r="E18" s="104"/>
      <c r="F18" s="104"/>
      <c r="G18" s="105"/>
      <c r="H18" s="17">
        <f>SUM(G19:G20)</f>
        <v>17479400</v>
      </c>
    </row>
    <row r="19" spans="2:8" x14ac:dyDescent="0.25">
      <c r="B19" s="18" t="s">
        <v>17</v>
      </c>
      <c r="C19" s="19" t="s">
        <v>18</v>
      </c>
      <c r="D19" s="20" t="s">
        <v>19</v>
      </c>
      <c r="E19" s="21">
        <v>5500</v>
      </c>
      <c r="F19" s="50">
        <f>90*4</f>
        <v>360</v>
      </c>
      <c r="G19" s="21">
        <f>ROUND(E19*F19,2)</f>
        <v>1980000</v>
      </c>
      <c r="H19" s="23"/>
    </row>
    <row r="20" spans="2:8" ht="37.5" customHeight="1" x14ac:dyDescent="0.25">
      <c r="B20" s="18" t="s">
        <v>20</v>
      </c>
      <c r="C20" s="19" t="s">
        <v>41</v>
      </c>
      <c r="D20" s="20" t="s">
        <v>19</v>
      </c>
      <c r="E20" s="21">
        <v>700</v>
      </c>
      <c r="F20" s="50">
        <v>22142</v>
      </c>
      <c r="G20" s="21">
        <f>ROUND(E20*F20,2)</f>
        <v>15499400</v>
      </c>
      <c r="H20" s="23"/>
    </row>
    <row r="21" spans="2:8" x14ac:dyDescent="0.25">
      <c r="B21" s="16">
        <v>2</v>
      </c>
      <c r="C21" s="103" t="s">
        <v>21</v>
      </c>
      <c r="D21" s="104"/>
      <c r="E21" s="104"/>
      <c r="F21" s="104"/>
      <c r="G21" s="105"/>
      <c r="H21" s="17">
        <f>SUM(G22)</f>
        <v>3927000</v>
      </c>
    </row>
    <row r="22" spans="2:8" x14ac:dyDescent="0.25">
      <c r="B22" s="18">
        <v>2.1</v>
      </c>
      <c r="C22" s="19" t="s">
        <v>22</v>
      </c>
      <c r="D22" s="20" t="s">
        <v>19</v>
      </c>
      <c r="E22" s="21">
        <v>500</v>
      </c>
      <c r="F22" s="22">
        <v>7854</v>
      </c>
      <c r="G22" s="21">
        <f>ROUND(E22*F22,2)</f>
        <v>3927000</v>
      </c>
      <c r="H22" s="23"/>
    </row>
    <row r="23" spans="2:8" x14ac:dyDescent="0.25">
      <c r="B23" s="16">
        <v>3</v>
      </c>
      <c r="C23" s="103" t="s">
        <v>23</v>
      </c>
      <c r="D23" s="104"/>
      <c r="E23" s="104"/>
      <c r="F23" s="104"/>
      <c r="G23" s="105"/>
      <c r="H23" s="17">
        <f>SUM(G24)</f>
        <v>21052800</v>
      </c>
    </row>
    <row r="24" spans="2:8" ht="71.25" customHeight="1" thickBot="1" x14ac:dyDescent="0.3">
      <c r="B24" s="18">
        <v>3.1</v>
      </c>
      <c r="C24" s="19" t="s">
        <v>24</v>
      </c>
      <c r="D24" s="20" t="s">
        <v>25</v>
      </c>
      <c r="E24" s="21">
        <v>146200</v>
      </c>
      <c r="F24" s="50">
        <v>144</v>
      </c>
      <c r="G24" s="21">
        <f>ROUND(E24*F24,2)</f>
        <v>21052800</v>
      </c>
      <c r="H24" s="23"/>
    </row>
    <row r="25" spans="2:8" ht="18.75" customHeight="1" thickBot="1" x14ac:dyDescent="0.3">
      <c r="B25" s="90" t="s">
        <v>26</v>
      </c>
      <c r="C25" s="91"/>
      <c r="D25" s="91"/>
      <c r="E25" s="91"/>
      <c r="F25" s="91"/>
      <c r="G25" s="92"/>
      <c r="H25" s="24">
        <f>SUM(H18:H24)</f>
        <v>42459200</v>
      </c>
    </row>
    <row r="26" spans="2:8" ht="15" customHeight="1" x14ac:dyDescent="0.25">
      <c r="B26" s="106" t="s">
        <v>27</v>
      </c>
      <c r="C26" s="107"/>
      <c r="D26" s="108" t="s">
        <v>28</v>
      </c>
      <c r="E26" s="109"/>
      <c r="F26" s="110">
        <v>0.1</v>
      </c>
      <c r="G26" s="111"/>
      <c r="H26" s="25">
        <f>+H25*F26</f>
        <v>4245920</v>
      </c>
    </row>
    <row r="27" spans="2:8" ht="15" customHeight="1" x14ac:dyDescent="0.25">
      <c r="B27" s="112" t="s">
        <v>29</v>
      </c>
      <c r="C27" s="113"/>
      <c r="D27" s="114" t="s">
        <v>30</v>
      </c>
      <c r="E27" s="115"/>
      <c r="F27" s="116">
        <v>0.03</v>
      </c>
      <c r="G27" s="117"/>
      <c r="H27" s="26">
        <f>+H25*F27</f>
        <v>1273776</v>
      </c>
    </row>
    <row r="28" spans="2:8" ht="15" customHeight="1" x14ac:dyDescent="0.25">
      <c r="B28" s="112" t="s">
        <v>31</v>
      </c>
      <c r="C28" s="113"/>
      <c r="D28" s="114" t="s">
        <v>32</v>
      </c>
      <c r="E28" s="115"/>
      <c r="F28" s="116">
        <v>0.04</v>
      </c>
      <c r="G28" s="117"/>
      <c r="H28" s="26">
        <f>+H25*F28</f>
        <v>1698368</v>
      </c>
    </row>
    <row r="29" spans="2:8" ht="15.75" customHeight="1" thickBot="1" x14ac:dyDescent="0.3">
      <c r="B29" s="118" t="s">
        <v>33</v>
      </c>
      <c r="C29" s="119"/>
      <c r="D29" s="120" t="s">
        <v>34</v>
      </c>
      <c r="E29" s="121"/>
      <c r="F29" s="122">
        <v>0.19</v>
      </c>
      <c r="G29" s="123"/>
      <c r="H29" s="27">
        <f>+H28*F29</f>
        <v>322689.91999999998</v>
      </c>
    </row>
    <row r="30" spans="2:8" ht="18.75" customHeight="1" thickBot="1" x14ac:dyDescent="0.3">
      <c r="B30" s="90" t="s">
        <v>35</v>
      </c>
      <c r="C30" s="91"/>
      <c r="D30" s="91"/>
      <c r="E30" s="91"/>
      <c r="F30" s="91"/>
      <c r="G30" s="91"/>
      <c r="H30" s="28">
        <f>SUM(H26:H29)</f>
        <v>7540753.9199999999</v>
      </c>
    </row>
    <row r="31" spans="2:8" ht="18.75" customHeight="1" thickBot="1" x14ac:dyDescent="0.3">
      <c r="B31" s="90" t="s">
        <v>36</v>
      </c>
      <c r="C31" s="91"/>
      <c r="D31" s="91"/>
      <c r="E31" s="91"/>
      <c r="F31" s="91"/>
      <c r="G31" s="91"/>
      <c r="H31" s="28">
        <f>+H25+H30</f>
        <v>49999953.920000002</v>
      </c>
    </row>
    <row r="32" spans="2:8" ht="15.75" thickBot="1" x14ac:dyDescent="0.3"/>
    <row r="33" spans="2:8" ht="152.25" customHeight="1" thickBot="1" x14ac:dyDescent="0.3">
      <c r="C33" s="124" t="s">
        <v>39</v>
      </c>
      <c r="D33" s="125"/>
      <c r="E33" s="125"/>
      <c r="F33" s="126"/>
      <c r="G33" s="131" t="s">
        <v>37</v>
      </c>
      <c r="H33" s="132" t="s">
        <v>38</v>
      </c>
    </row>
    <row r="34" spans="2:8" ht="87.75" customHeight="1" thickBot="1" x14ac:dyDescent="0.3">
      <c r="C34" s="127"/>
      <c r="D34" s="128"/>
      <c r="E34" s="128"/>
      <c r="F34" s="129"/>
      <c r="G34" s="33">
        <v>50000000</v>
      </c>
      <c r="H34" s="34">
        <f>+H31</f>
        <v>49999953.920000002</v>
      </c>
    </row>
    <row r="35" spans="2:8" ht="87.75" customHeight="1" x14ac:dyDescent="0.25">
      <c r="B35" s="60"/>
      <c r="C35" s="60"/>
      <c r="D35" s="60"/>
      <c r="E35" s="60"/>
      <c r="F35" s="60"/>
      <c r="G35" s="60"/>
      <c r="H35" s="60"/>
    </row>
    <row r="36" spans="2:8" ht="47.25" customHeight="1" x14ac:dyDescent="0.25">
      <c r="B36" s="60"/>
      <c r="C36" s="60"/>
      <c r="D36" s="60"/>
      <c r="E36" s="60"/>
      <c r="F36" s="60"/>
      <c r="G36" s="60"/>
      <c r="H36" s="60"/>
    </row>
    <row r="37" spans="2:8" ht="16.5" customHeight="1" x14ac:dyDescent="0.25">
      <c r="B37" s="60"/>
      <c r="C37" s="60"/>
      <c r="D37" s="60"/>
      <c r="E37" s="60"/>
      <c r="F37" s="60"/>
      <c r="G37" s="60"/>
      <c r="H37" s="60"/>
    </row>
    <row r="38" spans="2:8" ht="68.25" hidden="1" customHeight="1" x14ac:dyDescent="0.25">
      <c r="B38" s="60"/>
      <c r="C38" s="60"/>
      <c r="D38" s="60"/>
      <c r="E38" s="60"/>
      <c r="F38" s="60"/>
      <c r="G38" s="60"/>
      <c r="H38" s="60"/>
    </row>
    <row r="39" spans="2:8" hidden="1" x14ac:dyDescent="0.25">
      <c r="B39" s="60"/>
      <c r="C39" s="60"/>
      <c r="D39" s="60"/>
      <c r="E39" s="60"/>
      <c r="F39" s="60"/>
      <c r="G39" s="60"/>
      <c r="H39" s="60"/>
    </row>
    <row r="40" spans="2:8" ht="15" customHeight="1" x14ac:dyDescent="0.25">
      <c r="B40" s="61" t="s">
        <v>45</v>
      </c>
      <c r="C40" s="61"/>
      <c r="D40" s="61"/>
      <c r="E40" s="61"/>
      <c r="F40" s="61"/>
      <c r="G40" s="61"/>
      <c r="H40" s="61"/>
    </row>
    <row r="41" spans="2:8" x14ac:dyDescent="0.25">
      <c r="B41" s="61"/>
      <c r="C41" s="61"/>
      <c r="D41" s="61"/>
      <c r="E41" s="61"/>
      <c r="F41" s="61"/>
      <c r="G41" s="61"/>
      <c r="H41" s="61"/>
    </row>
    <row r="42" spans="2:8" x14ac:dyDescent="0.25">
      <c r="B42" s="61"/>
      <c r="C42" s="61"/>
      <c r="D42" s="61"/>
      <c r="E42" s="61"/>
      <c r="F42" s="61"/>
      <c r="G42" s="61"/>
      <c r="H42" s="61"/>
    </row>
    <row r="43" spans="2:8" x14ac:dyDescent="0.25">
      <c r="B43" s="61"/>
      <c r="C43" s="61"/>
      <c r="D43" s="61"/>
      <c r="E43" s="61"/>
      <c r="F43" s="61"/>
      <c r="G43" s="61"/>
      <c r="H43" s="61"/>
    </row>
  </sheetData>
  <sheetProtection algorithmName="SHA-512" hashValue="gdYDECJCDUiLzB9uVYnRmM1qV9tkWS2ScEytKHZ1Ur8tSdhupQcRbnNsqte5qLTNc2uCtrJQUElAzZ2jFv4Ibg==" saltValue="oblvtXx3T88Q6CRpEdhDhw==" spinCount="100000" sheet="1" objects="1" scenarios="1"/>
  <mergeCells count="35">
    <mergeCell ref="B30:G30"/>
    <mergeCell ref="B31:G31"/>
    <mergeCell ref="C33:F34"/>
    <mergeCell ref="B40:H43"/>
    <mergeCell ref="B35:H39"/>
    <mergeCell ref="B28:C28"/>
    <mergeCell ref="D28:E28"/>
    <mergeCell ref="F28:G28"/>
    <mergeCell ref="B29:C29"/>
    <mergeCell ref="D29:E29"/>
    <mergeCell ref="F29:G29"/>
    <mergeCell ref="B26:C26"/>
    <mergeCell ref="D26:E26"/>
    <mergeCell ref="F26:G26"/>
    <mergeCell ref="B27:C27"/>
    <mergeCell ref="D27:E27"/>
    <mergeCell ref="F27:G27"/>
    <mergeCell ref="B25:G25"/>
    <mergeCell ref="B8:H8"/>
    <mergeCell ref="C9:F9"/>
    <mergeCell ref="B10:H10"/>
    <mergeCell ref="B11:H11"/>
    <mergeCell ref="B12:H12"/>
    <mergeCell ref="B13:H13"/>
    <mergeCell ref="B14:H14"/>
    <mergeCell ref="B15:H15"/>
    <mergeCell ref="C18:G18"/>
    <mergeCell ref="C21:G21"/>
    <mergeCell ref="C23:G23"/>
    <mergeCell ref="B2:H2"/>
    <mergeCell ref="B3:H3"/>
    <mergeCell ref="B4:H4"/>
    <mergeCell ref="B5:H5"/>
    <mergeCell ref="B6:B7"/>
    <mergeCell ref="C6:H7"/>
  </mergeCells>
  <pageMargins left="0.7" right="0.7" top="0.75" bottom="0.75" header="0.3" footer="0.3"/>
  <pageSetup paperSize="9" scale="51" orientation="portrait" r:id="rId1"/>
  <colBreaks count="1" manualBreakCount="1">
    <brk id="8" max="30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B73DE-3723-4E41-8C80-A7E8D93B59C0}">
  <dimension ref="B1:H43"/>
  <sheetViews>
    <sheetView zoomScale="86" zoomScaleNormal="86" zoomScaleSheetLayoutView="70" workbookViewId="0">
      <selection activeCell="C6" sqref="C6:H7"/>
    </sheetView>
  </sheetViews>
  <sheetFormatPr baseColWidth="10" defaultColWidth="11.42578125" defaultRowHeight="15" x14ac:dyDescent="0.25"/>
  <cols>
    <col min="2" max="2" width="15.42578125" customWidth="1"/>
    <col min="3" max="3" width="54.42578125" customWidth="1"/>
    <col min="4" max="4" width="4.85546875" bestFit="1" customWidth="1"/>
    <col min="5" max="5" width="18.140625" bestFit="1" customWidth="1"/>
    <col min="6" max="6" width="12.5703125" customWidth="1"/>
    <col min="7" max="7" width="29.28515625" customWidth="1"/>
    <col min="8" max="8" width="34" customWidth="1"/>
  </cols>
  <sheetData>
    <row r="1" spans="2:8" ht="15.75" thickBot="1" x14ac:dyDescent="0.3"/>
    <row r="2" spans="2:8" ht="15.75" thickBot="1" x14ac:dyDescent="0.3">
      <c r="B2" s="51"/>
      <c r="C2" s="52"/>
      <c r="D2" s="52"/>
      <c r="E2" s="52"/>
      <c r="F2" s="52"/>
      <c r="G2" s="52"/>
      <c r="H2" s="53"/>
    </row>
    <row r="3" spans="2:8" ht="20.25" x14ac:dyDescent="0.25">
      <c r="B3" s="54" t="s">
        <v>0</v>
      </c>
      <c r="C3" s="55"/>
      <c r="D3" s="55"/>
      <c r="E3" s="55"/>
      <c r="F3" s="55"/>
      <c r="G3" s="55"/>
      <c r="H3" s="56"/>
    </row>
    <row r="4" spans="2:8" ht="20.25" x14ac:dyDescent="0.25">
      <c r="B4" s="57" t="s">
        <v>42</v>
      </c>
      <c r="C4" s="58"/>
      <c r="D4" s="58"/>
      <c r="E4" s="58"/>
      <c r="F4" s="58"/>
      <c r="G4" s="58"/>
      <c r="H4" s="59"/>
    </row>
    <row r="5" spans="2:8" ht="21" thickBot="1" x14ac:dyDescent="0.3">
      <c r="B5" s="57" t="s">
        <v>1</v>
      </c>
      <c r="C5" s="58"/>
      <c r="D5" s="58"/>
      <c r="E5" s="58"/>
      <c r="F5" s="58"/>
      <c r="G5" s="58"/>
      <c r="H5" s="59"/>
    </row>
    <row r="6" spans="2:8" x14ac:dyDescent="0.25">
      <c r="B6" s="68" t="s">
        <v>2</v>
      </c>
      <c r="C6" s="63" t="s">
        <v>3</v>
      </c>
      <c r="D6" s="63"/>
      <c r="E6" s="63"/>
      <c r="F6" s="63"/>
      <c r="G6" s="63"/>
      <c r="H6" s="64"/>
    </row>
    <row r="7" spans="2:8" ht="22.5" customHeight="1" thickBot="1" x14ac:dyDescent="0.3">
      <c r="B7" s="87"/>
      <c r="C7" s="88"/>
      <c r="D7" s="88"/>
      <c r="E7" s="88"/>
      <c r="F7" s="88"/>
      <c r="G7" s="88"/>
      <c r="H7" s="89"/>
    </row>
    <row r="8" spans="2:8" ht="15.75" thickBot="1" x14ac:dyDescent="0.3">
      <c r="B8" s="51"/>
      <c r="C8" s="52"/>
      <c r="D8" s="52"/>
      <c r="E8" s="52"/>
      <c r="F8" s="52"/>
      <c r="G8" s="52"/>
      <c r="H8" s="53"/>
    </row>
    <row r="9" spans="2:8" x14ac:dyDescent="0.25">
      <c r="B9" s="1" t="s">
        <v>4</v>
      </c>
      <c r="C9" s="93"/>
      <c r="D9" s="93"/>
      <c r="E9" s="93"/>
      <c r="F9" s="93"/>
      <c r="G9" s="2"/>
      <c r="H9" s="3"/>
    </row>
    <row r="10" spans="2:8" x14ac:dyDescent="0.25">
      <c r="B10" s="94" t="s">
        <v>5</v>
      </c>
      <c r="C10" s="95"/>
      <c r="D10" s="95"/>
      <c r="E10" s="95"/>
      <c r="F10" s="95"/>
      <c r="G10" s="95"/>
      <c r="H10" s="96"/>
    </row>
    <row r="11" spans="2:8" x14ac:dyDescent="0.25">
      <c r="B11" s="94" t="s">
        <v>6</v>
      </c>
      <c r="C11" s="95"/>
      <c r="D11" s="95"/>
      <c r="E11" s="95"/>
      <c r="F11" s="95"/>
      <c r="G11" s="95"/>
      <c r="H11" s="96"/>
    </row>
    <row r="12" spans="2:8" x14ac:dyDescent="0.25">
      <c r="B12" s="94" t="s">
        <v>7</v>
      </c>
      <c r="C12" s="95"/>
      <c r="D12" s="95"/>
      <c r="E12" s="95"/>
      <c r="F12" s="95"/>
      <c r="G12" s="95"/>
      <c r="H12" s="96"/>
    </row>
    <row r="13" spans="2:8" ht="30.75" customHeight="1" thickBot="1" x14ac:dyDescent="0.3">
      <c r="B13" s="97" t="s">
        <v>8</v>
      </c>
      <c r="C13" s="98"/>
      <c r="D13" s="98"/>
      <c r="E13" s="98"/>
      <c r="F13" s="98"/>
      <c r="G13" s="98"/>
      <c r="H13" s="99"/>
    </row>
    <row r="14" spans="2:8" ht="24" thickBot="1" x14ac:dyDescent="0.3">
      <c r="B14" s="100" t="s">
        <v>51</v>
      </c>
      <c r="C14" s="101"/>
      <c r="D14" s="101"/>
      <c r="E14" s="101"/>
      <c r="F14" s="101"/>
      <c r="G14" s="101"/>
      <c r="H14" s="102"/>
    </row>
    <row r="15" spans="2:8" ht="24" thickBot="1" x14ac:dyDescent="0.3">
      <c r="B15" s="100" t="s">
        <v>40</v>
      </c>
      <c r="C15" s="101"/>
      <c r="D15" s="101"/>
      <c r="E15" s="101"/>
      <c r="F15" s="101"/>
      <c r="G15" s="101"/>
      <c r="H15" s="102"/>
    </row>
    <row r="16" spans="2:8" ht="15.75" thickBot="1" x14ac:dyDescent="0.3">
      <c r="B16" s="4"/>
      <c r="C16" s="5"/>
      <c r="D16" s="6"/>
      <c r="E16" s="7"/>
      <c r="F16" s="7"/>
      <c r="G16" s="8"/>
      <c r="H16" s="9"/>
    </row>
    <row r="17" spans="2:8" x14ac:dyDescent="0.25">
      <c r="B17" s="10" t="s">
        <v>9</v>
      </c>
      <c r="C17" s="11" t="s">
        <v>10</v>
      </c>
      <c r="D17" s="12" t="s">
        <v>11</v>
      </c>
      <c r="E17" s="13" t="s">
        <v>12</v>
      </c>
      <c r="F17" s="14" t="s">
        <v>13</v>
      </c>
      <c r="G17" s="13" t="s">
        <v>14</v>
      </c>
      <c r="H17" s="15" t="s">
        <v>15</v>
      </c>
    </row>
    <row r="18" spans="2:8" x14ac:dyDescent="0.25">
      <c r="B18" s="16">
        <v>1</v>
      </c>
      <c r="C18" s="103" t="s">
        <v>16</v>
      </c>
      <c r="D18" s="104"/>
      <c r="E18" s="104"/>
      <c r="F18" s="104"/>
      <c r="G18" s="105"/>
      <c r="H18" s="17">
        <f>SUM(G19:G20)</f>
        <v>15522850</v>
      </c>
    </row>
    <row r="19" spans="2:8" x14ac:dyDescent="0.25">
      <c r="B19" s="18" t="s">
        <v>17</v>
      </c>
      <c r="C19" s="19" t="s">
        <v>18</v>
      </c>
      <c r="D19" s="20" t="s">
        <v>19</v>
      </c>
      <c r="E19" s="21">
        <v>6200</v>
      </c>
      <c r="F19" s="22">
        <v>36.75</v>
      </c>
      <c r="G19" s="21">
        <f>ROUND(E19*F19,2)</f>
        <v>227850</v>
      </c>
      <c r="H19" s="23"/>
    </row>
    <row r="20" spans="2:8" ht="37.5" customHeight="1" x14ac:dyDescent="0.25">
      <c r="B20" s="18" t="s">
        <v>20</v>
      </c>
      <c r="C20" s="19" t="s">
        <v>41</v>
      </c>
      <c r="D20" s="20" t="s">
        <v>19</v>
      </c>
      <c r="E20" s="21">
        <v>700</v>
      </c>
      <c r="F20" s="22">
        <v>21850</v>
      </c>
      <c r="G20" s="21">
        <f>ROUND(E20*F20,2)</f>
        <v>15295000</v>
      </c>
      <c r="H20" s="23"/>
    </row>
    <row r="21" spans="2:8" x14ac:dyDescent="0.25">
      <c r="B21" s="16">
        <v>2</v>
      </c>
      <c r="C21" s="103" t="s">
        <v>21</v>
      </c>
      <c r="D21" s="104"/>
      <c r="E21" s="104"/>
      <c r="F21" s="104"/>
      <c r="G21" s="105"/>
      <c r="H21" s="17">
        <f>SUM(G22)</f>
        <v>6675900</v>
      </c>
    </row>
    <row r="22" spans="2:8" x14ac:dyDescent="0.25">
      <c r="B22" s="18">
        <v>2.1</v>
      </c>
      <c r="C22" s="19" t="s">
        <v>22</v>
      </c>
      <c r="D22" s="20" t="s">
        <v>19</v>
      </c>
      <c r="E22" s="21">
        <v>850</v>
      </c>
      <c r="F22" s="22">
        <v>7854</v>
      </c>
      <c r="G22" s="21">
        <f>ROUND(E22*F22,2)</f>
        <v>6675900</v>
      </c>
      <c r="H22" s="23"/>
    </row>
    <row r="23" spans="2:8" x14ac:dyDescent="0.25">
      <c r="B23" s="16">
        <v>3</v>
      </c>
      <c r="C23" s="103" t="s">
        <v>23</v>
      </c>
      <c r="D23" s="104"/>
      <c r="E23" s="104"/>
      <c r="F23" s="104"/>
      <c r="G23" s="105"/>
      <c r="H23" s="17">
        <f>SUM(G24)</f>
        <v>6063750</v>
      </c>
    </row>
    <row r="24" spans="2:8" ht="71.25" customHeight="1" thickBot="1" x14ac:dyDescent="0.3">
      <c r="B24" s="18">
        <v>3.1</v>
      </c>
      <c r="C24" s="19" t="s">
        <v>24</v>
      </c>
      <c r="D24" s="20" t="s">
        <v>25</v>
      </c>
      <c r="E24" s="21">
        <v>165000</v>
      </c>
      <c r="F24" s="22">
        <v>36.75</v>
      </c>
      <c r="G24" s="21">
        <f>ROUND(E24*F24,2)</f>
        <v>6063750</v>
      </c>
      <c r="H24" s="23"/>
    </row>
    <row r="25" spans="2:8" ht="18.75" customHeight="1" thickBot="1" x14ac:dyDescent="0.3">
      <c r="B25" s="90" t="s">
        <v>26</v>
      </c>
      <c r="C25" s="91"/>
      <c r="D25" s="91"/>
      <c r="E25" s="91"/>
      <c r="F25" s="91"/>
      <c r="G25" s="92"/>
      <c r="H25" s="24">
        <f>SUM(H18:H24)</f>
        <v>28262500</v>
      </c>
    </row>
    <row r="26" spans="2:8" ht="15" customHeight="1" x14ac:dyDescent="0.25">
      <c r="B26" s="106" t="s">
        <v>27</v>
      </c>
      <c r="C26" s="107"/>
      <c r="D26" s="108" t="s">
        <v>28</v>
      </c>
      <c r="E26" s="109"/>
      <c r="F26" s="110">
        <v>0.11</v>
      </c>
      <c r="G26" s="111"/>
      <c r="H26" s="25">
        <f>+H25*F26</f>
        <v>3108875</v>
      </c>
    </row>
    <row r="27" spans="2:8" ht="15" customHeight="1" x14ac:dyDescent="0.25">
      <c r="B27" s="112" t="s">
        <v>29</v>
      </c>
      <c r="C27" s="113"/>
      <c r="D27" s="114" t="s">
        <v>30</v>
      </c>
      <c r="E27" s="115"/>
      <c r="F27" s="116">
        <v>0.01</v>
      </c>
      <c r="G27" s="117"/>
      <c r="H27" s="26">
        <f>+H25*F27</f>
        <v>282625</v>
      </c>
    </row>
    <row r="28" spans="2:8" ht="15" customHeight="1" x14ac:dyDescent="0.25">
      <c r="B28" s="112" t="s">
        <v>31</v>
      </c>
      <c r="C28" s="113"/>
      <c r="D28" s="114" t="s">
        <v>32</v>
      </c>
      <c r="E28" s="115"/>
      <c r="F28" s="116">
        <v>0.03</v>
      </c>
      <c r="G28" s="117"/>
      <c r="H28" s="26">
        <f>+H25*F28</f>
        <v>847875</v>
      </c>
    </row>
    <row r="29" spans="2:8" ht="15.75" customHeight="1" thickBot="1" x14ac:dyDescent="0.3">
      <c r="B29" s="118" t="s">
        <v>33</v>
      </c>
      <c r="C29" s="119"/>
      <c r="D29" s="120" t="s">
        <v>34</v>
      </c>
      <c r="E29" s="121"/>
      <c r="F29" s="122">
        <v>0.19</v>
      </c>
      <c r="G29" s="123"/>
      <c r="H29" s="27">
        <f>+H28*F29</f>
        <v>161096.25</v>
      </c>
    </row>
    <row r="30" spans="2:8" ht="18.75" customHeight="1" thickBot="1" x14ac:dyDescent="0.3">
      <c r="B30" s="90" t="s">
        <v>35</v>
      </c>
      <c r="C30" s="91"/>
      <c r="D30" s="91"/>
      <c r="E30" s="91"/>
      <c r="F30" s="91"/>
      <c r="G30" s="91"/>
      <c r="H30" s="28">
        <f>SUM(H26:H29)</f>
        <v>4400471.25</v>
      </c>
    </row>
    <row r="31" spans="2:8" ht="18.75" customHeight="1" thickBot="1" x14ac:dyDescent="0.3">
      <c r="B31" s="90" t="s">
        <v>36</v>
      </c>
      <c r="C31" s="91"/>
      <c r="D31" s="91"/>
      <c r="E31" s="91"/>
      <c r="F31" s="91"/>
      <c r="G31" s="91"/>
      <c r="H31" s="28">
        <f>+H25+H30</f>
        <v>32662971.25</v>
      </c>
    </row>
    <row r="32" spans="2:8" ht="15.75" thickBot="1" x14ac:dyDescent="0.3"/>
    <row r="33" spans="2:8" ht="152.25" customHeight="1" thickBot="1" x14ac:dyDescent="0.3">
      <c r="C33" s="124" t="s">
        <v>39</v>
      </c>
      <c r="D33" s="125"/>
      <c r="E33" s="125"/>
      <c r="F33" s="126"/>
      <c r="G33" s="29" t="s">
        <v>37</v>
      </c>
      <c r="H33" s="30" t="s">
        <v>38</v>
      </c>
    </row>
    <row r="34" spans="2:8" ht="87.75" customHeight="1" thickBot="1" x14ac:dyDescent="0.3">
      <c r="C34" s="127"/>
      <c r="D34" s="128"/>
      <c r="E34" s="128"/>
      <c r="F34" s="129"/>
      <c r="G34" s="33">
        <v>50000000</v>
      </c>
      <c r="H34" s="34">
        <f>+H31</f>
        <v>32662971.25</v>
      </c>
    </row>
    <row r="35" spans="2:8" ht="87.75" customHeight="1" x14ac:dyDescent="0.25">
      <c r="B35" s="60"/>
      <c r="C35" s="60"/>
      <c r="D35" s="60"/>
      <c r="E35" s="60"/>
      <c r="F35" s="60"/>
      <c r="G35" s="60"/>
      <c r="H35" s="60"/>
    </row>
    <row r="36" spans="2:8" ht="47.25" customHeight="1" x14ac:dyDescent="0.25">
      <c r="B36" s="60"/>
      <c r="C36" s="60"/>
      <c r="D36" s="60"/>
      <c r="E36" s="60"/>
      <c r="F36" s="60"/>
      <c r="G36" s="60"/>
      <c r="H36" s="60"/>
    </row>
    <row r="37" spans="2:8" ht="46.5" customHeight="1" x14ac:dyDescent="0.25">
      <c r="B37" s="60"/>
      <c r="C37" s="60"/>
      <c r="D37" s="60"/>
      <c r="E37" s="60"/>
      <c r="F37" s="60"/>
      <c r="G37" s="60"/>
      <c r="H37" s="60"/>
    </row>
    <row r="38" spans="2:8" ht="68.25" hidden="1" customHeight="1" x14ac:dyDescent="0.25">
      <c r="B38" s="60"/>
      <c r="C38" s="60"/>
      <c r="D38" s="60"/>
      <c r="E38" s="60"/>
      <c r="F38" s="60"/>
      <c r="G38" s="60"/>
      <c r="H38" s="60"/>
    </row>
    <row r="39" spans="2:8" hidden="1" x14ac:dyDescent="0.25">
      <c r="B39" s="60"/>
      <c r="C39" s="60"/>
      <c r="D39" s="60"/>
      <c r="E39" s="60"/>
      <c r="F39" s="60"/>
      <c r="G39" s="60"/>
      <c r="H39" s="60"/>
    </row>
    <row r="40" spans="2:8" ht="15" customHeight="1" x14ac:dyDescent="0.25">
      <c r="B40" s="61" t="s">
        <v>45</v>
      </c>
      <c r="C40" s="61"/>
      <c r="D40" s="61"/>
      <c r="E40" s="61"/>
      <c r="F40" s="61"/>
      <c r="G40" s="61"/>
      <c r="H40" s="61"/>
    </row>
    <row r="41" spans="2:8" x14ac:dyDescent="0.25">
      <c r="B41" s="61"/>
      <c r="C41" s="61"/>
      <c r="D41" s="61"/>
      <c r="E41" s="61"/>
      <c r="F41" s="61"/>
      <c r="G41" s="61"/>
      <c r="H41" s="61"/>
    </row>
    <row r="42" spans="2:8" x14ac:dyDescent="0.25">
      <c r="B42" s="61"/>
      <c r="C42" s="61"/>
      <c r="D42" s="61"/>
      <c r="E42" s="61"/>
      <c r="F42" s="61"/>
      <c r="G42" s="61"/>
      <c r="H42" s="61"/>
    </row>
    <row r="43" spans="2:8" x14ac:dyDescent="0.25">
      <c r="B43" s="61"/>
      <c r="C43" s="61"/>
      <c r="D43" s="61"/>
      <c r="E43" s="61"/>
      <c r="F43" s="61"/>
      <c r="G43" s="61"/>
      <c r="H43" s="61"/>
    </row>
  </sheetData>
  <sheetProtection algorithmName="SHA-512" hashValue="xGZGKXQi8wjvSeNMOmVclPYi4GkI4FT+YdcGnBuXLP409hJXX4Gdd3nbis/QxoZO9mRkKDc69S9eKjfAt7TmnA==" saltValue="OoQwbxCpY53Wcs5eCbel8A==" spinCount="100000" sheet="1" objects="1" scenarios="1"/>
  <mergeCells count="35">
    <mergeCell ref="B30:G30"/>
    <mergeCell ref="B31:G31"/>
    <mergeCell ref="C33:F34"/>
    <mergeCell ref="B40:H43"/>
    <mergeCell ref="B35:H39"/>
    <mergeCell ref="B28:C28"/>
    <mergeCell ref="D28:E28"/>
    <mergeCell ref="F28:G28"/>
    <mergeCell ref="B29:C29"/>
    <mergeCell ref="D29:E29"/>
    <mergeCell ref="F29:G29"/>
    <mergeCell ref="B26:C26"/>
    <mergeCell ref="D26:E26"/>
    <mergeCell ref="F26:G26"/>
    <mergeCell ref="B27:C27"/>
    <mergeCell ref="D27:E27"/>
    <mergeCell ref="F27:G27"/>
    <mergeCell ref="B25:G25"/>
    <mergeCell ref="B8:H8"/>
    <mergeCell ref="C9:F9"/>
    <mergeCell ref="B10:H10"/>
    <mergeCell ref="B11:H11"/>
    <mergeCell ref="B12:H12"/>
    <mergeCell ref="B13:H13"/>
    <mergeCell ref="B14:H14"/>
    <mergeCell ref="B15:H15"/>
    <mergeCell ref="C18:G18"/>
    <mergeCell ref="C21:G21"/>
    <mergeCell ref="C23:G23"/>
    <mergeCell ref="B2:H2"/>
    <mergeCell ref="B3:H3"/>
    <mergeCell ref="B4:H4"/>
    <mergeCell ref="B5:H5"/>
    <mergeCell ref="B6:B7"/>
    <mergeCell ref="C6:H7"/>
  </mergeCells>
  <pageMargins left="0.7" right="0.7" top="0.75" bottom="0.75" header="0.3" footer="0.3"/>
  <pageSetup paperSize="9" scale="51" orientation="portrait" r:id="rId1"/>
  <colBreaks count="1" manualBreakCount="1">
    <brk id="8" max="30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5F7F4-1040-47B5-89FF-7820DCB1BECB}">
  <dimension ref="B1:H43"/>
  <sheetViews>
    <sheetView zoomScale="86" zoomScaleNormal="86" zoomScaleSheetLayoutView="70" workbookViewId="0">
      <selection activeCell="C6" sqref="C6:H7"/>
    </sheetView>
  </sheetViews>
  <sheetFormatPr baseColWidth="10" defaultColWidth="11.42578125" defaultRowHeight="15" x14ac:dyDescent="0.25"/>
  <cols>
    <col min="2" max="2" width="15.42578125" customWidth="1"/>
    <col min="3" max="3" width="54.42578125" customWidth="1"/>
    <col min="4" max="4" width="4.85546875" bestFit="1" customWidth="1"/>
    <col min="5" max="5" width="18.140625" bestFit="1" customWidth="1"/>
    <col min="6" max="6" width="12.5703125" customWidth="1"/>
    <col min="7" max="7" width="29.28515625" customWidth="1"/>
    <col min="8" max="8" width="34" customWidth="1"/>
  </cols>
  <sheetData>
    <row r="1" spans="2:8" ht="15.75" thickBot="1" x14ac:dyDescent="0.3"/>
    <row r="2" spans="2:8" ht="15.75" thickBot="1" x14ac:dyDescent="0.3">
      <c r="B2" s="51"/>
      <c r="C2" s="52"/>
      <c r="D2" s="52"/>
      <c r="E2" s="52"/>
      <c r="F2" s="52"/>
      <c r="G2" s="52"/>
      <c r="H2" s="53"/>
    </row>
    <row r="3" spans="2:8" ht="20.25" x14ac:dyDescent="0.25">
      <c r="B3" s="54" t="s">
        <v>0</v>
      </c>
      <c r="C3" s="55"/>
      <c r="D3" s="55"/>
      <c r="E3" s="55"/>
      <c r="F3" s="55"/>
      <c r="G3" s="55"/>
      <c r="H3" s="56"/>
    </row>
    <row r="4" spans="2:8" ht="20.25" x14ac:dyDescent="0.25">
      <c r="B4" s="57" t="s">
        <v>42</v>
      </c>
      <c r="C4" s="58"/>
      <c r="D4" s="58"/>
      <c r="E4" s="58"/>
      <c r="F4" s="58"/>
      <c r="G4" s="58"/>
      <c r="H4" s="59"/>
    </row>
    <row r="5" spans="2:8" ht="21" thickBot="1" x14ac:dyDescent="0.3">
      <c r="B5" s="57" t="s">
        <v>1</v>
      </c>
      <c r="C5" s="58"/>
      <c r="D5" s="58"/>
      <c r="E5" s="58"/>
      <c r="F5" s="58"/>
      <c r="G5" s="58"/>
      <c r="H5" s="59"/>
    </row>
    <row r="6" spans="2:8" x14ac:dyDescent="0.25">
      <c r="B6" s="68" t="s">
        <v>2</v>
      </c>
      <c r="C6" s="63" t="s">
        <v>3</v>
      </c>
      <c r="D6" s="63"/>
      <c r="E6" s="63"/>
      <c r="F6" s="63"/>
      <c r="G6" s="63"/>
      <c r="H6" s="64"/>
    </row>
    <row r="7" spans="2:8" ht="22.5" customHeight="1" thickBot="1" x14ac:dyDescent="0.3">
      <c r="B7" s="87"/>
      <c r="C7" s="88"/>
      <c r="D7" s="88"/>
      <c r="E7" s="88"/>
      <c r="F7" s="88"/>
      <c r="G7" s="88"/>
      <c r="H7" s="89"/>
    </row>
    <row r="8" spans="2:8" ht="15.75" thickBot="1" x14ac:dyDescent="0.3">
      <c r="B8" s="51"/>
      <c r="C8" s="52"/>
      <c r="D8" s="52"/>
      <c r="E8" s="52"/>
      <c r="F8" s="52"/>
      <c r="G8" s="52"/>
      <c r="H8" s="53"/>
    </row>
    <row r="9" spans="2:8" x14ac:dyDescent="0.25">
      <c r="B9" s="1" t="s">
        <v>4</v>
      </c>
      <c r="C9" s="93"/>
      <c r="D9" s="93"/>
      <c r="E9" s="93"/>
      <c r="F9" s="93"/>
      <c r="G9" s="2"/>
      <c r="H9" s="3"/>
    </row>
    <row r="10" spans="2:8" x14ac:dyDescent="0.25">
      <c r="B10" s="94" t="s">
        <v>5</v>
      </c>
      <c r="C10" s="95"/>
      <c r="D10" s="95"/>
      <c r="E10" s="95"/>
      <c r="F10" s="95"/>
      <c r="G10" s="95"/>
      <c r="H10" s="96"/>
    </row>
    <row r="11" spans="2:8" x14ac:dyDescent="0.25">
      <c r="B11" s="94" t="s">
        <v>6</v>
      </c>
      <c r="C11" s="95"/>
      <c r="D11" s="95"/>
      <c r="E11" s="95"/>
      <c r="F11" s="95"/>
      <c r="G11" s="95"/>
      <c r="H11" s="96"/>
    </row>
    <row r="12" spans="2:8" x14ac:dyDescent="0.25">
      <c r="B12" s="94" t="s">
        <v>7</v>
      </c>
      <c r="C12" s="95"/>
      <c r="D12" s="95"/>
      <c r="E12" s="95"/>
      <c r="F12" s="95"/>
      <c r="G12" s="95"/>
      <c r="H12" s="96"/>
    </row>
    <row r="13" spans="2:8" ht="30.75" customHeight="1" thickBot="1" x14ac:dyDescent="0.3">
      <c r="B13" s="97" t="s">
        <v>8</v>
      </c>
      <c r="C13" s="98"/>
      <c r="D13" s="98"/>
      <c r="E13" s="98"/>
      <c r="F13" s="98"/>
      <c r="G13" s="98"/>
      <c r="H13" s="99"/>
    </row>
    <row r="14" spans="2:8" ht="24" thickBot="1" x14ac:dyDescent="0.3">
      <c r="B14" s="100" t="s">
        <v>43</v>
      </c>
      <c r="C14" s="101"/>
      <c r="D14" s="101"/>
      <c r="E14" s="101"/>
      <c r="F14" s="101"/>
      <c r="G14" s="101"/>
      <c r="H14" s="102"/>
    </row>
    <row r="15" spans="2:8" ht="24" thickBot="1" x14ac:dyDescent="0.3">
      <c r="B15" s="100" t="s">
        <v>40</v>
      </c>
      <c r="C15" s="101"/>
      <c r="D15" s="101"/>
      <c r="E15" s="101"/>
      <c r="F15" s="101"/>
      <c r="G15" s="101"/>
      <c r="H15" s="102"/>
    </row>
    <row r="16" spans="2:8" ht="15.75" thickBot="1" x14ac:dyDescent="0.3">
      <c r="B16" s="4"/>
      <c r="C16" s="5"/>
      <c r="D16" s="6"/>
      <c r="E16" s="7"/>
      <c r="F16" s="7"/>
      <c r="G16" s="8"/>
      <c r="H16" s="9"/>
    </row>
    <row r="17" spans="2:8" x14ac:dyDescent="0.25">
      <c r="B17" s="10" t="s">
        <v>9</v>
      </c>
      <c r="C17" s="11" t="s">
        <v>10</v>
      </c>
      <c r="D17" s="12" t="s">
        <v>11</v>
      </c>
      <c r="E17" s="13" t="s">
        <v>12</v>
      </c>
      <c r="F17" s="14" t="s">
        <v>13</v>
      </c>
      <c r="G17" s="13" t="s">
        <v>14</v>
      </c>
      <c r="H17" s="15" t="s">
        <v>15</v>
      </c>
    </row>
    <row r="18" spans="2:8" x14ac:dyDescent="0.25">
      <c r="B18" s="16">
        <v>1</v>
      </c>
      <c r="C18" s="103" t="s">
        <v>16</v>
      </c>
      <c r="D18" s="104"/>
      <c r="E18" s="104"/>
      <c r="F18" s="104"/>
      <c r="G18" s="105"/>
      <c r="H18" s="17">
        <f>SUM(G19:G20)</f>
        <v>16191735.5</v>
      </c>
    </row>
    <row r="19" spans="2:8" x14ac:dyDescent="0.25">
      <c r="B19" s="18" t="s">
        <v>17</v>
      </c>
      <c r="C19" s="19" t="s">
        <v>18</v>
      </c>
      <c r="D19" s="20" t="s">
        <v>19</v>
      </c>
      <c r="E19" s="21">
        <v>4186</v>
      </c>
      <c r="F19" s="22">
        <v>36.75</v>
      </c>
      <c r="G19" s="21">
        <f>ROUND(E19*F19,2)</f>
        <v>153835.5</v>
      </c>
      <c r="H19" s="23"/>
    </row>
    <row r="20" spans="2:8" ht="37.5" customHeight="1" x14ac:dyDescent="0.25">
      <c r="B20" s="18" t="s">
        <v>20</v>
      </c>
      <c r="C20" s="19" t="s">
        <v>41</v>
      </c>
      <c r="D20" s="20" t="s">
        <v>19</v>
      </c>
      <c r="E20" s="21">
        <v>734</v>
      </c>
      <c r="F20" s="22">
        <v>21850</v>
      </c>
      <c r="G20" s="21">
        <f>ROUND(E20*F20,2)</f>
        <v>16037900</v>
      </c>
      <c r="H20" s="23"/>
    </row>
    <row r="21" spans="2:8" x14ac:dyDescent="0.25">
      <c r="B21" s="16">
        <v>2</v>
      </c>
      <c r="C21" s="103" t="s">
        <v>21</v>
      </c>
      <c r="D21" s="104"/>
      <c r="E21" s="104"/>
      <c r="F21" s="104"/>
      <c r="G21" s="105"/>
      <c r="H21" s="17">
        <f>SUM(G22)</f>
        <v>5544924</v>
      </c>
    </row>
    <row r="22" spans="2:8" x14ac:dyDescent="0.25">
      <c r="B22" s="18">
        <v>2.1</v>
      </c>
      <c r="C22" s="19" t="s">
        <v>22</v>
      </c>
      <c r="D22" s="20" t="s">
        <v>19</v>
      </c>
      <c r="E22" s="21">
        <v>706</v>
      </c>
      <c r="F22" s="22">
        <v>7854</v>
      </c>
      <c r="G22" s="21">
        <f>ROUND(E22*F22,2)</f>
        <v>5544924</v>
      </c>
      <c r="H22" s="23"/>
    </row>
    <row r="23" spans="2:8" x14ac:dyDescent="0.25">
      <c r="B23" s="16">
        <v>3</v>
      </c>
      <c r="C23" s="103" t="s">
        <v>23</v>
      </c>
      <c r="D23" s="104"/>
      <c r="E23" s="104"/>
      <c r="F23" s="104"/>
      <c r="G23" s="105"/>
      <c r="H23" s="17">
        <f>SUM(G24)</f>
        <v>5471193</v>
      </c>
    </row>
    <row r="24" spans="2:8" ht="71.25" customHeight="1" thickBot="1" x14ac:dyDescent="0.3">
      <c r="B24" s="18">
        <v>3.1</v>
      </c>
      <c r="C24" s="19" t="s">
        <v>24</v>
      </c>
      <c r="D24" s="20" t="s">
        <v>25</v>
      </c>
      <c r="E24" s="21">
        <v>148876</v>
      </c>
      <c r="F24" s="22">
        <v>36.75</v>
      </c>
      <c r="G24" s="21">
        <f>ROUND(E24*F24,2)</f>
        <v>5471193</v>
      </c>
      <c r="H24" s="23"/>
    </row>
    <row r="25" spans="2:8" ht="18.75" customHeight="1" thickBot="1" x14ac:dyDescent="0.3">
      <c r="B25" s="90" t="s">
        <v>26</v>
      </c>
      <c r="C25" s="91"/>
      <c r="D25" s="91"/>
      <c r="E25" s="91"/>
      <c r="F25" s="91"/>
      <c r="G25" s="92"/>
      <c r="H25" s="24">
        <f>SUM(H18:H24)</f>
        <v>27207852.5</v>
      </c>
    </row>
    <row r="26" spans="2:8" ht="15" customHeight="1" x14ac:dyDescent="0.25">
      <c r="B26" s="106" t="s">
        <v>27</v>
      </c>
      <c r="C26" s="107"/>
      <c r="D26" s="108" t="s">
        <v>28</v>
      </c>
      <c r="E26" s="109"/>
      <c r="F26" s="110">
        <v>0.17199999999999999</v>
      </c>
      <c r="G26" s="111"/>
      <c r="H26" s="25">
        <f>+H25*F26</f>
        <v>4679750.63</v>
      </c>
    </row>
    <row r="27" spans="2:8" ht="15" customHeight="1" x14ac:dyDescent="0.25">
      <c r="B27" s="112" t="s">
        <v>29</v>
      </c>
      <c r="C27" s="113"/>
      <c r="D27" s="114" t="s">
        <v>30</v>
      </c>
      <c r="E27" s="115"/>
      <c r="F27" s="116">
        <v>0.01</v>
      </c>
      <c r="G27" s="117"/>
      <c r="H27" s="26">
        <f>+H25*F27</f>
        <v>272078.52500000002</v>
      </c>
    </row>
    <row r="28" spans="2:8" ht="15" customHeight="1" x14ac:dyDescent="0.25">
      <c r="B28" s="112" t="s">
        <v>31</v>
      </c>
      <c r="C28" s="113"/>
      <c r="D28" s="114" t="s">
        <v>32</v>
      </c>
      <c r="E28" s="115"/>
      <c r="F28" s="116">
        <v>0.04</v>
      </c>
      <c r="G28" s="117"/>
      <c r="H28" s="26">
        <f>+H25*F28</f>
        <v>1088314.1000000001</v>
      </c>
    </row>
    <row r="29" spans="2:8" ht="15.75" customHeight="1" thickBot="1" x14ac:dyDescent="0.3">
      <c r="B29" s="118" t="s">
        <v>33</v>
      </c>
      <c r="C29" s="119"/>
      <c r="D29" s="120" t="s">
        <v>34</v>
      </c>
      <c r="E29" s="121"/>
      <c r="F29" s="122">
        <v>0.19</v>
      </c>
      <c r="G29" s="123"/>
      <c r="H29" s="27">
        <f>+H28*F29</f>
        <v>206779.67900000003</v>
      </c>
    </row>
    <row r="30" spans="2:8" ht="18.75" customHeight="1" thickBot="1" x14ac:dyDescent="0.3">
      <c r="B30" s="90" t="s">
        <v>35</v>
      </c>
      <c r="C30" s="91"/>
      <c r="D30" s="91"/>
      <c r="E30" s="91"/>
      <c r="F30" s="91"/>
      <c r="G30" s="91"/>
      <c r="H30" s="28">
        <f>SUM(H26:H29)</f>
        <v>6246922.9340000013</v>
      </c>
    </row>
    <row r="31" spans="2:8" ht="18.75" customHeight="1" thickBot="1" x14ac:dyDescent="0.3">
      <c r="B31" s="90" t="s">
        <v>36</v>
      </c>
      <c r="C31" s="91"/>
      <c r="D31" s="91"/>
      <c r="E31" s="91"/>
      <c r="F31" s="91"/>
      <c r="G31" s="91"/>
      <c r="H31" s="28">
        <f>+H25+H30</f>
        <v>33454775.434</v>
      </c>
    </row>
    <row r="32" spans="2:8" ht="15.75" thickBot="1" x14ac:dyDescent="0.3"/>
    <row r="33" spans="2:8" ht="152.25" customHeight="1" thickBot="1" x14ac:dyDescent="0.3">
      <c r="C33" s="124" t="s">
        <v>39</v>
      </c>
      <c r="D33" s="125"/>
      <c r="E33" s="125"/>
      <c r="F33" s="126"/>
      <c r="G33" s="29" t="s">
        <v>37</v>
      </c>
      <c r="H33" s="30" t="s">
        <v>38</v>
      </c>
    </row>
    <row r="34" spans="2:8" ht="87.75" customHeight="1" thickBot="1" x14ac:dyDescent="0.3">
      <c r="C34" s="127"/>
      <c r="D34" s="128"/>
      <c r="E34" s="128"/>
      <c r="F34" s="129"/>
      <c r="G34" s="33">
        <v>50000000</v>
      </c>
      <c r="H34" s="34">
        <f>+H31</f>
        <v>33454775.434</v>
      </c>
    </row>
    <row r="35" spans="2:8" ht="23.25" x14ac:dyDescent="0.25">
      <c r="C35" s="32"/>
      <c r="D35" s="32"/>
      <c r="E35" s="32"/>
      <c r="F35" s="32"/>
      <c r="G35" s="31"/>
      <c r="H35" s="31"/>
    </row>
    <row r="36" spans="2:8" x14ac:dyDescent="0.25">
      <c r="B36" s="130"/>
      <c r="C36" s="130"/>
      <c r="D36" s="130"/>
      <c r="E36" s="130"/>
      <c r="F36" s="130"/>
      <c r="G36" s="130"/>
      <c r="H36" s="130"/>
    </row>
    <row r="37" spans="2:8" ht="24" customHeight="1" x14ac:dyDescent="0.25">
      <c r="B37" s="130"/>
      <c r="C37" s="130"/>
      <c r="D37" s="130"/>
      <c r="E37" s="130"/>
      <c r="F37" s="130"/>
      <c r="G37" s="130"/>
      <c r="H37" s="130"/>
    </row>
    <row r="38" spans="2:8" x14ac:dyDescent="0.25">
      <c r="B38" s="130"/>
      <c r="C38" s="130"/>
      <c r="D38" s="130"/>
      <c r="E38" s="130"/>
      <c r="F38" s="130"/>
      <c r="G38" s="130"/>
      <c r="H38" s="130"/>
    </row>
    <row r="39" spans="2:8" ht="47.25" customHeight="1" x14ac:dyDescent="0.25">
      <c r="B39" s="130"/>
      <c r="C39" s="130"/>
      <c r="D39" s="130"/>
      <c r="E39" s="130"/>
      <c r="F39" s="130"/>
      <c r="G39" s="130"/>
      <c r="H39" s="130"/>
    </row>
    <row r="40" spans="2:8" ht="15" customHeight="1" x14ac:dyDescent="0.25">
      <c r="B40" s="61" t="s">
        <v>44</v>
      </c>
      <c r="C40" s="61"/>
      <c r="D40" s="61"/>
      <c r="E40" s="61"/>
      <c r="F40" s="61"/>
      <c r="G40" s="61"/>
      <c r="H40" s="61"/>
    </row>
    <row r="41" spans="2:8" x14ac:dyDescent="0.25">
      <c r="B41" s="61"/>
      <c r="C41" s="61"/>
      <c r="D41" s="61"/>
      <c r="E41" s="61"/>
      <c r="F41" s="61"/>
      <c r="G41" s="61"/>
      <c r="H41" s="61"/>
    </row>
    <row r="42" spans="2:8" x14ac:dyDescent="0.25">
      <c r="B42" s="61"/>
      <c r="C42" s="61"/>
      <c r="D42" s="61"/>
      <c r="E42" s="61"/>
      <c r="F42" s="61"/>
      <c r="G42" s="61"/>
      <c r="H42" s="61"/>
    </row>
    <row r="43" spans="2:8" x14ac:dyDescent="0.25">
      <c r="B43" s="61"/>
      <c r="C43" s="61"/>
      <c r="D43" s="61"/>
      <c r="E43" s="61"/>
      <c r="F43" s="61"/>
      <c r="G43" s="61"/>
      <c r="H43" s="61"/>
    </row>
  </sheetData>
  <sheetProtection algorithmName="SHA-512" hashValue="FhN7d8PrrBaZMgcrfuxYM0S0AfFxs0MZI1aAtDImX8g+HnEYB1kU4gPwNqkO2M87mkVqAVOUSzUyMRFmzuvjkA==" saltValue="AlwSAojC2bCCaWpCGMoV8A==" spinCount="100000" sheet="1" objects="1" scenarios="1"/>
  <mergeCells count="36">
    <mergeCell ref="B37:H39"/>
    <mergeCell ref="B36:H36"/>
    <mergeCell ref="B40:H43"/>
    <mergeCell ref="B6:B7"/>
    <mergeCell ref="C6:H7"/>
    <mergeCell ref="B26:C26"/>
    <mergeCell ref="D26:E26"/>
    <mergeCell ref="F26:G26"/>
    <mergeCell ref="B8:H8"/>
    <mergeCell ref="C9:F9"/>
    <mergeCell ref="B10:H10"/>
    <mergeCell ref="B11:H11"/>
    <mergeCell ref="B12:H12"/>
    <mergeCell ref="B13:H13"/>
    <mergeCell ref="B14:H14"/>
    <mergeCell ref="C18:G18"/>
    <mergeCell ref="B2:H2"/>
    <mergeCell ref="B3:H3"/>
    <mergeCell ref="B4:H4"/>
    <mergeCell ref="B5:H5"/>
    <mergeCell ref="C21:G21"/>
    <mergeCell ref="C33:F34"/>
    <mergeCell ref="B15:H15"/>
    <mergeCell ref="B30:G30"/>
    <mergeCell ref="B31:G31"/>
    <mergeCell ref="B28:C28"/>
    <mergeCell ref="D28:E28"/>
    <mergeCell ref="F28:G28"/>
    <mergeCell ref="B29:C29"/>
    <mergeCell ref="D29:E29"/>
    <mergeCell ref="F29:G29"/>
    <mergeCell ref="C23:G23"/>
    <mergeCell ref="B25:G25"/>
    <mergeCell ref="B27:C27"/>
    <mergeCell ref="D27:E27"/>
    <mergeCell ref="F27:G27"/>
  </mergeCells>
  <pageMargins left="0.7" right="0.7" top="0.75" bottom="0.75" header="0.3" footer="0.3"/>
  <pageSetup paperSize="9" scale="51" orientation="portrait" r:id="rId1"/>
  <colBreaks count="1" manualBreakCount="1">
    <brk id="8" max="30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57CFA-396B-40D2-97D3-D8104F764515}">
  <dimension ref="A1:H43"/>
  <sheetViews>
    <sheetView topLeftCell="A28" zoomScale="86" zoomScaleNormal="86" zoomScaleSheetLayoutView="70" workbookViewId="0">
      <selection activeCell="C6" sqref="C6:H7"/>
    </sheetView>
  </sheetViews>
  <sheetFormatPr baseColWidth="10" defaultColWidth="11.42578125" defaultRowHeight="15" x14ac:dyDescent="0.25"/>
  <cols>
    <col min="2" max="2" width="15.42578125" customWidth="1"/>
    <col min="3" max="3" width="54.42578125" customWidth="1"/>
    <col min="4" max="4" width="4.85546875" bestFit="1" customWidth="1"/>
    <col min="5" max="5" width="18.140625" bestFit="1" customWidth="1"/>
    <col min="6" max="6" width="12.5703125" customWidth="1"/>
    <col min="7" max="7" width="29.28515625" customWidth="1"/>
    <col min="8" max="8" width="34" customWidth="1"/>
  </cols>
  <sheetData>
    <row r="1" spans="2:8" ht="15.75" thickBot="1" x14ac:dyDescent="0.3"/>
    <row r="2" spans="2:8" ht="15.75" thickBot="1" x14ac:dyDescent="0.3">
      <c r="B2" s="51"/>
      <c r="C2" s="52"/>
      <c r="D2" s="52"/>
      <c r="E2" s="52"/>
      <c r="F2" s="52"/>
      <c r="G2" s="52"/>
      <c r="H2" s="53"/>
    </row>
    <row r="3" spans="2:8" ht="20.25" x14ac:dyDescent="0.25">
      <c r="B3" s="54" t="s">
        <v>0</v>
      </c>
      <c r="C3" s="55"/>
      <c r="D3" s="55"/>
      <c r="E3" s="55"/>
      <c r="F3" s="55"/>
      <c r="G3" s="55"/>
      <c r="H3" s="56"/>
    </row>
    <row r="4" spans="2:8" ht="20.25" x14ac:dyDescent="0.25">
      <c r="B4" s="57" t="s">
        <v>42</v>
      </c>
      <c r="C4" s="58"/>
      <c r="D4" s="58"/>
      <c r="E4" s="58"/>
      <c r="F4" s="58"/>
      <c r="G4" s="58"/>
      <c r="H4" s="59"/>
    </row>
    <row r="5" spans="2:8" ht="21" thickBot="1" x14ac:dyDescent="0.3">
      <c r="B5" s="57" t="s">
        <v>1</v>
      </c>
      <c r="C5" s="58"/>
      <c r="D5" s="58"/>
      <c r="E5" s="58"/>
      <c r="F5" s="58"/>
      <c r="G5" s="58"/>
      <c r="H5" s="59"/>
    </row>
    <row r="6" spans="2:8" x14ac:dyDescent="0.25">
      <c r="B6" s="68" t="s">
        <v>2</v>
      </c>
      <c r="C6" s="63" t="s">
        <v>3</v>
      </c>
      <c r="D6" s="63"/>
      <c r="E6" s="63"/>
      <c r="F6" s="63"/>
      <c r="G6" s="63"/>
      <c r="H6" s="64"/>
    </row>
    <row r="7" spans="2:8" ht="22.5" customHeight="1" thickBot="1" x14ac:dyDescent="0.3">
      <c r="B7" s="87"/>
      <c r="C7" s="88"/>
      <c r="D7" s="88"/>
      <c r="E7" s="88"/>
      <c r="F7" s="88"/>
      <c r="G7" s="88"/>
      <c r="H7" s="89"/>
    </row>
    <row r="8" spans="2:8" ht="15.75" thickBot="1" x14ac:dyDescent="0.3">
      <c r="B8" s="51"/>
      <c r="C8" s="52"/>
      <c r="D8" s="52"/>
      <c r="E8" s="52"/>
      <c r="F8" s="52"/>
      <c r="G8" s="52"/>
      <c r="H8" s="53"/>
    </row>
    <row r="9" spans="2:8" x14ac:dyDescent="0.25">
      <c r="B9" s="1" t="s">
        <v>4</v>
      </c>
      <c r="C9" s="93"/>
      <c r="D9" s="93"/>
      <c r="E9" s="93"/>
      <c r="F9" s="93"/>
      <c r="G9" s="2"/>
      <c r="H9" s="3"/>
    </row>
    <row r="10" spans="2:8" x14ac:dyDescent="0.25">
      <c r="B10" s="94" t="s">
        <v>5</v>
      </c>
      <c r="C10" s="95"/>
      <c r="D10" s="95"/>
      <c r="E10" s="95"/>
      <c r="F10" s="95"/>
      <c r="G10" s="95"/>
      <c r="H10" s="96"/>
    </row>
    <row r="11" spans="2:8" x14ac:dyDescent="0.25">
      <c r="B11" s="94" t="s">
        <v>6</v>
      </c>
      <c r="C11" s="95"/>
      <c r="D11" s="95"/>
      <c r="E11" s="95"/>
      <c r="F11" s="95"/>
      <c r="G11" s="95"/>
      <c r="H11" s="96"/>
    </row>
    <row r="12" spans="2:8" x14ac:dyDescent="0.25">
      <c r="B12" s="94" t="s">
        <v>7</v>
      </c>
      <c r="C12" s="95"/>
      <c r="D12" s="95"/>
      <c r="E12" s="95"/>
      <c r="F12" s="95"/>
      <c r="G12" s="95"/>
      <c r="H12" s="96"/>
    </row>
    <row r="13" spans="2:8" ht="30.75" customHeight="1" thickBot="1" x14ac:dyDescent="0.3">
      <c r="B13" s="97" t="s">
        <v>8</v>
      </c>
      <c r="C13" s="98"/>
      <c r="D13" s="98"/>
      <c r="E13" s="98"/>
      <c r="F13" s="98"/>
      <c r="G13" s="98"/>
      <c r="H13" s="99"/>
    </row>
    <row r="14" spans="2:8" ht="24" thickBot="1" x14ac:dyDescent="0.3">
      <c r="B14" s="100" t="s">
        <v>46</v>
      </c>
      <c r="C14" s="101"/>
      <c r="D14" s="101"/>
      <c r="E14" s="101"/>
      <c r="F14" s="101"/>
      <c r="G14" s="101"/>
      <c r="H14" s="102"/>
    </row>
    <row r="15" spans="2:8" ht="24" thickBot="1" x14ac:dyDescent="0.3">
      <c r="B15" s="100" t="s">
        <v>40</v>
      </c>
      <c r="C15" s="101"/>
      <c r="D15" s="101"/>
      <c r="E15" s="101"/>
      <c r="F15" s="101"/>
      <c r="G15" s="101"/>
      <c r="H15" s="102"/>
    </row>
    <row r="16" spans="2:8" ht="15.75" thickBot="1" x14ac:dyDescent="0.3">
      <c r="B16" s="4"/>
      <c r="C16" s="5"/>
      <c r="D16" s="6"/>
      <c r="E16" s="7"/>
      <c r="F16" s="7"/>
      <c r="G16" s="8"/>
      <c r="H16" s="9"/>
    </row>
    <row r="17" spans="2:8" x14ac:dyDescent="0.25">
      <c r="B17" s="10" t="s">
        <v>9</v>
      </c>
      <c r="C17" s="11" t="s">
        <v>10</v>
      </c>
      <c r="D17" s="12" t="s">
        <v>11</v>
      </c>
      <c r="E17" s="13" t="s">
        <v>12</v>
      </c>
      <c r="F17" s="14" t="s">
        <v>13</v>
      </c>
      <c r="G17" s="13" t="s">
        <v>14</v>
      </c>
      <c r="H17" s="15" t="s">
        <v>15</v>
      </c>
    </row>
    <row r="18" spans="2:8" x14ac:dyDescent="0.25">
      <c r="B18" s="16">
        <v>1</v>
      </c>
      <c r="C18" s="103" t="s">
        <v>16</v>
      </c>
      <c r="D18" s="104"/>
      <c r="E18" s="104"/>
      <c r="F18" s="104"/>
      <c r="G18" s="105"/>
      <c r="H18" s="17">
        <f>SUM(G19:G20)</f>
        <v>18224422.25</v>
      </c>
    </row>
    <row r="19" spans="2:8" x14ac:dyDescent="0.25">
      <c r="B19" s="18" t="s">
        <v>17</v>
      </c>
      <c r="C19" s="19" t="s">
        <v>18</v>
      </c>
      <c r="D19" s="20" t="s">
        <v>19</v>
      </c>
      <c r="E19" s="21">
        <v>5987</v>
      </c>
      <c r="F19" s="22">
        <v>36.75</v>
      </c>
      <c r="G19" s="21">
        <f>ROUND(E19*F19,2)</f>
        <v>220022.25</v>
      </c>
      <c r="H19" s="23"/>
    </row>
    <row r="20" spans="2:8" ht="37.5" customHeight="1" x14ac:dyDescent="0.25">
      <c r="B20" s="18" t="s">
        <v>20</v>
      </c>
      <c r="C20" s="19" t="s">
        <v>41</v>
      </c>
      <c r="D20" s="20" t="s">
        <v>19</v>
      </c>
      <c r="E20" s="21">
        <v>824</v>
      </c>
      <c r="F20" s="22">
        <v>21850</v>
      </c>
      <c r="G20" s="21">
        <f>ROUND(E20*F20,2)</f>
        <v>18004400</v>
      </c>
      <c r="H20" s="23"/>
    </row>
    <row r="21" spans="2:8" x14ac:dyDescent="0.25">
      <c r="B21" s="16">
        <v>2</v>
      </c>
      <c r="C21" s="103" t="s">
        <v>21</v>
      </c>
      <c r="D21" s="104"/>
      <c r="E21" s="104"/>
      <c r="F21" s="104"/>
      <c r="G21" s="105"/>
      <c r="H21" s="17">
        <f>SUM(G22)</f>
        <v>6141828</v>
      </c>
    </row>
    <row r="22" spans="2:8" x14ac:dyDescent="0.25">
      <c r="B22" s="18">
        <v>2.1</v>
      </c>
      <c r="C22" s="19" t="s">
        <v>22</v>
      </c>
      <c r="D22" s="20" t="s">
        <v>19</v>
      </c>
      <c r="E22" s="21">
        <v>782</v>
      </c>
      <c r="F22" s="22">
        <v>7854</v>
      </c>
      <c r="G22" s="21">
        <f>ROUND(E22*F22,2)</f>
        <v>6141828</v>
      </c>
      <c r="H22" s="23"/>
    </row>
    <row r="23" spans="2:8" x14ac:dyDescent="0.25">
      <c r="B23" s="16">
        <v>3</v>
      </c>
      <c r="C23" s="103" t="s">
        <v>23</v>
      </c>
      <c r="D23" s="104"/>
      <c r="E23" s="104"/>
      <c r="F23" s="104"/>
      <c r="G23" s="105"/>
      <c r="H23" s="17">
        <f>SUM(G24)</f>
        <v>7218729</v>
      </c>
    </row>
    <row r="24" spans="2:8" ht="71.25" customHeight="1" thickBot="1" x14ac:dyDescent="0.3">
      <c r="B24" s="18">
        <v>3.1</v>
      </c>
      <c r="C24" s="19" t="s">
        <v>24</v>
      </c>
      <c r="D24" s="20" t="s">
        <v>25</v>
      </c>
      <c r="E24" s="21">
        <v>196428</v>
      </c>
      <c r="F24" s="22">
        <v>36.75</v>
      </c>
      <c r="G24" s="21">
        <f>ROUND(E24*F24,2)</f>
        <v>7218729</v>
      </c>
      <c r="H24" s="23"/>
    </row>
    <row r="25" spans="2:8" ht="18.75" customHeight="1" thickBot="1" x14ac:dyDescent="0.3">
      <c r="B25" s="90" t="s">
        <v>26</v>
      </c>
      <c r="C25" s="91"/>
      <c r="D25" s="91"/>
      <c r="E25" s="91"/>
      <c r="F25" s="91"/>
      <c r="G25" s="92"/>
      <c r="H25" s="24">
        <f>SUM(H18:H24)</f>
        <v>31584979.25</v>
      </c>
    </row>
    <row r="26" spans="2:8" ht="15" customHeight="1" x14ac:dyDescent="0.25">
      <c r="B26" s="106" t="s">
        <v>27</v>
      </c>
      <c r="C26" s="107"/>
      <c r="D26" s="108" t="s">
        <v>28</v>
      </c>
      <c r="E26" s="109"/>
      <c r="F26" s="110">
        <v>0.17199999999999999</v>
      </c>
      <c r="G26" s="111"/>
      <c r="H26" s="25">
        <f>+H25*F26</f>
        <v>5432616.4309999999</v>
      </c>
    </row>
    <row r="27" spans="2:8" ht="15" customHeight="1" x14ac:dyDescent="0.25">
      <c r="B27" s="112" t="s">
        <v>29</v>
      </c>
      <c r="C27" s="113"/>
      <c r="D27" s="114" t="s">
        <v>30</v>
      </c>
      <c r="E27" s="115"/>
      <c r="F27" s="116">
        <v>0.01</v>
      </c>
      <c r="G27" s="117"/>
      <c r="H27" s="26">
        <f>+H25*F27</f>
        <v>315849.79249999998</v>
      </c>
    </row>
    <row r="28" spans="2:8" ht="15" customHeight="1" x14ac:dyDescent="0.25">
      <c r="B28" s="112" t="s">
        <v>31</v>
      </c>
      <c r="C28" s="113"/>
      <c r="D28" s="114" t="s">
        <v>32</v>
      </c>
      <c r="E28" s="115"/>
      <c r="F28" s="116">
        <v>0.04</v>
      </c>
      <c r="G28" s="117"/>
      <c r="H28" s="26">
        <f>+H25*F28</f>
        <v>1263399.17</v>
      </c>
    </row>
    <row r="29" spans="2:8" ht="15.75" customHeight="1" thickBot="1" x14ac:dyDescent="0.3">
      <c r="B29" s="118" t="s">
        <v>33</v>
      </c>
      <c r="C29" s="119"/>
      <c r="D29" s="120" t="s">
        <v>34</v>
      </c>
      <c r="E29" s="121"/>
      <c r="F29" s="122">
        <v>0.19</v>
      </c>
      <c r="G29" s="123"/>
      <c r="H29" s="27">
        <f>+H28*F29</f>
        <v>240045.84229999999</v>
      </c>
    </row>
    <row r="30" spans="2:8" ht="18.75" customHeight="1" thickBot="1" x14ac:dyDescent="0.3">
      <c r="B30" s="90" t="s">
        <v>35</v>
      </c>
      <c r="C30" s="91"/>
      <c r="D30" s="91"/>
      <c r="E30" s="91"/>
      <c r="F30" s="91"/>
      <c r="G30" s="91"/>
      <c r="H30" s="28">
        <f>SUM(H26:H29)</f>
        <v>7251911.2357999999</v>
      </c>
    </row>
    <row r="31" spans="2:8" ht="18.75" customHeight="1" thickBot="1" x14ac:dyDescent="0.3">
      <c r="B31" s="90" t="s">
        <v>36</v>
      </c>
      <c r="C31" s="91"/>
      <c r="D31" s="91"/>
      <c r="E31" s="91"/>
      <c r="F31" s="91"/>
      <c r="G31" s="91"/>
      <c r="H31" s="28">
        <f>+H25+H30</f>
        <v>38836890.485799998</v>
      </c>
    </row>
    <row r="32" spans="2:8" ht="15.75" thickBot="1" x14ac:dyDescent="0.3"/>
    <row r="33" spans="1:8" ht="152.25" customHeight="1" thickBot="1" x14ac:dyDescent="0.3">
      <c r="C33" s="124" t="s">
        <v>39</v>
      </c>
      <c r="D33" s="125"/>
      <c r="E33" s="125"/>
      <c r="F33" s="126"/>
      <c r="G33" s="29" t="s">
        <v>37</v>
      </c>
      <c r="H33" s="30" t="s">
        <v>38</v>
      </c>
    </row>
    <row r="34" spans="1:8" ht="87.75" customHeight="1" thickBot="1" x14ac:dyDescent="0.3">
      <c r="C34" s="127"/>
      <c r="D34" s="128"/>
      <c r="E34" s="128"/>
      <c r="F34" s="129"/>
      <c r="G34" s="33">
        <v>50000000</v>
      </c>
      <c r="H34" s="34">
        <f>+H31</f>
        <v>38836890.485799998</v>
      </c>
    </row>
    <row r="35" spans="1:8" ht="23.25" x14ac:dyDescent="0.25">
      <c r="C35" s="32"/>
      <c r="D35" s="32"/>
      <c r="E35" s="32"/>
      <c r="F35" s="32"/>
      <c r="G35" s="31"/>
      <c r="H35" s="31"/>
    </row>
    <row r="36" spans="1:8" x14ac:dyDescent="0.25">
      <c r="A36" s="60"/>
      <c r="B36" s="60"/>
      <c r="C36" s="60"/>
      <c r="D36" s="60"/>
      <c r="E36" s="60"/>
      <c r="F36" s="60"/>
      <c r="G36" s="60"/>
      <c r="H36" s="60"/>
    </row>
    <row r="37" spans="1:8" x14ac:dyDescent="0.25">
      <c r="A37" s="60"/>
      <c r="B37" s="60"/>
      <c r="C37" s="60"/>
      <c r="D37" s="60"/>
      <c r="E37" s="60"/>
      <c r="F37" s="60"/>
      <c r="G37" s="60"/>
      <c r="H37" s="60"/>
    </row>
    <row r="38" spans="1:8" x14ac:dyDescent="0.25">
      <c r="A38" s="60"/>
      <c r="B38" s="60"/>
      <c r="C38" s="60"/>
      <c r="D38" s="60"/>
      <c r="E38" s="60"/>
      <c r="F38" s="60"/>
      <c r="G38" s="60"/>
      <c r="H38" s="60"/>
    </row>
    <row r="39" spans="1:8" ht="41.25" customHeight="1" x14ac:dyDescent="0.25">
      <c r="A39" s="60"/>
      <c r="B39" s="60"/>
      <c r="C39" s="60"/>
      <c r="D39" s="60"/>
      <c r="E39" s="60"/>
      <c r="F39" s="60"/>
      <c r="G39" s="60"/>
      <c r="H39" s="60"/>
    </row>
    <row r="40" spans="1:8" ht="15" customHeight="1" x14ac:dyDescent="0.25">
      <c r="B40" s="61" t="s">
        <v>45</v>
      </c>
      <c r="C40" s="61"/>
      <c r="D40" s="61"/>
      <c r="E40" s="61"/>
      <c r="F40" s="61"/>
      <c r="G40" s="61"/>
      <c r="H40" s="61"/>
    </row>
    <row r="41" spans="1:8" x14ac:dyDescent="0.25">
      <c r="B41" s="61"/>
      <c r="C41" s="61"/>
      <c r="D41" s="61"/>
      <c r="E41" s="61"/>
      <c r="F41" s="61"/>
      <c r="G41" s="61"/>
      <c r="H41" s="61"/>
    </row>
    <row r="42" spans="1:8" x14ac:dyDescent="0.25">
      <c r="B42" s="61"/>
      <c r="C42" s="61"/>
      <c r="D42" s="61"/>
      <c r="E42" s="61"/>
      <c r="F42" s="61"/>
      <c r="G42" s="61"/>
      <c r="H42" s="61"/>
    </row>
    <row r="43" spans="1:8" x14ac:dyDescent="0.25">
      <c r="B43" s="61"/>
      <c r="C43" s="61"/>
      <c r="D43" s="61"/>
      <c r="E43" s="61"/>
      <c r="F43" s="61"/>
      <c r="G43" s="61"/>
      <c r="H43" s="61"/>
    </row>
  </sheetData>
  <sheetProtection algorithmName="SHA-512" hashValue="hyYXO+0HYPNjQIDWF5bwn30bEn+X3DUpQEQhbb7zBV2/gIA54KyjfhRmxRlh0yAVXq8CaOI8x4LXUM79B5oiVQ==" saltValue="33LssH1Kc5NZLLvHv5agoQ==" spinCount="100000" sheet="1" objects="1" scenarios="1"/>
  <mergeCells count="35">
    <mergeCell ref="B30:G30"/>
    <mergeCell ref="B31:G31"/>
    <mergeCell ref="C33:F34"/>
    <mergeCell ref="B40:H43"/>
    <mergeCell ref="A36:H39"/>
    <mergeCell ref="B28:C28"/>
    <mergeCell ref="D28:E28"/>
    <mergeCell ref="F28:G28"/>
    <mergeCell ref="B29:C29"/>
    <mergeCell ref="D29:E29"/>
    <mergeCell ref="F29:G29"/>
    <mergeCell ref="B26:C26"/>
    <mergeCell ref="D26:E26"/>
    <mergeCell ref="F26:G26"/>
    <mergeCell ref="B27:C27"/>
    <mergeCell ref="D27:E27"/>
    <mergeCell ref="F27:G27"/>
    <mergeCell ref="B25:G25"/>
    <mergeCell ref="B8:H8"/>
    <mergeCell ref="C9:F9"/>
    <mergeCell ref="B10:H10"/>
    <mergeCell ref="B11:H11"/>
    <mergeCell ref="B12:H12"/>
    <mergeCell ref="B13:H13"/>
    <mergeCell ref="B14:H14"/>
    <mergeCell ref="B15:H15"/>
    <mergeCell ref="C18:G18"/>
    <mergeCell ref="C21:G21"/>
    <mergeCell ref="C23:G23"/>
    <mergeCell ref="B2:H2"/>
    <mergeCell ref="B3:H3"/>
    <mergeCell ref="B4:H4"/>
    <mergeCell ref="B5:H5"/>
    <mergeCell ref="B6:B7"/>
    <mergeCell ref="C6:H7"/>
  </mergeCells>
  <pageMargins left="0.7" right="0.7" top="0.75" bottom="0.75" header="0.3" footer="0.3"/>
  <pageSetup paperSize="9" scale="51" orientation="portrait" r:id="rId1"/>
  <colBreaks count="1" manualBreakCount="1">
    <brk id="8" max="30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8E755-B4B4-49D2-B812-91B6E5379EED}">
  <dimension ref="B1:H43"/>
  <sheetViews>
    <sheetView topLeftCell="A25" zoomScale="86" zoomScaleNormal="86" zoomScaleSheetLayoutView="70" workbookViewId="0">
      <selection activeCell="C6" sqref="C6:H7"/>
    </sheetView>
  </sheetViews>
  <sheetFormatPr baseColWidth="10" defaultColWidth="11.42578125" defaultRowHeight="15" x14ac:dyDescent="0.25"/>
  <cols>
    <col min="2" max="2" width="15.42578125" customWidth="1"/>
    <col min="3" max="3" width="54.42578125" customWidth="1"/>
    <col min="4" max="4" width="4.85546875" bestFit="1" customWidth="1"/>
    <col min="5" max="5" width="18.140625" bestFit="1" customWidth="1"/>
    <col min="6" max="6" width="12.5703125" customWidth="1"/>
    <col min="7" max="7" width="29.28515625" customWidth="1"/>
    <col min="8" max="8" width="34" customWidth="1"/>
  </cols>
  <sheetData>
    <row r="1" spans="2:8" ht="15.75" thickBot="1" x14ac:dyDescent="0.3"/>
    <row r="2" spans="2:8" ht="15.75" thickBot="1" x14ac:dyDescent="0.3">
      <c r="B2" s="51"/>
      <c r="C2" s="52"/>
      <c r="D2" s="52"/>
      <c r="E2" s="52"/>
      <c r="F2" s="52"/>
      <c r="G2" s="52"/>
      <c r="H2" s="53"/>
    </row>
    <row r="3" spans="2:8" ht="20.25" x14ac:dyDescent="0.25">
      <c r="B3" s="54" t="s">
        <v>0</v>
      </c>
      <c r="C3" s="55"/>
      <c r="D3" s="55"/>
      <c r="E3" s="55"/>
      <c r="F3" s="55"/>
      <c r="G3" s="55"/>
      <c r="H3" s="56"/>
    </row>
    <row r="4" spans="2:8" ht="20.25" x14ac:dyDescent="0.25">
      <c r="B4" s="57" t="s">
        <v>42</v>
      </c>
      <c r="C4" s="58"/>
      <c r="D4" s="58"/>
      <c r="E4" s="58"/>
      <c r="F4" s="58"/>
      <c r="G4" s="58"/>
      <c r="H4" s="59"/>
    </row>
    <row r="5" spans="2:8" ht="21" thickBot="1" x14ac:dyDescent="0.3">
      <c r="B5" s="57" t="s">
        <v>1</v>
      </c>
      <c r="C5" s="58"/>
      <c r="D5" s="58"/>
      <c r="E5" s="58"/>
      <c r="F5" s="58"/>
      <c r="G5" s="58"/>
      <c r="H5" s="59"/>
    </row>
    <row r="6" spans="2:8" x14ac:dyDescent="0.25">
      <c r="B6" s="68" t="s">
        <v>2</v>
      </c>
      <c r="C6" s="63" t="s">
        <v>3</v>
      </c>
      <c r="D6" s="63"/>
      <c r="E6" s="63"/>
      <c r="F6" s="63"/>
      <c r="G6" s="63"/>
      <c r="H6" s="64"/>
    </row>
    <row r="7" spans="2:8" ht="22.5" customHeight="1" thickBot="1" x14ac:dyDescent="0.3">
      <c r="B7" s="87"/>
      <c r="C7" s="88"/>
      <c r="D7" s="88"/>
      <c r="E7" s="88"/>
      <c r="F7" s="88"/>
      <c r="G7" s="88"/>
      <c r="H7" s="89"/>
    </row>
    <row r="8" spans="2:8" ht="15.75" thickBot="1" x14ac:dyDescent="0.3">
      <c r="B8" s="51"/>
      <c r="C8" s="52"/>
      <c r="D8" s="52"/>
      <c r="E8" s="52"/>
      <c r="F8" s="52"/>
      <c r="G8" s="52"/>
      <c r="H8" s="53"/>
    </row>
    <row r="9" spans="2:8" x14ac:dyDescent="0.25">
      <c r="B9" s="1" t="s">
        <v>4</v>
      </c>
      <c r="C9" s="93"/>
      <c r="D9" s="93"/>
      <c r="E9" s="93"/>
      <c r="F9" s="93"/>
      <c r="G9" s="2"/>
      <c r="H9" s="3"/>
    </row>
    <row r="10" spans="2:8" x14ac:dyDescent="0.25">
      <c r="B10" s="94" t="s">
        <v>5</v>
      </c>
      <c r="C10" s="95"/>
      <c r="D10" s="95"/>
      <c r="E10" s="95"/>
      <c r="F10" s="95"/>
      <c r="G10" s="95"/>
      <c r="H10" s="96"/>
    </row>
    <row r="11" spans="2:8" x14ac:dyDescent="0.25">
      <c r="B11" s="94" t="s">
        <v>6</v>
      </c>
      <c r="C11" s="95"/>
      <c r="D11" s="95"/>
      <c r="E11" s="95"/>
      <c r="F11" s="95"/>
      <c r="G11" s="95"/>
      <c r="H11" s="96"/>
    </row>
    <row r="12" spans="2:8" x14ac:dyDescent="0.25">
      <c r="B12" s="94" t="s">
        <v>7</v>
      </c>
      <c r="C12" s="95"/>
      <c r="D12" s="95"/>
      <c r="E12" s="95"/>
      <c r="F12" s="95"/>
      <c r="G12" s="95"/>
      <c r="H12" s="96"/>
    </row>
    <row r="13" spans="2:8" ht="30.75" customHeight="1" thickBot="1" x14ac:dyDescent="0.3">
      <c r="B13" s="97" t="s">
        <v>8</v>
      </c>
      <c r="C13" s="98"/>
      <c r="D13" s="98"/>
      <c r="E13" s="98"/>
      <c r="F13" s="98"/>
      <c r="G13" s="98"/>
      <c r="H13" s="99"/>
    </row>
    <row r="14" spans="2:8" ht="24" thickBot="1" x14ac:dyDescent="0.3">
      <c r="B14" s="100" t="s">
        <v>49</v>
      </c>
      <c r="C14" s="101"/>
      <c r="D14" s="101"/>
      <c r="E14" s="101"/>
      <c r="F14" s="101"/>
      <c r="G14" s="101"/>
      <c r="H14" s="102"/>
    </row>
    <row r="15" spans="2:8" ht="24" thickBot="1" x14ac:dyDescent="0.3">
      <c r="B15" s="100" t="s">
        <v>40</v>
      </c>
      <c r="C15" s="101"/>
      <c r="D15" s="101"/>
      <c r="E15" s="101"/>
      <c r="F15" s="101"/>
      <c r="G15" s="101"/>
      <c r="H15" s="102"/>
    </row>
    <row r="16" spans="2:8" ht="15.75" thickBot="1" x14ac:dyDescent="0.3">
      <c r="B16" s="4"/>
      <c r="C16" s="5"/>
      <c r="D16" s="6"/>
      <c r="E16" s="7"/>
      <c r="F16" s="7"/>
      <c r="G16" s="8"/>
      <c r="H16" s="9"/>
    </row>
    <row r="17" spans="2:8" x14ac:dyDescent="0.25">
      <c r="B17" s="10" t="s">
        <v>9</v>
      </c>
      <c r="C17" s="11" t="s">
        <v>10</v>
      </c>
      <c r="D17" s="12" t="s">
        <v>11</v>
      </c>
      <c r="E17" s="13" t="s">
        <v>12</v>
      </c>
      <c r="F17" s="14" t="s">
        <v>13</v>
      </c>
      <c r="G17" s="13" t="s">
        <v>14</v>
      </c>
      <c r="H17" s="15" t="s">
        <v>15</v>
      </c>
    </row>
    <row r="18" spans="2:8" x14ac:dyDescent="0.25">
      <c r="B18" s="16">
        <v>1</v>
      </c>
      <c r="C18" s="103" t="s">
        <v>16</v>
      </c>
      <c r="D18" s="104"/>
      <c r="E18" s="104"/>
      <c r="F18" s="104"/>
      <c r="G18" s="105"/>
      <c r="H18" s="17">
        <f>SUM(G19:G20)</f>
        <v>19885500</v>
      </c>
    </row>
    <row r="19" spans="2:8" x14ac:dyDescent="0.25">
      <c r="B19" s="18" t="s">
        <v>17</v>
      </c>
      <c r="C19" s="19" t="s">
        <v>18</v>
      </c>
      <c r="D19" s="20" t="s">
        <v>19</v>
      </c>
      <c r="E19" s="21">
        <v>6000</v>
      </c>
      <c r="F19" s="22">
        <v>36.75</v>
      </c>
      <c r="G19" s="21">
        <f>ROUND(E19*F19,2)</f>
        <v>220500</v>
      </c>
      <c r="H19" s="23"/>
    </row>
    <row r="20" spans="2:8" ht="37.5" customHeight="1" x14ac:dyDescent="0.25">
      <c r="B20" s="18" t="s">
        <v>20</v>
      </c>
      <c r="C20" s="19" t="s">
        <v>41</v>
      </c>
      <c r="D20" s="20" t="s">
        <v>19</v>
      </c>
      <c r="E20" s="21">
        <v>900</v>
      </c>
      <c r="F20" s="22">
        <v>21850</v>
      </c>
      <c r="G20" s="21">
        <f>ROUND(E20*F20,2)</f>
        <v>19665000</v>
      </c>
      <c r="H20" s="23"/>
    </row>
    <row r="21" spans="2:8" x14ac:dyDescent="0.25">
      <c r="B21" s="16">
        <v>2</v>
      </c>
      <c r="C21" s="103" t="s">
        <v>21</v>
      </c>
      <c r="D21" s="104"/>
      <c r="E21" s="104"/>
      <c r="F21" s="104"/>
      <c r="G21" s="105"/>
      <c r="H21" s="17">
        <f>SUM(G22)</f>
        <v>7854000</v>
      </c>
    </row>
    <row r="22" spans="2:8" x14ac:dyDescent="0.25">
      <c r="B22" s="18">
        <v>2.1</v>
      </c>
      <c r="C22" s="19" t="s">
        <v>22</v>
      </c>
      <c r="D22" s="20" t="s">
        <v>19</v>
      </c>
      <c r="E22" s="21">
        <v>1000</v>
      </c>
      <c r="F22" s="22">
        <v>7854</v>
      </c>
      <c r="G22" s="21">
        <f>ROUND(E22*F22,2)</f>
        <v>7854000</v>
      </c>
      <c r="H22" s="23"/>
    </row>
    <row r="23" spans="2:8" x14ac:dyDescent="0.25">
      <c r="B23" s="16">
        <v>3</v>
      </c>
      <c r="C23" s="103" t="s">
        <v>23</v>
      </c>
      <c r="D23" s="104"/>
      <c r="E23" s="104"/>
      <c r="F23" s="104"/>
      <c r="G23" s="105"/>
      <c r="H23" s="17">
        <f>SUM(G24)</f>
        <v>4410000</v>
      </c>
    </row>
    <row r="24" spans="2:8" ht="71.25" customHeight="1" thickBot="1" x14ac:dyDescent="0.3">
      <c r="B24" s="18">
        <v>3.1</v>
      </c>
      <c r="C24" s="19" t="s">
        <v>24</v>
      </c>
      <c r="D24" s="20" t="s">
        <v>25</v>
      </c>
      <c r="E24" s="21">
        <v>120000</v>
      </c>
      <c r="F24" s="22">
        <v>36.75</v>
      </c>
      <c r="G24" s="21">
        <f>ROUND(E24*F24,2)</f>
        <v>4410000</v>
      </c>
      <c r="H24" s="23"/>
    </row>
    <row r="25" spans="2:8" ht="18.75" customHeight="1" thickBot="1" x14ac:dyDescent="0.3">
      <c r="B25" s="90" t="s">
        <v>26</v>
      </c>
      <c r="C25" s="91"/>
      <c r="D25" s="91"/>
      <c r="E25" s="91"/>
      <c r="F25" s="91"/>
      <c r="G25" s="92"/>
      <c r="H25" s="24">
        <f>SUM(H18:H24)</f>
        <v>32149500</v>
      </c>
    </row>
    <row r="26" spans="2:8" ht="15" customHeight="1" x14ac:dyDescent="0.25">
      <c r="B26" s="106" t="s">
        <v>27</v>
      </c>
      <c r="C26" s="107"/>
      <c r="D26" s="108" t="s">
        <v>28</v>
      </c>
      <c r="E26" s="109"/>
      <c r="F26" s="110">
        <v>0.17199999999999999</v>
      </c>
      <c r="G26" s="111"/>
      <c r="H26" s="25">
        <f>+H25*F26</f>
        <v>5529714</v>
      </c>
    </row>
    <row r="27" spans="2:8" ht="15" customHeight="1" x14ac:dyDescent="0.25">
      <c r="B27" s="112" t="s">
        <v>29</v>
      </c>
      <c r="C27" s="113"/>
      <c r="D27" s="114" t="s">
        <v>30</v>
      </c>
      <c r="E27" s="115"/>
      <c r="F27" s="116">
        <v>0.01</v>
      </c>
      <c r="G27" s="117"/>
      <c r="H27" s="26">
        <f>+H25*F27</f>
        <v>321495</v>
      </c>
    </row>
    <row r="28" spans="2:8" ht="15" customHeight="1" x14ac:dyDescent="0.25">
      <c r="B28" s="112" t="s">
        <v>31</v>
      </c>
      <c r="C28" s="113"/>
      <c r="D28" s="114" t="s">
        <v>32</v>
      </c>
      <c r="E28" s="115"/>
      <c r="F28" s="116">
        <v>0.04</v>
      </c>
      <c r="G28" s="117"/>
      <c r="H28" s="26">
        <f>+H25*F28</f>
        <v>1285980</v>
      </c>
    </row>
    <row r="29" spans="2:8" ht="15.75" customHeight="1" thickBot="1" x14ac:dyDescent="0.3">
      <c r="B29" s="118" t="s">
        <v>33</v>
      </c>
      <c r="C29" s="119"/>
      <c r="D29" s="120" t="s">
        <v>34</v>
      </c>
      <c r="E29" s="121"/>
      <c r="F29" s="122">
        <v>0.19</v>
      </c>
      <c r="G29" s="123"/>
      <c r="H29" s="27">
        <f>+H28*F29</f>
        <v>244336.2</v>
      </c>
    </row>
    <row r="30" spans="2:8" ht="18.75" customHeight="1" thickBot="1" x14ac:dyDescent="0.3">
      <c r="B30" s="90" t="s">
        <v>35</v>
      </c>
      <c r="C30" s="91"/>
      <c r="D30" s="91"/>
      <c r="E30" s="91"/>
      <c r="F30" s="91"/>
      <c r="G30" s="91"/>
      <c r="H30" s="28">
        <f>SUM(H26:H29)</f>
        <v>7381525.2000000002</v>
      </c>
    </row>
    <row r="31" spans="2:8" ht="18.75" customHeight="1" thickBot="1" x14ac:dyDescent="0.3">
      <c r="B31" s="90" t="s">
        <v>36</v>
      </c>
      <c r="C31" s="91"/>
      <c r="D31" s="91"/>
      <c r="E31" s="91"/>
      <c r="F31" s="91"/>
      <c r="G31" s="91"/>
      <c r="H31" s="28">
        <f>+H25+H30</f>
        <v>39531025.200000003</v>
      </c>
    </row>
    <row r="32" spans="2:8" ht="15.75" thickBot="1" x14ac:dyDescent="0.3"/>
    <row r="33" spans="2:8" ht="152.25" customHeight="1" thickBot="1" x14ac:dyDescent="0.3">
      <c r="C33" s="124" t="s">
        <v>39</v>
      </c>
      <c r="D33" s="125"/>
      <c r="E33" s="125"/>
      <c r="F33" s="126"/>
      <c r="G33" s="29" t="s">
        <v>37</v>
      </c>
      <c r="H33" s="30" t="s">
        <v>38</v>
      </c>
    </row>
    <row r="34" spans="2:8" ht="87.75" customHeight="1" thickBot="1" x14ac:dyDescent="0.3">
      <c r="C34" s="127"/>
      <c r="D34" s="128"/>
      <c r="E34" s="128"/>
      <c r="F34" s="129"/>
      <c r="G34" s="33">
        <v>50000000</v>
      </c>
      <c r="H34" s="34">
        <f>+H31</f>
        <v>39531025.200000003</v>
      </c>
    </row>
    <row r="35" spans="2:8" ht="87.75" customHeight="1" x14ac:dyDescent="0.25">
      <c r="B35" s="60"/>
      <c r="C35" s="60"/>
      <c r="D35" s="60"/>
      <c r="E35" s="60"/>
      <c r="F35" s="60"/>
      <c r="G35" s="60"/>
      <c r="H35" s="60"/>
    </row>
    <row r="36" spans="2:8" ht="47.25" customHeight="1" x14ac:dyDescent="0.25">
      <c r="B36" s="60"/>
      <c r="C36" s="60"/>
      <c r="D36" s="60"/>
      <c r="E36" s="60"/>
      <c r="F36" s="60"/>
      <c r="G36" s="60"/>
      <c r="H36" s="60"/>
    </row>
    <row r="37" spans="2:8" ht="61.5" customHeight="1" x14ac:dyDescent="0.25">
      <c r="B37" s="60"/>
      <c r="C37" s="60"/>
      <c r="D37" s="60"/>
      <c r="E37" s="60"/>
      <c r="F37" s="60"/>
      <c r="G37" s="60"/>
      <c r="H37" s="60"/>
    </row>
    <row r="38" spans="2:8" ht="68.25" hidden="1" customHeight="1" x14ac:dyDescent="0.25">
      <c r="B38" s="60"/>
      <c r="C38" s="60"/>
      <c r="D38" s="60"/>
      <c r="E38" s="60"/>
      <c r="F38" s="60"/>
      <c r="G38" s="60"/>
      <c r="H38" s="60"/>
    </row>
    <row r="39" spans="2:8" hidden="1" x14ac:dyDescent="0.25">
      <c r="B39" s="60"/>
      <c r="C39" s="60"/>
      <c r="D39" s="60"/>
      <c r="E39" s="60"/>
      <c r="F39" s="60"/>
      <c r="G39" s="60"/>
      <c r="H39" s="60"/>
    </row>
    <row r="40" spans="2:8" ht="15" customHeight="1" x14ac:dyDescent="0.25">
      <c r="B40" s="61" t="s">
        <v>45</v>
      </c>
      <c r="C40" s="61"/>
      <c r="D40" s="61"/>
      <c r="E40" s="61"/>
      <c r="F40" s="61"/>
      <c r="G40" s="61"/>
      <c r="H40" s="61"/>
    </row>
    <row r="41" spans="2:8" x14ac:dyDescent="0.25">
      <c r="B41" s="61"/>
      <c r="C41" s="61"/>
      <c r="D41" s="61"/>
      <c r="E41" s="61"/>
      <c r="F41" s="61"/>
      <c r="G41" s="61"/>
      <c r="H41" s="61"/>
    </row>
    <row r="42" spans="2:8" x14ac:dyDescent="0.25">
      <c r="B42" s="61"/>
      <c r="C42" s="61"/>
      <c r="D42" s="61"/>
      <c r="E42" s="61"/>
      <c r="F42" s="61"/>
      <c r="G42" s="61"/>
      <c r="H42" s="61"/>
    </row>
    <row r="43" spans="2:8" x14ac:dyDescent="0.25">
      <c r="B43" s="61"/>
      <c r="C43" s="61"/>
      <c r="D43" s="61"/>
      <c r="E43" s="61"/>
      <c r="F43" s="61"/>
      <c r="G43" s="61"/>
      <c r="H43" s="61"/>
    </row>
  </sheetData>
  <sheetProtection algorithmName="SHA-512" hashValue="SxVCO2ELfoEas4SieF01e+XwjpOfFotQSvz3mrwKkXPieDZm+fLD5dyfILTbz+d+DW8BCm7NaKYDEB9w2Lz1nw==" saltValue="UB8gZqP4WPiljEMShdpzaA==" spinCount="100000" sheet="1" objects="1" scenarios="1"/>
  <mergeCells count="35">
    <mergeCell ref="B30:G30"/>
    <mergeCell ref="B31:G31"/>
    <mergeCell ref="C33:F34"/>
    <mergeCell ref="B40:H43"/>
    <mergeCell ref="B35:H39"/>
    <mergeCell ref="B28:C28"/>
    <mergeCell ref="D28:E28"/>
    <mergeCell ref="F28:G28"/>
    <mergeCell ref="B29:C29"/>
    <mergeCell ref="D29:E29"/>
    <mergeCell ref="F29:G29"/>
    <mergeCell ref="B26:C26"/>
    <mergeCell ref="D26:E26"/>
    <mergeCell ref="F26:G26"/>
    <mergeCell ref="B27:C27"/>
    <mergeCell ref="D27:E27"/>
    <mergeCell ref="F27:G27"/>
    <mergeCell ref="B25:G25"/>
    <mergeCell ref="B8:H8"/>
    <mergeCell ref="C9:F9"/>
    <mergeCell ref="B10:H10"/>
    <mergeCell ref="B11:H11"/>
    <mergeCell ref="B12:H12"/>
    <mergeCell ref="B13:H13"/>
    <mergeCell ref="B14:H14"/>
    <mergeCell ref="B15:H15"/>
    <mergeCell ref="C18:G18"/>
    <mergeCell ref="C21:G21"/>
    <mergeCell ref="C23:G23"/>
    <mergeCell ref="B2:H2"/>
    <mergeCell ref="B3:H3"/>
    <mergeCell ref="B4:H4"/>
    <mergeCell ref="B5:H5"/>
    <mergeCell ref="B6:B7"/>
    <mergeCell ref="C6:H7"/>
  </mergeCells>
  <pageMargins left="0.7" right="0.7" top="0.75" bottom="0.75" header="0.3" footer="0.3"/>
  <pageSetup paperSize="9" scale="51" orientation="portrait" r:id="rId1"/>
  <colBreaks count="1" manualBreakCount="1">
    <brk id="8" max="30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C6DCF-C7EB-4101-9CBE-34066AE5B476}">
  <dimension ref="B1:H43"/>
  <sheetViews>
    <sheetView topLeftCell="A31" zoomScale="86" zoomScaleNormal="86" zoomScaleSheetLayoutView="70" workbookViewId="0">
      <selection activeCell="C6" sqref="C6:H7"/>
    </sheetView>
  </sheetViews>
  <sheetFormatPr baseColWidth="10" defaultColWidth="11.42578125" defaultRowHeight="15" x14ac:dyDescent="0.25"/>
  <cols>
    <col min="2" max="2" width="15.42578125" customWidth="1"/>
    <col min="3" max="3" width="54.42578125" customWidth="1"/>
    <col min="4" max="4" width="4.85546875" bestFit="1" customWidth="1"/>
    <col min="5" max="5" width="18.140625" bestFit="1" customWidth="1"/>
    <col min="6" max="6" width="12.5703125" customWidth="1"/>
    <col min="7" max="7" width="29.28515625" customWidth="1"/>
    <col min="8" max="8" width="34" customWidth="1"/>
  </cols>
  <sheetData>
    <row r="1" spans="2:8" ht="15.75" thickBot="1" x14ac:dyDescent="0.3"/>
    <row r="2" spans="2:8" ht="15.75" thickBot="1" x14ac:dyDescent="0.3">
      <c r="B2" s="51"/>
      <c r="C2" s="52"/>
      <c r="D2" s="52"/>
      <c r="E2" s="52"/>
      <c r="F2" s="52"/>
      <c r="G2" s="52"/>
      <c r="H2" s="53"/>
    </row>
    <row r="3" spans="2:8" ht="20.25" x14ac:dyDescent="0.25">
      <c r="B3" s="54" t="s">
        <v>0</v>
      </c>
      <c r="C3" s="55"/>
      <c r="D3" s="55"/>
      <c r="E3" s="55"/>
      <c r="F3" s="55"/>
      <c r="G3" s="55"/>
      <c r="H3" s="56"/>
    </row>
    <row r="4" spans="2:8" ht="20.25" x14ac:dyDescent="0.25">
      <c r="B4" s="57" t="s">
        <v>42</v>
      </c>
      <c r="C4" s="58"/>
      <c r="D4" s="58"/>
      <c r="E4" s="58"/>
      <c r="F4" s="58"/>
      <c r="G4" s="58"/>
      <c r="H4" s="59"/>
    </row>
    <row r="5" spans="2:8" ht="21" thickBot="1" x14ac:dyDescent="0.3">
      <c r="B5" s="57" t="s">
        <v>1</v>
      </c>
      <c r="C5" s="58"/>
      <c r="D5" s="58"/>
      <c r="E5" s="58"/>
      <c r="F5" s="58"/>
      <c r="G5" s="58"/>
      <c r="H5" s="59"/>
    </row>
    <row r="6" spans="2:8" x14ac:dyDescent="0.25">
      <c r="B6" s="68" t="s">
        <v>2</v>
      </c>
      <c r="C6" s="63" t="s">
        <v>3</v>
      </c>
      <c r="D6" s="63"/>
      <c r="E6" s="63"/>
      <c r="F6" s="63"/>
      <c r="G6" s="63"/>
      <c r="H6" s="64"/>
    </row>
    <row r="7" spans="2:8" ht="22.5" customHeight="1" thickBot="1" x14ac:dyDescent="0.3">
      <c r="B7" s="87"/>
      <c r="C7" s="88"/>
      <c r="D7" s="88"/>
      <c r="E7" s="88"/>
      <c r="F7" s="88"/>
      <c r="G7" s="88"/>
      <c r="H7" s="89"/>
    </row>
    <row r="8" spans="2:8" ht="15.75" thickBot="1" x14ac:dyDescent="0.3">
      <c r="B8" s="51"/>
      <c r="C8" s="52"/>
      <c r="D8" s="52"/>
      <c r="E8" s="52"/>
      <c r="F8" s="52"/>
      <c r="G8" s="52"/>
      <c r="H8" s="53"/>
    </row>
    <row r="9" spans="2:8" x14ac:dyDescent="0.25">
      <c r="B9" s="1" t="s">
        <v>4</v>
      </c>
      <c r="C9" s="93"/>
      <c r="D9" s="93"/>
      <c r="E9" s="93"/>
      <c r="F9" s="93"/>
      <c r="G9" s="2"/>
      <c r="H9" s="3"/>
    </row>
    <row r="10" spans="2:8" x14ac:dyDescent="0.25">
      <c r="B10" s="94" t="s">
        <v>5</v>
      </c>
      <c r="C10" s="95"/>
      <c r="D10" s="95"/>
      <c r="E10" s="95"/>
      <c r="F10" s="95"/>
      <c r="G10" s="95"/>
      <c r="H10" s="96"/>
    </row>
    <row r="11" spans="2:8" x14ac:dyDescent="0.25">
      <c r="B11" s="94" t="s">
        <v>6</v>
      </c>
      <c r="C11" s="95"/>
      <c r="D11" s="95"/>
      <c r="E11" s="95"/>
      <c r="F11" s="95"/>
      <c r="G11" s="95"/>
      <c r="H11" s="96"/>
    </row>
    <row r="12" spans="2:8" x14ac:dyDescent="0.25">
      <c r="B12" s="94" t="s">
        <v>7</v>
      </c>
      <c r="C12" s="95"/>
      <c r="D12" s="95"/>
      <c r="E12" s="95"/>
      <c r="F12" s="95"/>
      <c r="G12" s="95"/>
      <c r="H12" s="96"/>
    </row>
    <row r="13" spans="2:8" ht="30.75" customHeight="1" thickBot="1" x14ac:dyDescent="0.3">
      <c r="B13" s="97" t="s">
        <v>8</v>
      </c>
      <c r="C13" s="98"/>
      <c r="D13" s="98"/>
      <c r="E13" s="98"/>
      <c r="F13" s="98"/>
      <c r="G13" s="98"/>
      <c r="H13" s="99"/>
    </row>
    <row r="14" spans="2:8" ht="24" thickBot="1" x14ac:dyDescent="0.3">
      <c r="B14" s="100" t="s">
        <v>47</v>
      </c>
      <c r="C14" s="101"/>
      <c r="D14" s="101"/>
      <c r="E14" s="101"/>
      <c r="F14" s="101"/>
      <c r="G14" s="101"/>
      <c r="H14" s="102"/>
    </row>
    <row r="15" spans="2:8" ht="24" thickBot="1" x14ac:dyDescent="0.3">
      <c r="B15" s="100" t="s">
        <v>40</v>
      </c>
      <c r="C15" s="101"/>
      <c r="D15" s="101"/>
      <c r="E15" s="101"/>
      <c r="F15" s="101"/>
      <c r="G15" s="101"/>
      <c r="H15" s="102"/>
    </row>
    <row r="16" spans="2:8" ht="15.75" thickBot="1" x14ac:dyDescent="0.3">
      <c r="B16" s="4"/>
      <c r="C16" s="5"/>
      <c r="D16" s="6"/>
      <c r="E16" s="7"/>
      <c r="F16" s="7"/>
      <c r="G16" s="8"/>
      <c r="H16" s="9"/>
    </row>
    <row r="17" spans="2:8" x14ac:dyDescent="0.25">
      <c r="B17" s="10" t="s">
        <v>9</v>
      </c>
      <c r="C17" s="11" t="s">
        <v>10</v>
      </c>
      <c r="D17" s="12" t="s">
        <v>11</v>
      </c>
      <c r="E17" s="13" t="s">
        <v>12</v>
      </c>
      <c r="F17" s="14" t="s">
        <v>13</v>
      </c>
      <c r="G17" s="13" t="s">
        <v>14</v>
      </c>
      <c r="H17" s="15" t="s">
        <v>15</v>
      </c>
    </row>
    <row r="18" spans="2:8" x14ac:dyDescent="0.25">
      <c r="B18" s="16">
        <v>1</v>
      </c>
      <c r="C18" s="103" t="s">
        <v>16</v>
      </c>
      <c r="D18" s="104"/>
      <c r="E18" s="104"/>
      <c r="F18" s="104"/>
      <c r="G18" s="105"/>
      <c r="H18" s="17">
        <f>SUM(G19:G20)</f>
        <v>19345697.949999999</v>
      </c>
    </row>
    <row r="19" spans="2:8" x14ac:dyDescent="0.25">
      <c r="B19" s="18" t="s">
        <v>17</v>
      </c>
      <c r="C19" s="19" t="s">
        <v>18</v>
      </c>
      <c r="D19" s="20" t="s">
        <v>19</v>
      </c>
      <c r="E19" s="21">
        <v>4998.2299999999996</v>
      </c>
      <c r="F19" s="22">
        <v>36.75</v>
      </c>
      <c r="G19" s="21">
        <f>ROUND(E19*F19,2)</f>
        <v>183684.95</v>
      </c>
      <c r="H19" s="23"/>
    </row>
    <row r="20" spans="2:8" ht="37.5" customHeight="1" x14ac:dyDescent="0.25">
      <c r="B20" s="18" t="s">
        <v>20</v>
      </c>
      <c r="C20" s="19" t="s">
        <v>41</v>
      </c>
      <c r="D20" s="20" t="s">
        <v>19</v>
      </c>
      <c r="E20" s="21">
        <v>876.98</v>
      </c>
      <c r="F20" s="22">
        <v>21850</v>
      </c>
      <c r="G20" s="21">
        <f>ROUND(E20*F20,2)</f>
        <v>19162013</v>
      </c>
      <c r="H20" s="23"/>
    </row>
    <row r="21" spans="2:8" x14ac:dyDescent="0.25">
      <c r="B21" s="16">
        <v>2</v>
      </c>
      <c r="C21" s="103" t="s">
        <v>21</v>
      </c>
      <c r="D21" s="104"/>
      <c r="E21" s="104"/>
      <c r="F21" s="104"/>
      <c r="G21" s="105"/>
      <c r="H21" s="17">
        <f>SUM(G22)</f>
        <v>6619665.3600000003</v>
      </c>
    </row>
    <row r="22" spans="2:8" x14ac:dyDescent="0.25">
      <c r="B22" s="18">
        <v>2.1</v>
      </c>
      <c r="C22" s="19" t="s">
        <v>22</v>
      </c>
      <c r="D22" s="20" t="s">
        <v>19</v>
      </c>
      <c r="E22" s="21">
        <v>842.84</v>
      </c>
      <c r="F22" s="22">
        <v>7854</v>
      </c>
      <c r="G22" s="21">
        <f>ROUND(E22*F22,2)</f>
        <v>6619665.3600000003</v>
      </c>
      <c r="H22" s="23"/>
    </row>
    <row r="23" spans="2:8" x14ac:dyDescent="0.25">
      <c r="B23" s="16">
        <v>3</v>
      </c>
      <c r="C23" s="103" t="s">
        <v>23</v>
      </c>
      <c r="D23" s="104"/>
      <c r="E23" s="104"/>
      <c r="F23" s="104"/>
      <c r="G23" s="105"/>
      <c r="H23" s="17">
        <f>SUM(G24)</f>
        <v>6532768.2000000002</v>
      </c>
    </row>
    <row r="24" spans="2:8" ht="71.25" customHeight="1" thickBot="1" x14ac:dyDescent="0.3">
      <c r="B24" s="18">
        <v>3.1</v>
      </c>
      <c r="C24" s="19" t="s">
        <v>24</v>
      </c>
      <c r="D24" s="20" t="s">
        <v>25</v>
      </c>
      <c r="E24" s="21">
        <v>177762.4</v>
      </c>
      <c r="F24" s="22">
        <v>36.75</v>
      </c>
      <c r="G24" s="21">
        <f>ROUND(E24*F24,2)</f>
        <v>6532768.2000000002</v>
      </c>
      <c r="H24" s="23"/>
    </row>
    <row r="25" spans="2:8" ht="18.75" customHeight="1" thickBot="1" x14ac:dyDescent="0.3">
      <c r="B25" s="90" t="s">
        <v>26</v>
      </c>
      <c r="C25" s="91"/>
      <c r="D25" s="91"/>
      <c r="E25" s="91"/>
      <c r="F25" s="91"/>
      <c r="G25" s="92"/>
      <c r="H25" s="24">
        <f>SUM(H18:H24)</f>
        <v>32498131.509999998</v>
      </c>
    </row>
    <row r="26" spans="2:8" ht="15" customHeight="1" x14ac:dyDescent="0.25">
      <c r="B26" s="106" t="s">
        <v>27</v>
      </c>
      <c r="C26" s="107"/>
      <c r="D26" s="108" t="s">
        <v>28</v>
      </c>
      <c r="E26" s="109"/>
      <c r="F26" s="110">
        <v>0.17199999999999999</v>
      </c>
      <c r="G26" s="111"/>
      <c r="H26" s="25">
        <f>+H25*F26</f>
        <v>5589678.6197199989</v>
      </c>
    </row>
    <row r="27" spans="2:8" ht="15" customHeight="1" x14ac:dyDescent="0.25">
      <c r="B27" s="112" t="s">
        <v>29</v>
      </c>
      <c r="C27" s="113"/>
      <c r="D27" s="114" t="s">
        <v>30</v>
      </c>
      <c r="E27" s="115"/>
      <c r="F27" s="116">
        <v>0.01</v>
      </c>
      <c r="G27" s="117"/>
      <c r="H27" s="26">
        <f>+H25*F27</f>
        <v>324981.31510000001</v>
      </c>
    </row>
    <row r="28" spans="2:8" ht="15" customHeight="1" x14ac:dyDescent="0.25">
      <c r="B28" s="112" t="s">
        <v>31</v>
      </c>
      <c r="C28" s="113"/>
      <c r="D28" s="114" t="s">
        <v>32</v>
      </c>
      <c r="E28" s="115"/>
      <c r="F28" s="116">
        <v>0.04</v>
      </c>
      <c r="G28" s="117"/>
      <c r="H28" s="26">
        <f>+H25*F28</f>
        <v>1299925.2604</v>
      </c>
    </row>
    <row r="29" spans="2:8" ht="15.75" customHeight="1" thickBot="1" x14ac:dyDescent="0.3">
      <c r="B29" s="118" t="s">
        <v>33</v>
      </c>
      <c r="C29" s="119"/>
      <c r="D29" s="120" t="s">
        <v>34</v>
      </c>
      <c r="E29" s="121"/>
      <c r="F29" s="122">
        <v>0.19</v>
      </c>
      <c r="G29" s="123"/>
      <c r="H29" s="27">
        <f>+H28*F29</f>
        <v>246985.79947600001</v>
      </c>
    </row>
    <row r="30" spans="2:8" ht="18.75" customHeight="1" thickBot="1" x14ac:dyDescent="0.3">
      <c r="B30" s="90" t="s">
        <v>35</v>
      </c>
      <c r="C30" s="91"/>
      <c r="D30" s="91"/>
      <c r="E30" s="91"/>
      <c r="F30" s="91"/>
      <c r="G30" s="91"/>
      <c r="H30" s="28">
        <f>SUM(H26:H29)</f>
        <v>7461570.9946959987</v>
      </c>
    </row>
    <row r="31" spans="2:8" ht="18.75" customHeight="1" thickBot="1" x14ac:dyDescent="0.3">
      <c r="B31" s="90" t="s">
        <v>36</v>
      </c>
      <c r="C31" s="91"/>
      <c r="D31" s="91"/>
      <c r="E31" s="91"/>
      <c r="F31" s="91"/>
      <c r="G31" s="91"/>
      <c r="H31" s="28">
        <f>+H25+H30</f>
        <v>39959702.504695997</v>
      </c>
    </row>
    <row r="32" spans="2:8" ht="15.75" thickBot="1" x14ac:dyDescent="0.3"/>
    <row r="33" spans="2:8" ht="152.25" customHeight="1" thickBot="1" x14ac:dyDescent="0.3">
      <c r="C33" s="124" t="s">
        <v>39</v>
      </c>
      <c r="D33" s="125"/>
      <c r="E33" s="125"/>
      <c r="F33" s="126"/>
      <c r="G33" s="29" t="s">
        <v>37</v>
      </c>
      <c r="H33" s="30" t="s">
        <v>38</v>
      </c>
    </row>
    <row r="34" spans="2:8" ht="87.75" customHeight="1" thickBot="1" x14ac:dyDescent="0.3">
      <c r="C34" s="127"/>
      <c r="D34" s="128"/>
      <c r="E34" s="128"/>
      <c r="F34" s="129"/>
      <c r="G34" s="33">
        <v>50000000</v>
      </c>
      <c r="H34" s="34">
        <f>+H31</f>
        <v>39959702.504695997</v>
      </c>
    </row>
    <row r="35" spans="2:8" ht="87.75" customHeight="1" x14ac:dyDescent="0.25">
      <c r="B35" s="60"/>
      <c r="C35" s="60"/>
      <c r="D35" s="60"/>
      <c r="E35" s="60"/>
      <c r="F35" s="60"/>
      <c r="G35" s="60"/>
      <c r="H35" s="60"/>
    </row>
    <row r="36" spans="2:8" ht="47.25" customHeight="1" x14ac:dyDescent="0.25">
      <c r="B36" s="60"/>
      <c r="C36" s="60"/>
      <c r="D36" s="60"/>
      <c r="E36" s="60"/>
      <c r="F36" s="60"/>
      <c r="G36" s="60"/>
      <c r="H36" s="60"/>
    </row>
    <row r="37" spans="2:8" ht="42.75" customHeight="1" x14ac:dyDescent="0.25">
      <c r="B37" s="60"/>
      <c r="C37" s="60"/>
      <c r="D37" s="60"/>
      <c r="E37" s="60"/>
      <c r="F37" s="60"/>
      <c r="G37" s="60"/>
      <c r="H37" s="60"/>
    </row>
    <row r="38" spans="2:8" ht="68.25" hidden="1" customHeight="1" x14ac:dyDescent="0.25">
      <c r="B38" s="60"/>
      <c r="C38" s="60"/>
      <c r="D38" s="60"/>
      <c r="E38" s="60"/>
      <c r="F38" s="60"/>
      <c r="G38" s="60"/>
      <c r="H38" s="60"/>
    </row>
    <row r="39" spans="2:8" hidden="1" x14ac:dyDescent="0.25">
      <c r="B39" s="60"/>
      <c r="C39" s="60"/>
      <c r="D39" s="60"/>
      <c r="E39" s="60"/>
      <c r="F39" s="60"/>
      <c r="G39" s="60"/>
      <c r="H39" s="60"/>
    </row>
    <row r="40" spans="2:8" ht="15" customHeight="1" x14ac:dyDescent="0.25">
      <c r="B40" s="61" t="s">
        <v>45</v>
      </c>
      <c r="C40" s="61"/>
      <c r="D40" s="61"/>
      <c r="E40" s="61"/>
      <c r="F40" s="61"/>
      <c r="G40" s="61"/>
      <c r="H40" s="61"/>
    </row>
    <row r="41" spans="2:8" x14ac:dyDescent="0.25">
      <c r="B41" s="61"/>
      <c r="C41" s="61"/>
      <c r="D41" s="61"/>
      <c r="E41" s="61"/>
      <c r="F41" s="61"/>
      <c r="G41" s="61"/>
      <c r="H41" s="61"/>
    </row>
    <row r="42" spans="2:8" x14ac:dyDescent="0.25">
      <c r="B42" s="61"/>
      <c r="C42" s="61"/>
      <c r="D42" s="61"/>
      <c r="E42" s="61"/>
      <c r="F42" s="61"/>
      <c r="G42" s="61"/>
      <c r="H42" s="61"/>
    </row>
    <row r="43" spans="2:8" x14ac:dyDescent="0.25">
      <c r="B43" s="61"/>
      <c r="C43" s="61"/>
      <c r="D43" s="61"/>
      <c r="E43" s="61"/>
      <c r="F43" s="61"/>
      <c r="G43" s="61"/>
      <c r="H43" s="61"/>
    </row>
  </sheetData>
  <sheetProtection algorithmName="SHA-512" hashValue="03rXc60uI0ZJrN6QhBGjEKo2PDdQQY70gKmPRrzBQHNiHAlpRsxuhzMoLrfe/PWVmY5PHIvTtLJ4YicCu/FW3Q==" saltValue="1wFhJQZZmJAl8Ebs5ENlNw==" spinCount="100000" sheet="1" objects="1" scenarios="1"/>
  <mergeCells count="35">
    <mergeCell ref="B30:G30"/>
    <mergeCell ref="B31:G31"/>
    <mergeCell ref="C33:F34"/>
    <mergeCell ref="B40:H43"/>
    <mergeCell ref="B35:H39"/>
    <mergeCell ref="B28:C28"/>
    <mergeCell ref="D28:E28"/>
    <mergeCell ref="F28:G28"/>
    <mergeCell ref="B29:C29"/>
    <mergeCell ref="D29:E29"/>
    <mergeCell ref="F29:G29"/>
    <mergeCell ref="B26:C26"/>
    <mergeCell ref="D26:E26"/>
    <mergeCell ref="F26:G26"/>
    <mergeCell ref="B27:C27"/>
    <mergeCell ref="D27:E27"/>
    <mergeCell ref="F27:G27"/>
    <mergeCell ref="B25:G25"/>
    <mergeCell ref="B8:H8"/>
    <mergeCell ref="C9:F9"/>
    <mergeCell ref="B10:H10"/>
    <mergeCell ref="B11:H11"/>
    <mergeCell ref="B12:H12"/>
    <mergeCell ref="B13:H13"/>
    <mergeCell ref="B14:H14"/>
    <mergeCell ref="B15:H15"/>
    <mergeCell ref="C18:G18"/>
    <mergeCell ref="C21:G21"/>
    <mergeCell ref="C23:G23"/>
    <mergeCell ref="B2:H2"/>
    <mergeCell ref="B3:H3"/>
    <mergeCell ref="B4:H4"/>
    <mergeCell ref="B5:H5"/>
    <mergeCell ref="B6:B7"/>
    <mergeCell ref="C6:H7"/>
  </mergeCells>
  <pageMargins left="0.7" right="0.7" top="0.75" bottom="0.75" header="0.3" footer="0.3"/>
  <pageSetup paperSize="9" scale="51" orientation="portrait" r:id="rId1"/>
  <colBreaks count="1" manualBreakCount="1">
    <brk id="8" max="30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BC958-97CB-4AA0-B006-754CCB8E301A}">
  <dimension ref="B1:H43"/>
  <sheetViews>
    <sheetView topLeftCell="A25" zoomScale="86" zoomScaleNormal="86" zoomScaleSheetLayoutView="70" workbookViewId="0">
      <selection activeCell="C6" sqref="C6:H7"/>
    </sheetView>
  </sheetViews>
  <sheetFormatPr baseColWidth="10" defaultColWidth="11.42578125" defaultRowHeight="15" x14ac:dyDescent="0.25"/>
  <cols>
    <col min="2" max="2" width="15.42578125" customWidth="1"/>
    <col min="3" max="3" width="54.42578125" customWidth="1"/>
    <col min="4" max="4" width="4.85546875" bestFit="1" customWidth="1"/>
    <col min="5" max="5" width="18.140625" bestFit="1" customWidth="1"/>
    <col min="6" max="6" width="12.5703125" customWidth="1"/>
    <col min="7" max="7" width="29.28515625" customWidth="1"/>
    <col min="8" max="8" width="34" customWidth="1"/>
  </cols>
  <sheetData>
    <row r="1" spans="2:8" ht="15.75" thickBot="1" x14ac:dyDescent="0.3"/>
    <row r="2" spans="2:8" ht="15.75" thickBot="1" x14ac:dyDescent="0.3">
      <c r="B2" s="51"/>
      <c r="C2" s="52"/>
      <c r="D2" s="52"/>
      <c r="E2" s="52"/>
      <c r="F2" s="52"/>
      <c r="G2" s="52"/>
      <c r="H2" s="53"/>
    </row>
    <row r="3" spans="2:8" ht="20.25" x14ac:dyDescent="0.25">
      <c r="B3" s="54" t="s">
        <v>0</v>
      </c>
      <c r="C3" s="55"/>
      <c r="D3" s="55"/>
      <c r="E3" s="55"/>
      <c r="F3" s="55"/>
      <c r="G3" s="55"/>
      <c r="H3" s="56"/>
    </row>
    <row r="4" spans="2:8" ht="20.25" x14ac:dyDescent="0.25">
      <c r="B4" s="57" t="s">
        <v>42</v>
      </c>
      <c r="C4" s="58"/>
      <c r="D4" s="58"/>
      <c r="E4" s="58"/>
      <c r="F4" s="58"/>
      <c r="G4" s="58"/>
      <c r="H4" s="59"/>
    </row>
    <row r="5" spans="2:8" ht="21" thickBot="1" x14ac:dyDescent="0.3">
      <c r="B5" s="57" t="s">
        <v>1</v>
      </c>
      <c r="C5" s="58"/>
      <c r="D5" s="58"/>
      <c r="E5" s="58"/>
      <c r="F5" s="58"/>
      <c r="G5" s="58"/>
      <c r="H5" s="59"/>
    </row>
    <row r="6" spans="2:8" x14ac:dyDescent="0.25">
      <c r="B6" s="68" t="s">
        <v>2</v>
      </c>
      <c r="C6" s="63" t="s">
        <v>3</v>
      </c>
      <c r="D6" s="63"/>
      <c r="E6" s="63"/>
      <c r="F6" s="63"/>
      <c r="G6" s="63"/>
      <c r="H6" s="64"/>
    </row>
    <row r="7" spans="2:8" ht="22.5" customHeight="1" thickBot="1" x14ac:dyDescent="0.3">
      <c r="B7" s="87"/>
      <c r="C7" s="88"/>
      <c r="D7" s="88"/>
      <c r="E7" s="88"/>
      <c r="F7" s="88"/>
      <c r="G7" s="88"/>
      <c r="H7" s="89"/>
    </row>
    <row r="8" spans="2:8" ht="15.75" thickBot="1" x14ac:dyDescent="0.3">
      <c r="B8" s="51"/>
      <c r="C8" s="52"/>
      <c r="D8" s="52"/>
      <c r="E8" s="52"/>
      <c r="F8" s="52"/>
      <c r="G8" s="52"/>
      <c r="H8" s="53"/>
    </row>
    <row r="9" spans="2:8" x14ac:dyDescent="0.25">
      <c r="B9" s="1" t="s">
        <v>4</v>
      </c>
      <c r="C9" s="93"/>
      <c r="D9" s="93"/>
      <c r="E9" s="93"/>
      <c r="F9" s="93"/>
      <c r="G9" s="2"/>
      <c r="H9" s="3"/>
    </row>
    <row r="10" spans="2:8" x14ac:dyDescent="0.25">
      <c r="B10" s="94" t="s">
        <v>5</v>
      </c>
      <c r="C10" s="95"/>
      <c r="D10" s="95"/>
      <c r="E10" s="95"/>
      <c r="F10" s="95"/>
      <c r="G10" s="95"/>
      <c r="H10" s="96"/>
    </row>
    <row r="11" spans="2:8" x14ac:dyDescent="0.25">
      <c r="B11" s="94" t="s">
        <v>6</v>
      </c>
      <c r="C11" s="95"/>
      <c r="D11" s="95"/>
      <c r="E11" s="95"/>
      <c r="F11" s="95"/>
      <c r="G11" s="95"/>
      <c r="H11" s="96"/>
    </row>
    <row r="12" spans="2:8" x14ac:dyDescent="0.25">
      <c r="B12" s="94" t="s">
        <v>7</v>
      </c>
      <c r="C12" s="95"/>
      <c r="D12" s="95"/>
      <c r="E12" s="95"/>
      <c r="F12" s="95"/>
      <c r="G12" s="95"/>
      <c r="H12" s="96"/>
    </row>
    <row r="13" spans="2:8" ht="30.75" customHeight="1" thickBot="1" x14ac:dyDescent="0.3">
      <c r="B13" s="97" t="s">
        <v>8</v>
      </c>
      <c r="C13" s="98"/>
      <c r="D13" s="98"/>
      <c r="E13" s="98"/>
      <c r="F13" s="98"/>
      <c r="G13" s="98"/>
      <c r="H13" s="99"/>
    </row>
    <row r="14" spans="2:8" ht="24" thickBot="1" x14ac:dyDescent="0.3">
      <c r="B14" s="100" t="s">
        <v>48</v>
      </c>
      <c r="C14" s="101"/>
      <c r="D14" s="101"/>
      <c r="E14" s="101"/>
      <c r="F14" s="101"/>
      <c r="G14" s="101"/>
      <c r="H14" s="102"/>
    </row>
    <row r="15" spans="2:8" ht="24" thickBot="1" x14ac:dyDescent="0.3">
      <c r="B15" s="100" t="s">
        <v>40</v>
      </c>
      <c r="C15" s="101"/>
      <c r="D15" s="101"/>
      <c r="E15" s="101"/>
      <c r="F15" s="101"/>
      <c r="G15" s="101"/>
      <c r="H15" s="102"/>
    </row>
    <row r="16" spans="2:8" ht="15.75" thickBot="1" x14ac:dyDescent="0.3">
      <c r="B16" s="4"/>
      <c r="C16" s="5"/>
      <c r="D16" s="6"/>
      <c r="E16" s="7"/>
      <c r="F16" s="7"/>
      <c r="G16" s="8"/>
      <c r="H16" s="9"/>
    </row>
    <row r="17" spans="2:8" x14ac:dyDescent="0.25">
      <c r="B17" s="10" t="s">
        <v>9</v>
      </c>
      <c r="C17" s="11" t="s">
        <v>10</v>
      </c>
      <c r="D17" s="12" t="s">
        <v>11</v>
      </c>
      <c r="E17" s="13" t="s">
        <v>12</v>
      </c>
      <c r="F17" s="14" t="s">
        <v>13</v>
      </c>
      <c r="G17" s="13" t="s">
        <v>14</v>
      </c>
      <c r="H17" s="15" t="s">
        <v>15</v>
      </c>
    </row>
    <row r="18" spans="2:8" x14ac:dyDescent="0.25">
      <c r="B18" s="16">
        <v>1</v>
      </c>
      <c r="C18" s="103" t="s">
        <v>16</v>
      </c>
      <c r="D18" s="104"/>
      <c r="E18" s="104"/>
      <c r="F18" s="104"/>
      <c r="G18" s="105"/>
      <c r="H18" s="17">
        <f>SUM(G19:G20)</f>
        <v>20974325</v>
      </c>
    </row>
    <row r="19" spans="2:8" x14ac:dyDescent="0.25">
      <c r="B19" s="18" t="s">
        <v>17</v>
      </c>
      <c r="C19" s="19" t="s">
        <v>18</v>
      </c>
      <c r="D19" s="20" t="s">
        <v>19</v>
      </c>
      <c r="E19" s="21">
        <v>5900</v>
      </c>
      <c r="F19" s="22">
        <v>36.75</v>
      </c>
      <c r="G19" s="21">
        <f>ROUND(E19*F19,2)</f>
        <v>216825</v>
      </c>
      <c r="H19" s="23"/>
    </row>
    <row r="20" spans="2:8" ht="37.5" customHeight="1" x14ac:dyDescent="0.25">
      <c r="B20" s="18" t="s">
        <v>20</v>
      </c>
      <c r="C20" s="19" t="s">
        <v>41</v>
      </c>
      <c r="D20" s="20" t="s">
        <v>19</v>
      </c>
      <c r="E20" s="21">
        <v>950</v>
      </c>
      <c r="F20" s="22">
        <v>21850</v>
      </c>
      <c r="G20" s="21">
        <f>ROUND(E20*F20,2)</f>
        <v>20757500</v>
      </c>
      <c r="H20" s="23"/>
    </row>
    <row r="21" spans="2:8" x14ac:dyDescent="0.25">
      <c r="B21" s="16">
        <v>2</v>
      </c>
      <c r="C21" s="103" t="s">
        <v>21</v>
      </c>
      <c r="D21" s="104"/>
      <c r="E21" s="104"/>
      <c r="F21" s="104"/>
      <c r="G21" s="105"/>
      <c r="H21" s="17">
        <f>SUM(G22)</f>
        <v>7068600</v>
      </c>
    </row>
    <row r="22" spans="2:8" x14ac:dyDescent="0.25">
      <c r="B22" s="18">
        <v>2.1</v>
      </c>
      <c r="C22" s="19" t="s">
        <v>22</v>
      </c>
      <c r="D22" s="20" t="s">
        <v>19</v>
      </c>
      <c r="E22" s="21">
        <v>900</v>
      </c>
      <c r="F22" s="22">
        <v>7854</v>
      </c>
      <c r="G22" s="21">
        <f>ROUND(E22*F22,2)</f>
        <v>7068600</v>
      </c>
      <c r="H22" s="23"/>
    </row>
    <row r="23" spans="2:8" x14ac:dyDescent="0.25">
      <c r="B23" s="16">
        <v>3</v>
      </c>
      <c r="C23" s="103" t="s">
        <v>23</v>
      </c>
      <c r="D23" s="104"/>
      <c r="E23" s="104"/>
      <c r="F23" s="104"/>
      <c r="G23" s="105"/>
      <c r="H23" s="17">
        <f>SUM(G24)</f>
        <v>7350000</v>
      </c>
    </row>
    <row r="24" spans="2:8" ht="71.25" customHeight="1" thickBot="1" x14ac:dyDescent="0.3">
      <c r="B24" s="18">
        <v>3.1</v>
      </c>
      <c r="C24" s="19" t="s">
        <v>24</v>
      </c>
      <c r="D24" s="20" t="s">
        <v>25</v>
      </c>
      <c r="E24" s="21">
        <v>200000</v>
      </c>
      <c r="F24" s="22">
        <v>36.75</v>
      </c>
      <c r="G24" s="21">
        <f>ROUND(E24*F24,2)</f>
        <v>7350000</v>
      </c>
      <c r="H24" s="23"/>
    </row>
    <row r="25" spans="2:8" ht="18.75" customHeight="1" thickBot="1" x14ac:dyDescent="0.3">
      <c r="B25" s="90" t="s">
        <v>26</v>
      </c>
      <c r="C25" s="91"/>
      <c r="D25" s="91"/>
      <c r="E25" s="91"/>
      <c r="F25" s="91"/>
      <c r="G25" s="92"/>
      <c r="H25" s="24">
        <f>SUM(H18:H24)</f>
        <v>35392925</v>
      </c>
    </row>
    <row r="26" spans="2:8" ht="15" customHeight="1" x14ac:dyDescent="0.25">
      <c r="B26" s="106" t="s">
        <v>27</v>
      </c>
      <c r="C26" s="107"/>
      <c r="D26" s="108" t="s">
        <v>28</v>
      </c>
      <c r="E26" s="109"/>
      <c r="F26" s="110">
        <v>0.17199999999999999</v>
      </c>
      <c r="G26" s="111"/>
      <c r="H26" s="25">
        <f>+H25*F26</f>
        <v>6087583.0999999996</v>
      </c>
    </row>
    <row r="27" spans="2:8" ht="15" customHeight="1" x14ac:dyDescent="0.25">
      <c r="B27" s="112" t="s">
        <v>29</v>
      </c>
      <c r="C27" s="113"/>
      <c r="D27" s="114" t="s">
        <v>30</v>
      </c>
      <c r="E27" s="115"/>
      <c r="F27" s="116">
        <v>0.01</v>
      </c>
      <c r="G27" s="117"/>
      <c r="H27" s="26">
        <f>+H25*F27</f>
        <v>353929.25</v>
      </c>
    </row>
    <row r="28" spans="2:8" ht="15" customHeight="1" x14ac:dyDescent="0.25">
      <c r="B28" s="112" t="s">
        <v>31</v>
      </c>
      <c r="C28" s="113"/>
      <c r="D28" s="114" t="s">
        <v>32</v>
      </c>
      <c r="E28" s="115"/>
      <c r="F28" s="116">
        <v>0.04</v>
      </c>
      <c r="G28" s="117"/>
      <c r="H28" s="26">
        <f>+H25*F28</f>
        <v>1415717</v>
      </c>
    </row>
    <row r="29" spans="2:8" ht="15.75" customHeight="1" thickBot="1" x14ac:dyDescent="0.3">
      <c r="B29" s="118" t="s">
        <v>33</v>
      </c>
      <c r="C29" s="119"/>
      <c r="D29" s="120" t="s">
        <v>34</v>
      </c>
      <c r="E29" s="121"/>
      <c r="F29" s="122">
        <v>0.19</v>
      </c>
      <c r="G29" s="123"/>
      <c r="H29" s="27">
        <f>+H28*F29</f>
        <v>268986.23</v>
      </c>
    </row>
    <row r="30" spans="2:8" ht="18.75" customHeight="1" thickBot="1" x14ac:dyDescent="0.3">
      <c r="B30" s="90" t="s">
        <v>35</v>
      </c>
      <c r="C30" s="91"/>
      <c r="D30" s="91"/>
      <c r="E30" s="91"/>
      <c r="F30" s="91"/>
      <c r="G30" s="91"/>
      <c r="H30" s="28">
        <f>SUM(H26:H29)</f>
        <v>8126215.5800000001</v>
      </c>
    </row>
    <row r="31" spans="2:8" ht="18.75" customHeight="1" thickBot="1" x14ac:dyDescent="0.3">
      <c r="B31" s="90" t="s">
        <v>36</v>
      </c>
      <c r="C31" s="91"/>
      <c r="D31" s="91"/>
      <c r="E31" s="91"/>
      <c r="F31" s="91"/>
      <c r="G31" s="91"/>
      <c r="H31" s="28">
        <f>+H25+H30</f>
        <v>43519140.579999998</v>
      </c>
    </row>
    <row r="32" spans="2:8" ht="15.75" thickBot="1" x14ac:dyDescent="0.3"/>
    <row r="33" spans="2:8" ht="152.25" customHeight="1" thickBot="1" x14ac:dyDescent="0.3">
      <c r="C33" s="124" t="s">
        <v>39</v>
      </c>
      <c r="D33" s="125"/>
      <c r="E33" s="125"/>
      <c r="F33" s="126"/>
      <c r="G33" s="29" t="s">
        <v>37</v>
      </c>
      <c r="H33" s="30" t="s">
        <v>38</v>
      </c>
    </row>
    <row r="34" spans="2:8" ht="87.75" customHeight="1" thickBot="1" x14ac:dyDescent="0.3">
      <c r="C34" s="127"/>
      <c r="D34" s="128"/>
      <c r="E34" s="128"/>
      <c r="F34" s="129"/>
      <c r="G34" s="33">
        <v>50000000</v>
      </c>
      <c r="H34" s="34">
        <f>+H31</f>
        <v>43519140.579999998</v>
      </c>
    </row>
    <row r="35" spans="2:8" ht="23.25" customHeight="1" x14ac:dyDescent="0.25">
      <c r="B35" s="60"/>
      <c r="C35" s="60"/>
      <c r="D35" s="60"/>
      <c r="E35" s="60"/>
      <c r="F35" s="60"/>
      <c r="G35" s="60"/>
      <c r="H35" s="60"/>
    </row>
    <row r="36" spans="2:8" ht="47.25" customHeight="1" x14ac:dyDescent="0.25">
      <c r="B36" s="60"/>
      <c r="C36" s="60"/>
      <c r="D36" s="60"/>
      <c r="E36" s="60"/>
      <c r="F36" s="60"/>
      <c r="G36" s="60"/>
      <c r="H36" s="60"/>
    </row>
    <row r="37" spans="2:8" ht="68.25" customHeight="1" x14ac:dyDescent="0.25">
      <c r="B37" s="60"/>
      <c r="C37" s="60"/>
      <c r="D37" s="60"/>
      <c r="E37" s="60"/>
      <c r="F37" s="60"/>
      <c r="G37" s="60"/>
      <c r="H37" s="60"/>
    </row>
    <row r="38" spans="2:8" ht="19.5" customHeight="1" x14ac:dyDescent="0.25">
      <c r="B38" s="60"/>
      <c r="C38" s="60"/>
      <c r="D38" s="60"/>
      <c r="E38" s="60"/>
      <c r="F38" s="60"/>
      <c r="G38" s="60"/>
      <c r="H38" s="60"/>
    </row>
    <row r="39" spans="2:8" hidden="1" x14ac:dyDescent="0.25">
      <c r="B39" s="60"/>
      <c r="C39" s="60"/>
      <c r="D39" s="60"/>
      <c r="E39" s="60"/>
      <c r="F39" s="60"/>
      <c r="G39" s="60"/>
      <c r="H39" s="60"/>
    </row>
    <row r="40" spans="2:8" ht="15" customHeight="1" x14ac:dyDescent="0.25">
      <c r="B40" s="61" t="s">
        <v>45</v>
      </c>
      <c r="C40" s="61"/>
      <c r="D40" s="61"/>
      <c r="E40" s="61"/>
      <c r="F40" s="61"/>
      <c r="G40" s="61"/>
      <c r="H40" s="61"/>
    </row>
    <row r="41" spans="2:8" x14ac:dyDescent="0.25">
      <c r="B41" s="61"/>
      <c r="C41" s="61"/>
      <c r="D41" s="61"/>
      <c r="E41" s="61"/>
      <c r="F41" s="61"/>
      <c r="G41" s="61"/>
      <c r="H41" s="61"/>
    </row>
    <row r="42" spans="2:8" x14ac:dyDescent="0.25">
      <c r="B42" s="61"/>
      <c r="C42" s="61"/>
      <c r="D42" s="61"/>
      <c r="E42" s="61"/>
      <c r="F42" s="61"/>
      <c r="G42" s="61"/>
      <c r="H42" s="61"/>
    </row>
    <row r="43" spans="2:8" x14ac:dyDescent="0.25">
      <c r="B43" s="61"/>
      <c r="C43" s="61"/>
      <c r="D43" s="61"/>
      <c r="E43" s="61"/>
      <c r="F43" s="61"/>
      <c r="G43" s="61"/>
      <c r="H43" s="61"/>
    </row>
  </sheetData>
  <sheetProtection algorithmName="SHA-512" hashValue="b22qVBFmfddjZsF3wNnWF9ktCiEGXYMZ7pIWrhSKYNXha07Jn8NWql5MVNFrDFOpqaO5BON1MXCopIA/7sWbeQ==" saltValue="u82aMi5cXaz2tWGBq3LWkg==" spinCount="100000" sheet="1" objects="1" scenarios="1"/>
  <mergeCells count="35">
    <mergeCell ref="B30:G30"/>
    <mergeCell ref="B31:G31"/>
    <mergeCell ref="C33:F34"/>
    <mergeCell ref="B40:H43"/>
    <mergeCell ref="B35:H39"/>
    <mergeCell ref="B28:C28"/>
    <mergeCell ref="D28:E28"/>
    <mergeCell ref="F28:G28"/>
    <mergeCell ref="B29:C29"/>
    <mergeCell ref="D29:E29"/>
    <mergeCell ref="F29:G29"/>
    <mergeCell ref="B26:C26"/>
    <mergeCell ref="D26:E26"/>
    <mergeCell ref="F26:G26"/>
    <mergeCell ref="B27:C27"/>
    <mergeCell ref="D27:E27"/>
    <mergeCell ref="F27:G27"/>
    <mergeCell ref="B25:G25"/>
    <mergeCell ref="B8:H8"/>
    <mergeCell ref="C9:F9"/>
    <mergeCell ref="B10:H10"/>
    <mergeCell ref="B11:H11"/>
    <mergeCell ref="B12:H12"/>
    <mergeCell ref="B13:H13"/>
    <mergeCell ref="B14:H14"/>
    <mergeCell ref="B15:H15"/>
    <mergeCell ref="C18:G18"/>
    <mergeCell ref="C21:G21"/>
    <mergeCell ref="C23:G23"/>
    <mergeCell ref="B2:H2"/>
    <mergeCell ref="B3:H3"/>
    <mergeCell ref="B4:H4"/>
    <mergeCell ref="B5:H5"/>
    <mergeCell ref="B6:B7"/>
    <mergeCell ref="C6:H7"/>
  </mergeCells>
  <pageMargins left="0.7" right="0.7" top="0.75" bottom="0.75" header="0.3" footer="0.3"/>
  <pageSetup paperSize="9" scale="51" orientation="portrait" r:id="rId1"/>
  <colBreaks count="1" manualBreakCount="1">
    <brk id="8" max="30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96066-6D25-4B18-BDD7-9338795A232A}">
  <dimension ref="B1:H43"/>
  <sheetViews>
    <sheetView zoomScale="86" zoomScaleNormal="86" zoomScaleSheetLayoutView="70" workbookViewId="0">
      <selection activeCell="C6" sqref="C6:H7"/>
    </sheetView>
  </sheetViews>
  <sheetFormatPr baseColWidth="10" defaultColWidth="11.42578125" defaultRowHeight="15" x14ac:dyDescent="0.25"/>
  <cols>
    <col min="2" max="2" width="15.42578125" customWidth="1"/>
    <col min="3" max="3" width="54.42578125" customWidth="1"/>
    <col min="4" max="4" width="4.85546875" bestFit="1" customWidth="1"/>
    <col min="5" max="5" width="18.140625" bestFit="1" customWidth="1"/>
    <col min="6" max="6" width="12.5703125" customWidth="1"/>
    <col min="7" max="7" width="29.28515625" customWidth="1"/>
    <col min="8" max="8" width="34" customWidth="1"/>
  </cols>
  <sheetData>
    <row r="1" spans="2:8" ht="15.75" thickBot="1" x14ac:dyDescent="0.3"/>
    <row r="2" spans="2:8" ht="15.75" thickBot="1" x14ac:dyDescent="0.3">
      <c r="B2" s="51"/>
      <c r="C2" s="52"/>
      <c r="D2" s="52"/>
      <c r="E2" s="52"/>
      <c r="F2" s="52"/>
      <c r="G2" s="52"/>
      <c r="H2" s="53"/>
    </row>
    <row r="3" spans="2:8" ht="20.25" x14ac:dyDescent="0.25">
      <c r="B3" s="54" t="s">
        <v>0</v>
      </c>
      <c r="C3" s="55"/>
      <c r="D3" s="55"/>
      <c r="E3" s="55"/>
      <c r="F3" s="55"/>
      <c r="G3" s="55"/>
      <c r="H3" s="56"/>
    </row>
    <row r="4" spans="2:8" ht="20.25" x14ac:dyDescent="0.25">
      <c r="B4" s="57" t="s">
        <v>42</v>
      </c>
      <c r="C4" s="58"/>
      <c r="D4" s="58"/>
      <c r="E4" s="58"/>
      <c r="F4" s="58"/>
      <c r="G4" s="58"/>
      <c r="H4" s="59"/>
    </row>
    <row r="5" spans="2:8" ht="21" thickBot="1" x14ac:dyDescent="0.3">
      <c r="B5" s="57" t="s">
        <v>1</v>
      </c>
      <c r="C5" s="58"/>
      <c r="D5" s="58"/>
      <c r="E5" s="58"/>
      <c r="F5" s="58"/>
      <c r="G5" s="58"/>
      <c r="H5" s="59"/>
    </row>
    <row r="6" spans="2:8" x14ac:dyDescent="0.25">
      <c r="B6" s="68" t="s">
        <v>2</v>
      </c>
      <c r="C6" s="63" t="s">
        <v>3</v>
      </c>
      <c r="D6" s="63"/>
      <c r="E6" s="63"/>
      <c r="F6" s="63"/>
      <c r="G6" s="63"/>
      <c r="H6" s="64"/>
    </row>
    <row r="7" spans="2:8" ht="22.5" customHeight="1" thickBot="1" x14ac:dyDescent="0.3">
      <c r="B7" s="87"/>
      <c r="C7" s="88"/>
      <c r="D7" s="88"/>
      <c r="E7" s="88"/>
      <c r="F7" s="88"/>
      <c r="G7" s="88"/>
      <c r="H7" s="89"/>
    </row>
    <row r="8" spans="2:8" ht="15.75" thickBot="1" x14ac:dyDescent="0.3">
      <c r="B8" s="51"/>
      <c r="C8" s="52"/>
      <c r="D8" s="52"/>
      <c r="E8" s="52"/>
      <c r="F8" s="52"/>
      <c r="G8" s="52"/>
      <c r="H8" s="53"/>
    </row>
    <row r="9" spans="2:8" x14ac:dyDescent="0.25">
      <c r="B9" s="1" t="s">
        <v>4</v>
      </c>
      <c r="C9" s="93"/>
      <c r="D9" s="93"/>
      <c r="E9" s="93"/>
      <c r="F9" s="93"/>
      <c r="G9" s="2"/>
      <c r="H9" s="3"/>
    </row>
    <row r="10" spans="2:8" x14ac:dyDescent="0.25">
      <c r="B10" s="94" t="s">
        <v>5</v>
      </c>
      <c r="C10" s="95"/>
      <c r="D10" s="95"/>
      <c r="E10" s="95"/>
      <c r="F10" s="95"/>
      <c r="G10" s="95"/>
      <c r="H10" s="96"/>
    </row>
    <row r="11" spans="2:8" x14ac:dyDescent="0.25">
      <c r="B11" s="94" t="s">
        <v>6</v>
      </c>
      <c r="C11" s="95"/>
      <c r="D11" s="95"/>
      <c r="E11" s="95"/>
      <c r="F11" s="95"/>
      <c r="G11" s="95"/>
      <c r="H11" s="96"/>
    </row>
    <row r="12" spans="2:8" x14ac:dyDescent="0.25">
      <c r="B12" s="94" t="s">
        <v>7</v>
      </c>
      <c r="C12" s="95"/>
      <c r="D12" s="95"/>
      <c r="E12" s="95"/>
      <c r="F12" s="95"/>
      <c r="G12" s="95"/>
      <c r="H12" s="96"/>
    </row>
    <row r="13" spans="2:8" ht="30.75" customHeight="1" thickBot="1" x14ac:dyDescent="0.3">
      <c r="B13" s="97" t="s">
        <v>8</v>
      </c>
      <c r="C13" s="98"/>
      <c r="D13" s="98"/>
      <c r="E13" s="98"/>
      <c r="F13" s="98"/>
      <c r="G13" s="98"/>
      <c r="H13" s="99"/>
    </row>
    <row r="14" spans="2:8" ht="24" thickBot="1" x14ac:dyDescent="0.3">
      <c r="B14" s="100" t="s">
        <v>52</v>
      </c>
      <c r="C14" s="101"/>
      <c r="D14" s="101"/>
      <c r="E14" s="101"/>
      <c r="F14" s="101"/>
      <c r="G14" s="101"/>
      <c r="H14" s="102"/>
    </row>
    <row r="15" spans="2:8" ht="24" thickBot="1" x14ac:dyDescent="0.3">
      <c r="B15" s="100" t="s">
        <v>40</v>
      </c>
      <c r="C15" s="101"/>
      <c r="D15" s="101"/>
      <c r="E15" s="101"/>
      <c r="F15" s="101"/>
      <c r="G15" s="101"/>
      <c r="H15" s="102"/>
    </row>
    <row r="16" spans="2:8" ht="15.75" thickBot="1" x14ac:dyDescent="0.3">
      <c r="B16" s="4"/>
      <c r="C16" s="5"/>
      <c r="D16" s="6"/>
      <c r="E16" s="7"/>
      <c r="F16" s="7"/>
      <c r="G16" s="8"/>
      <c r="H16" s="9"/>
    </row>
    <row r="17" spans="2:8" x14ac:dyDescent="0.25">
      <c r="B17" s="10" t="s">
        <v>9</v>
      </c>
      <c r="C17" s="11" t="s">
        <v>10</v>
      </c>
      <c r="D17" s="12" t="s">
        <v>11</v>
      </c>
      <c r="E17" s="13" t="s">
        <v>12</v>
      </c>
      <c r="F17" s="14" t="s">
        <v>13</v>
      </c>
      <c r="G17" s="13" t="s">
        <v>14</v>
      </c>
      <c r="H17" s="15" t="s">
        <v>15</v>
      </c>
    </row>
    <row r="18" spans="2:8" x14ac:dyDescent="0.25">
      <c r="B18" s="16">
        <v>1</v>
      </c>
      <c r="C18" s="103" t="s">
        <v>16</v>
      </c>
      <c r="D18" s="104"/>
      <c r="E18" s="104"/>
      <c r="F18" s="104"/>
      <c r="G18" s="105"/>
      <c r="H18" s="17">
        <f>SUM(G19:G20)</f>
        <v>24045820</v>
      </c>
    </row>
    <row r="19" spans="2:8" x14ac:dyDescent="0.25">
      <c r="B19" s="18" t="s">
        <v>17</v>
      </c>
      <c r="C19" s="19" t="s">
        <v>18</v>
      </c>
      <c r="D19" s="20" t="s">
        <v>19</v>
      </c>
      <c r="E19" s="21">
        <v>6240</v>
      </c>
      <c r="F19" s="22">
        <v>36.75</v>
      </c>
      <c r="G19" s="21">
        <f>ROUND(E19*F19,2)</f>
        <v>229320</v>
      </c>
      <c r="H19" s="23"/>
    </row>
    <row r="20" spans="2:8" ht="37.5" customHeight="1" x14ac:dyDescent="0.25">
      <c r="B20" s="18" t="s">
        <v>20</v>
      </c>
      <c r="C20" s="19" t="s">
        <v>41</v>
      </c>
      <c r="D20" s="20" t="s">
        <v>19</v>
      </c>
      <c r="E20" s="21">
        <v>1090</v>
      </c>
      <c r="F20" s="22">
        <v>21850</v>
      </c>
      <c r="G20" s="21">
        <f>ROUND(E20*F20,2)</f>
        <v>23816500</v>
      </c>
      <c r="H20" s="23"/>
    </row>
    <row r="21" spans="2:8" x14ac:dyDescent="0.25">
      <c r="B21" s="16">
        <v>2</v>
      </c>
      <c r="C21" s="103" t="s">
        <v>21</v>
      </c>
      <c r="D21" s="104"/>
      <c r="E21" s="104"/>
      <c r="F21" s="104"/>
      <c r="G21" s="105"/>
      <c r="H21" s="17">
        <f>SUM(G22)</f>
        <v>8270262</v>
      </c>
    </row>
    <row r="22" spans="2:8" x14ac:dyDescent="0.25">
      <c r="B22" s="18">
        <v>2.1</v>
      </c>
      <c r="C22" s="19" t="s">
        <v>22</v>
      </c>
      <c r="D22" s="20" t="s">
        <v>19</v>
      </c>
      <c r="E22" s="21">
        <v>1053</v>
      </c>
      <c r="F22" s="22">
        <v>7854</v>
      </c>
      <c r="G22" s="21">
        <f>ROUND(E22*F22,2)</f>
        <v>8270262</v>
      </c>
      <c r="H22" s="23"/>
    </row>
    <row r="23" spans="2:8" x14ac:dyDescent="0.25">
      <c r="B23" s="16">
        <v>3</v>
      </c>
      <c r="C23" s="103" t="s">
        <v>23</v>
      </c>
      <c r="D23" s="104"/>
      <c r="E23" s="104"/>
      <c r="F23" s="104"/>
      <c r="G23" s="105"/>
      <c r="H23" s="17">
        <f>SUM(G24)</f>
        <v>8165850</v>
      </c>
    </row>
    <row r="24" spans="2:8" ht="71.25" customHeight="1" thickBot="1" x14ac:dyDescent="0.3">
      <c r="B24" s="18">
        <v>3.1</v>
      </c>
      <c r="C24" s="19" t="s">
        <v>24</v>
      </c>
      <c r="D24" s="20" t="s">
        <v>25</v>
      </c>
      <c r="E24" s="21">
        <v>222200</v>
      </c>
      <c r="F24" s="22">
        <v>36.75</v>
      </c>
      <c r="G24" s="21">
        <f>ROUND(E24*F24,2)</f>
        <v>8165850</v>
      </c>
      <c r="H24" s="23"/>
    </row>
    <row r="25" spans="2:8" ht="18.75" customHeight="1" thickBot="1" x14ac:dyDescent="0.3">
      <c r="B25" s="90" t="s">
        <v>26</v>
      </c>
      <c r="C25" s="91"/>
      <c r="D25" s="91"/>
      <c r="E25" s="91"/>
      <c r="F25" s="91"/>
      <c r="G25" s="92"/>
      <c r="H25" s="24">
        <f>SUM(H18:H24)</f>
        <v>40481932</v>
      </c>
    </row>
    <row r="26" spans="2:8" ht="15" customHeight="1" x14ac:dyDescent="0.25">
      <c r="B26" s="106" t="s">
        <v>27</v>
      </c>
      <c r="C26" s="107"/>
      <c r="D26" s="108" t="s">
        <v>28</v>
      </c>
      <c r="E26" s="109"/>
      <c r="F26" s="110">
        <v>0.17199999999999999</v>
      </c>
      <c r="G26" s="111"/>
      <c r="H26" s="25">
        <f>+H25*F26</f>
        <v>6962892.3039999995</v>
      </c>
    </row>
    <row r="27" spans="2:8" ht="15" customHeight="1" x14ac:dyDescent="0.25">
      <c r="B27" s="112" t="s">
        <v>29</v>
      </c>
      <c r="C27" s="113"/>
      <c r="D27" s="114" t="s">
        <v>30</v>
      </c>
      <c r="E27" s="115"/>
      <c r="F27" s="116">
        <v>0.01</v>
      </c>
      <c r="G27" s="117"/>
      <c r="H27" s="26">
        <f>+H25*F27</f>
        <v>404819.32</v>
      </c>
    </row>
    <row r="28" spans="2:8" ht="15" customHeight="1" x14ac:dyDescent="0.25">
      <c r="B28" s="112" t="s">
        <v>31</v>
      </c>
      <c r="C28" s="113"/>
      <c r="D28" s="114" t="s">
        <v>32</v>
      </c>
      <c r="E28" s="115"/>
      <c r="F28" s="116">
        <v>0.04</v>
      </c>
      <c r="G28" s="117"/>
      <c r="H28" s="26">
        <f>+H25*F28</f>
        <v>1619277.28</v>
      </c>
    </row>
    <row r="29" spans="2:8" ht="15.75" customHeight="1" thickBot="1" x14ac:dyDescent="0.3">
      <c r="B29" s="118" t="s">
        <v>33</v>
      </c>
      <c r="C29" s="119"/>
      <c r="D29" s="120" t="s">
        <v>34</v>
      </c>
      <c r="E29" s="121"/>
      <c r="F29" s="122">
        <v>0.19</v>
      </c>
      <c r="G29" s="123"/>
      <c r="H29" s="27">
        <f>+H28*F29</f>
        <v>307662.68320000003</v>
      </c>
    </row>
    <row r="30" spans="2:8" ht="18.75" customHeight="1" thickBot="1" x14ac:dyDescent="0.3">
      <c r="B30" s="90" t="s">
        <v>35</v>
      </c>
      <c r="C30" s="91"/>
      <c r="D30" s="91"/>
      <c r="E30" s="91"/>
      <c r="F30" s="91"/>
      <c r="G30" s="91"/>
      <c r="H30" s="28">
        <f>SUM(H26:H29)</f>
        <v>9294651.587199999</v>
      </c>
    </row>
    <row r="31" spans="2:8" ht="18.75" customHeight="1" thickBot="1" x14ac:dyDescent="0.3">
      <c r="B31" s="90" t="s">
        <v>36</v>
      </c>
      <c r="C31" s="91"/>
      <c r="D31" s="91"/>
      <c r="E31" s="91"/>
      <c r="F31" s="91"/>
      <c r="G31" s="91"/>
      <c r="H31" s="28">
        <f>+H25+H30</f>
        <v>49776583.587200001</v>
      </c>
    </row>
    <row r="32" spans="2:8" ht="15.75" thickBot="1" x14ac:dyDescent="0.3"/>
    <row r="33" spans="2:8" ht="152.25" customHeight="1" thickBot="1" x14ac:dyDescent="0.3">
      <c r="C33" s="124" t="s">
        <v>39</v>
      </c>
      <c r="D33" s="125"/>
      <c r="E33" s="125"/>
      <c r="F33" s="126"/>
      <c r="G33" s="29" t="s">
        <v>37</v>
      </c>
      <c r="H33" s="30" t="s">
        <v>38</v>
      </c>
    </row>
    <row r="34" spans="2:8" ht="87.75" customHeight="1" thickBot="1" x14ac:dyDescent="0.3">
      <c r="C34" s="127"/>
      <c r="D34" s="128"/>
      <c r="E34" s="128"/>
      <c r="F34" s="129"/>
      <c r="G34" s="33">
        <v>50000000</v>
      </c>
      <c r="H34" s="34">
        <f>+H31</f>
        <v>49776583.587200001</v>
      </c>
    </row>
    <row r="35" spans="2:8" ht="23.25" customHeight="1" x14ac:dyDescent="0.25">
      <c r="B35" s="60"/>
      <c r="C35" s="60"/>
      <c r="D35" s="60"/>
      <c r="E35" s="60"/>
      <c r="F35" s="60"/>
      <c r="G35" s="60"/>
      <c r="H35" s="60"/>
    </row>
    <row r="36" spans="2:8" x14ac:dyDescent="0.25">
      <c r="B36" s="60"/>
      <c r="C36" s="60"/>
      <c r="D36" s="60"/>
      <c r="E36" s="60"/>
      <c r="F36" s="60"/>
      <c r="G36" s="60"/>
      <c r="H36" s="60"/>
    </row>
    <row r="37" spans="2:8" x14ac:dyDescent="0.25">
      <c r="B37" s="60"/>
      <c r="C37" s="60"/>
      <c r="D37" s="60"/>
      <c r="E37" s="60"/>
      <c r="F37" s="60"/>
      <c r="G37" s="60"/>
      <c r="H37" s="60"/>
    </row>
    <row r="38" spans="2:8" x14ac:dyDescent="0.25">
      <c r="B38" s="60"/>
      <c r="C38" s="60"/>
      <c r="D38" s="60"/>
      <c r="E38" s="60"/>
      <c r="F38" s="60"/>
      <c r="G38" s="60"/>
      <c r="H38" s="60"/>
    </row>
    <row r="39" spans="2:8" x14ac:dyDescent="0.25">
      <c r="B39" s="60"/>
      <c r="C39" s="60"/>
      <c r="D39" s="60"/>
      <c r="E39" s="60"/>
      <c r="F39" s="60"/>
      <c r="G39" s="60"/>
      <c r="H39" s="60"/>
    </row>
    <row r="40" spans="2:8" ht="15" customHeight="1" x14ac:dyDescent="0.25">
      <c r="B40" s="61" t="s">
        <v>45</v>
      </c>
      <c r="C40" s="61"/>
      <c r="D40" s="61"/>
      <c r="E40" s="61"/>
      <c r="F40" s="61"/>
      <c r="G40" s="61"/>
      <c r="H40" s="61"/>
    </row>
    <row r="41" spans="2:8" x14ac:dyDescent="0.25">
      <c r="B41" s="61"/>
      <c r="C41" s="61"/>
      <c r="D41" s="61"/>
      <c r="E41" s="61"/>
      <c r="F41" s="61"/>
      <c r="G41" s="61"/>
      <c r="H41" s="61"/>
    </row>
    <row r="42" spans="2:8" x14ac:dyDescent="0.25">
      <c r="B42" s="61"/>
      <c r="C42" s="61"/>
      <c r="D42" s="61"/>
      <c r="E42" s="61"/>
      <c r="F42" s="61"/>
      <c r="G42" s="61"/>
      <c r="H42" s="61"/>
    </row>
    <row r="43" spans="2:8" x14ac:dyDescent="0.25">
      <c r="B43" s="61"/>
      <c r="C43" s="61"/>
      <c r="D43" s="61"/>
      <c r="E43" s="61"/>
      <c r="F43" s="61"/>
      <c r="G43" s="61"/>
      <c r="H43" s="61"/>
    </row>
  </sheetData>
  <sheetProtection algorithmName="SHA-512" hashValue="hf7Vp9Ylo1i+lW1LY3pakfqwdZHDb5sTMZ5+UMZr3scMqU/5O0FGCuUsyqSy7ihVLEgNtRPQz1mxN7miR5Vr4Q==" saltValue="m/7e3OT/6XW4YspWqDiYWw==" spinCount="100000" sheet="1" objects="1" scenarios="1"/>
  <mergeCells count="35">
    <mergeCell ref="B30:G30"/>
    <mergeCell ref="B31:G31"/>
    <mergeCell ref="C33:F34"/>
    <mergeCell ref="B40:H43"/>
    <mergeCell ref="B35:H39"/>
    <mergeCell ref="B28:C28"/>
    <mergeCell ref="D28:E28"/>
    <mergeCell ref="F28:G28"/>
    <mergeCell ref="B29:C29"/>
    <mergeCell ref="D29:E29"/>
    <mergeCell ref="F29:G29"/>
    <mergeCell ref="B26:C26"/>
    <mergeCell ref="D26:E26"/>
    <mergeCell ref="F26:G26"/>
    <mergeCell ref="B27:C27"/>
    <mergeCell ref="D27:E27"/>
    <mergeCell ref="F27:G27"/>
    <mergeCell ref="B25:G25"/>
    <mergeCell ref="B8:H8"/>
    <mergeCell ref="C9:F9"/>
    <mergeCell ref="B10:H10"/>
    <mergeCell ref="B11:H11"/>
    <mergeCell ref="B12:H12"/>
    <mergeCell ref="B13:H13"/>
    <mergeCell ref="B14:H14"/>
    <mergeCell ref="B15:H15"/>
    <mergeCell ref="C18:G18"/>
    <mergeCell ref="C21:G21"/>
    <mergeCell ref="C23:G23"/>
    <mergeCell ref="B2:H2"/>
    <mergeCell ref="B3:H3"/>
    <mergeCell ref="B4:H4"/>
    <mergeCell ref="B5:H5"/>
    <mergeCell ref="B6:B7"/>
    <mergeCell ref="C6:H7"/>
  </mergeCells>
  <pageMargins left="0.7" right="0.7" top="0.75" bottom="0.75" header="0.3" footer="0.3"/>
  <pageSetup paperSize="9" scale="51" orientation="portrait" r:id="rId1"/>
  <colBreaks count="1" manualBreakCount="1">
    <brk id="8" max="30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9d5b897-dc36-4f93-93aa-a43f46cad38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9060B648A7A049B4099CF7B5610AAA" ma:contentTypeVersion="15" ma:contentTypeDescription="Create a new document." ma:contentTypeScope="" ma:versionID="cb8e5a75cb8b019d10419c42b5ca293a">
  <xsd:schema xmlns:xsd="http://www.w3.org/2001/XMLSchema" xmlns:xs="http://www.w3.org/2001/XMLSchema" xmlns:p="http://schemas.microsoft.com/office/2006/metadata/properties" xmlns:ns3="39d5b897-dc36-4f93-93aa-a43f46cad386" xmlns:ns4="d46804fa-a50d-487d-9371-9b7a73d415f5" targetNamespace="http://schemas.microsoft.com/office/2006/metadata/properties" ma:root="true" ma:fieldsID="611e92490e84a3132d2eed0555be86b9" ns3:_="" ns4:_="">
    <xsd:import namespace="39d5b897-dc36-4f93-93aa-a43f46cad386"/>
    <xsd:import namespace="d46804fa-a50d-487d-9371-9b7a73d415f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_activity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d5b897-dc36-4f93-93aa-a43f46cad3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804fa-a50d-487d-9371-9b7a73d415f5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8B72957-6CA9-452E-8B5D-D8C4FC8743AC}">
  <ds:schemaRefs>
    <ds:schemaRef ds:uri="http://www.w3.org/XML/1998/namespace"/>
    <ds:schemaRef ds:uri="http://schemas.microsoft.com/office/2006/documentManagement/types"/>
    <ds:schemaRef ds:uri="http://purl.org/dc/dcmitype/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d46804fa-a50d-487d-9371-9b7a73d415f5"/>
    <ds:schemaRef ds:uri="39d5b897-dc36-4f93-93aa-a43f46cad386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3D5C6D63-97C0-4BEE-8916-7761447B65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4EE968-30F0-4D1D-B868-E91EEB1222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d5b897-dc36-4f93-93aa-a43f46cad386"/>
    <ds:schemaRef ds:uri="d46804fa-a50d-487d-9371-9b7a73d415f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10</vt:i4>
      </vt:variant>
    </vt:vector>
  </HeadingPairs>
  <TitlesOfParts>
    <vt:vector size="20" baseType="lpstr">
      <vt:lpstr>CONSOLIDADO</vt:lpstr>
      <vt:lpstr>ANALISIS PRECIOS ARTIFICIALMENT</vt:lpstr>
      <vt:lpstr>CONSTRUC CITY-AJUSTE DE CANTIDA</vt:lpstr>
      <vt:lpstr>DBN INGENIERIA</vt:lpstr>
      <vt:lpstr>IKARIA</vt:lpstr>
      <vt:lpstr>JOSE LOZADA</vt:lpstr>
      <vt:lpstr>PROYECTOS Y SOLUCIONES</vt:lpstr>
      <vt:lpstr>R&amp;E</vt:lpstr>
      <vt:lpstr>SERVIMAC</vt:lpstr>
      <vt:lpstr>SAESCO INGENIERIA</vt:lpstr>
      <vt:lpstr>'ANALISIS PRECIOS ARTIFICIALMENT'!Área_de_impresión</vt:lpstr>
      <vt:lpstr>CONSOLIDADO!Área_de_impresión</vt:lpstr>
      <vt:lpstr>'CONSTRUC CITY-AJUSTE DE CANTIDA'!Área_de_impresión</vt:lpstr>
      <vt:lpstr>'DBN INGENIERIA'!Área_de_impresión</vt:lpstr>
      <vt:lpstr>IKARIA!Área_de_impresión</vt:lpstr>
      <vt:lpstr>'JOSE LOZADA'!Área_de_impresión</vt:lpstr>
      <vt:lpstr>'PROYECTOS Y SOLUCIONES'!Área_de_impresión</vt:lpstr>
      <vt:lpstr>'R&amp;E'!Área_de_impresión</vt:lpstr>
      <vt:lpstr>'SAESCO INGENIERIA'!Área_de_impresión</vt:lpstr>
      <vt:lpstr>SERVIMAC!Área_de_impresión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TE. ALVARO MAURICIO BOHORQUEZ FORERO</dc:creator>
  <cp:keywords/>
  <dc:description/>
  <cp:lastModifiedBy>PD4. YOLY MARIET MURCIA ORTIZ</cp:lastModifiedBy>
  <cp:revision/>
  <cp:lastPrinted>2023-09-27T18:47:41Z</cp:lastPrinted>
  <dcterms:created xsi:type="dcterms:W3CDTF">2023-06-14T22:12:07Z</dcterms:created>
  <dcterms:modified xsi:type="dcterms:W3CDTF">2023-10-09T15:29:25Z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0x010100089060B648A7A049B4099CF7B5610AAA</vt:lpwstr>
  </property>
  <property fmtid="{D5CDD505-2E9C-101B-9397-08002B2CF9AE}" pid="3" name="MediaServiceImageTags">
    <vt:lpwstr/>
  </property>
</Properties>
</file>