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eisson.cubillos\OneDrive\procesos\SASI PARCEROS\PROCESO\INICIO\FORMATOS\"/>
    </mc:Choice>
  </mc:AlternateContent>
  <workbookProtection workbookAlgorithmName="SHA-512" workbookHashValue="5+gq9U0IctvUT0i7Bg0kU+ORVeIo25lbLKYdRDN6yFvFeJNjI2ANe9KtMIlR2NNpYot4sIrEOPGO+iqFr78TCA==" workbookSaltValue="Yr/anfr/eJ8Iuuoa5tFoRQ==" workbookSpinCount="100000" lockStructure="1"/>
  <bookViews>
    <workbookView xWindow="0" yWindow="0" windowWidth="28800" windowHeight="11730" tabRatio="721"/>
  </bookViews>
  <sheets>
    <sheet name="PROPUESTA ECONOMICA" sheetId="44" r:id="rId1"/>
    <sheet name="NO MODIFICABLES" sheetId="42" r:id="rId2"/>
  </sheets>
  <externalReferences>
    <externalReference r:id="rId3"/>
    <externalReference r:id="rId4"/>
  </externalReferences>
  <definedNames>
    <definedName name="\a">#REF!</definedName>
    <definedName name="\b">#REF!</definedName>
    <definedName name="\c">#REF!</definedName>
    <definedName name="\l">#REF!</definedName>
    <definedName name="_Fill" hidden="1">#REF!</definedName>
    <definedName name="_xlnm._FilterDatabase" localSheetId="1" hidden="1">'NO MODIFICABLES'!#REF!</definedName>
    <definedName name="_xlnm._FilterDatabase" localSheetId="0" hidden="1">'PROPUESTA ECONOMICA'!$A$11:$X$186</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1">'NO MODIFICABLES'!$A$1:$I$16</definedName>
    <definedName name="_xlnm.Print_Area" localSheetId="0">'PROPUESTA ECONOMICA'!$A$1:$P$197</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62913"/>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8" i="44" l="1"/>
  <c r="J188" i="44"/>
  <c r="I188" i="44"/>
  <c r="K13" i="44"/>
  <c r="K12" i="44"/>
  <c r="J12" i="44"/>
  <c r="I12" i="44"/>
  <c r="M14" i="44" l="1"/>
  <c r="O157" i="44"/>
  <c r="M157" i="44"/>
  <c r="N157" i="44" s="1"/>
  <c r="N89" i="44"/>
  <c r="N90" i="44"/>
  <c r="N97" i="44"/>
  <c r="N98" i="44"/>
  <c r="N105" i="44"/>
  <c r="N106" i="44"/>
  <c r="N113" i="44"/>
  <c r="N114" i="44"/>
  <c r="N121" i="44"/>
  <c r="N122" i="44"/>
  <c r="N129" i="44"/>
  <c r="N130" i="44"/>
  <c r="N137" i="44"/>
  <c r="N138" i="44"/>
  <c r="N145" i="44"/>
  <c r="N146" i="44"/>
  <c r="M83" i="44"/>
  <c r="N83" i="44" s="1"/>
  <c r="M84" i="44"/>
  <c r="M85" i="44"/>
  <c r="M86" i="44"/>
  <c r="N86" i="44" s="1"/>
  <c r="M87" i="44"/>
  <c r="N87" i="44" s="1"/>
  <c r="M88" i="44"/>
  <c r="N88" i="44" s="1"/>
  <c r="M89" i="44"/>
  <c r="M90" i="44"/>
  <c r="M91" i="44"/>
  <c r="N91" i="44" s="1"/>
  <c r="M92" i="44"/>
  <c r="P92" i="44" s="1"/>
  <c r="M93" i="44"/>
  <c r="M94" i="44"/>
  <c r="N94" i="44" s="1"/>
  <c r="M95" i="44"/>
  <c r="N95" i="44" s="1"/>
  <c r="M96" i="44"/>
  <c r="N96" i="44" s="1"/>
  <c r="M97" i="44"/>
  <c r="M98" i="44"/>
  <c r="M99" i="44"/>
  <c r="N99" i="44" s="1"/>
  <c r="M100" i="44"/>
  <c r="P100" i="44" s="1"/>
  <c r="M101" i="44"/>
  <c r="P101" i="44" s="1"/>
  <c r="M102" i="44"/>
  <c r="N102" i="44" s="1"/>
  <c r="M103" i="44"/>
  <c r="N103" i="44" s="1"/>
  <c r="M104" i="44"/>
  <c r="N104" i="44" s="1"/>
  <c r="M105" i="44"/>
  <c r="M106" i="44"/>
  <c r="M107" i="44"/>
  <c r="N107" i="44" s="1"/>
  <c r="M108" i="44"/>
  <c r="P108" i="44" s="1"/>
  <c r="M109" i="44"/>
  <c r="P109" i="44" s="1"/>
  <c r="M110" i="44"/>
  <c r="N110" i="44" s="1"/>
  <c r="M111" i="44"/>
  <c r="N111" i="44" s="1"/>
  <c r="M112" i="44"/>
  <c r="N112" i="44" s="1"/>
  <c r="M113" i="44"/>
  <c r="M114" i="44"/>
  <c r="M115" i="44"/>
  <c r="N115" i="44" s="1"/>
  <c r="M116" i="44"/>
  <c r="P116" i="44" s="1"/>
  <c r="M117" i="44"/>
  <c r="P117" i="44" s="1"/>
  <c r="M118" i="44"/>
  <c r="N118" i="44" s="1"/>
  <c r="M119" i="44"/>
  <c r="N119" i="44" s="1"/>
  <c r="M120" i="44"/>
  <c r="N120" i="44" s="1"/>
  <c r="M121" i="44"/>
  <c r="M122" i="44"/>
  <c r="M123" i="44"/>
  <c r="N123" i="44" s="1"/>
  <c r="M124" i="44"/>
  <c r="P124" i="44" s="1"/>
  <c r="M125" i="44"/>
  <c r="P125" i="44" s="1"/>
  <c r="M126" i="44"/>
  <c r="N126" i="44" s="1"/>
  <c r="M127" i="44"/>
  <c r="N127" i="44" s="1"/>
  <c r="M128" i="44"/>
  <c r="N128" i="44" s="1"/>
  <c r="M129" i="44"/>
  <c r="M130" i="44"/>
  <c r="M131" i="44"/>
  <c r="N131" i="44" s="1"/>
  <c r="M132" i="44"/>
  <c r="P132" i="44" s="1"/>
  <c r="M133" i="44"/>
  <c r="P133" i="44" s="1"/>
  <c r="M134" i="44"/>
  <c r="N134" i="44" s="1"/>
  <c r="M135" i="44"/>
  <c r="N135" i="44" s="1"/>
  <c r="M136" i="44"/>
  <c r="N136" i="44" s="1"/>
  <c r="M137" i="44"/>
  <c r="M138" i="44"/>
  <c r="M139" i="44"/>
  <c r="N139" i="44" s="1"/>
  <c r="M140" i="44"/>
  <c r="P140" i="44" s="1"/>
  <c r="M141" i="44"/>
  <c r="P141" i="44" s="1"/>
  <c r="M142" i="44"/>
  <c r="N142" i="44" s="1"/>
  <c r="M143" i="44"/>
  <c r="N143" i="44" s="1"/>
  <c r="M144" i="44"/>
  <c r="N144" i="44" s="1"/>
  <c r="M145" i="44"/>
  <c r="M146" i="44"/>
  <c r="M147" i="44"/>
  <c r="N147" i="44" s="1"/>
  <c r="M148" i="44"/>
  <c r="P148" i="44" s="1"/>
  <c r="M149" i="44"/>
  <c r="P149" i="44" s="1"/>
  <c r="M150" i="44"/>
  <c r="N150" i="44" s="1"/>
  <c r="M151" i="44"/>
  <c r="N151" i="44" s="1"/>
  <c r="M152" i="44"/>
  <c r="N152" i="44" s="1"/>
  <c r="J86" i="44"/>
  <c r="H86" i="44"/>
  <c r="H87" i="44"/>
  <c r="P87" i="44" s="1"/>
  <c r="H88" i="44"/>
  <c r="P88" i="44" s="1"/>
  <c r="H89" i="44"/>
  <c r="P89" i="44" s="1"/>
  <c r="H90" i="44"/>
  <c r="J90" i="44" s="1"/>
  <c r="H95" i="44"/>
  <c r="P95" i="44" s="1"/>
  <c r="H96" i="44"/>
  <c r="P96" i="44" s="1"/>
  <c r="H97" i="44"/>
  <c r="P97" i="44" s="1"/>
  <c r="H98" i="44"/>
  <c r="J98" i="44" s="1"/>
  <c r="H104" i="44"/>
  <c r="P104" i="44" s="1"/>
  <c r="H105" i="44"/>
  <c r="P105" i="44" s="1"/>
  <c r="H106" i="44"/>
  <c r="J106" i="44" s="1"/>
  <c r="H112" i="44"/>
  <c r="P112" i="44" s="1"/>
  <c r="H113" i="44"/>
  <c r="P113" i="44" s="1"/>
  <c r="H114" i="44"/>
  <c r="J114" i="44" s="1"/>
  <c r="H120" i="44"/>
  <c r="P120" i="44" s="1"/>
  <c r="H121" i="44"/>
  <c r="P121" i="44" s="1"/>
  <c r="H122" i="44"/>
  <c r="J122" i="44" s="1"/>
  <c r="H128" i="44"/>
  <c r="P128" i="44" s="1"/>
  <c r="H129" i="44"/>
  <c r="P129" i="44" s="1"/>
  <c r="H130" i="44"/>
  <c r="J130" i="44" s="1"/>
  <c r="H131" i="44"/>
  <c r="J131" i="44" s="1"/>
  <c r="H135" i="44"/>
  <c r="P135" i="44" s="1"/>
  <c r="H138" i="44"/>
  <c r="J138" i="44" s="1"/>
  <c r="H139" i="44"/>
  <c r="J139" i="44" s="1"/>
  <c r="H143" i="44"/>
  <c r="P143" i="44" s="1"/>
  <c r="H146" i="44"/>
  <c r="J146" i="44" s="1"/>
  <c r="H147" i="44"/>
  <c r="J147" i="44" s="1"/>
  <c r="H151" i="44"/>
  <c r="P151" i="44" s="1"/>
  <c r="G186" i="44"/>
  <c r="G185" i="44"/>
  <c r="H185" i="44" s="1"/>
  <c r="G182" i="44"/>
  <c r="H182" i="44" s="1"/>
  <c r="J182" i="44" s="1"/>
  <c r="G181" i="44"/>
  <c r="G180" i="44"/>
  <c r="G179" i="44"/>
  <c r="H179" i="44" s="1"/>
  <c r="J179" i="44" s="1"/>
  <c r="G178" i="44"/>
  <c r="G177" i="44"/>
  <c r="G176" i="44"/>
  <c r="H176" i="44" s="1"/>
  <c r="G175" i="44"/>
  <c r="G174" i="44"/>
  <c r="G173" i="44"/>
  <c r="H173" i="44" s="1"/>
  <c r="J173" i="44" s="1"/>
  <c r="G172" i="44"/>
  <c r="G171" i="44"/>
  <c r="G170" i="44"/>
  <c r="H170" i="44" s="1"/>
  <c r="J170" i="44" s="1"/>
  <c r="G169" i="44"/>
  <c r="H169" i="44" s="1"/>
  <c r="J169" i="44" s="1"/>
  <c r="G168" i="44"/>
  <c r="G167" i="44"/>
  <c r="G166" i="44"/>
  <c r="G165" i="44"/>
  <c r="G163" i="44"/>
  <c r="H163" i="44" s="1"/>
  <c r="J163" i="44" s="1"/>
  <c r="G162" i="44"/>
  <c r="G161" i="44"/>
  <c r="H161" i="44" s="1"/>
  <c r="J161" i="44" s="1"/>
  <c r="G160" i="44"/>
  <c r="G159" i="44"/>
  <c r="G158" i="44"/>
  <c r="H158" i="44" s="1"/>
  <c r="J158" i="44" s="1"/>
  <c r="G157" i="44"/>
  <c r="H157" i="44" s="1"/>
  <c r="J157" i="44" s="1"/>
  <c r="G156" i="44"/>
  <c r="G155" i="44"/>
  <c r="G154" i="44"/>
  <c r="G153" i="44"/>
  <c r="G152" i="44"/>
  <c r="H152" i="44" s="1"/>
  <c r="G151" i="44"/>
  <c r="G150" i="44"/>
  <c r="H150" i="44" s="1"/>
  <c r="J150" i="44" s="1"/>
  <c r="G149" i="44"/>
  <c r="H149" i="44" s="1"/>
  <c r="J149" i="44" s="1"/>
  <c r="G148" i="44"/>
  <c r="H148" i="44" s="1"/>
  <c r="J148" i="44" s="1"/>
  <c r="G147" i="44"/>
  <c r="G146" i="44"/>
  <c r="G145" i="44"/>
  <c r="H145" i="44" s="1"/>
  <c r="G144" i="44"/>
  <c r="H144" i="44" s="1"/>
  <c r="G143" i="44"/>
  <c r="G142" i="44"/>
  <c r="H142" i="44" s="1"/>
  <c r="J142" i="44" s="1"/>
  <c r="G141" i="44"/>
  <c r="H141" i="44" s="1"/>
  <c r="J141" i="44" s="1"/>
  <c r="G140" i="44"/>
  <c r="H140" i="44" s="1"/>
  <c r="J140" i="44" s="1"/>
  <c r="G139" i="44"/>
  <c r="G138" i="44"/>
  <c r="G137" i="44"/>
  <c r="H137" i="44" s="1"/>
  <c r="G136" i="44"/>
  <c r="H136" i="44" s="1"/>
  <c r="G135" i="44"/>
  <c r="G134" i="44"/>
  <c r="H134" i="44" s="1"/>
  <c r="J134" i="44" s="1"/>
  <c r="G133" i="44"/>
  <c r="H133" i="44" s="1"/>
  <c r="J133" i="44" s="1"/>
  <c r="G132" i="44"/>
  <c r="H132" i="44" s="1"/>
  <c r="J132" i="44" s="1"/>
  <c r="G131" i="44"/>
  <c r="G130" i="44"/>
  <c r="G127" i="44"/>
  <c r="H127" i="44" s="1"/>
  <c r="G126" i="44"/>
  <c r="H126" i="44" s="1"/>
  <c r="J126" i="44" s="1"/>
  <c r="G125" i="44"/>
  <c r="H125" i="44" s="1"/>
  <c r="J125" i="44" s="1"/>
  <c r="G124" i="44"/>
  <c r="H124" i="44" s="1"/>
  <c r="J124" i="44" s="1"/>
  <c r="G123" i="44"/>
  <c r="H123" i="44" s="1"/>
  <c r="J123" i="44" s="1"/>
  <c r="G122" i="44"/>
  <c r="G121" i="44"/>
  <c r="G120" i="44"/>
  <c r="G119" i="44"/>
  <c r="H119" i="44" s="1"/>
  <c r="G118" i="44"/>
  <c r="H118" i="44" s="1"/>
  <c r="J118" i="44" s="1"/>
  <c r="G117" i="44"/>
  <c r="H117" i="44" s="1"/>
  <c r="J117" i="44" s="1"/>
  <c r="G116" i="44"/>
  <c r="H116" i="44" s="1"/>
  <c r="J116" i="44" s="1"/>
  <c r="G115" i="44"/>
  <c r="H115" i="44" s="1"/>
  <c r="J115" i="44" s="1"/>
  <c r="G114" i="44"/>
  <c r="G113" i="44"/>
  <c r="G112" i="44"/>
  <c r="G111" i="44"/>
  <c r="H111" i="44" s="1"/>
  <c r="G110" i="44"/>
  <c r="H110" i="44" s="1"/>
  <c r="J110" i="44" s="1"/>
  <c r="G109" i="44"/>
  <c r="H109" i="44" s="1"/>
  <c r="J109" i="44" s="1"/>
  <c r="G108" i="44"/>
  <c r="H108" i="44" s="1"/>
  <c r="J108" i="44" s="1"/>
  <c r="G107" i="44"/>
  <c r="H107" i="44" s="1"/>
  <c r="J107" i="44" s="1"/>
  <c r="G106" i="44"/>
  <c r="G105" i="44"/>
  <c r="G104" i="44"/>
  <c r="G103" i="44"/>
  <c r="H103" i="44" s="1"/>
  <c r="G102" i="44"/>
  <c r="H102" i="44" s="1"/>
  <c r="J102" i="44" s="1"/>
  <c r="G101" i="44"/>
  <c r="H101" i="44" s="1"/>
  <c r="J101" i="44" s="1"/>
  <c r="G100" i="44"/>
  <c r="H100" i="44" s="1"/>
  <c r="J100" i="44" s="1"/>
  <c r="G99" i="44"/>
  <c r="H99" i="44" s="1"/>
  <c r="J99" i="44" s="1"/>
  <c r="G98" i="44"/>
  <c r="G97" i="44"/>
  <c r="G96" i="44"/>
  <c r="G94" i="44"/>
  <c r="H94" i="44" s="1"/>
  <c r="J94" i="44" s="1"/>
  <c r="G93" i="44"/>
  <c r="H93" i="44" s="1"/>
  <c r="J93" i="44" s="1"/>
  <c r="G92" i="44"/>
  <c r="H92" i="44" s="1"/>
  <c r="J92" i="44" s="1"/>
  <c r="G91" i="44"/>
  <c r="H91" i="44" s="1"/>
  <c r="J91" i="44" s="1"/>
  <c r="G90" i="44"/>
  <c r="G89" i="44"/>
  <c r="G88" i="44"/>
  <c r="G87" i="44"/>
  <c r="G85" i="44"/>
  <c r="H85" i="44" s="1"/>
  <c r="J85" i="44" s="1"/>
  <c r="G84" i="44"/>
  <c r="H84" i="44" s="1"/>
  <c r="J84" i="44" s="1"/>
  <c r="G83" i="44"/>
  <c r="H83" i="44" s="1"/>
  <c r="J83" i="44" s="1"/>
  <c r="G82" i="44"/>
  <c r="H82" i="44" s="1"/>
  <c r="J82" i="44" s="1"/>
  <c r="G81" i="44"/>
  <c r="H81" i="44" s="1"/>
  <c r="G80" i="44"/>
  <c r="G79" i="44"/>
  <c r="G78" i="44"/>
  <c r="G77" i="44"/>
  <c r="G76" i="44"/>
  <c r="G75" i="44"/>
  <c r="G74" i="44"/>
  <c r="G73" i="44"/>
  <c r="G72" i="44"/>
  <c r="G71" i="44"/>
  <c r="G70" i="44"/>
  <c r="G69" i="44"/>
  <c r="H69" i="44" s="1"/>
  <c r="J69" i="44" s="1"/>
  <c r="G68" i="44"/>
  <c r="H68" i="44" s="1"/>
  <c r="J68" i="44" s="1"/>
  <c r="G67" i="44"/>
  <c r="G66" i="44"/>
  <c r="G65" i="44"/>
  <c r="G64" i="44"/>
  <c r="G63" i="44"/>
  <c r="G62" i="44"/>
  <c r="G61" i="44"/>
  <c r="G60" i="44"/>
  <c r="H60" i="44" s="1"/>
  <c r="J60" i="44" s="1"/>
  <c r="G59" i="44"/>
  <c r="G58" i="44"/>
  <c r="G57" i="44"/>
  <c r="H57" i="44" s="1"/>
  <c r="J57" i="44" s="1"/>
  <c r="G56" i="44"/>
  <c r="G55" i="44"/>
  <c r="G54" i="44"/>
  <c r="H54" i="44" s="1"/>
  <c r="J54" i="44" s="1"/>
  <c r="G53" i="44"/>
  <c r="H53" i="44" s="1"/>
  <c r="G52" i="44"/>
  <c r="H52" i="44" s="1"/>
  <c r="J52" i="44" s="1"/>
  <c r="G51" i="44"/>
  <c r="G50" i="44"/>
  <c r="G49" i="44"/>
  <c r="G48" i="44"/>
  <c r="H48" i="44" s="1"/>
  <c r="J48" i="44" s="1"/>
  <c r="G47" i="44"/>
  <c r="G46" i="44"/>
  <c r="H46" i="44" s="1"/>
  <c r="J46" i="44" s="1"/>
  <c r="G45" i="44"/>
  <c r="H45" i="44" s="1"/>
  <c r="G44" i="44"/>
  <c r="G43" i="44"/>
  <c r="G42" i="44"/>
  <c r="H42" i="44" s="1"/>
  <c r="J42" i="44" s="1"/>
  <c r="G41" i="44"/>
  <c r="G40" i="44"/>
  <c r="G39" i="44"/>
  <c r="G38" i="44"/>
  <c r="G37" i="44"/>
  <c r="H37" i="44" s="1"/>
  <c r="J37" i="44" s="1"/>
  <c r="G36" i="44"/>
  <c r="H36" i="44" s="1"/>
  <c r="G35" i="44"/>
  <c r="H35" i="44" s="1"/>
  <c r="J35" i="44" s="1"/>
  <c r="G34" i="44"/>
  <c r="H34" i="44" s="1"/>
  <c r="J34" i="44" s="1"/>
  <c r="G33" i="44"/>
  <c r="H33" i="44" s="1"/>
  <c r="G32" i="44"/>
  <c r="G31" i="44"/>
  <c r="G30" i="44"/>
  <c r="H30" i="44" s="1"/>
  <c r="G29" i="44"/>
  <c r="H29" i="44" s="1"/>
  <c r="J29" i="44" s="1"/>
  <c r="G28" i="44"/>
  <c r="H28" i="44" s="1"/>
  <c r="J28" i="44" s="1"/>
  <c r="G27" i="44"/>
  <c r="H27" i="44" s="1"/>
  <c r="G26" i="44"/>
  <c r="H26" i="44" s="1"/>
  <c r="J26" i="44" s="1"/>
  <c r="G25" i="44"/>
  <c r="G24" i="44"/>
  <c r="G23" i="44"/>
  <c r="G22" i="44"/>
  <c r="H22" i="44" s="1"/>
  <c r="G21" i="44"/>
  <c r="H21" i="44" s="1"/>
  <c r="J21" i="44" s="1"/>
  <c r="G20" i="44"/>
  <c r="H20" i="44" s="1"/>
  <c r="J20" i="44" s="1"/>
  <c r="G19" i="44"/>
  <c r="H19" i="44" s="1"/>
  <c r="J19" i="44" s="1"/>
  <c r="G18" i="44"/>
  <c r="H18" i="44" s="1"/>
  <c r="J18" i="44" s="1"/>
  <c r="G17" i="44"/>
  <c r="G16" i="44"/>
  <c r="G15" i="44"/>
  <c r="G14" i="44"/>
  <c r="I152" i="44"/>
  <c r="O152" i="44"/>
  <c r="I151" i="44"/>
  <c r="O151" i="44"/>
  <c r="I150" i="44"/>
  <c r="O150" i="44"/>
  <c r="I149" i="44"/>
  <c r="O149" i="44"/>
  <c r="I148" i="44"/>
  <c r="O148" i="44"/>
  <c r="I147" i="44"/>
  <c r="O147" i="44"/>
  <c r="I146" i="44"/>
  <c r="O146" i="44"/>
  <c r="I145" i="44"/>
  <c r="O145" i="44"/>
  <c r="I144" i="44"/>
  <c r="O144" i="44"/>
  <c r="I143" i="44"/>
  <c r="O143" i="44"/>
  <c r="I142" i="44"/>
  <c r="O142" i="44"/>
  <c r="I141" i="44"/>
  <c r="O141" i="44"/>
  <c r="I140" i="44"/>
  <c r="O140" i="44"/>
  <c r="I139" i="44"/>
  <c r="O139" i="44"/>
  <c r="I138" i="44"/>
  <c r="O138" i="44"/>
  <c r="I137" i="44"/>
  <c r="O137" i="44"/>
  <c r="I136" i="44"/>
  <c r="O136" i="44"/>
  <c r="I135" i="44"/>
  <c r="O135" i="44"/>
  <c r="I134" i="44"/>
  <c r="O134" i="44"/>
  <c r="I133" i="44"/>
  <c r="O133" i="44"/>
  <c r="I132" i="44"/>
  <c r="O132" i="44"/>
  <c r="I131" i="44"/>
  <c r="O131" i="44"/>
  <c r="I130" i="44"/>
  <c r="O130" i="44"/>
  <c r="I129" i="44"/>
  <c r="O129" i="44"/>
  <c r="I128" i="44"/>
  <c r="O128" i="44"/>
  <c r="I127" i="44"/>
  <c r="O127" i="44"/>
  <c r="I126" i="44"/>
  <c r="O126" i="44"/>
  <c r="I125" i="44"/>
  <c r="O125" i="44"/>
  <c r="I124" i="44"/>
  <c r="O124" i="44"/>
  <c r="I123" i="44"/>
  <c r="O123" i="44"/>
  <c r="I122" i="44"/>
  <c r="O122" i="44"/>
  <c r="I121" i="44"/>
  <c r="O121" i="44"/>
  <c r="I120" i="44"/>
  <c r="O120" i="44"/>
  <c r="I119" i="44"/>
  <c r="O119" i="44"/>
  <c r="I118" i="44"/>
  <c r="O118" i="44"/>
  <c r="I117" i="44"/>
  <c r="O117" i="44"/>
  <c r="I116" i="44"/>
  <c r="O116" i="44"/>
  <c r="I115" i="44"/>
  <c r="O115" i="44"/>
  <c r="I114" i="44"/>
  <c r="O114" i="44"/>
  <c r="I113" i="44"/>
  <c r="O113" i="44"/>
  <c r="I112" i="44"/>
  <c r="O112" i="44"/>
  <c r="I111" i="44"/>
  <c r="O111" i="44"/>
  <c r="I110" i="44"/>
  <c r="O110" i="44"/>
  <c r="I109" i="44"/>
  <c r="O109" i="44"/>
  <c r="I108" i="44"/>
  <c r="O108" i="44"/>
  <c r="I107" i="44"/>
  <c r="O107" i="44"/>
  <c r="I106" i="44"/>
  <c r="O106" i="44"/>
  <c r="I105" i="44"/>
  <c r="O105" i="44"/>
  <c r="I104" i="44"/>
  <c r="O104" i="44"/>
  <c r="I103" i="44"/>
  <c r="O103" i="44"/>
  <c r="I102" i="44"/>
  <c r="O102" i="44"/>
  <c r="I101" i="44"/>
  <c r="O101" i="44"/>
  <c r="I100" i="44"/>
  <c r="O100" i="44"/>
  <c r="I99" i="44"/>
  <c r="O99" i="44"/>
  <c r="I98" i="44"/>
  <c r="O98" i="44"/>
  <c r="I97" i="44"/>
  <c r="O97" i="44"/>
  <c r="I96" i="44"/>
  <c r="O96" i="44"/>
  <c r="I95" i="44"/>
  <c r="O95" i="44"/>
  <c r="I94" i="44"/>
  <c r="O94" i="44"/>
  <c r="I93" i="44"/>
  <c r="O93" i="44"/>
  <c r="I92" i="44"/>
  <c r="O92" i="44"/>
  <c r="I91" i="44"/>
  <c r="O91" i="44"/>
  <c r="I90" i="44"/>
  <c r="O90" i="44"/>
  <c r="I89" i="44"/>
  <c r="O89" i="44"/>
  <c r="I88" i="44"/>
  <c r="O88" i="44"/>
  <c r="I87" i="44"/>
  <c r="O87" i="44"/>
  <c r="I86" i="44"/>
  <c r="O86" i="44"/>
  <c r="I85" i="44"/>
  <c r="O85" i="44"/>
  <c r="I84" i="44"/>
  <c r="O84" i="44"/>
  <c r="I83" i="44"/>
  <c r="O83" i="44"/>
  <c r="I18" i="44"/>
  <c r="M18" i="44"/>
  <c r="N18" i="44" s="1"/>
  <c r="O18" i="44"/>
  <c r="I19" i="44"/>
  <c r="M19" i="44"/>
  <c r="N19" i="44" s="1"/>
  <c r="O19" i="44"/>
  <c r="I20" i="44"/>
  <c r="M20" i="44"/>
  <c r="N20" i="44"/>
  <c r="O20" i="44"/>
  <c r="I21" i="44"/>
  <c r="M21" i="44"/>
  <c r="N21" i="44" s="1"/>
  <c r="O21" i="44"/>
  <c r="I22" i="44"/>
  <c r="M22" i="44"/>
  <c r="N22" i="44" s="1"/>
  <c r="O22" i="44"/>
  <c r="H23" i="44"/>
  <c r="J23" i="44" s="1"/>
  <c r="I23" i="44"/>
  <c r="M23" i="44"/>
  <c r="N23" i="44"/>
  <c r="O23" i="44"/>
  <c r="H24" i="44"/>
  <c r="J24" i="44" s="1"/>
  <c r="I24" i="44"/>
  <c r="M24" i="44"/>
  <c r="N24" i="44"/>
  <c r="O24" i="44"/>
  <c r="H25" i="44"/>
  <c r="J25" i="44" s="1"/>
  <c r="I25" i="44"/>
  <c r="M25" i="44"/>
  <c r="N25" i="44" s="1"/>
  <c r="O25" i="44"/>
  <c r="I26" i="44"/>
  <c r="M26" i="44"/>
  <c r="N26" i="44" s="1"/>
  <c r="O26" i="44"/>
  <c r="I27" i="44"/>
  <c r="M27" i="44"/>
  <c r="N27" i="44" s="1"/>
  <c r="O27" i="44"/>
  <c r="I28" i="44"/>
  <c r="M28" i="44"/>
  <c r="N28" i="44"/>
  <c r="O28" i="44"/>
  <c r="I29" i="44"/>
  <c r="M29" i="44"/>
  <c r="N29" i="44" s="1"/>
  <c r="O29" i="44"/>
  <c r="I30" i="44"/>
  <c r="M30" i="44"/>
  <c r="N30" i="44"/>
  <c r="O30" i="44"/>
  <c r="H31" i="44"/>
  <c r="I31" i="44"/>
  <c r="M31" i="44"/>
  <c r="N31" i="44" s="1"/>
  <c r="O31" i="44"/>
  <c r="H32" i="44"/>
  <c r="I32" i="44"/>
  <c r="J32" i="44"/>
  <c r="M32" i="44"/>
  <c r="N32" i="44" s="1"/>
  <c r="O32" i="44"/>
  <c r="I33" i="44"/>
  <c r="M33" i="44"/>
  <c r="N33" i="44" s="1"/>
  <c r="O33" i="44"/>
  <c r="I34" i="44"/>
  <c r="M34" i="44"/>
  <c r="N34" i="44" s="1"/>
  <c r="O34" i="44"/>
  <c r="I35" i="44"/>
  <c r="M35" i="44"/>
  <c r="N35" i="44"/>
  <c r="O35" i="44"/>
  <c r="I36" i="44"/>
  <c r="M36" i="44"/>
  <c r="N36" i="44" s="1"/>
  <c r="O36" i="44"/>
  <c r="I37" i="44"/>
  <c r="M37" i="44"/>
  <c r="N37" i="44" s="1"/>
  <c r="O37" i="44"/>
  <c r="H38" i="44"/>
  <c r="J38" i="44" s="1"/>
  <c r="I38" i="44"/>
  <c r="M38" i="44"/>
  <c r="P38" i="44" s="1"/>
  <c r="O38" i="44"/>
  <c r="H39" i="44"/>
  <c r="J39" i="44" s="1"/>
  <c r="I39" i="44"/>
  <c r="M39" i="44"/>
  <c r="N39" i="44" s="1"/>
  <c r="O39" i="44"/>
  <c r="H40" i="44"/>
  <c r="J40" i="44" s="1"/>
  <c r="I40" i="44"/>
  <c r="M40" i="44"/>
  <c r="N40" i="44" s="1"/>
  <c r="O40" i="44"/>
  <c r="H41" i="44"/>
  <c r="J41" i="44" s="1"/>
  <c r="I41" i="44"/>
  <c r="M41" i="44"/>
  <c r="P41" i="44" s="1"/>
  <c r="N41" i="44"/>
  <c r="O41" i="44"/>
  <c r="I42" i="44"/>
  <c r="M42" i="44"/>
  <c r="N42" i="44" s="1"/>
  <c r="O42" i="44"/>
  <c r="H43" i="44"/>
  <c r="J43" i="44" s="1"/>
  <c r="I43" i="44"/>
  <c r="M43" i="44"/>
  <c r="N43" i="44" s="1"/>
  <c r="O43" i="44"/>
  <c r="H44" i="44"/>
  <c r="J44" i="44" s="1"/>
  <c r="I44" i="44"/>
  <c r="M44" i="44"/>
  <c r="N44" i="44"/>
  <c r="O44" i="44"/>
  <c r="I45" i="44"/>
  <c r="M45" i="44"/>
  <c r="N45" i="44"/>
  <c r="O45" i="44"/>
  <c r="I46" i="44"/>
  <c r="M46" i="44"/>
  <c r="N46" i="44"/>
  <c r="O46" i="44"/>
  <c r="H47" i="44"/>
  <c r="J47" i="44" s="1"/>
  <c r="I47" i="44"/>
  <c r="M47" i="44"/>
  <c r="N47" i="44" s="1"/>
  <c r="O47" i="44"/>
  <c r="I48" i="44"/>
  <c r="M48" i="44"/>
  <c r="N48" i="44" s="1"/>
  <c r="O48" i="44"/>
  <c r="H49" i="44"/>
  <c r="J49" i="44" s="1"/>
  <c r="I49" i="44"/>
  <c r="M49" i="44"/>
  <c r="N49" i="44"/>
  <c r="O49" i="44"/>
  <c r="H50" i="44"/>
  <c r="I50" i="44"/>
  <c r="M50" i="44"/>
  <c r="N50" i="44"/>
  <c r="O50" i="44"/>
  <c r="H51" i="44"/>
  <c r="I51" i="44"/>
  <c r="J51" i="44"/>
  <c r="M51" i="44"/>
  <c r="N51" i="44" s="1"/>
  <c r="O51" i="44"/>
  <c r="I52" i="44"/>
  <c r="M52" i="44"/>
  <c r="O52" i="44"/>
  <c r="I53" i="44"/>
  <c r="M53" i="44"/>
  <c r="N53" i="44"/>
  <c r="O53" i="44"/>
  <c r="I54" i="44"/>
  <c r="M54" i="44"/>
  <c r="N54" i="44" s="1"/>
  <c r="O54" i="44"/>
  <c r="H55" i="44"/>
  <c r="J55" i="44" s="1"/>
  <c r="I55" i="44"/>
  <c r="M55" i="44"/>
  <c r="P55" i="44" s="1"/>
  <c r="N55" i="44"/>
  <c r="O55" i="44"/>
  <c r="H56" i="44"/>
  <c r="J56" i="44" s="1"/>
  <c r="I56" i="44"/>
  <c r="M56" i="44"/>
  <c r="N56" i="44" s="1"/>
  <c r="O56" i="44"/>
  <c r="I57" i="44"/>
  <c r="M57" i="44"/>
  <c r="N57" i="44"/>
  <c r="O57" i="44"/>
  <c r="H58" i="44"/>
  <c r="J58" i="44" s="1"/>
  <c r="I58" i="44"/>
  <c r="M58" i="44"/>
  <c r="N58" i="44" s="1"/>
  <c r="O58" i="44"/>
  <c r="H59" i="44"/>
  <c r="J59" i="44" s="1"/>
  <c r="I59" i="44"/>
  <c r="M59" i="44"/>
  <c r="N59" i="44" s="1"/>
  <c r="O59" i="44"/>
  <c r="I60" i="44"/>
  <c r="M60" i="44"/>
  <c r="N60" i="44"/>
  <c r="O60" i="44"/>
  <c r="H61" i="44"/>
  <c r="J61" i="44" s="1"/>
  <c r="I61" i="44"/>
  <c r="M61" i="44"/>
  <c r="N61" i="44" s="1"/>
  <c r="O61" i="44"/>
  <c r="H62" i="44"/>
  <c r="J62" i="44" s="1"/>
  <c r="I62" i="44"/>
  <c r="M62" i="44"/>
  <c r="N62" i="44"/>
  <c r="O62" i="44"/>
  <c r="H63" i="44"/>
  <c r="J63" i="44" s="1"/>
  <c r="I63" i="44"/>
  <c r="M63" i="44"/>
  <c r="N63" i="44"/>
  <c r="O63" i="44"/>
  <c r="H64" i="44"/>
  <c r="J64" i="44" s="1"/>
  <c r="I64" i="44"/>
  <c r="M64" i="44"/>
  <c r="N64" i="44" s="1"/>
  <c r="O64" i="44"/>
  <c r="H65" i="44"/>
  <c r="J65" i="44" s="1"/>
  <c r="I65" i="44"/>
  <c r="M65" i="44"/>
  <c r="N65" i="44"/>
  <c r="O65" i="44"/>
  <c r="H66" i="44"/>
  <c r="J66" i="44" s="1"/>
  <c r="I66" i="44"/>
  <c r="M66" i="44"/>
  <c r="N66" i="44" s="1"/>
  <c r="O66" i="44"/>
  <c r="H67" i="44"/>
  <c r="I67" i="44"/>
  <c r="J67" i="44"/>
  <c r="M67" i="44"/>
  <c r="N67" i="44" s="1"/>
  <c r="O67" i="44"/>
  <c r="I68" i="44"/>
  <c r="M68" i="44"/>
  <c r="N68" i="44"/>
  <c r="O68" i="44"/>
  <c r="I69" i="44"/>
  <c r="M69" i="44"/>
  <c r="N69" i="44" s="1"/>
  <c r="O69" i="44"/>
  <c r="H70" i="44"/>
  <c r="J70" i="44" s="1"/>
  <c r="I70" i="44"/>
  <c r="M70" i="44"/>
  <c r="N70" i="44" s="1"/>
  <c r="O70" i="44"/>
  <c r="H71" i="44"/>
  <c r="J71" i="44" s="1"/>
  <c r="I71" i="44"/>
  <c r="M71" i="44"/>
  <c r="N71" i="44" s="1"/>
  <c r="O71" i="44"/>
  <c r="H72" i="44"/>
  <c r="J72" i="44" s="1"/>
  <c r="I72" i="44"/>
  <c r="M72" i="44"/>
  <c r="P72" i="44" s="1"/>
  <c r="N72" i="44"/>
  <c r="O72" i="44"/>
  <c r="H73" i="44"/>
  <c r="J73" i="44" s="1"/>
  <c r="I73" i="44"/>
  <c r="M73" i="44"/>
  <c r="N73" i="44" s="1"/>
  <c r="O73" i="44"/>
  <c r="H74" i="44"/>
  <c r="J74" i="44" s="1"/>
  <c r="I74" i="44"/>
  <c r="M74" i="44"/>
  <c r="N74" i="44" s="1"/>
  <c r="O74" i="44"/>
  <c r="H75" i="44"/>
  <c r="J75" i="44" s="1"/>
  <c r="I75" i="44"/>
  <c r="M75" i="44"/>
  <c r="N75" i="44"/>
  <c r="O75" i="44"/>
  <c r="H76" i="44"/>
  <c r="J76" i="44" s="1"/>
  <c r="I76" i="44"/>
  <c r="M76" i="44"/>
  <c r="N76" i="44" s="1"/>
  <c r="O76" i="44"/>
  <c r="H77" i="44"/>
  <c r="J77" i="44" s="1"/>
  <c r="I77" i="44"/>
  <c r="M77" i="44"/>
  <c r="N77" i="44"/>
  <c r="O77" i="44"/>
  <c r="H78" i="44"/>
  <c r="J78" i="44" s="1"/>
  <c r="I78" i="44"/>
  <c r="M78" i="44"/>
  <c r="N78" i="44"/>
  <c r="O78" i="44"/>
  <c r="H79" i="44"/>
  <c r="J79" i="44" s="1"/>
  <c r="I79" i="44"/>
  <c r="M79" i="44"/>
  <c r="O79" i="44"/>
  <c r="H80" i="44"/>
  <c r="I80" i="44"/>
  <c r="J80" i="44"/>
  <c r="M80" i="44"/>
  <c r="N80" i="44" s="1"/>
  <c r="O80" i="44"/>
  <c r="I81" i="44"/>
  <c r="M81" i="44"/>
  <c r="N81" i="44" s="1"/>
  <c r="O81" i="44"/>
  <c r="I82" i="44"/>
  <c r="M82" i="44"/>
  <c r="N82" i="44"/>
  <c r="O82" i="44"/>
  <c r="H153" i="44"/>
  <c r="J153" i="44" s="1"/>
  <c r="I153" i="44"/>
  <c r="M153" i="44"/>
  <c r="N153" i="44"/>
  <c r="O153" i="44"/>
  <c r="H154" i="44"/>
  <c r="J154" i="44" s="1"/>
  <c r="I154" i="44"/>
  <c r="M154" i="44"/>
  <c r="N154" i="44" s="1"/>
  <c r="O154" i="44"/>
  <c r="H155" i="44"/>
  <c r="I155" i="44"/>
  <c r="J155" i="44"/>
  <c r="M155" i="44"/>
  <c r="N155" i="44" s="1"/>
  <c r="O155" i="44"/>
  <c r="H156" i="44"/>
  <c r="P156" i="44" s="1"/>
  <c r="I156" i="44"/>
  <c r="M156" i="44"/>
  <c r="N156" i="44" s="1"/>
  <c r="O156" i="44"/>
  <c r="I157" i="44"/>
  <c r="I158" i="44"/>
  <c r="M158" i="44"/>
  <c r="N158" i="44"/>
  <c r="O158" i="44"/>
  <c r="H159" i="44"/>
  <c r="I159" i="44"/>
  <c r="J159" i="44"/>
  <c r="M159" i="44"/>
  <c r="N159" i="44" s="1"/>
  <c r="O159" i="44"/>
  <c r="H160" i="44"/>
  <c r="J160" i="44" s="1"/>
  <c r="I160" i="44"/>
  <c r="M160" i="44"/>
  <c r="N160" i="44" s="1"/>
  <c r="O160" i="44"/>
  <c r="I161" i="44"/>
  <c r="M161" i="44"/>
  <c r="N161" i="44"/>
  <c r="O161" i="44"/>
  <c r="H162" i="44"/>
  <c r="J162" i="44" s="1"/>
  <c r="I162" i="44"/>
  <c r="M162" i="44"/>
  <c r="N162" i="44" s="1"/>
  <c r="O162" i="44"/>
  <c r="I163" i="44"/>
  <c r="M163" i="44"/>
  <c r="N163" i="44"/>
  <c r="O163" i="44"/>
  <c r="H164" i="44"/>
  <c r="J164" i="44" s="1"/>
  <c r="I164" i="44"/>
  <c r="M164" i="44"/>
  <c r="N164" i="44"/>
  <c r="O164" i="44"/>
  <c r="H165" i="44"/>
  <c r="J165" i="44" s="1"/>
  <c r="I165" i="44"/>
  <c r="M165" i="44"/>
  <c r="N165" i="44" s="1"/>
  <c r="O165" i="44"/>
  <c r="H166" i="44"/>
  <c r="I166" i="44"/>
  <c r="J166" i="44"/>
  <c r="M166" i="44"/>
  <c r="N166" i="44" s="1"/>
  <c r="O166" i="44"/>
  <c r="H167" i="44"/>
  <c r="J167" i="44" s="1"/>
  <c r="I167" i="44"/>
  <c r="M167" i="44"/>
  <c r="P167" i="44" s="1"/>
  <c r="O167" i="44"/>
  <c r="H168" i="44"/>
  <c r="J168" i="44" s="1"/>
  <c r="I168" i="44"/>
  <c r="M168" i="44"/>
  <c r="N168" i="44" s="1"/>
  <c r="O168" i="44"/>
  <c r="I169" i="44"/>
  <c r="M169" i="44"/>
  <c r="N169" i="44"/>
  <c r="O169" i="44"/>
  <c r="I170" i="44"/>
  <c r="M170" i="44"/>
  <c r="N170" i="44"/>
  <c r="O170" i="44"/>
  <c r="H171" i="44"/>
  <c r="J171" i="44" s="1"/>
  <c r="I171" i="44"/>
  <c r="M171" i="44"/>
  <c r="N171" i="44" s="1"/>
  <c r="O171" i="44"/>
  <c r="H172" i="44"/>
  <c r="J172" i="44" s="1"/>
  <c r="I172" i="44"/>
  <c r="M172" i="44"/>
  <c r="N172" i="44" s="1"/>
  <c r="O172" i="44"/>
  <c r="I173" i="44"/>
  <c r="M173" i="44"/>
  <c r="N173" i="44" s="1"/>
  <c r="O173" i="44"/>
  <c r="H174" i="44"/>
  <c r="J174" i="44" s="1"/>
  <c r="I174" i="44"/>
  <c r="M174" i="44"/>
  <c r="N174" i="44"/>
  <c r="O174" i="44"/>
  <c r="H175" i="44"/>
  <c r="J175" i="44" s="1"/>
  <c r="I175" i="44"/>
  <c r="M175" i="44"/>
  <c r="N175" i="44" s="1"/>
  <c r="O175" i="44"/>
  <c r="I176" i="44"/>
  <c r="M176" i="44"/>
  <c r="N176" i="44" s="1"/>
  <c r="O176" i="44"/>
  <c r="H177" i="44"/>
  <c r="J177" i="44" s="1"/>
  <c r="I177" i="44"/>
  <c r="M177" i="44"/>
  <c r="N177" i="44" s="1"/>
  <c r="O177" i="44"/>
  <c r="H178" i="44"/>
  <c r="J178" i="44" s="1"/>
  <c r="I178" i="44"/>
  <c r="M178" i="44"/>
  <c r="N178" i="44"/>
  <c r="O178" i="44"/>
  <c r="I179" i="44"/>
  <c r="M179" i="44"/>
  <c r="N179" i="44" s="1"/>
  <c r="O179" i="44"/>
  <c r="H180" i="44"/>
  <c r="I180" i="44"/>
  <c r="J180" i="44"/>
  <c r="M180" i="44"/>
  <c r="N180" i="44" s="1"/>
  <c r="O180" i="44"/>
  <c r="H181" i="44"/>
  <c r="J181" i="44" s="1"/>
  <c r="I181" i="44"/>
  <c r="M181" i="44"/>
  <c r="N181" i="44" s="1"/>
  <c r="O181" i="44"/>
  <c r="I182" i="44"/>
  <c r="M182" i="44"/>
  <c r="N182" i="44"/>
  <c r="O182" i="44"/>
  <c r="H183" i="44"/>
  <c r="J183" i="44" s="1"/>
  <c r="I183" i="44"/>
  <c r="M183" i="44"/>
  <c r="P183" i="44" s="1"/>
  <c r="N183" i="44"/>
  <c r="O183" i="44"/>
  <c r="H184" i="44"/>
  <c r="J184" i="44" s="1"/>
  <c r="I184" i="44"/>
  <c r="M184" i="44"/>
  <c r="N184" i="44" s="1"/>
  <c r="O184" i="44"/>
  <c r="I185" i="44"/>
  <c r="M185" i="44"/>
  <c r="N185" i="44"/>
  <c r="O185" i="44"/>
  <c r="H186" i="44"/>
  <c r="I186" i="44"/>
  <c r="M186" i="44"/>
  <c r="N186" i="44" s="1"/>
  <c r="O186" i="44"/>
  <c r="H12" i="42"/>
  <c r="I12" i="42" s="1"/>
  <c r="H11" i="42"/>
  <c r="I11" i="42" s="1"/>
  <c r="H10" i="42"/>
  <c r="I10" i="42" s="1"/>
  <c r="H9" i="42"/>
  <c r="I9" i="42" s="1"/>
  <c r="H8" i="42"/>
  <c r="I8" i="42" s="1"/>
  <c r="H7" i="42"/>
  <c r="I7" i="42" s="1"/>
  <c r="F14" i="42"/>
  <c r="G14" i="42"/>
  <c r="H2" i="42"/>
  <c r="I2" i="42" s="1"/>
  <c r="P144" i="44" l="1"/>
  <c r="J144" i="44"/>
  <c r="P119" i="44"/>
  <c r="J119" i="44"/>
  <c r="P136" i="44"/>
  <c r="J136" i="44"/>
  <c r="P103" i="44"/>
  <c r="J103" i="44"/>
  <c r="P127" i="44"/>
  <c r="J127" i="44"/>
  <c r="P93" i="44"/>
  <c r="P145" i="44"/>
  <c r="J145" i="44"/>
  <c r="P85" i="44"/>
  <c r="P152" i="44"/>
  <c r="J152" i="44"/>
  <c r="P52" i="44"/>
  <c r="P111" i="44"/>
  <c r="J111" i="44"/>
  <c r="P137" i="44"/>
  <c r="J137" i="44"/>
  <c r="P84" i="44"/>
  <c r="P79" i="44"/>
  <c r="J129" i="44"/>
  <c r="J121" i="44"/>
  <c r="J113" i="44"/>
  <c r="J105" i="44"/>
  <c r="J97" i="44"/>
  <c r="J89" i="44"/>
  <c r="N149" i="44"/>
  <c r="N141" i="44"/>
  <c r="N133" i="44"/>
  <c r="N125" i="44"/>
  <c r="N117" i="44"/>
  <c r="N109" i="44"/>
  <c r="N101" i="44"/>
  <c r="N93" i="44"/>
  <c r="N85" i="44"/>
  <c r="P147" i="44"/>
  <c r="P139" i="44"/>
  <c r="P131" i="44"/>
  <c r="P123" i="44"/>
  <c r="P115" i="44"/>
  <c r="P107" i="44"/>
  <c r="P99" i="44"/>
  <c r="P91" i="44"/>
  <c r="P83" i="44"/>
  <c r="N52" i="44"/>
  <c r="N38" i="44"/>
  <c r="J128" i="44"/>
  <c r="J120" i="44"/>
  <c r="J112" i="44"/>
  <c r="J104" i="44"/>
  <c r="J96" i="44"/>
  <c r="J88" i="44"/>
  <c r="N148" i="44"/>
  <c r="N140" i="44"/>
  <c r="N132" i="44"/>
  <c r="N124" i="44"/>
  <c r="N116" i="44"/>
  <c r="N108" i="44"/>
  <c r="N100" i="44"/>
  <c r="N92" i="44"/>
  <c r="N84" i="44"/>
  <c r="P146" i="44"/>
  <c r="P138" i="44"/>
  <c r="P130" i="44"/>
  <c r="P122" i="44"/>
  <c r="P114" i="44"/>
  <c r="P106" i="44"/>
  <c r="P98" i="44"/>
  <c r="P90" i="44"/>
  <c r="P157" i="44"/>
  <c r="J151" i="44"/>
  <c r="J143" i="44"/>
  <c r="J135" i="44"/>
  <c r="J95" i="44"/>
  <c r="J87" i="44"/>
  <c r="P169" i="44"/>
  <c r="P162" i="44"/>
  <c r="N167" i="44"/>
  <c r="P150" i="44"/>
  <c r="P142" i="44"/>
  <c r="P134" i="44"/>
  <c r="P126" i="44"/>
  <c r="P118" i="44"/>
  <c r="P110" i="44"/>
  <c r="P102" i="44"/>
  <c r="P94" i="44"/>
  <c r="P86" i="44"/>
  <c r="P50" i="44"/>
  <c r="P35" i="44"/>
  <c r="P172" i="44"/>
  <c r="P44" i="44"/>
  <c r="J156" i="44"/>
  <c r="N79" i="44"/>
  <c r="J27" i="44"/>
  <c r="P27" i="44"/>
  <c r="P176" i="44"/>
  <c r="J176" i="44"/>
  <c r="J30" i="44"/>
  <c r="P30" i="44"/>
  <c r="P45" i="44"/>
  <c r="J45" i="44"/>
  <c r="J81" i="44"/>
  <c r="P81" i="44"/>
  <c r="J22" i="44"/>
  <c r="P22" i="44"/>
  <c r="P185" i="44"/>
  <c r="P170" i="44"/>
  <c r="P178" i="44"/>
  <c r="P42" i="44"/>
  <c r="P174" i="44"/>
  <c r="P160" i="44"/>
  <c r="P153" i="44"/>
  <c r="P69" i="44"/>
  <c r="P57" i="44"/>
  <c r="P46" i="44"/>
  <c r="P158" i="44"/>
  <c r="P164" i="44"/>
  <c r="P66" i="44"/>
  <c r="J50" i="44"/>
  <c r="P24" i="44"/>
  <c r="P20" i="44"/>
  <c r="P182" i="44"/>
  <c r="P177" i="44"/>
  <c r="P75" i="44"/>
  <c r="P49" i="44"/>
  <c r="P19" i="44"/>
  <c r="P179" i="44"/>
  <c r="P154" i="44"/>
  <c r="P163" i="44"/>
  <c r="P32" i="44"/>
  <c r="P33" i="44"/>
  <c r="J33" i="44"/>
  <c r="P60" i="44"/>
  <c r="P28" i="44"/>
  <c r="J31" i="44"/>
  <c r="P31" i="44"/>
  <c r="P78" i="44"/>
  <c r="P25" i="44"/>
  <c r="P63" i="44"/>
  <c r="J53" i="44"/>
  <c r="P53" i="44"/>
  <c r="P36" i="44"/>
  <c r="J36" i="44"/>
  <c r="P175" i="44"/>
  <c r="P70" i="44"/>
  <c r="P67" i="44"/>
  <c r="P64" i="44"/>
  <c r="P61" i="44"/>
  <c r="P58" i="44"/>
  <c r="P39" i="44"/>
  <c r="P180" i="44"/>
  <c r="P165" i="44"/>
  <c r="P76" i="44"/>
  <c r="P73" i="44"/>
  <c r="P47" i="44"/>
  <c r="P173" i="44"/>
  <c r="P168" i="44"/>
  <c r="P161" i="44"/>
  <c r="P82" i="44"/>
  <c r="P77" i="44"/>
  <c r="P68" i="44"/>
  <c r="P186" i="44"/>
  <c r="P37" i="44"/>
  <c r="P34" i="44"/>
  <c r="P74" i="44"/>
  <c r="P71" i="44"/>
  <c r="P65" i="44"/>
  <c r="P62" i="44"/>
  <c r="P59" i="44"/>
  <c r="P23" i="44"/>
  <c r="P166" i="44"/>
  <c r="P48" i="44"/>
  <c r="P43" i="44"/>
  <c r="P40" i="44"/>
  <c r="P29" i="44"/>
  <c r="P26" i="44"/>
  <c r="P18" i="44"/>
  <c r="P56" i="44"/>
  <c r="P181" i="44"/>
  <c r="P184" i="44"/>
  <c r="P171" i="44"/>
  <c r="P159" i="44"/>
  <c r="P155" i="44"/>
  <c r="P54" i="44"/>
  <c r="P51" i="44"/>
  <c r="P80" i="44"/>
  <c r="P21" i="44"/>
  <c r="I14" i="42"/>
  <c r="O14" i="44" l="1"/>
  <c r="O188" i="44" s="1"/>
  <c r="N14" i="44"/>
  <c r="O17" i="44"/>
  <c r="O16" i="44"/>
  <c r="O15" i="44"/>
  <c r="I17" i="44"/>
  <c r="I16" i="44"/>
  <c r="I15" i="44"/>
  <c r="I14" i="44"/>
  <c r="H14" i="44"/>
  <c r="J14" i="44" l="1"/>
  <c r="P14" i="44"/>
  <c r="H17" i="44"/>
  <c r="J17" i="44" s="1"/>
  <c r="H16" i="44"/>
  <c r="J16" i="44" s="1"/>
  <c r="H15" i="44"/>
  <c r="J15" i="44" s="1"/>
  <c r="F13" i="44" l="1"/>
  <c r="G13" i="44"/>
  <c r="L13" i="44" s="1"/>
  <c r="M17" i="44"/>
  <c r="N17" i="44" s="1"/>
  <c r="M16" i="44"/>
  <c r="N16" i="44" s="1"/>
  <c r="M15" i="44"/>
  <c r="P15" i="44" s="1"/>
  <c r="H13" i="44" l="1"/>
  <c r="J13" i="44" s="1"/>
  <c r="O13" i="44" s="1"/>
  <c r="N15" i="44"/>
  <c r="P17" i="44"/>
  <c r="P16" i="44"/>
  <c r="I4" i="42" l="1"/>
  <c r="M13" i="44"/>
  <c r="F12" i="44" l="1"/>
  <c r="I16" i="42"/>
  <c r="P13" i="44"/>
  <c r="N13" i="44"/>
  <c r="H12" i="44" l="1"/>
  <c r="O12" i="44" l="1"/>
  <c r="M12" i="44"/>
  <c r="P12" i="44" l="1"/>
  <c r="N12" i="44"/>
</calcChain>
</file>

<file path=xl/sharedStrings.xml><?xml version="1.0" encoding="utf-8"?>
<sst xmlns="http://schemas.openxmlformats.org/spreadsheetml/2006/main" count="602" uniqueCount="412">
  <si>
    <t>FONDO DE DESARROLLO LOCAL DE USME</t>
  </si>
  <si>
    <t>FORMATO PROPUESTA ECONÓMICA</t>
  </si>
  <si>
    <t>OBJETO DEL CONTRATO</t>
  </si>
  <si>
    <t>PRESUPUESTO OFICIAL</t>
  </si>
  <si>
    <t>No.</t>
  </si>
  <si>
    <t xml:space="preserve">PRODUCTO Y/O SERVICIO </t>
  </si>
  <si>
    <t>DESCRIPCIÓN</t>
  </si>
  <si>
    <t>Unidad
de Medida</t>
  </si>
  <si>
    <t>Cant.</t>
  </si>
  <si>
    <t>VALOR UNITARIO DE REFERENCIA
ENTIDAD ESTATAL
(Antes de IVA)</t>
  </si>
  <si>
    <t xml:space="preserve">IVA
</t>
  </si>
  <si>
    <t>VALOR UNITARIO DE REFERENCIA 
ENTIDAD ESTATAL 
(IVA Incluido)</t>
  </si>
  <si>
    <t>VALOR TOTAL 
(Antes de IVA)</t>
  </si>
  <si>
    <t>VALOR TOTAL 
(IVA Incluido)</t>
  </si>
  <si>
    <t>Precio UNITARIO 
OFERTADO
(Antes de IVA)</t>
  </si>
  <si>
    <r>
      <t>IVA
(</t>
    </r>
    <r>
      <rPr>
        <b/>
        <sz val="8"/>
        <color rgb="FFFF0000"/>
        <rFont val="Arial"/>
        <family val="2"/>
      </rPr>
      <t>Indicar el valor si aplica</t>
    </r>
    <r>
      <rPr>
        <b/>
        <sz val="8"/>
        <color indexed="8"/>
        <rFont val="Arial"/>
        <family val="2"/>
      </rPr>
      <t>)</t>
    </r>
  </si>
  <si>
    <t>VALOR UNITARIO OFERTADO
(IVA Incluido)</t>
  </si>
  <si>
    <t>Precio TOTAL 
OFERTADO
(IVA Incluido)</t>
  </si>
  <si>
    <t>VALOR TOTAL OFERTADO 
(Antes de IVA)</t>
  </si>
  <si>
    <t>VALIDACIÓN DE LA OFERTA PRESENTADA</t>
  </si>
  <si>
    <t>GLOBAL</t>
  </si>
  <si>
    <t xml:space="preserve"> BOLSAS A MONTO AGOTABLE </t>
  </si>
  <si>
    <t>UNIDAD</t>
  </si>
  <si>
    <t>unidad</t>
  </si>
  <si>
    <t>Unidad</t>
  </si>
  <si>
    <t xml:space="preserve">UNIDAD </t>
  </si>
  <si>
    <t>Caja x 10 y/o 12</t>
  </si>
  <si>
    <t>VALOR TOTAL SUMATORIA DE LOS ITEMS ANTES DE IVA</t>
  </si>
  <si>
    <t>Precios de Referencia Entidad, sumatoria de items antes de IVA</t>
  </si>
  <si>
    <t xml:space="preserve">Valor a Evaluar por la Entidad </t>
  </si>
  <si>
    <t>NOMBRE DEL PROPONENTE:</t>
  </si>
  <si>
    <t>NIT DEL PROPONENTE:</t>
  </si>
  <si>
    <t>FIRMA DEL REPRESENTANTE LEGAL:</t>
  </si>
  <si>
    <t>NOMBRE DEL REPRESENTANTE LEGAL:</t>
  </si>
  <si>
    <t>ITEM</t>
  </si>
  <si>
    <t>VALOR TOTAL DE REFERENCIA 
ENTIDAD ESTATAL 
(IVA Incluido)</t>
  </si>
  <si>
    <t>Hora</t>
  </si>
  <si>
    <t>BOLSA Y GASTOS ADMINISTRATIVOS ITEM NO MODIFICABLE</t>
  </si>
  <si>
    <r>
      <rPr>
        <b/>
        <u/>
        <sz val="16"/>
        <color rgb="FFFF0000"/>
        <rFont val="Calibri"/>
        <family val="2"/>
      </rPr>
      <t>I M P O R T A N T E:</t>
    </r>
    <r>
      <rPr>
        <sz val="16"/>
        <rFont val="Calibri"/>
        <family val="2"/>
      </rPr>
      <t xml:space="preserve">
</t>
    </r>
    <r>
      <rPr>
        <sz val="12"/>
        <rFont val="Calibri"/>
        <family val="2"/>
      </rPr>
      <t xml:space="preserve">
</t>
    </r>
    <r>
      <rPr>
        <b/>
        <sz val="12"/>
        <rFont val="Calibri"/>
        <family val="2"/>
      </rPr>
      <t>Nota 1:</t>
    </r>
    <r>
      <rPr>
        <sz val="12"/>
        <rFont val="Calibri"/>
        <family val="2"/>
      </rPr>
      <t xml:space="preserve"> El presente documento deberá ser enviado en formato ".xls" y "pdf" para la evaluación correspondiente a cargo de la Entidad. 
</t>
    </r>
    <r>
      <rPr>
        <b/>
        <sz val="12"/>
        <rFont val="Calibri"/>
        <family val="2"/>
      </rPr>
      <t>Nota 2:</t>
    </r>
    <r>
      <rPr>
        <sz val="12"/>
        <rFont val="Calibri"/>
        <family val="2"/>
      </rPr>
      <t xml:space="preserve"> Las propuestas deben cotizarse en pesos colombianos, incluidos todos los costos directos e indirectos y los impuestos a que haya lugar si aplica para la adecuada ejecución. 
</t>
    </r>
    <r>
      <rPr>
        <b/>
        <sz val="12"/>
        <rFont val="Calibri"/>
        <family val="2"/>
      </rPr>
      <t>Nota 3:</t>
    </r>
    <r>
      <rPr>
        <sz val="12"/>
        <rFont val="Calibri"/>
        <family val="2"/>
      </rPr>
      <t xml:space="preserve"> Los valores unitarios y subtotales no podrán ser mayores a los definidos en el presupuesto oficial.
</t>
    </r>
    <r>
      <rPr>
        <b/>
        <sz val="12"/>
        <rFont val="Calibri"/>
        <family val="2"/>
      </rPr>
      <t>Nota 4:</t>
    </r>
    <r>
      <rPr>
        <sz val="12"/>
        <rFont val="Calibri"/>
        <family val="2"/>
      </rPr>
      <t xml:space="preserve"> La propuesta económica no debe presentar centavos, por tanto, el proponente deberá aproximarla al peso, ya sea por exceso si es mayor a 0.50, o por defecto si es menor o igual a 0.50.
</t>
    </r>
    <r>
      <rPr>
        <b/>
        <sz val="12"/>
        <rFont val="Calibri"/>
        <family val="2"/>
      </rPr>
      <t>Nota 5</t>
    </r>
    <r>
      <rPr>
        <sz val="12"/>
        <rFont val="Calibri"/>
        <family val="2"/>
      </rPr>
      <t xml:space="preserve">: Cuando el proponente no oferte todos los ítems requeridos en la oferta económica estará incurso en causal de rechazo de acuerdo con lo establecido en el presente proceso.
</t>
    </r>
    <r>
      <rPr>
        <b/>
        <sz val="12"/>
        <rFont val="Calibri"/>
        <family val="2"/>
      </rPr>
      <t>Nota 6:</t>
    </r>
    <r>
      <rPr>
        <sz val="12"/>
        <rFont val="Calibri"/>
        <family val="2"/>
      </rPr>
      <t xml:space="preserve"> Si la propuesta económica presentada por el contratista presenta diferencias y/o modificaciones en aspectos relativos a cantidades o especificaciones técnicas de los ítems a contratar, LA OFERTA SERA RECHAZADA
</t>
    </r>
    <r>
      <rPr>
        <b/>
        <sz val="12"/>
        <rFont val="Calibri"/>
        <family val="2"/>
      </rPr>
      <t xml:space="preserve">Nota 7: </t>
    </r>
    <r>
      <rPr>
        <sz val="12"/>
        <rFont val="Calibri"/>
        <family val="2"/>
      </rPr>
      <t xml:space="preserve">En caso de que el diligenciamiento del cuadro anterior presente errores en las operaciones aritméticas (suma, resta, multiplicación), estos serán corregidos por el Fondo y el valor corregido será de forzosa aceptación por parte del oferente y con este valor corregido se calificara la oferta.  (A.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sz val="12"/>
        <rFont val="Calibri"/>
        <family val="2"/>
      </rPr>
      <t>Nota 8</t>
    </r>
    <r>
      <rPr>
        <sz val="12"/>
        <rFont val="Calibri"/>
        <family val="2"/>
      </rPr>
      <t xml:space="preserve">: No ofrecer el valor de un precio unitario u ofrecerlo en cero (0) pesos o demostrar que sean artificialmente bajos tanto en precio unitarios como en totales. LA OFERTA SERA RECHAZADA.
</t>
    </r>
    <r>
      <rPr>
        <b/>
        <sz val="12"/>
        <rFont val="Calibri"/>
        <family val="2"/>
      </rPr>
      <t>Nota 9:</t>
    </r>
    <r>
      <rPr>
        <sz val="12"/>
        <rFont val="Calibri"/>
        <family val="2"/>
      </rPr>
      <t xml:space="preserve"> No presentar oferta económica o presentar más de una oferta económica o realizar un ofrecimiento del IVA diferente al establecido legalmente, sin tener la calidad tributaria que se lo permita. LA OFERTA SERA RECHAZADA
</t>
    </r>
    <r>
      <rPr>
        <b/>
        <sz val="12"/>
        <rFont val="Calibri"/>
        <family val="2"/>
      </rPr>
      <t>Nota 10:</t>
    </r>
    <r>
      <rPr>
        <sz val="12"/>
        <rFont val="Calibri"/>
        <family val="2"/>
      </rPr>
      <t xml:space="preserve"> Los valores EN CASILLA "TOTAL DE OFERTA PRECIOS UNITARIOS CON IVA INCLUIDO" no podrán ser mayores a los definidos en el presupuesto oficial. LA OFERTA SERA RECHAZADA
</t>
    </r>
    <r>
      <rPr>
        <b/>
        <sz val="12"/>
        <rFont val="Calibri"/>
        <family val="2"/>
      </rPr>
      <t>Nota 11:</t>
    </r>
    <r>
      <rPr>
        <sz val="12"/>
        <rFont val="Calibri"/>
        <family val="2"/>
      </rPr>
      <t xml:space="preserve"> Los ítems 1 y 2 de la propuesta económica NO SON modificables y el detalle se encuentra en la pestaña "NO MODIFICABLES" del presente anexo.
</t>
    </r>
    <r>
      <rPr>
        <b/>
        <sz val="12"/>
        <rFont val="Calibri"/>
        <family val="2"/>
      </rPr>
      <t>Nota 12:</t>
    </r>
    <r>
      <rPr>
        <sz val="12"/>
        <rFont val="Calibri"/>
        <family val="2"/>
      </rPr>
      <t xml:space="preserve"> Cuando se presentan ÍTEMS de iguales características técnicas, se deberá diligenciar el mismo valor en toda la oferta; si se presenta la situación de diferencias en los precios de los bienes ofertados, la entidad realizará el ajuste aritmético con el menor valor y este concepto será el relacionado para efectos de la evaluación económica.
</t>
    </r>
    <r>
      <rPr>
        <b/>
        <sz val="12"/>
        <rFont val="Calibri"/>
        <family val="2"/>
      </rPr>
      <t>Nota 13:</t>
    </r>
    <r>
      <rPr>
        <sz val="12"/>
        <rFont val="Calibri"/>
        <family val="2"/>
      </rPr>
      <t xml:space="preserve"> El proponente deberá diligenciar ÚNICAMENTE las casillas en color amarillo.</t>
    </r>
    <r>
      <rPr>
        <b/>
        <u/>
        <sz val="12"/>
        <rFont val="Calibri"/>
        <family val="2"/>
      </rPr>
      <t xml:space="preserve">
</t>
    </r>
  </si>
  <si>
    <t>COORDINADOR (A)</t>
  </si>
  <si>
    <t>Acceso a recursos logísticos y financieros para el ejercicio de los procesos de la mesa de indigenas, conforme a las necesidades que se presenten en los diferentes proyectos del Plan de Desarrollo Local.</t>
  </si>
  <si>
    <t>Administración, Imprevistos y Utilidad del operador logistico que realice el control, entrega y dispersión de las ayudas al componente.</t>
  </si>
  <si>
    <t>Acceso a recursos logísticos y financieros para el ejercicio de los procesos de la mesa de Afrodescendientes, conforme a las necesidades que se presenten en los diferentes proyectos del Plan de Desarrollo Local.</t>
  </si>
  <si>
    <t xml:space="preserve">Acceso a recursos logísticos y financieros para el ejercicio de los procesos de comunicación comunitaria y alternativa </t>
  </si>
  <si>
    <r>
      <rPr>
        <b/>
        <sz val="9"/>
        <color rgb="FF000000"/>
        <rFont val="Arial"/>
        <family val="2"/>
      </rPr>
      <t>COORDINADOR:</t>
    </r>
    <r>
      <rPr>
        <sz val="9"/>
        <color indexed="8"/>
        <rFont val="Arial"/>
        <family val="2"/>
      </rPr>
      <t xml:space="preserve"> FORMACIÓN PROFESIONAL DE ACUERDO AL ÁREA DE CONOCI-MIENTO DEL NÚCLEO BÁSICO DEL CONOCIMIENTO Ciencias Sociales y humanas y/o Ingeniería y/o arquitectura, urbanismo y afines y/o Economía y/o Ciencias sociales y del comportamiento y/o ciencias administrativas (según clasificación del SNIES).  
EXPERIENCIA PROFESIONAL Cuatro (4) años de experiencia profesional, contados a partir de la terminación de materias y/o fecha de grado, (según aplique).  
EXPERIENCIA ESPECIFICA En tres (3) proyectos de mínimo seis (6) meses cada uno como director(a) y/o coordinador(a) de proyectos procesos sociales, logística y/o cargos de nivel directivo o geren-cial con Afro, Indígena y procesos comunitarios.
Dedicación 100%. </t>
    </r>
  </si>
  <si>
    <t xml:space="preserve">PERSONAL </t>
  </si>
  <si>
    <t>N/A</t>
  </si>
  <si>
    <t xml:space="preserve">MES </t>
  </si>
  <si>
    <t xml:space="preserve"> ITEMS NO MODIFICABLE</t>
  </si>
  <si>
    <t xml:space="preserve">Gastos Administrativos </t>
  </si>
  <si>
    <t>APOYO ECONOMICO INDIGENA</t>
  </si>
  <si>
    <t>APOYO ECONOMICO AFRO</t>
  </si>
  <si>
    <t xml:space="preserve">APOYO ECONOMICO MEDIOS COMUNITARIOS </t>
  </si>
  <si>
    <t xml:space="preserve"> PERSONAL</t>
  </si>
  <si>
    <t>TARIMA-CARPA 12x6
Alquiler Tarima de 12 x 6 mts con carpa estructural, escalera a la altura requerida (1,5 mts) y faldones. Estructura certificada, debe tener extintor multiproposito 20 libras. Incluye transporte, montaje y desmontaje</t>
  </si>
  <si>
    <t>TARIMA-CARPA 12x12
Alquiler Techo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t>
  </si>
  <si>
    <t>SILLAS CON BRAZOS
Alquiler de sillas plásticas con brazos para adultos</t>
  </si>
  <si>
    <t>MESAS
Alquiler de mesas plásticas 4 puestos para adultos</t>
  </si>
  <si>
    <t>MESAS
Alquiler Mesas de 90X60 cm para la exhibición de productos de los beneficiarios</t>
  </si>
  <si>
    <t xml:space="preserve">BAÑO PORTÁTIL BÁSICO
Alquiler de baño portátil por jornada en eventos masivos. Incluye suministro de papel higiénico, bateria, limpieza, disposición para uso, transporte ida y regreso de las unidades, instalación y des instalación. </t>
  </si>
  <si>
    <t xml:space="preserve">BAÑO PORTÁTIL CON LAVAMANOS
Alquiler de baño portátil con opción de lavamanos para eventos masivos. Incluye suministro de papel higiénico, bateria, limpieza, disposición para uso, transporte ida y regreso de las unidades, instalación y des instalación. </t>
  </si>
  <si>
    <t>TRAJES DE DANZA Y TEATRO
Alquiler trajes para danza y teatro con accesorios incluidos para una jornada.  Tallas varias adultos y niños (Alquiler por traje x Día)</t>
  </si>
  <si>
    <t>SILLAS  SIN BRAZOS
Alquiles de sillas plásticas sin brazos, (alquiler, incluye disposición en el sitio del evento y transportes)</t>
  </si>
  <si>
    <t>MICRÓFONO DE SOLAPA
Alquiler con accesorios incluidos. Por un Día</t>
  </si>
  <si>
    <t>MICRÓFONO INALÁMBRICO
Alquier Micrófono inalambrico con sistema VHF y circuito de retroalimentación efectiva con sistema de supresión de ruido. Por un Día</t>
  </si>
  <si>
    <t>CARPA 12X12
Alquiler Carpa estructural lona 100% impermeable; resistente a la intemperie tipo kiosco, Lona alta densidad, alto calibre con microfibras internas para mayor duración calibre 700 a 530 fibras de 12x12 mts con techo blanco con laterales, debe tener extintor multiproposito 20 libras. Por un Día Incluye Transporte</t>
  </si>
  <si>
    <t>CARPA 2X2
Alquiler Carpa Estructural lona 100% impermeable; resistente a la intemperie de 2x2 mts, Lona alta densidad, alto calibre con microfibras internas para mayor duración calibre 700 a 530 fibrascon laterales. Por un Día Incluye Transporte</t>
  </si>
  <si>
    <t>TARIMA-CARPA 9x6
Alquiler Tarima de 9x6 mts con carpa estructural, escalera a la altura requerida (1,5 mts) y faldones Estructura certificada, debe tener extintor multiproposito 20 libras. Por un Día, Incluye Transporte</t>
  </si>
  <si>
    <t>TARIMA-CARPA 2x6
Alquiler Tarima de 2 x 6 mts con carpa estructural, escalera a la altura requerida (1,5 mts) y faldones. Estructura certificada, debe tener extintor multiproposito 20 libras. Por un Día  Incluye Transporte</t>
  </si>
  <si>
    <t>BAÑO PORTATIL PARA DISCAPACITADOS
Alquiler de baño portátil para personas en condici{on de discapacidad para eventos masivos. Incluye suministro de papelhigiénico y transporte de las unidades. Por un Día. Incluye Transporte</t>
  </si>
  <si>
    <t>HIDROLAVADORA
Servicio de alquiler hidrolavadora por día - Especificaciones mínimas: 
Motor eléctrico 
Presión de salida de agua entre 1900 psi y 2500 psi.
Con ruedas</t>
  </si>
  <si>
    <t>BACKLINE
Alquiler de backline para Un (1) equipo de bajo, guitarra, batería 5 piezas. Incluye transporte</t>
  </si>
  <si>
    <t>SONIDO PEQUEÑO
Alquiler de (1) Consola de 24 canales digital, (4) medios altos line array de 1700 wats c/u, (2) sub snake de 8 x 15 mts, (2) sub bajos de 2000 wats c/u, (4) monitores de piso, (2) side fill a 3 vias, (16) bases de microfonos, (1) unidad de cd y con unidad de  usb.</t>
  </si>
  <si>
    <t>TAPABOCAS
Tapabocas Desechable Hipoalérgico de papel Filtro Industrial - Tres (3) Capas Tipo Quirúrgico Azul x 50 unidades empaque plastico individual</t>
  </si>
  <si>
    <t>GUANTES DE NITRILO 
Caja de Guantes de Nitrilo x 100 unidades ajustables desechables, Calibre 3, antialérgico multiusos resistente a solventes. Caja x 100 unidades.</t>
  </si>
  <si>
    <t>TAPABOCAS INDUSTRIAL
Tapabocas Desechable Industrial elaborados en tela respirable no tejida y espuma de polipropileno refuerzo nasal en alambre forrado o platina de aluminio, con ajuste en caucho grueso cosido * 100 unidades</t>
  </si>
  <si>
    <t>ALCOHOL
Alcohol Antiseptico al 70% con ficha técnica y etiquetas de uso</t>
  </si>
  <si>
    <t>GUANTES VAQUETA REFORZADO
Guante Tipo ingeniero elaborado en vaqueta con refuerzo en dedos y palma. Caja x 1 Par</t>
  </si>
  <si>
    <t>CARETA RESPIRADOR
Careta respirador doble filtro para aplicación de plaguicidas "Trabajos de Jardinería"</t>
  </si>
  <si>
    <t>FILTRO CARETA
Filtros para Careta respirador doble para aplicación de plaguicidas. "Trabajos de Jardinería"</t>
  </si>
  <si>
    <t>PINTURA VINILO
Galón Vinilo Tipo 1 Vinilos colores básicos (amarillo blanco, azul y rojo) galón</t>
  </si>
  <si>
    <t>PINTURA ESMALTE
Galón Esmalte Tipo 1 color básicos (amarillo, azul, blanco y rojo) galón</t>
  </si>
  <si>
    <t>PINTURA EN CUÑETE
Cuñete plástico de 5 galones. Pintura formulada con terpolímero acrílico de última generación, diluible con agua, de acabado mate, Recomendada para proteger y decorar fachadas y muros en obras nuevas.</t>
  </si>
  <si>
    <t>PINTURA TRAFICO
Pintura Epóxica  (alto trafico) con catalizador de última generación, especial para proteger espacios internos y externos con requerimiento de lavado frecuente.</t>
  </si>
  <si>
    <t>THINNER
Thinner extrafino El diluyente, disolvente o diluente, también conocido como adelgazador o rebajador de pinturas. con ficha técnica y etiquetas de uso</t>
  </si>
  <si>
    <t>ALCOHOL INDUSTRIAL
Alcohol industrial. con ficha técnica y etiquetas de uso</t>
  </si>
  <si>
    <t>AEROSOL
Spray o Aerosol de pintura de acabado mate o brillante para multisuperficies. Uso Interiores y Exteriores. Entre 350 y 450 ml.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t>
  </si>
  <si>
    <t>BANDEJA PARA PINTURA
Bandeja para pintura (Paleta plástica) para mezclas de pintura con cavidades. Color blanco. Para rodillo de tamaño de 9"</t>
  </si>
  <si>
    <t>BROCHA GRUESA
Brocha Gruesa 3" (7.6 cm), mango plástico y/o madera, refuerzo metálico.</t>
  </si>
  <si>
    <t>BROCHA DELGADA
Brocha Gruesa 2" (7.4cm), mango plástico y/o madera, refuerzo metálico.</t>
  </si>
  <si>
    <t>PINCEL GRUESO
Pincel Grueso en punta 12 mm, mango en madera barnizado 10" de largo, refuerzo metálico, cerda semidura.</t>
  </si>
  <si>
    <t>KIT PINCELES
Set de pinceles sinteticos x 12 unidades</t>
  </si>
  <si>
    <t>RODILLO GRANDE
Rodillo anti goteo para fachadas 12" mango plástico.</t>
  </si>
  <si>
    <t>ESPATULA DELGADA
Espatula N 2  utensilios portátiles de laboratorio disponibles en distintos tamaños y estilos. Han sido diseñadas para romper, raspas, recoger y transferir
2 Pulgadas</t>
  </si>
  <si>
    <t>ESPATULA GRUESA
Espatula acero inoxidable N 4  utensilios portátiles de laboratorio disponibles en distintos tamaños y estilos. Han sido diseñadas para romper, raspas, recoger y transferir
4 Pulgadas</t>
  </si>
  <si>
    <t>CINTA DE DEMARCACIÓN
Rollo de Cinta de Precaución, color amarillo de fondo con texto "PRECAUCIÓN - NO PASE" 70 mm (ANCHO). X 100 metros (LARGO). Material Plástico</t>
  </si>
  <si>
    <t>AFICHES
Afiches de 1/2 pliego propalcote 90 gr 4x0 y 1x0, bond
Acabado brillante</t>
  </si>
  <si>
    <t>VOLANTES
Volante 1/2 carta propalcote 90 gr 4x4, 4x1 y 4x0 con acabado relife. Impreso a Una (1) cara</t>
  </si>
  <si>
    <t>PASACALLE
Producción de pasacalle baner para exteriores, lona impresa flexible, ojales reforzados metalicos en los 4 costados 6 mts x 1.10 mts, tintas 4 x 0 –de acuerdo al diseño que entregue la Alcaldía Local - incluye estructura o base autosostenible, así como la instalación y desintalación según necesidad en la ciudad  de Bogotá.</t>
  </si>
  <si>
    <t>PASACALLE
Producción de pasacalle baner para exteriores, lona impresa flexible, ojales reforzados metalicos en los 4 costados 4 mts x 1.10 mts, tintas 4 x 0 –de acuerdo al diseño que entregue la Alcaldía Local - incluye estructura o base autosostenible, así como la instalación y desintalación según necesidad en la ciudad  de bogotá</t>
  </si>
  <si>
    <t>MATERAS
Matera en Concreto: Medidas: 80 cm Largo x 35 cm Ancho x 35 cm Alto, Acabado: Liso con borde, Estructura con malla semiacelerada, Impermeabilizada en su interior con Sika y con recubrimiento para unificación de color, Adecuadas para interior y exterior.</t>
  </si>
  <si>
    <t>MATERAS
Jardinera en barro de 36 cm x 36 cm x 36 cm</t>
  </si>
  <si>
    <t xml:space="preserve">ESPECIE VEGETAL
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
Incluye Transporte
</t>
  </si>
  <si>
    <t>ESPECIE VEGETAL
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</si>
  <si>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Especie vegetal: Begonia semperflorens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</si>
  <si>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Especie vegetal: Begonia x tuberhybrida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</si>
  <si>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Especie vegetal: Bromelia: atractiva para ser sembrado como elemento terrestre o como epifita en lo alto y adherido a los troncos de los árboles.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</si>
  <si>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Especie vegetal: JAZMÍN LAVANDA O DE OLOR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</si>
  <si>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Arbol de porte bajo
En el caso de los árboles de corte bajo y alto, lo ideal es que tengan un tamaño de 70 a 80 centímetros con la base abanada.
Incluye Transporte</t>
  </si>
  <si>
    <t>ESPECIE VEGETAL
Arbol de porte alto
En el caso de los árboles de corte bajo y alto, lo ideal es que tengan un tamaño de 70 a 80 centímetros con la base abanada 
Incluye Transporte</t>
  </si>
  <si>
    <t>TIERRA
Tierra abonada x bulto de 5 kilos. Incluye Transporte</t>
  </si>
  <si>
    <t>ABONO
Material de abono como cascarilla de arroz x bulto de 5 kilos. Incluye Transporte</t>
  </si>
  <si>
    <t xml:space="preserve">TIJERAS DE PODAR
Tijeras para podar ramas </t>
  </si>
  <si>
    <t>LISTON DE MADERA
Liston Bastidor 5x3 cm 2.5 Mts. Cedro Blanco</t>
  </si>
  <si>
    <t xml:space="preserve">CERRAMIENTOS
Cerramientos temporales tipo cerca baja (tela Polisombra Verde 80%) 4 mts de ancho x 10 mts de largo </t>
  </si>
  <si>
    <t>ESCOBA DURA
Escoba o cepillo Industrial de cerda dura que incluya mango</t>
  </si>
  <si>
    <t>ESCOBA SUAVE
Escoba de cerda suave que incluya mango</t>
  </si>
  <si>
    <t>RECOGEDOR PLÁSTICO
Recogedor plástico, con mango de madera.</t>
  </si>
  <si>
    <t>PALA RECTA 
Pala Metálica de Jardinería con cabo</t>
  </si>
  <si>
    <t>PALA CURVA
Pala Redonda No. 2 con cabo</t>
  </si>
  <si>
    <t>CHAQUETA CORTAVIENTOS
Tipo: 	Chaqueta institucional tipo cortavientos
Tallas:	XS, S, M, L, XL (*)
Tela:	Tela antifluido resistente al agua
Color:	Negro y rojo vivo
Capota:	Capota en el mismo material.
Diseño:    Con Capota y cordones ajustables
Puños:     Elasticos cerrados Bicolor 
Cintura:    Elasticos Bicolor
Bolsillos: 2 Laterales con cremallera y uno interno
Estampados: Con Logo tipo institucional frontal y trasera en técnica DTG, impresión digital directa a la prenda.
Cremalleras americanas en nylon de optima calidad
Cuello Tipo Alpinista con franja que cubre el cierre frontal de la chaqueta
Marquilla que identifique la talla, el material de le de la prenda y las indicaciones de cuidado.</t>
  </si>
  <si>
    <t>GORRA INSTITUCIONAL
Gorras de seis (6) paneles en tela dril esmerilado con cierre de hebilla metalica, botón superior forrado, en dril liviano y víscera rígida indeformqable 6 costuras en plástico de polietileno. encintado interior, tafilete absorbente en poliéster algodón 
Bordados 1 uno al frente  y 3 tres atras pequeños
otro en la parte de atrás según imagen institucional. Color Negro Conforme al diseño presentado</t>
  </si>
  <si>
    <t>TULA
tula deportiva  impermeable negro 30 x 40 cm  16 lt  ajustable con tirantes de 2 pulgadas de grosor  estampado en técnica DTG con logo parceros por bogotá tamaño carta parte frontal superior y tres pequeños en parte inferior. según imagen institucional. Poliester - impermeable, Capacidad de 16 litros</t>
  </si>
  <si>
    <t>REFRIGERIO TIPO 1
Un sólido: Un pastel de pollo o un pastel gloria, jugo o avena en caja, fruta (manzana, pera, durazno, banano, mandarina, o ciruela) y dulce de chocolate. Que cumpla con las normas de Bioseguridad - Empacado</t>
  </si>
  <si>
    <t>MARCADOR PERMANENTE
Caja de marcadores punta gruesa - Colores Surtidos</t>
  </si>
  <si>
    <t>MARCADOR BORRABLE
Caja de marcadores borrables punta gruesa - Colores Surtidos</t>
  </si>
  <si>
    <t>PAPEL KRAFT
Rollo papel kratf 60 gramos, 200 a 230 METROS</t>
  </si>
  <si>
    <t xml:space="preserve">CINTA TRANSPARENTE 2"
Cinta Ancha 2" Transparente </t>
  </si>
  <si>
    <t>VINILO 100 ml
Vinilos colores básicos (amarillo, azul y rojo) frasco de 100 ml</t>
  </si>
  <si>
    <t>VINILO
Vinilos colores básicos (amarillo, azul y rojo) galón</t>
  </si>
  <si>
    <t>BISTURÍ GRANDE
Bisturí metalico resistente.</t>
  </si>
  <si>
    <t>GAFAS DE SEGURIDAD
Gafas de seguridad transparentes antiempañantes, filtro UV con cordón de sujeción al cuello</t>
  </si>
  <si>
    <t>AZADÓN
Azadones de 2,5 Libras con cabo</t>
  </si>
  <si>
    <t xml:space="preserve">MACHETE
Machete Niquelado de 20" </t>
  </si>
  <si>
    <t>PALADRAGA
Paladraga de marca reconocida</t>
  </si>
  <si>
    <t>REFRIGERIO TIPO 2
Un sólido: un sándwich de jamón y queso, jugo o avena en caja, fruta (manzana, pera, durazno, banano, mandarina, o ciruela) y dulce de chocolate. Que cumpla con las normas de Bioseguridad - Empacado</t>
  </si>
  <si>
    <t>REFRIGERIO TIPO 3
Un sándwich de 300 grs de pollo o  atún, pan especial, queso, tomate, lechuga (empacado en papel vinipel), jugo o avena en caja de 200 ml, fruta de temporada y golosina. Todo empacado en bolsa de papel. Que cumpla con las normas de Bioseguridad - Empacado</t>
  </si>
  <si>
    <t>REFRIGERIO TIPO 4
Un crepe de jamón y queso con sour cream o crepe mixto de carne y pollo, bebida en caja de 200 ml, fruta de temporada, postre, cubiertos y servilleta. Empaque caja plástica transparente. Que cumpla con las normas de Bioseguridad - Empacado</t>
  </si>
  <si>
    <t>DESAYUNO TIPO 1
Jugo de fruta natural, caldo de costilla o huevos al gusto, pan, café en leche o chocolate. (Consumo calórico normal diario) Que cumpla con las normas de Bioseguridad - Empacado</t>
  </si>
  <si>
    <t>DESAYUNO TIPO 2
Jugo de fruta natural, cereal en leche o yogurt y fruta. (Consumo calórico normal diario) Que cumpla con las normas de Bioseguridad - Empacado</t>
  </si>
  <si>
    <t>ALMUERZO TIPO 1
Sopa o porción de fruta, plato fuerte compuesto por proteína, verdura, carbohidrato, postre y bebida de sobremesa. (Consumo calórico normal diario) Que cumpla con las normas de Bioseguridad - Empacado</t>
  </si>
  <si>
    <t>ALMUERZO TIPO 2
Presa de pollo o hamburguesa, papas a la francesa, jugo de caja o botella plastica y golosina (Consumo calórico normal) Que cumpla con las normas de Bioseguridad - Empacado</t>
  </si>
  <si>
    <t>ALMUERZO TIPO 3
Una entrada, plato fuerte (gourmet), postre y un liquido. Almuerzo Caliente Servido a la mesa, incluye menaje.</t>
  </si>
  <si>
    <t>AGUA EN BOTELLA CON GAS
Agua en botella plastica con gas de 600 ml</t>
  </si>
  <si>
    <t>AGUA EN BOTELLA SIN GAS
 Agua en botella plastica  sin gas de 330 ml</t>
  </si>
  <si>
    <t>AGUA EN BOTELLA
Agua en botella plastica  sin gas de 1000 ml</t>
  </si>
  <si>
    <t>JUGO O AVENA
Presentación caja Tetrapak (200 ml)</t>
  </si>
  <si>
    <t>CAMISETA
Camiseta de Cuello Redondo en Algodón con tres (3) estampados, 1 a full color y dos (2) a una tinta, como Recordatorio para los beneficiarios de los proyectos a cargo de la Alcaldía Local. (Talla S,M,L Y XL.)</t>
  </si>
  <si>
    <t>CAMISA TIPO POLO
Camisetas Tipo polo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 logístico y/o los representantes de los grupos participantes con logotipo de Bogotá Vigente y Plan de Desarrollo Local.(Talla S,M,L Y XL.)</t>
  </si>
  <si>
    <t>BOTAS CAUCHO SIN PUNTERA
Par de Botas Negra de Caucho Caña Alta sin puntera. Tallas a convenir</t>
  </si>
  <si>
    <t>BOTAS CAUCHO CON PUNTERA
Par de Botas Negra de Caucho Caña Alta con puntera. Tallas a convenir</t>
  </si>
  <si>
    <t>BOLSA BIODEGRADABLE
Bolsa de alta calidad, resistente al peso, punción y desgarro. Biodegradables, fabricada con materiales reciclados. Material: materiales 100% reciclados, biodegradable Medidas: 60 x 80 cm (color Negra)
 TAMAÑO 60 y/o 65 cm-x-90 y/o 100 cm</t>
  </si>
  <si>
    <t>CARPETA DE CARTÓN
Carpeta de cartón, Dimensiones aproximadas: 34.4 x 25.6 x 0.05 cm (Largo x Ancho x Alto)
TAMAÑO CARTA</t>
  </si>
  <si>
    <t>CARPETA DE CARTÓN
Carpeta de Cartón, Dimensiones aproximadas: 38 x 28 x 0.05 cm (Largo x Ancho x Alto)
TAMAÑO OFICIO</t>
  </si>
  <si>
    <t>PICA O ZAPAPICO
 Esta herramienta consta de una parte de acero de unos 60 cm de largo y 5 de grueso, y un mango de madera, perpendicular a la parte metálica; esta parte metálica termina en punta en uno de los extremos y es plano con borde ancho y cortante en el otro.</t>
  </si>
  <si>
    <t>CINTA AISLANTE NEGRA 18 MM X 5 MT
 Cinta Eléctrica de vinilo para uso general, Excelente capacidad dieléctrica, Recomendada para aislamientos menores y Soporte de PVC con adhesivo sintético a base de caucho</t>
  </si>
  <si>
    <t>CINTA DE ENMASCARAR
Cinta adhesiva de papel crepe, usada para empacar, envolver o atar paquetes de peso liviano; de uso general en la oficina, industria, hogar y talleres; también para proteger, empalmar o identificar lotes en procesos de manufactura textil y cuero, metal mecánico. Medida  48 MM X 40 MT</t>
  </si>
  <si>
    <t>CABINA DE SONIDO DE ACTIVO 
Cabina activa de sonido de 12 pulgadas de alto  entrada de audio analógico aux, lector USB – bluetooth – FM – sd, reproductor de música mp3, control remoto, potencia de salida de 800 a 1200 w, energía 110v/60hz.</t>
  </si>
  <si>
    <t>TRIPODE CABINA DE SONIDO DE ACTIVO 
Compra trípode Cabina activa de sonido  de acuerdo con las especificaciones del sonido de 12 pulgadas de alto .</t>
  </si>
  <si>
    <t xml:space="preserve">TELEVISOR 50"
Compra Televisor pantalla plana, resolución 1.920 x 1.080, tamaño de pantalla 50” (pulgadas), tipo de pantalla: full hd, audio dolby digital plus, tipo de tecnología Smart tv; entrada hdmi 2, mínimo una entrada USB. </t>
  </si>
  <si>
    <t>SOPORTE PARA TELEVISOR
Compra Soporte de pared de brazo para TV/Monitor de 14" a 55": Soporta 1 pantalla. Inclinable y articulado.  Es compatible con pantallas lcd, led, plana, plasma. Montaje fijo. Soporta hasta 50 kg. Fabricado en acero. Diseño compacto para economizar espacio.</t>
  </si>
  <si>
    <t>MICRÓFONO INALÁMBRICO 
Compra de microfono inhalambrico, entrada: 3 v corriente de funcionamiento: 90 ma (máx.) frecuencia de trabajo: 268,85 mhz (fijo) modelo: modelo de pastilla polar cardioide sensibilidad: -50 + / -3db (0db igual a 1v / pa a 1khz) thd: menos del 0,7 por ciento s / n: más de 110 db</t>
  </si>
  <si>
    <t>MICRÓFONO CON BASE 
Compra  micrófono formato: de mano. conector/es de salida: xlr. frecuencia máxima: 15000hz. frecuencia mínima: 50hz.base micrófono k&amp;m 25400. base para micrófono de 3 patas con puntas en goma. altura: 89,9 cm hasta 106 cm. boom: acero. dimensiones boom: longitud de 68 cm. color: negro.</t>
  </si>
  <si>
    <t>VIDEOPROYECTOR 
(VIDEO BEAM)
Compra resolución: hd. brillo/lumens: mínimo 3,300 entradas: puerto HDMI, puerto USB, puerto VGA.</t>
  </si>
  <si>
    <t>SOPORTE DE TECHO PARA VIDEO BEAM
Compra Soporte Universal para Proyector. Ofrece posicionamiento flexible con cuatro brazos ajustables que pueden adaptarse a una amplia gama de orificios de montaje del proyector o video beam. El ángulo es ajustable, puede satisfacer diferentes necesidades de instalación de la pared de tiro corto e instalación en el techo.
Soportes de acero ajustable para la mayoría de los proyectores de hasta 20 kg / 44Ibs. El conector de liberación rápida permite que el proyector se instala rápidamente y luego se libera fácilmente para su mantenimiento, sin realineación y gestión de cables.</t>
  </si>
  <si>
    <t>PANTALLA TELÓN DE PROYECCIÓN ELÉCTRICO 
Compra superficie de color blanco mate que permite conservar la resolución y luminosidad del video proyector. bordes y respaldo en color negro para obtener un mayor contraste y ganancia de imagen 2 mtrs a 2 mtrs con 30cm.</t>
  </si>
  <si>
    <t xml:space="preserve">COMPUTADOR TODO EN UNO (AIO)
Compra características técnicas mínimas sugeridas: equipo con disco sólido de 1 tera, procesador core i5 (2,6 ghz minimo), memoria ram de mínimo 8 GB ddr 4, cámara hd, micrófono y pantalla de 20 a 24”. licenciamiento del sistema operativo como mínimo windows 11 . </t>
  </si>
  <si>
    <t>Banner
Pancarta: Impresión digital en Banner de 10 onzas de 4 mts X 1.5mts a full color con ojales reforzados metálicos y soportes metálico lateral (varilla). Incluido los cordones de sujeción.</t>
  </si>
  <si>
    <t>MANILLA VIP
Manilla VIP con cierre de seguridad basado en un fuerte adhesivo que impida la transferencia a otra persona. Resistente al agua, al rasgado y a ala tensión, Con impresión digital de logos, textos numeración de control de consumo. Material: Tyvek color a conveniencia</t>
  </si>
  <si>
    <t>ESCARAPELAS
Escarapelas en Papel Kimberly. Con forro plástico y Tira 15 mm, con gancho metálico de presión con imagen y color institucional según Manual de Imagen.Diseño suministrado y elaborado por la Entidad.</t>
  </si>
  <si>
    <t>RESMA DE PAPEL OFICIO
 Resma De Papel Tamaño Oficio 21,6X33 Cm X500 Hojas</t>
  </si>
  <si>
    <t>RESMA DE PAPEL CARTA
 RESMA DE PAPEL TAMAÑO CARTA X 500 HOJAS DE 75 GR</t>
  </si>
  <si>
    <t>PERFORADORA
 Perforadora Dos Huecos.</t>
  </si>
  <si>
    <t>CAJA DE LAPICES
 Lápiz mina negra No 2
Caja HB No 2 caja X 12</t>
  </si>
  <si>
    <t>CAJA DE COLORES
 Colores x 12 Unidades única punta.</t>
  </si>
  <si>
    <t>TAJALÁPIZ METÁLICO
 tajalápiz metálico pequeño</t>
  </si>
  <si>
    <t>BORRADOR
 Caja x 60 Unidades</t>
  </si>
  <si>
    <t xml:space="preserve">
Una ambulancia medicalizada, de una Institución Médica Privada Reconocida, con el respectivo médico que acompañe toda la jornada (12 horas aprox), con ida y vuelta hasta el lugar seleccionado (Ubicado maximo a 100 km de Bogota). Incluye pago de peajes, combustible y otros gastos en que pueda incurrir. Copia de revisión de ultimo Mantenimiento</t>
  </si>
  <si>
    <t>AMBULANCIA CON RECORRIDO A MUNICIPIO UBICADO A 100 KM. DE BOGOTÁ</t>
  </si>
  <si>
    <t xml:space="preserve">
Una ambulancia medicalizada, de una Institución Médica Privada Reconocida, con el respectivo médico que acompañe todo el evento, máximo durante seis (6) horas en la ciudad de Bogotá. Copia de revisión de ultimo Mantenimiento</t>
  </si>
  <si>
    <t>AMBULANCIA EN SITIO FIJO</t>
  </si>
  <si>
    <t xml:space="preserve">
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t>
  </si>
  <si>
    <t xml:space="preserve">TRANSPORTE DE CARGA: CAMIONES (NPR) </t>
  </si>
  <si>
    <t xml:space="preserve">
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</si>
  <si>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TRANSPORTE EN LA CIUDAD DE BOGOTÁ</t>
  </si>
  <si>
    <t xml:space="preserve">
Alquiler de vans con capacidad para 19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</si>
  <si>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BOGOTÁ</t>
  </si>
  <si>
    <t xml:space="preserve">
Alquiler de vans con capacidad para 25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</si>
  <si>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BOGOTÁ RURAL Y/O CIUDAD</t>
  </si>
  <si>
    <t xml:space="preserve">TRANSPORTE EN MUNICIPIOS ALEDAÑOS DE BOGOTÁ </t>
  </si>
  <si>
    <t xml:space="preserve">
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</si>
  <si>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 xml:space="preserve">
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</si>
  <si>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 xml:space="preserve">
Talleristas  de reconocida trayectoria en temáticas específicas de interés de cada uno de los proyectos.</t>
  </si>
  <si>
    <t>TALLERISTAS</t>
  </si>
  <si>
    <t xml:space="preserve">
Contratación planes de datos que incluya llamadas ilimitadas y Datos entre 10bgt a 12 gbt, por la duración del contrato. </t>
  </si>
  <si>
    <t>PLAN DE DATOS</t>
  </si>
  <si>
    <t xml:space="preserve">
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</si>
  <si>
    <t xml:space="preserve">PLAN DE CONTINGENCIA
(Baja Complejidad) </t>
  </si>
  <si>
    <t xml:space="preserve">
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</si>
  <si>
    <t>PLAN DE CONTINGENCIA
(Media Complejidad)</t>
  </si>
  <si>
    <t xml:space="preserve">
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</si>
  <si>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t xml:space="preserve">PLAN DE CONTINGENCIA
(Alta Complejidad) </t>
  </si>
  <si>
    <t xml:space="preserve">
Orquesta Musical de mínimo 4 integrantes y/o músicos en vivo y por lo menos 4 instrumentos para eventos varios en la localidad. Diversidad de géneros musicales. (Incluido Transporte, Instrumentos) por Hora de Presentación</t>
  </si>
  <si>
    <t xml:space="preserve">GRUPO MUSICAL </t>
  </si>
  <si>
    <t xml:space="preserve">
Agrupación Teatral o artística de minimo 6 personas de carácter profesional que maneje diferentes técnicas con una puesta en escena entre 45 - 60 minutos.</t>
  </si>
  <si>
    <t>GRUPO ARTÍSTICO</t>
  </si>
  <si>
    <t xml:space="preserve">
Alquiler por hora, incluyendo servicio de aseo, para el desarrollo de sesiones con capacidad para grupos entre cincuenta y ochenta  personas. Incluye mesas, sillas, video beam y sonido basico.</t>
  </si>
  <si>
    <t>AUDITORIO  O SALÓN SENCILLO</t>
  </si>
  <si>
    <t xml:space="preserve">
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t>
  </si>
  <si>
    <t>SONIDO GRANDE</t>
  </si>
  <si>
    <t xml:space="preserve">
Inalámbrico de internet de alta potencia 450 Mbps (alquiler) con servicio incluido de alta capacidad</t>
  </si>
  <si>
    <t xml:space="preserve">MODEM </t>
  </si>
  <si>
    <t xml:space="preserve">
Alquiler de Planta Eléctrica de 50 KVA (transporte, parcial de corriente 10 metros, trifásica, tierra y neutro, operario), e insonorizada. (1 jornada)</t>
  </si>
  <si>
    <t>PLANTA ELÉCTRICA 50 KVA</t>
  </si>
  <si>
    <t xml:space="preserve">
Alquiler de Planta Eléctrica de 75 a 90 KVA (transporte, parcial de corriente 10 metros, trifásica, tierra y neutro, operario) e insonorizada</t>
  </si>
  <si>
    <t>PLANTA ELÉCTRICA 75 KVA</t>
  </si>
  <si>
    <t xml:space="preserve">
Alquiler de Planta Eléctrica de 100 a 125 KVA (transporte, parcial de corriente 10 metros, trifásica, tierra y neutro, operario), e insonorizada. (1 jornada)</t>
  </si>
  <si>
    <t>PLANTA ELÉCTRICA 100 KVA</t>
  </si>
  <si>
    <t xml:space="preserve">
Alquiler de Planta Eléctrica de 120 KVA (transporte, parcial de corriente 10 metros, trifásica, tierra y neutro, operario), e insonorizada. (1 Jornada)</t>
  </si>
  <si>
    <t>PLANTA ELÉCTRICA 120 KVA</t>
  </si>
  <si>
    <t xml:space="preserve">
Alquiler de Vallas Tipo Concierto con las siguientes dimensiones: Largo: 2,00mts  Ancho: 1,40 mts Diámetro de Tubo: 11/4 pulgadas.  Fabricadas en tubo de alta resistencia. Patas de 40 cm. por 20 cm. para perfecto sostenimiento. Por unidad. Incluye transporte ida y regreso e instalación </t>
  </si>
  <si>
    <t>VALLAS TIPO CONCIERTO</t>
  </si>
  <si>
    <t xml:space="preserve">
Estudiantes universitarios o estudiantes bachilleres mayores de edad, con experiencia en trabajo logístico de mas de 24 meses, durante una (1) jornada de máximo ocho (8) horas</t>
  </si>
  <si>
    <t>PERSONAL LOGÍSTICO</t>
  </si>
  <si>
    <t xml:space="preserve">
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</si>
  <si>
    <t>INTERPRETE DE SEÑAS</t>
  </si>
  <si>
    <t xml:space="preserve">
2 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</si>
  <si>
    <t xml:space="preserve">
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</si>
  <si>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PRESENTADOR(A) O MAESTRA(O) DE CEREMONIAS</t>
  </si>
  <si>
    <t xml:space="preserve">
Auxiliar de enfermería, con kit de primeros auxilios. </t>
  </si>
  <si>
    <t>AUXILIAR DE ENFERMERÍA</t>
  </si>
  <si>
    <t xml:space="preserve">
Servicio de Catering, que incluya servido en la mesa, menaje, manteles, cristalería, recipientes para servir por jornada. Para 100 personas</t>
  </si>
  <si>
    <t>CATERING</t>
  </si>
  <si>
    <t xml:space="preserve">
Servicio de cafetería (tinto, aromática y agua): Operario + presentación mesa + vasos de cartón bebida caliente  4 oz. + mezclador + azúcar + crema para café). Duración del evento aprox. 5 horas. Transporte incluido, para 100 personas</t>
  </si>
  <si>
    <t>ESTACIÓN DE CAFÉ (100 PERSONAS)</t>
  </si>
  <si>
    <t xml:space="preserve">
Servicio de cafetería (tinto, aromática y agua): Operario + presentación mesa + vasos de cartón bebida caliente  4 oz. + mezclador + azúcar + crema para café). Incluye galletas tipo avena o integrales. Duración del evento aprox. 5 horas. Transporte incluido, para 300 personas.</t>
  </si>
  <si>
    <t>ESTACIÓN DE CAFÉ (300 PERSONAS)</t>
  </si>
  <si>
    <t xml:space="preserve">
Servicio de cafetería (tinto, aromática y agua): Operarios + presentación de mesas + vasos de cartón bebida caliente  4 oz. + mezclador + azúcar + crema para café). Incluye galletas tipo avena o integrales. Duración del evento aprox. 5 horas. Transporte incluido. Servicio de café para 500 personas, para 500 personas.</t>
  </si>
  <si>
    <t>ESTACIÓN DE CAFÉ (500 PERSONAS)</t>
  </si>
  <si>
    <t xml:space="preserve">
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"coreografias", Decoracion (la feria debe ir delimitada con banderines de colores), 300 niños. 4 Horas</t>
  </si>
  <si>
    <t>ANIMACIÓN GRANDE</t>
  </si>
  <si>
    <t xml:space="preserve">
Agrupación Teatral o de Circo de carácter profesional de minimo 12 personas que maneje diferentes técnicas circenses con una puesta en escena en la que usen implementos como Zancos, Monociclos, Esferas, Clavas, Vestuario, Máscaras, Maquillaje, entre otros (entre 30 y 45 minutos)</t>
  </si>
  <si>
    <t>PRESENTACIÓN ARTÍSTICA TIPO CIRCO</t>
  </si>
  <si>
    <t xml:space="preserve">
Presentación de funcion de narración oral ó cuentería para niños, jovenes y/o adultos. 1 Hora</t>
  </si>
  <si>
    <t>CUENTERO</t>
  </si>
  <si>
    <t xml:space="preserve">
2 tornamesa technichs 1200 .Mezclador vestax ,rane o similares para dj de rap sobre tarima para el dj para que no pase golpes al equipo del dj , Mesa estable , Cuñas de corriente y cajas de paso para la conexión. (Jornada de 8 horas)</t>
  </si>
  <si>
    <t>DJ SET</t>
  </si>
  <si>
    <t xml:space="preserve">
Servicios de DJ Locales 
(Jornada de 8 horas)</t>
  </si>
  <si>
    <t>DJ Locales</t>
  </si>
  <si>
    <t xml:space="preserve">
Servicio de alquiler de un equipo de transmisión que debe estar compuesto por 4 cámaras de video continuó salida HDMI 1920 x 1080, 1 switcher con mínimo 4 entradas de señal, 1 soporte móvil para cámara tipo grúa, dolly o estabilizador, Cableado mínimo hdmi de 20 mts o transmisores de señal inalámbrica, Mínimo 3 apuntadores para escenario,  1 Sistema de intercomunicación para camarógrafos, 1 Plataforma de emisión de streaming que permita la emisión de contenido de video, Pantalla para streamer (monitor), Consola de audio digital mínimo 16 canales, estructuras tipo truss (servicio de alquiler, el mismo incluye servicio de instalación y desarmado)</t>
  </si>
  <si>
    <t xml:space="preserve">EQUIPO DE TRANSMISIÓN </t>
  </si>
  <si>
    <t xml:space="preserve">
Micrófono de Solapa, Con accesorios incluidos (alquiler) </t>
  </si>
  <si>
    <t>MICRÓFONO DE SOLAPA</t>
  </si>
  <si>
    <t xml:space="preserve">
Micrófono de solapa con sistema VHF y circuito de retroalimentación efectiva con sistema de supresión de ruido. (alquiler)</t>
  </si>
  <si>
    <t>MICRÓFONO INALÁMBRICO</t>
  </si>
  <si>
    <t xml:space="preserve">
Alquiler de carpa tipo pagoda Alquiler Carpa Estructural lona 100% impermeable; resistente a la intemperie, Lona alta densidad, alto calibre con microfibras internas para mayor duración calibre 700 a 530 fibras con laterales. (Evento 8 horas)</t>
  </si>
  <si>
    <t>CARPA TIPO STAND 3X3</t>
  </si>
  <si>
    <t xml:space="preserve">
Alquiler de carpa tipo concierto o pagoda Alquiler Carpa Estructural lona 100% impermeable; resistente a la intemperie, Lona alta densidad, alto calibre con microfibras internas para mayor duración calibre 700 a 530 fibras con laterales. (Evento 8 horas)</t>
  </si>
  <si>
    <t>CARPA TIPO STAND 4X4</t>
  </si>
  <si>
    <t xml:space="preserve">
Alquiler Carpa estructural lona 100% impermeable; resistente a la intemperie tipo kiosco, Lona alta densidad, alto calibre con microfibras internas para mayor duración calibre 700 a 530 fibras de 12x12 mts con techo blanco con laterales. debe tener extintor multiproposito 20 libras. Incluye transporte, montaje y desmontaje</t>
  </si>
  <si>
    <t>CARPA 12X12</t>
  </si>
  <si>
    <t xml:space="preserve">
Alquiler Carpa estructural lona 100% impermeable; resistente a la intemperie tipo kiosco de 12x6 mts, Lona alta densidad, alto calibre con microfibras internas para mayor duración calibre 700 a 530 fibras con techo blanco con laterales. debe tener extintor multiproposito 20 libras. Incluye transporte, montaje y desmontaje</t>
  </si>
  <si>
    <t>CARPA 12X6</t>
  </si>
  <si>
    <t>TARIMA-CARPA 12x6</t>
  </si>
  <si>
    <t>TARIMA-CARPA 12x12</t>
  </si>
  <si>
    <t>SILLAS CON BRAZOS</t>
  </si>
  <si>
    <t>MESAS</t>
  </si>
  <si>
    <t>BAÑO PORTÁTIL BÁSICO</t>
  </si>
  <si>
    <t>BAÑO PORTÁTIL CON LAVAMANOS</t>
  </si>
  <si>
    <t>TRAJES DE DANZA Y TEATRO</t>
  </si>
  <si>
    <t>SILLAS  SIN BRAZOS</t>
  </si>
  <si>
    <t>CARPA 2X2</t>
  </si>
  <si>
    <t>TARIMA-CARPA 9x6</t>
  </si>
  <si>
    <t>TARIMA-CARPA 2x6</t>
  </si>
  <si>
    <t>BAÑO PORTATIL PARA DISCAPACITADOS</t>
  </si>
  <si>
    <t>HIDROLAVADORA</t>
  </si>
  <si>
    <t>BACKLINE</t>
  </si>
  <si>
    <t>SONIDO PEQUEÑO</t>
  </si>
  <si>
    <t>TAPABOCAS</t>
  </si>
  <si>
    <t xml:space="preserve">GUANTES DE NITRILO </t>
  </si>
  <si>
    <t>ALCOHOL</t>
  </si>
  <si>
    <t>GUANTES VAQUETA REFORZADO</t>
  </si>
  <si>
    <t>CARETA RESPIRADOR</t>
  </si>
  <si>
    <t>FILTRO CARETA</t>
  </si>
  <si>
    <t>PINTURA VINILO</t>
  </si>
  <si>
    <t>PINTURA ESMALTE</t>
  </si>
  <si>
    <t>PINTURA EN CUÑETE</t>
  </si>
  <si>
    <t>PINTURA TRAFICO</t>
  </si>
  <si>
    <t>THINNER</t>
  </si>
  <si>
    <t>ALCOHOL INDUSTRIAL</t>
  </si>
  <si>
    <t>AEROSOL</t>
  </si>
  <si>
    <t>BANDEJA PARA PINTURA</t>
  </si>
  <si>
    <t>BROCHA GRUESA</t>
  </si>
  <si>
    <t>BROCHA DELGADA</t>
  </si>
  <si>
    <t>PINCEL GRUESO</t>
  </si>
  <si>
    <t>KIT PINCELES</t>
  </si>
  <si>
    <t>RODILLO GRANDE</t>
  </si>
  <si>
    <t>ESPATULA DELGADA</t>
  </si>
  <si>
    <t>ESPATULA GRUESA</t>
  </si>
  <si>
    <t>CINTA DE DEMARCACIÓN</t>
  </si>
  <si>
    <t>AFICHES</t>
  </si>
  <si>
    <t>VOLANTES</t>
  </si>
  <si>
    <t>PASACALLE</t>
  </si>
  <si>
    <t>MATERAS</t>
  </si>
  <si>
    <t>ESPECIE VEGETAL</t>
  </si>
  <si>
    <t>TIERRA</t>
  </si>
  <si>
    <t>ABONO</t>
  </si>
  <si>
    <t>TIJERAS DE PODAR</t>
  </si>
  <si>
    <t>LISTON DE MADERA</t>
  </si>
  <si>
    <t>CERRAMIENTOS</t>
  </si>
  <si>
    <t>ESCOBA DURA</t>
  </si>
  <si>
    <t>ESCOBA SUAVE</t>
  </si>
  <si>
    <t>RECOGEDOR PLÁSTICO</t>
  </si>
  <si>
    <t xml:space="preserve">PALA RECTA </t>
  </si>
  <si>
    <t>PALA CURVA</t>
  </si>
  <si>
    <t>CHAQUETA CORTAVIENTOS</t>
  </si>
  <si>
    <t>GORRA INSTITUCIONAL</t>
  </si>
  <si>
    <t>TULA</t>
  </si>
  <si>
    <t>REFRIGERIO TIPO 1</t>
  </si>
  <si>
    <t>MARCADOR PERMANENTE</t>
  </si>
  <si>
    <t>MARCADOR BORRABLE</t>
  </si>
  <si>
    <t>PAPEL KRAFT</t>
  </si>
  <si>
    <t>CINTA TRANSPARENTE 2"</t>
  </si>
  <si>
    <t>VINILO 100 ml</t>
  </si>
  <si>
    <t>VINILO</t>
  </si>
  <si>
    <t>BISTURÍ GRANDE</t>
  </si>
  <si>
    <t>GAFAS DE SEGURIDAD</t>
  </si>
  <si>
    <t>AZADÓN</t>
  </si>
  <si>
    <t>MACHETE</t>
  </si>
  <si>
    <t>PALADRAGA</t>
  </si>
  <si>
    <t>REFRIGERIO TIPO 2</t>
  </si>
  <si>
    <t>REFRIGERIO TIPO 3</t>
  </si>
  <si>
    <t>REFRIGERIO TIPO 4</t>
  </si>
  <si>
    <t>DESAYUNO TIPO 1</t>
  </si>
  <si>
    <t>DESAYUNO TIPO 2</t>
  </si>
  <si>
    <t>ALMUERZO TIPO 1</t>
  </si>
  <si>
    <t>ALMUERZO TIPO 2</t>
  </si>
  <si>
    <t>ALMUERZO TIPO 3</t>
  </si>
  <si>
    <t>AGUA EN BOTELLA CON GAS</t>
  </si>
  <si>
    <t>AGUA EN BOTELLA SIN GAS</t>
  </si>
  <si>
    <t>AGUA EN BOTELLA</t>
  </si>
  <si>
    <t>JUGO O AVENA</t>
  </si>
  <si>
    <t>CAMISETA</t>
  </si>
  <si>
    <t>CAMISA TIPO POLO</t>
  </si>
  <si>
    <t>BOTAS CAUCHO SIN PUNTERA</t>
  </si>
  <si>
    <t>BOTAS CAUCHO CON PUNTERA</t>
  </si>
  <si>
    <t>BOLSA BIODEGRADABLE</t>
  </si>
  <si>
    <t>CARPETA DE CARTÓN</t>
  </si>
  <si>
    <t>PICA O ZAPAPICO</t>
  </si>
  <si>
    <t>CINTA AISLANTE NEGRA 18 MM X 5 MT</t>
  </si>
  <si>
    <t>CINTA DE ENMASCARAR</t>
  </si>
  <si>
    <t xml:space="preserve">CABINA DE SONIDO DE ACTIVO </t>
  </si>
  <si>
    <t xml:space="preserve">TRIPODE CABINA DE SONIDO DE ACTIVO </t>
  </si>
  <si>
    <t>TELEVISOR 50"</t>
  </si>
  <si>
    <t>SOPORTE PARA TELEVISOR</t>
  </si>
  <si>
    <t xml:space="preserve">MICRÓFONO INALÁMBRICO </t>
  </si>
  <si>
    <t xml:space="preserve">MICRÓFONO CON BASE </t>
  </si>
  <si>
    <t>VIDEOPROYECTOR 
(VIDEO BEAM)</t>
  </si>
  <si>
    <t>SOPORTE DE TECHO PARA VIDEO BEAM</t>
  </si>
  <si>
    <t xml:space="preserve">PANTALLA TELÓN DE PROYECCIÓN ELÉCTRICO </t>
  </si>
  <si>
    <t>COMPUTADOR TODO EN UNO (AIO)</t>
  </si>
  <si>
    <t>Banner</t>
  </si>
  <si>
    <t>Manillas de Ingreso</t>
  </si>
  <si>
    <t>Escarapelas</t>
  </si>
  <si>
    <t>RESMA DE PAPEL OFICIO</t>
  </si>
  <si>
    <t>RESMA DE PAPEL CARTA</t>
  </si>
  <si>
    <t>PERFORADORA</t>
  </si>
  <si>
    <t>CAJA DE LAPICES</t>
  </si>
  <si>
    <t>CAJA DE COLORES</t>
  </si>
  <si>
    <t>TAJALÁPIZ METÁLICO</t>
  </si>
  <si>
    <t>BORRADOR</t>
  </si>
  <si>
    <t xml:space="preserve">
Alquiler de Carpa Modular Tipo Hangar de 12X24 mts con laterales, Lona alta densidad, alto calibre con microfibras internas para mayor duración calibre 700 a 530 fibras, incluyendo soportes estructurales, armado, instalación y adecuación con laterales, así como el desarmado y transporte de la misma (por jornada en un sitio fijo) debe tener extintor multiproposito 20 libras.</t>
  </si>
  <si>
    <t>CARPA 12X24</t>
  </si>
  <si>
    <t>12 Horas</t>
  </si>
  <si>
    <t>6 Horas</t>
  </si>
  <si>
    <t>1 Día</t>
  </si>
  <si>
    <t>1 Mes</t>
  </si>
  <si>
    <t>Jornada</t>
  </si>
  <si>
    <t>Mes</t>
  </si>
  <si>
    <t>Evento</t>
  </si>
  <si>
    <t>Grupo x Hora</t>
  </si>
  <si>
    <t>Grupo</t>
  </si>
  <si>
    <t>2 Horas</t>
  </si>
  <si>
    <t>3 Horas</t>
  </si>
  <si>
    <t>4 Horas</t>
  </si>
  <si>
    <t>5 Horas</t>
  </si>
  <si>
    <t>1 Jornada</t>
  </si>
  <si>
    <t>Presentación</t>
  </si>
  <si>
    <t>1 Hora</t>
  </si>
  <si>
    <t>1 dia</t>
  </si>
  <si>
    <t>1 día</t>
  </si>
  <si>
    <t>Caja</t>
  </si>
  <si>
    <t>Galón</t>
  </si>
  <si>
    <t>Par</t>
  </si>
  <si>
    <t>2 filtros</t>
  </si>
  <si>
    <t>Cuñete</t>
  </si>
  <si>
    <t>Kit x 12</t>
  </si>
  <si>
    <t>Rollo</t>
  </si>
  <si>
    <t>Millar</t>
  </si>
  <si>
    <t xml:space="preserve">Unidad </t>
  </si>
  <si>
    <t>Bulto x 5 Kilos</t>
  </si>
  <si>
    <t>Bulto</t>
  </si>
  <si>
    <t>Caja x 10</t>
  </si>
  <si>
    <t>Frasco</t>
  </si>
  <si>
    <t>UN</t>
  </si>
  <si>
    <t>ROLLO</t>
  </si>
  <si>
    <t>RESMA</t>
  </si>
  <si>
    <t>CAJA</t>
  </si>
  <si>
    <t xml:space="preserve">Valor sumatoria Unitarios </t>
  </si>
  <si>
    <t>CONTRATAR A MONTO AGOTABLE EL SUMINISTRO Y COMPRA DE INSUMOS Y ELEMENTOS PARA EL APOYO LOGÍSTICO EN EL MARCO OPERATIVO DE LOS PROGRAMAS Y EVENTOS PROYECTADOS POR LA LOCALIDAD DE USME</t>
  </si>
  <si>
    <t>SELECCIÓN ABREVIADA POR SUBASTA INVERSA</t>
  </si>
  <si>
    <t>FDLU-SASI-012-2023 (95221)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</si>
</sst>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_(* #,##0_);_(* \(#,##0\);_(* &quot;-&quot;_);_(@_)"/>
    <numFmt numFmtId="169" formatCode="_([$$-240A]\ * #,##0.00_);_([$$-240A]\ * \(#,##0.00\);_([$$-240A]\ * &quot;-&quot;??_);_(@_)"/>
    <numFmt numFmtId="170" formatCode="[$$-240A]\ #,##0"/>
    <numFmt numFmtId="171" formatCode="[$$-240A]\ #,##0.00"/>
    <numFmt numFmtId="172" formatCode="_-&quot;$&quot;\ * #,##0.00_-;\-&quot;$&quot;\ * #,##0.00_-;_-&quot;$&quot;\ * &quot;-&quot;_-;_-@_-"/>
    <numFmt numFmtId="173" formatCode="_-* #,##0_-;\-* #,##0_-;_-* &quot;-&quot;??_-;_-@_-"/>
    <numFmt numFmtId="174" formatCode="_-&quot;$&quot;\ * #,##0_-;\-&quot;$&quot;\ * #,##0_-;_-&quot;$&quot;\ *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b/>
      <sz val="8"/>
      <name val="Arial"/>
      <family val="2"/>
    </font>
    <font>
      <sz val="10"/>
      <color indexed="8"/>
      <name val="MS Sans Serif"/>
      <family val="2"/>
    </font>
    <font>
      <sz val="12"/>
      <color theme="1"/>
      <name val="Calibri"/>
      <family val="2"/>
      <scheme val="minor"/>
    </font>
    <font>
      <b/>
      <sz val="10"/>
      <color indexed="8"/>
      <name val="Arial"/>
      <family val="2"/>
    </font>
    <font>
      <b/>
      <sz val="8"/>
      <color indexed="8"/>
      <name val="Arial"/>
      <family val="2"/>
    </font>
    <font>
      <b/>
      <sz val="8"/>
      <color rgb="FFFF0000"/>
      <name val="Arial"/>
      <family val="2"/>
    </font>
    <font>
      <sz val="10"/>
      <color rgb="FFFF0000"/>
      <name val="Arial"/>
      <family val="2"/>
    </font>
    <font>
      <sz val="12"/>
      <name val="Calibri"/>
      <family val="2"/>
    </font>
    <font>
      <sz val="11"/>
      <color theme="1"/>
      <name val="Garamond"/>
      <family val="1"/>
    </font>
    <font>
      <b/>
      <sz val="11"/>
      <color theme="1"/>
      <name val="Garamond"/>
      <family val="1"/>
    </font>
    <font>
      <sz val="10"/>
      <name val="Arial"/>
      <family val="2"/>
    </font>
    <font>
      <sz val="14"/>
      <name val="Arial"/>
      <family val="2"/>
    </font>
    <font>
      <sz val="12"/>
      <name val="Arial"/>
      <family val="2"/>
    </font>
    <font>
      <sz val="9"/>
      <name val="Arial"/>
      <family val="2"/>
    </font>
    <font>
      <sz val="14"/>
      <name val="Arial Narrow"/>
      <family val="2"/>
    </font>
    <font>
      <sz val="12"/>
      <name val="Arial Narrow"/>
      <family val="2"/>
    </font>
    <font>
      <b/>
      <sz val="9"/>
      <color indexed="8"/>
      <name val="Arial"/>
      <family val="2"/>
    </font>
    <font>
      <b/>
      <sz val="16"/>
      <name val="Arial"/>
      <family val="2"/>
    </font>
    <font>
      <sz val="16"/>
      <name val="Arial"/>
      <family val="2"/>
    </font>
    <font>
      <b/>
      <sz val="12"/>
      <name val="Arial"/>
      <family val="2"/>
    </font>
    <font>
      <b/>
      <sz val="12"/>
      <color theme="1"/>
      <name val="Garamond"/>
      <family val="1"/>
    </font>
    <font>
      <b/>
      <u/>
      <sz val="12"/>
      <name val="Calibri"/>
      <family val="2"/>
    </font>
    <font>
      <b/>
      <u val="singleAccounting"/>
      <sz val="16"/>
      <name val="Arial"/>
      <family val="2"/>
    </font>
    <font>
      <sz val="11"/>
      <name val="Arial"/>
      <family val="2"/>
    </font>
    <font>
      <sz val="10"/>
      <name val="Arial"/>
      <family val="2"/>
    </font>
    <font>
      <sz val="11"/>
      <color theme="1"/>
      <name val="Calibri"/>
      <family val="2"/>
    </font>
    <font>
      <sz val="9"/>
      <color theme="1"/>
      <name val="Calibri"/>
      <family val="2"/>
    </font>
    <font>
      <b/>
      <sz val="11"/>
      <color rgb="FF000000"/>
      <name val="Garamond"/>
      <family val="1"/>
    </font>
    <font>
      <sz val="10"/>
      <name val="Arial"/>
      <family val="2"/>
    </font>
    <font>
      <b/>
      <sz val="10"/>
      <name val="Arial"/>
      <family val="2"/>
    </font>
    <font>
      <sz val="16"/>
      <name val="Calibri"/>
      <family val="2"/>
    </font>
    <font>
      <b/>
      <u/>
      <sz val="16"/>
      <color rgb="FFFF0000"/>
      <name val="Calibri"/>
      <family val="2"/>
    </font>
    <font>
      <b/>
      <sz val="12"/>
      <name val="Calibri"/>
      <family val="2"/>
    </font>
    <font>
      <b/>
      <sz val="10"/>
      <color theme="1"/>
      <name val="Garamond"/>
      <family val="1"/>
    </font>
    <font>
      <sz val="9"/>
      <color theme="1"/>
      <name val="Arial"/>
      <family val="2"/>
    </font>
    <font>
      <b/>
      <sz val="9"/>
      <color rgb="FF000000"/>
      <name val="Arial"/>
      <family val="2"/>
    </font>
    <font>
      <sz val="9"/>
      <color indexed="8"/>
      <name val="Arial"/>
      <family val="2"/>
    </font>
    <font>
      <sz val="10"/>
      <color theme="1"/>
      <name val="Garamond"/>
      <family val="1"/>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EFEFEF"/>
        <bgColor rgb="FFEFEFEF"/>
      </patternFill>
    </fill>
    <fill>
      <patternFill patternType="solid">
        <fgColor rgb="FFFFC0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35">
    <xf numFmtId="0" fontId="0" fillId="0" borderId="0"/>
    <xf numFmtId="167" fontId="8" fillId="0" borderId="0" applyFont="0" applyFill="0" applyBorder="0" applyAlignment="0" applyProtection="0"/>
    <xf numFmtId="166" fontId="8" fillId="0" borderId="0" applyFont="0" applyFill="0" applyBorder="0" applyAlignment="0" applyProtection="0"/>
    <xf numFmtId="0" fontId="7" fillId="0" borderId="0"/>
    <xf numFmtId="9" fontId="7" fillId="0" borderId="0" applyFont="0" applyFill="0" applyBorder="0" applyAlignment="0" applyProtection="0"/>
    <xf numFmtId="9" fontId="8" fillId="0" borderId="0" applyFont="0" applyFill="0" applyBorder="0" applyAlignment="0" applyProtection="0"/>
    <xf numFmtId="0" fontId="9" fillId="0" borderId="0"/>
    <xf numFmtId="168" fontId="10"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6" fontId="6" fillId="0" borderId="0" applyFont="0" applyFill="0" applyBorder="0" applyAlignment="0" applyProtection="0"/>
    <xf numFmtId="0" fontId="13" fillId="0" borderId="0"/>
    <xf numFmtId="0" fontId="4" fillId="0" borderId="0"/>
    <xf numFmtId="0" fontId="6" fillId="0" borderId="0"/>
    <xf numFmtId="167"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14"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3" fontId="22" fillId="0" borderId="0" applyFont="0" applyFill="0" applyBorder="0" applyAlignment="0" applyProtection="0"/>
    <xf numFmtId="164" fontId="36" fillId="0" borderId="0" applyFont="0" applyFill="0" applyBorder="0" applyAlignment="0" applyProtection="0"/>
    <xf numFmtId="44" fontId="40" fillId="0" borderId="0" applyFont="0" applyFill="0" applyBorder="0" applyAlignment="0" applyProtection="0"/>
  </cellStyleXfs>
  <cellXfs count="132">
    <xf numFmtId="0" fontId="0" fillId="0" borderId="0" xfId="0"/>
    <xf numFmtId="0" fontId="6" fillId="0" borderId="0" xfId="0" applyFont="1" applyProtection="1">
      <protection hidden="1"/>
    </xf>
    <xf numFmtId="0" fontId="6" fillId="2" borderId="0" xfId="0" applyFont="1" applyFill="1" applyProtection="1">
      <protection hidden="1"/>
    </xf>
    <xf numFmtId="0" fontId="6" fillId="2" borderId="0" xfId="12" applyFill="1"/>
    <xf numFmtId="0" fontId="11" fillId="2" borderId="0" xfId="12" applyFont="1" applyFill="1" applyAlignment="1">
      <alignment horizontal="center"/>
    </xf>
    <xf numFmtId="172" fontId="6" fillId="0" borderId="1" xfId="23" applyNumberFormat="1" applyFill="1" applyBorder="1" applyAlignment="1">
      <alignment horizontal="center" vertical="center" wrapText="1"/>
    </xf>
    <xf numFmtId="0" fontId="6" fillId="2" borderId="1" xfId="12" applyFill="1" applyBorder="1" applyAlignment="1">
      <alignment horizontal="center" vertical="center" wrapText="1"/>
    </xf>
    <xf numFmtId="42" fontId="6" fillId="0" borderId="1" xfId="22" applyFill="1" applyBorder="1" applyAlignment="1">
      <alignment horizontal="center" vertical="center" wrapText="1"/>
    </xf>
    <xf numFmtId="0" fontId="20" fillId="0" borderId="1" xfId="0" applyFont="1" applyBorder="1" applyAlignment="1">
      <alignment horizontal="center" vertical="center" wrapText="1"/>
    </xf>
    <xf numFmtId="0" fontId="15" fillId="4" borderId="1" xfId="12" applyFont="1" applyFill="1" applyBorder="1" applyAlignment="1">
      <alignment horizontal="center" vertical="center" wrapText="1"/>
    </xf>
    <xf numFmtId="0" fontId="16" fillId="4" borderId="1" xfId="12" applyFont="1" applyFill="1" applyBorder="1" applyAlignment="1">
      <alignment horizontal="center" vertical="center" wrapText="1"/>
    </xf>
    <xf numFmtId="0" fontId="12" fillId="3" borderId="1" xfId="12" applyFont="1" applyFill="1" applyBorder="1" applyAlignment="1">
      <alignment horizontal="center" vertical="center" wrapText="1"/>
    </xf>
    <xf numFmtId="0" fontId="12" fillId="4" borderId="1" xfId="12" applyFont="1" applyFill="1" applyBorder="1" applyAlignment="1">
      <alignment horizontal="center" vertical="center" wrapText="1"/>
    </xf>
    <xf numFmtId="0" fontId="16" fillId="3" borderId="1" xfId="12" applyFont="1" applyFill="1" applyBorder="1" applyAlignment="1">
      <alignment horizontal="center" vertical="center" wrapText="1"/>
    </xf>
    <xf numFmtId="173" fontId="20" fillId="2" borderId="1" xfId="32" applyNumberFormat="1" applyFont="1" applyFill="1" applyBorder="1" applyAlignment="1">
      <alignment horizontal="center" vertical="center"/>
    </xf>
    <xf numFmtId="173" fontId="20" fillId="0" borderId="1" xfId="32" applyNumberFormat="1" applyFont="1" applyBorder="1" applyAlignment="1">
      <alignment horizontal="center" vertical="center"/>
    </xf>
    <xf numFmtId="173" fontId="20" fillId="0" borderId="1" xfId="32" applyNumberFormat="1" applyFont="1" applyFill="1" applyBorder="1" applyAlignment="1">
      <alignment horizontal="center" vertical="center"/>
    </xf>
    <xf numFmtId="0" fontId="21" fillId="0" borderId="1" xfId="0" applyFont="1" applyBorder="1" applyAlignment="1">
      <alignment horizontal="center" vertical="center" wrapText="1"/>
    </xf>
    <xf numFmtId="0" fontId="24" fillId="2" borderId="0" xfId="12" applyFont="1" applyFill="1"/>
    <xf numFmtId="0" fontId="6" fillId="0" borderId="0" xfId="12"/>
    <xf numFmtId="0" fontId="25" fillId="2" borderId="0" xfId="12" applyFont="1" applyFill="1" applyAlignment="1">
      <alignment horizontal="center"/>
    </xf>
    <xf numFmtId="0" fontId="25" fillId="2" borderId="0" xfId="12" applyFont="1" applyFill="1"/>
    <xf numFmtId="0" fontId="25" fillId="2" borderId="21" xfId="12" applyFont="1" applyFill="1" applyBorder="1"/>
    <xf numFmtId="0" fontId="25" fillId="2" borderId="18" xfId="12" applyFont="1" applyFill="1" applyBorder="1"/>
    <xf numFmtId="0" fontId="25" fillId="2" borderId="22" xfId="12" applyFont="1" applyFill="1" applyBorder="1"/>
    <xf numFmtId="0" fontId="25" fillId="2" borderId="2" xfId="12" applyFont="1" applyFill="1" applyBorder="1"/>
    <xf numFmtId="0" fontId="6" fillId="2" borderId="2" xfId="12" applyFill="1" applyBorder="1"/>
    <xf numFmtId="0" fontId="6" fillId="2" borderId="2" xfId="12" applyFill="1" applyBorder="1" applyAlignment="1">
      <alignment horizontal="center" vertical="center" wrapText="1"/>
    </xf>
    <xf numFmtId="171" fontId="6" fillId="2" borderId="0" xfId="12" applyNumberFormat="1" applyFill="1"/>
    <xf numFmtId="172" fontId="6" fillId="2" borderId="0" xfId="12" applyNumberFormat="1" applyFill="1"/>
    <xf numFmtId="0" fontId="6" fillId="2" borderId="0" xfId="0" applyFont="1" applyFill="1" applyAlignment="1">
      <alignment vertical="top" wrapText="1"/>
    </xf>
    <xf numFmtId="0" fontId="6" fillId="2" borderId="0" xfId="0" applyFont="1" applyFill="1"/>
    <xf numFmtId="169" fontId="27" fillId="2" borderId="0" xfId="15" applyNumberFormat="1" applyFont="1" applyFill="1" applyBorder="1" applyAlignment="1" applyProtection="1">
      <alignment vertical="center" wrapText="1"/>
      <protection locked="0" hidden="1"/>
    </xf>
    <xf numFmtId="0" fontId="6" fillId="2" borderId="0" xfId="12" applyFill="1" applyAlignment="1">
      <alignment horizontal="center"/>
    </xf>
    <xf numFmtId="0" fontId="28" fillId="4" borderId="1" xfId="12" applyFont="1" applyFill="1" applyBorder="1" applyAlignment="1">
      <alignment horizontal="center" wrapText="1"/>
    </xf>
    <xf numFmtId="173" fontId="29" fillId="0" borderId="27" xfId="12" applyNumberFormat="1" applyFont="1" applyBorder="1" applyAlignment="1">
      <alignment vertical="center"/>
    </xf>
    <xf numFmtId="0" fontId="25" fillId="2" borderId="0" xfId="12" applyFont="1" applyFill="1" applyAlignment="1">
      <alignment horizontal="center" vertical="center"/>
    </xf>
    <xf numFmtId="0" fontId="6" fillId="2" borderId="0" xfId="12" applyFill="1" applyAlignment="1">
      <alignment horizontal="center" vertical="center"/>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xf>
    <xf numFmtId="3" fontId="6" fillId="5" borderId="1" xfId="23" applyNumberFormat="1" applyFill="1" applyBorder="1" applyAlignment="1">
      <alignment horizontal="right" vertical="center" wrapText="1"/>
    </xf>
    <xf numFmtId="3" fontId="6" fillId="5" borderId="1" xfId="22" applyNumberFormat="1" applyFill="1" applyBorder="1" applyAlignment="1">
      <alignment horizontal="right" vertical="center" wrapText="1"/>
    </xf>
    <xf numFmtId="173" fontId="24" fillId="0" borderId="4" xfId="12" applyNumberFormat="1" applyFont="1" applyBorder="1" applyAlignment="1">
      <alignment vertical="center"/>
    </xf>
    <xf numFmtId="173" fontId="24" fillId="0" borderId="5" xfId="12" applyNumberFormat="1" applyFont="1" applyBorder="1" applyAlignment="1">
      <alignment vertical="center"/>
    </xf>
    <xf numFmtId="173" fontId="32" fillId="6" borderId="1" xfId="32" applyNumberFormat="1" applyFont="1" applyFill="1" applyBorder="1" applyAlignment="1">
      <alignment horizontal="center" vertical="center"/>
    </xf>
    <xf numFmtId="174" fontId="31" fillId="6" borderId="1" xfId="23" applyNumberFormat="1" applyFont="1" applyFill="1" applyBorder="1" applyAlignment="1">
      <alignment horizontal="center" vertical="center" wrapText="1"/>
    </xf>
    <xf numFmtId="3" fontId="31" fillId="6" borderId="1" xfId="23" applyNumberFormat="1" applyFont="1" applyFill="1" applyBorder="1" applyAlignment="1">
      <alignment horizontal="right" vertical="center" wrapText="1"/>
    </xf>
    <xf numFmtId="3" fontId="31" fillId="6" borderId="1" xfId="22" applyNumberFormat="1" applyFont="1" applyFill="1" applyBorder="1" applyAlignment="1">
      <alignment horizontal="right" vertical="center" wrapText="1"/>
    </xf>
    <xf numFmtId="173" fontId="30" fillId="2" borderId="0" xfId="12" applyNumberFormat="1" applyFont="1" applyFill="1"/>
    <xf numFmtId="173" fontId="34" fillId="3" borderId="0" xfId="12" applyNumberFormat="1" applyFont="1" applyFill="1"/>
    <xf numFmtId="172" fontId="18" fillId="2" borderId="0" xfId="12" applyNumberFormat="1" applyFont="1" applyFill="1" applyAlignment="1">
      <alignment horizontal="left" vertical="center" wrapText="1"/>
    </xf>
    <xf numFmtId="0" fontId="10" fillId="7" borderId="3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37" fillId="7" borderId="29" xfId="0" applyFont="1" applyFill="1" applyBorder="1" applyAlignment="1">
      <alignment horizontal="center" vertical="center" wrapText="1"/>
    </xf>
    <xf numFmtId="0" fontId="10" fillId="7" borderId="30"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38" fillId="7" borderId="31" xfId="0" applyFont="1" applyFill="1" applyBorder="1" applyAlignment="1">
      <alignment horizontal="center" vertical="center" wrapText="1"/>
    </xf>
    <xf numFmtId="0" fontId="37" fillId="7" borderId="31" xfId="0" applyFont="1" applyFill="1" applyBorder="1" applyAlignment="1">
      <alignment horizontal="center" vertical="center" wrapText="1"/>
    </xf>
    <xf numFmtId="0" fontId="37" fillId="7" borderId="32" xfId="0" applyFont="1" applyFill="1" applyBorder="1" applyAlignment="1">
      <alignment horizontal="center" vertical="center" wrapText="1"/>
    </xf>
    <xf numFmtId="164" fontId="20" fillId="0" borderId="1" xfId="33" applyFont="1" applyBorder="1" applyAlignment="1">
      <alignment horizontal="center" vertical="center"/>
    </xf>
    <xf numFmtId="164" fontId="20" fillId="2" borderId="1" xfId="33" applyFont="1" applyFill="1" applyBorder="1" applyAlignment="1">
      <alignment horizontal="center" vertical="center"/>
    </xf>
    <xf numFmtId="164" fontId="20" fillId="0" borderId="1" xfId="33" applyFont="1" applyFill="1" applyBorder="1" applyAlignment="1">
      <alignment horizontal="center" vertical="center"/>
    </xf>
    <xf numFmtId="0" fontId="38" fillId="7" borderId="29" xfId="0" applyFont="1" applyFill="1" applyBorder="1" applyAlignment="1">
      <alignment horizontal="center" vertical="center" wrapText="1"/>
    </xf>
    <xf numFmtId="0" fontId="15" fillId="4" borderId="26" xfId="12" applyFont="1" applyFill="1" applyBorder="1" applyAlignment="1">
      <alignment horizontal="center" vertical="center" wrapText="1"/>
    </xf>
    <xf numFmtId="0" fontId="15" fillId="4" borderId="37" xfId="12" applyFont="1" applyFill="1" applyBorder="1" applyAlignment="1">
      <alignment horizontal="center" vertical="center" wrapText="1"/>
    </xf>
    <xf numFmtId="0" fontId="6" fillId="0" borderId="1" xfId="12" applyBorder="1"/>
    <xf numFmtId="0" fontId="39"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173" fontId="20" fillId="0" borderId="35" xfId="32" applyNumberFormat="1" applyFont="1" applyFill="1" applyBorder="1" applyAlignment="1">
      <alignment horizontal="center" vertical="center"/>
    </xf>
    <xf numFmtId="164" fontId="20" fillId="0" borderId="35" xfId="33" applyFont="1" applyFill="1" applyBorder="1" applyAlignment="1">
      <alignment horizontal="center" vertical="center"/>
    </xf>
    <xf numFmtId="164" fontId="32" fillId="0" borderId="1" xfId="33" applyFont="1" applyFill="1" applyBorder="1" applyAlignment="1">
      <alignment horizontal="center" vertical="center"/>
    </xf>
    <xf numFmtId="165" fontId="6" fillId="2" borderId="0" xfId="12" applyNumberFormat="1" applyFill="1"/>
    <xf numFmtId="174" fontId="24" fillId="8" borderId="0" xfId="12" applyNumberFormat="1" applyFont="1" applyFill="1" applyAlignment="1">
      <alignment vertical="center"/>
    </xf>
    <xf numFmtId="173" fontId="20" fillId="0" borderId="36" xfId="32" applyNumberFormat="1" applyFont="1" applyFill="1" applyBorder="1" applyAlignment="1">
      <alignment horizontal="center" vertical="center"/>
    </xf>
    <xf numFmtId="164" fontId="20" fillId="0" borderId="38" xfId="33" applyFont="1" applyFill="1" applyBorder="1" applyAlignment="1">
      <alignment horizontal="center" vertical="center"/>
    </xf>
    <xf numFmtId="44" fontId="32" fillId="0" borderId="1" xfId="34" applyFont="1" applyFill="1" applyBorder="1" applyAlignment="1">
      <alignment horizontal="center" vertical="center"/>
    </xf>
    <xf numFmtId="172" fontId="41" fillId="5" borderId="1" xfId="12" applyNumberFormat="1" applyFont="1" applyFill="1" applyBorder="1" applyAlignment="1">
      <alignment vertical="center" wrapText="1"/>
    </xf>
    <xf numFmtId="0" fontId="45" fillId="0" borderId="36" xfId="0" applyFont="1" applyBorder="1" applyAlignment="1">
      <alignment horizontal="center" vertical="center" wrapText="1"/>
    </xf>
    <xf numFmtId="0" fontId="21" fillId="0" borderId="1" xfId="0" applyFont="1" applyBorder="1" applyAlignment="1">
      <alignment horizontal="left" vertical="center" wrapText="1"/>
    </xf>
    <xf numFmtId="0" fontId="20" fillId="2" borderId="1" xfId="0" applyFont="1" applyFill="1" applyBorder="1" applyAlignment="1">
      <alignment horizontal="justify" vertical="center" wrapText="1"/>
    </xf>
    <xf numFmtId="0" fontId="46" fillId="2" borderId="1" xfId="0" applyFont="1" applyFill="1" applyBorder="1" applyAlignment="1">
      <alignment horizontal="justify" vertical="center" wrapText="1"/>
    </xf>
    <xf numFmtId="174" fontId="20" fillId="2" borderId="1" xfId="34" applyNumberFormat="1" applyFont="1" applyFill="1" applyBorder="1" applyAlignment="1">
      <alignment horizontal="center" vertical="center"/>
    </xf>
    <xf numFmtId="174" fontId="20" fillId="0" borderId="1" xfId="34" applyNumberFormat="1" applyFont="1" applyFill="1" applyBorder="1" applyAlignment="1">
      <alignment horizontal="center" vertical="center"/>
    </xf>
    <xf numFmtId="174" fontId="49" fillId="0" borderId="1" xfId="34" applyNumberFormat="1" applyFont="1" applyFill="1" applyBorder="1" applyAlignment="1">
      <alignment horizontal="center" vertical="center" wrapText="1"/>
    </xf>
    <xf numFmtId="0" fontId="11" fillId="2" borderId="18" xfId="12" applyFont="1" applyFill="1" applyBorder="1" applyAlignment="1">
      <alignment horizontal="center" vertical="center"/>
    </xf>
    <xf numFmtId="0" fontId="11" fillId="2" borderId="0" xfId="12" applyFont="1" applyFill="1" applyAlignment="1">
      <alignment horizontal="center" vertical="center"/>
    </xf>
    <xf numFmtId="0" fontId="21" fillId="0" borderId="35" xfId="0" applyFont="1" applyBorder="1" applyAlignment="1">
      <alignment horizontal="center" vertical="center" wrapText="1"/>
    </xf>
    <xf numFmtId="0" fontId="21" fillId="0" borderId="39" xfId="0" applyFont="1" applyBorder="1" applyAlignment="1">
      <alignment horizontal="center" vertical="center" wrapText="1"/>
    </xf>
    <xf numFmtId="0" fontId="41" fillId="2" borderId="0" xfId="12" applyFont="1" applyFill="1" applyAlignment="1">
      <alignment horizontal="center" vertical="center"/>
    </xf>
    <xf numFmtId="0" fontId="41" fillId="2" borderId="0" xfId="12" applyFont="1" applyFill="1" applyAlignment="1">
      <alignment horizontal="center" vertical="center" wrapText="1"/>
    </xf>
    <xf numFmtId="0" fontId="41" fillId="0" borderId="0" xfId="12" applyFont="1" applyAlignment="1">
      <alignment horizontal="center" vertical="center"/>
    </xf>
    <xf numFmtId="42" fontId="24" fillId="8" borderId="1" xfId="12" applyNumberFormat="1" applyFont="1" applyFill="1" applyBorder="1" applyAlignment="1">
      <alignment vertical="center"/>
    </xf>
    <xf numFmtId="169" fontId="26" fillId="2" borderId="13" xfId="15" applyNumberFormat="1" applyFont="1" applyFill="1" applyBorder="1" applyAlignment="1" applyProtection="1">
      <alignment horizontal="left" vertical="center" wrapText="1"/>
      <protection locked="0" hidden="1"/>
    </xf>
    <xf numFmtId="169" fontId="26" fillId="2" borderId="1" xfId="15" applyNumberFormat="1" applyFont="1" applyFill="1" applyBorder="1" applyAlignment="1" applyProtection="1">
      <alignment horizontal="left" vertical="center" wrapText="1"/>
      <protection locked="0" hidden="1"/>
    </xf>
    <xf numFmtId="169" fontId="26" fillId="2" borderId="1" xfId="15" applyNumberFormat="1" applyFont="1" applyFill="1" applyBorder="1" applyAlignment="1" applyProtection="1">
      <alignment horizontal="center" vertical="center" wrapText="1"/>
      <protection locked="0" hidden="1"/>
    </xf>
    <xf numFmtId="169" fontId="26" fillId="2" borderId="26" xfId="15" applyNumberFormat="1" applyFont="1" applyFill="1" applyBorder="1" applyAlignment="1" applyProtection="1">
      <alignment horizontal="center" vertical="center" wrapText="1"/>
      <protection locked="0" hidden="1"/>
    </xf>
    <xf numFmtId="169" fontId="26" fillId="2" borderId="14" xfId="15" applyNumberFormat="1" applyFont="1" applyFill="1" applyBorder="1" applyAlignment="1" applyProtection="1">
      <alignment horizontal="center" vertical="center" wrapText="1"/>
      <protection locked="0" hidden="1"/>
    </xf>
    <xf numFmtId="169" fontId="26" fillId="2" borderId="15" xfId="15" applyNumberFormat="1" applyFont="1" applyFill="1" applyBorder="1" applyAlignment="1" applyProtection="1">
      <alignment horizontal="left" vertical="center" wrapText="1"/>
      <protection locked="0" hidden="1"/>
    </xf>
    <xf numFmtId="169" fontId="26" fillId="2" borderId="16" xfId="15" applyNumberFormat="1" applyFont="1" applyFill="1" applyBorder="1" applyAlignment="1" applyProtection="1">
      <alignment horizontal="left" vertical="center" wrapText="1"/>
      <protection locked="0" hidden="1"/>
    </xf>
    <xf numFmtId="169" fontId="26" fillId="2" borderId="16" xfId="15" applyNumberFormat="1" applyFont="1" applyFill="1" applyBorder="1" applyAlignment="1" applyProtection="1">
      <alignment horizontal="center" vertical="center" wrapText="1"/>
      <protection locked="0" hidden="1"/>
    </xf>
    <xf numFmtId="169" fontId="26" fillId="2" borderId="25" xfId="15" applyNumberFormat="1" applyFont="1" applyFill="1" applyBorder="1" applyAlignment="1" applyProtection="1">
      <alignment horizontal="center" vertical="center" wrapText="1"/>
      <protection locked="0" hidden="1"/>
    </xf>
    <xf numFmtId="169" fontId="26" fillId="2" borderId="17" xfId="15" applyNumberFormat="1" applyFont="1" applyFill="1" applyBorder="1" applyAlignment="1" applyProtection="1">
      <alignment horizontal="center" vertical="center" wrapText="1"/>
      <protection locked="0" hidden="1"/>
    </xf>
    <xf numFmtId="0" fontId="19" fillId="2" borderId="3" xfId="0" applyFont="1" applyFill="1" applyBorder="1" applyAlignment="1">
      <alignment horizontal="left" vertical="top" wrapText="1"/>
    </xf>
    <xf numFmtId="0" fontId="19" fillId="2" borderId="4" xfId="0" applyFont="1" applyFill="1" applyBorder="1" applyAlignment="1">
      <alignment horizontal="left" vertical="top" wrapText="1"/>
    </xf>
    <xf numFmtId="0" fontId="19" fillId="2" borderId="5" xfId="0" applyFont="1" applyFill="1" applyBorder="1" applyAlignment="1">
      <alignment horizontal="left" vertical="top" wrapText="1"/>
    </xf>
    <xf numFmtId="169" fontId="26" fillId="2" borderId="20" xfId="15" applyNumberFormat="1" applyFont="1" applyFill="1" applyBorder="1" applyAlignment="1" applyProtection="1">
      <alignment horizontal="left" vertical="center" wrapText="1"/>
      <protection locked="0" hidden="1"/>
    </xf>
    <xf numFmtId="169" fontId="26" fillId="2" borderId="19" xfId="15" applyNumberFormat="1" applyFont="1" applyFill="1" applyBorder="1" applyAlignment="1" applyProtection="1">
      <alignment horizontal="left" vertical="center" wrapText="1"/>
      <protection locked="0" hidden="1"/>
    </xf>
    <xf numFmtId="169" fontId="26" fillId="2" borderId="19" xfId="15" applyNumberFormat="1" applyFont="1" applyFill="1" applyBorder="1" applyAlignment="1" applyProtection="1">
      <alignment horizontal="center" vertical="center" wrapText="1"/>
      <protection locked="0" hidden="1"/>
    </xf>
    <xf numFmtId="169" fontId="26" fillId="2" borderId="24" xfId="15" applyNumberFormat="1" applyFont="1" applyFill="1" applyBorder="1" applyAlignment="1" applyProtection="1">
      <alignment horizontal="center" vertical="center" wrapText="1"/>
      <protection locked="0" hidden="1"/>
    </xf>
    <xf numFmtId="169" fontId="26" fillId="2" borderId="23" xfId="15" applyNumberFormat="1" applyFont="1" applyFill="1" applyBorder="1" applyAlignment="1" applyProtection="1">
      <alignment horizontal="center" vertical="center" wrapText="1"/>
      <protection locked="0" hidden="1"/>
    </xf>
    <xf numFmtId="0" fontId="11" fillId="4" borderId="9" xfId="12" applyFont="1" applyFill="1" applyBorder="1" applyAlignment="1">
      <alignment horizontal="center" vertical="center"/>
    </xf>
    <xf numFmtId="0" fontId="11" fillId="4" borderId="10" xfId="12" applyFont="1" applyFill="1" applyBorder="1" applyAlignment="1">
      <alignment horizontal="center" vertical="center"/>
    </xf>
    <xf numFmtId="0" fontId="11" fillId="4" borderId="28" xfId="12" applyFont="1" applyFill="1" applyBorder="1" applyAlignment="1">
      <alignment horizontal="center" vertical="center"/>
    </xf>
    <xf numFmtId="170" fontId="31" fillId="0" borderId="1" xfId="12" applyNumberFormat="1" applyFont="1" applyBorder="1" applyAlignment="1">
      <alignment horizontal="center" vertical="center"/>
    </xf>
    <xf numFmtId="0" fontId="25" fillId="2" borderId="2" xfId="12" applyFont="1" applyFill="1" applyBorder="1" applyAlignment="1">
      <alignment horizontal="center"/>
    </xf>
    <xf numFmtId="0" fontId="25" fillId="2" borderId="0" xfId="12" applyFont="1" applyFill="1" applyAlignment="1">
      <alignment horizontal="center"/>
    </xf>
    <xf numFmtId="0" fontId="15" fillId="4" borderId="26" xfId="12" applyFont="1" applyFill="1" applyBorder="1" applyAlignment="1">
      <alignment horizontal="center" vertical="center" wrapText="1"/>
    </xf>
    <xf numFmtId="0" fontId="15" fillId="4" borderId="40" xfId="12" applyFont="1" applyFill="1" applyBorder="1" applyAlignment="1">
      <alignment horizontal="center" vertical="center" wrapText="1"/>
    </xf>
    <xf numFmtId="0" fontId="15" fillId="4" borderId="37" xfId="12" applyFont="1" applyFill="1" applyBorder="1" applyAlignment="1">
      <alignment horizontal="center" vertical="center" wrapText="1"/>
    </xf>
    <xf numFmtId="0" fontId="23" fillId="2" borderId="6" xfId="12" applyFont="1" applyFill="1" applyBorder="1" applyAlignment="1">
      <alignment horizontal="center"/>
    </xf>
    <xf numFmtId="0" fontId="23" fillId="2" borderId="7" xfId="12" applyFont="1" applyFill="1" applyBorder="1" applyAlignment="1">
      <alignment horizontal="center"/>
    </xf>
    <xf numFmtId="0" fontId="23" fillId="2" borderId="8" xfId="12" applyFont="1" applyFill="1" applyBorder="1" applyAlignment="1">
      <alignment horizontal="center"/>
    </xf>
    <xf numFmtId="0" fontId="6" fillId="2" borderId="11" xfId="12" applyFill="1" applyBorder="1" applyAlignment="1">
      <alignment horizontal="center"/>
    </xf>
    <xf numFmtId="0" fontId="6" fillId="2" borderId="0" xfId="12" applyFill="1" applyAlignment="1">
      <alignment horizontal="center"/>
    </xf>
    <xf numFmtId="0" fontId="6" fillId="2" borderId="12" xfId="12" applyFill="1" applyBorder="1" applyAlignment="1">
      <alignment horizontal="center"/>
    </xf>
    <xf numFmtId="170" fontId="35" fillId="0" borderId="1" xfId="12" applyNumberFormat="1" applyFont="1" applyBorder="1" applyAlignment="1">
      <alignment horizontal="center" vertical="center" wrapText="1"/>
    </xf>
    <xf numFmtId="0" fontId="31" fillId="0" borderId="3" xfId="12" applyFont="1" applyBorder="1" applyAlignment="1">
      <alignment horizontal="center" vertical="center"/>
    </xf>
    <xf numFmtId="0" fontId="31" fillId="0" borderId="4" xfId="12" applyFont="1" applyBorder="1" applyAlignment="1">
      <alignment horizontal="center" vertical="center"/>
    </xf>
    <xf numFmtId="0" fontId="31" fillId="0" borderId="3" xfId="12" applyFont="1" applyBorder="1" applyAlignment="1">
      <alignment horizontal="right" vertical="center"/>
    </xf>
    <xf numFmtId="0" fontId="31" fillId="0" borderId="4" xfId="12" applyFont="1" applyBorder="1" applyAlignment="1">
      <alignment horizontal="right" vertical="center"/>
    </xf>
    <xf numFmtId="0" fontId="31" fillId="0" borderId="5" xfId="12" applyFont="1" applyBorder="1" applyAlignment="1">
      <alignment horizontal="right" vertical="center"/>
    </xf>
  </cellXfs>
  <cellStyles count="35">
    <cellStyle name="Millares" xfId="32" builtinId="3"/>
    <cellStyle name="Millares [0] 2" xfId="7"/>
    <cellStyle name="Millares [0] 2 2" xfId="27"/>
    <cellStyle name="Millares 2" xfId="1"/>
    <cellStyle name="Millares 3" xfId="10"/>
    <cellStyle name="Millares 3 2" xfId="19"/>
    <cellStyle name="Moneda" xfId="34" builtinId="4"/>
    <cellStyle name="Moneda [0]" xfId="33" builtinId="7"/>
    <cellStyle name="Moneda [0] 2" xfId="22"/>
    <cellStyle name="Moneda [0] 2 3 2" xfId="23"/>
    <cellStyle name="Moneda [0] 3" xfId="28"/>
    <cellStyle name="Moneda 2" xfId="2"/>
    <cellStyle name="Moneda 3" xfId="9"/>
    <cellStyle name="Moneda 3 2" xfId="15"/>
    <cellStyle name="Moneda 4" xfId="30"/>
    <cellStyle name="Normal" xfId="0" builtinId="0"/>
    <cellStyle name="Normal 2" xfId="3"/>
    <cellStyle name="Normal 2 2" xfId="12"/>
    <cellStyle name="Normal 2 2 2" xfId="6"/>
    <cellStyle name="Normal 2 2 2 2" xfId="26"/>
    <cellStyle name="Normal 2 2 3" xfId="25"/>
    <cellStyle name="Normal 2 3" xfId="16"/>
    <cellStyle name="Normal 2 3 2" xfId="24"/>
    <cellStyle name="Normal 2 4" xfId="21"/>
    <cellStyle name="Normal 2 5" xfId="31"/>
    <cellStyle name="Normal 3" xfId="11"/>
    <cellStyle name="Normal 3 2" xfId="18"/>
    <cellStyle name="Normal 4" xfId="13"/>
    <cellStyle name="Normal 5" xfId="17"/>
    <cellStyle name="Porcentaje 2" xfId="8"/>
    <cellStyle name="Porcentaje 2 2" xfId="14"/>
    <cellStyle name="Porcentaje 3" xfId="20"/>
    <cellStyle name="Porcentaje 4" xfId="29"/>
    <cellStyle name="Porcentual 2" xfId="4"/>
    <cellStyle name="Porcentual 3" xfId="5"/>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500762</xdr:colOff>
      <xdr:row>0</xdr:row>
      <xdr:rowOff>44852</xdr:rowOff>
    </xdr:from>
    <xdr:ext cx="2062055" cy="656616"/>
    <xdr:pic>
      <xdr:nvPicPr>
        <xdr:cNvPr id="5580" name="Imagen 5579">
          <a:extLst>
            <a:ext uri="{FF2B5EF4-FFF2-40B4-BE49-F238E27FC236}">
              <a16:creationId xmlns:a16="http://schemas.microsoft.com/office/drawing/2014/main" id="{00000000-0008-0000-0000-0000CC1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856"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414618</xdr:colOff>
      <xdr:row>0</xdr:row>
      <xdr:rowOff>153778</xdr:rowOff>
    </xdr:from>
    <xdr:ext cx="591474" cy="571485"/>
    <xdr:pic>
      <xdr:nvPicPr>
        <xdr:cNvPr id="7864" name="Imagen 565">
          <a:extLst>
            <a:ext uri="{FF2B5EF4-FFF2-40B4-BE49-F238E27FC236}">
              <a16:creationId xmlns:a16="http://schemas.microsoft.com/office/drawing/2014/main" id="{00000000-0008-0000-0000-0000B81E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92693"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xdr:col>
      <xdr:colOff>0</xdr:colOff>
      <xdr:row>38</xdr:row>
      <xdr:rowOff>1028700</xdr:rowOff>
    </xdr:from>
    <xdr:to>
      <xdr:col>2</xdr:col>
      <xdr:colOff>304800</xdr:colOff>
      <xdr:row>39</xdr:row>
      <xdr:rowOff>263374</xdr:rowOff>
    </xdr:to>
    <xdr:sp macro="" textlink="">
      <xdr:nvSpPr>
        <xdr:cNvPr id="2"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3136900" y="32473900"/>
          <a:ext cx="304800" cy="30414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38</xdr:row>
      <xdr:rowOff>1028700</xdr:rowOff>
    </xdr:from>
    <xdr:to>
      <xdr:col>2</xdr:col>
      <xdr:colOff>304800</xdr:colOff>
      <xdr:row>39</xdr:row>
      <xdr:rowOff>263374</xdr:rowOff>
    </xdr:to>
    <xdr:sp macro="" textlink="">
      <xdr:nvSpPr>
        <xdr:cNvPr id="3"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3136900" y="32473900"/>
          <a:ext cx="304800" cy="30414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40</xdr:row>
      <xdr:rowOff>0</xdr:rowOff>
    </xdr:from>
    <xdr:to>
      <xdr:col>4</xdr:col>
      <xdr:colOff>304800</xdr:colOff>
      <xdr:row>40</xdr:row>
      <xdr:rowOff>304800</xdr:rowOff>
    </xdr:to>
    <xdr:sp macro="" textlink="">
      <xdr:nvSpPr>
        <xdr:cNvPr id="4" name="AutoShape 12" descr="Imagen 1 de 1 de Hilo Miyuki K4570 #03 Gris X 50m">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6578600" y="33566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41</xdr:row>
      <xdr:rowOff>0</xdr:rowOff>
    </xdr:from>
    <xdr:ext cx="304800" cy="304800"/>
    <xdr:sp macro="" textlink="">
      <xdr:nvSpPr>
        <xdr:cNvPr id="5" name="AutoShape 12" descr="Imagen 1 de 1 de Hilo Miyuki K4570 #03 Gris X 50m">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6578600" y="350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42</xdr:row>
      <xdr:rowOff>0</xdr:rowOff>
    </xdr:from>
    <xdr:to>
      <xdr:col>4</xdr:col>
      <xdr:colOff>304800</xdr:colOff>
      <xdr:row>42</xdr:row>
      <xdr:rowOff>304800</xdr:rowOff>
    </xdr:to>
    <xdr:sp macro="" textlink="">
      <xdr:nvSpPr>
        <xdr:cNvPr id="6" name="AutoShape 13" descr="Imagen 2 de 2 de Arte - Beadsmith Fireline - Hilo Trenzado Para Cuentas, 10 L">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8600" y="3616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43</xdr:row>
      <xdr:rowOff>0</xdr:rowOff>
    </xdr:from>
    <xdr:ext cx="304800" cy="304800"/>
    <xdr:sp macro="" textlink="">
      <xdr:nvSpPr>
        <xdr:cNvPr id="7" name="AutoShape 13" descr="Imagen 2 de 2 de Arte - Beadsmith Fireline - Hilo Trenzado Para Cuentas, 10 L">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8" name="AutoShape 13" descr="Imagen 2 de 2 de Arte - Beadsmith Fireline - Hilo Trenzado Para Cuentas, 10 L">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9" name="AutoShape 13" descr="Imagen 2 de 2 de Arte - Beadsmith Fireline - Hilo Trenzado Para Cuentas, 10 L">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10" name="AutoShape 13" descr="Imagen 2 de 2 de Arte - Beadsmith Fireline - Hilo Trenzado Para Cuentas, 10 L">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11" name="AutoShape 13" descr="Imagen 2 de 2 de Arte - Beadsmith Fireline - Hilo Trenzado Para Cuentas, 10 L">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7</xdr:col>
      <xdr:colOff>122464</xdr:colOff>
      <xdr:row>187</xdr:row>
      <xdr:rowOff>231322</xdr:rowOff>
    </xdr:from>
    <xdr:to>
      <xdr:col>7</xdr:col>
      <xdr:colOff>1233488</xdr:colOff>
      <xdr:row>187</xdr:row>
      <xdr:rowOff>530679</xdr:rowOff>
    </xdr:to>
    <xdr:sp macro="" textlink="">
      <xdr:nvSpPr>
        <xdr:cNvPr id="12" name="Flecha derecha 11">
          <a:extLst>
            <a:ext uri="{FF2B5EF4-FFF2-40B4-BE49-F238E27FC236}">
              <a16:creationId xmlns:a16="http://schemas.microsoft.com/office/drawing/2014/main" id="{00000000-0008-0000-0000-00000C000000}"/>
            </a:ext>
          </a:extLst>
        </xdr:cNvPr>
        <xdr:cNvSpPr/>
      </xdr:nvSpPr>
      <xdr:spPr>
        <a:xfrm>
          <a:off x="9239250" y="182281286"/>
          <a:ext cx="1111024" cy="29935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122464</xdr:colOff>
      <xdr:row>187</xdr:row>
      <xdr:rowOff>299358</xdr:rowOff>
    </xdr:from>
    <xdr:to>
      <xdr:col>13</xdr:col>
      <xdr:colOff>1170214</xdr:colOff>
      <xdr:row>187</xdr:row>
      <xdr:rowOff>544287</xdr:rowOff>
    </xdr:to>
    <xdr:sp macro="" textlink="">
      <xdr:nvSpPr>
        <xdr:cNvPr id="15" name="Flecha derecha 14">
          <a:extLst>
            <a:ext uri="{FF2B5EF4-FFF2-40B4-BE49-F238E27FC236}">
              <a16:creationId xmlns:a16="http://schemas.microsoft.com/office/drawing/2014/main" id="{00000000-0008-0000-0000-00000F000000}"/>
            </a:ext>
          </a:extLst>
        </xdr:cNvPr>
        <xdr:cNvSpPr/>
      </xdr:nvSpPr>
      <xdr:spPr>
        <a:xfrm>
          <a:off x="18410464" y="182349322"/>
          <a:ext cx="1047750" cy="24492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5"/>
  <sheetViews>
    <sheetView tabSelected="1" zoomScale="70" zoomScaleNormal="70" workbookViewId="0">
      <pane ySplit="11" topLeftCell="A176" activePane="bottomLeft" state="frozen"/>
      <selection pane="bottomLeft" activeCell="D7" sqref="D7:P7"/>
    </sheetView>
  </sheetViews>
  <sheetFormatPr baseColWidth="10" defaultColWidth="9.140625" defaultRowHeight="12.75" x14ac:dyDescent="0.2"/>
  <cols>
    <col min="1" max="1" width="5.42578125" style="19" customWidth="1"/>
    <col min="2" max="2" width="17.85546875" style="91" customWidth="1"/>
    <col min="3" max="3" width="49.42578125" style="19" customWidth="1"/>
    <col min="4" max="4" width="11" style="19" customWidth="1"/>
    <col min="5" max="5" width="7" style="19" customWidth="1"/>
    <col min="6" max="6" width="22.140625" style="19" customWidth="1"/>
    <col min="7" max="7" width="18.140625" style="19" customWidth="1"/>
    <col min="8" max="10" width="22.28515625" style="19" customWidth="1"/>
    <col min="11" max="11" width="25.42578125" style="19" customWidth="1"/>
    <col min="12" max="12" width="23.140625" style="19" customWidth="1"/>
    <col min="13" max="13" width="22.28515625" style="19" customWidth="1"/>
    <col min="14" max="15" width="20" style="19" customWidth="1"/>
    <col min="16" max="16" width="16.85546875" style="19" customWidth="1"/>
    <col min="17" max="17" width="14" style="19" customWidth="1"/>
    <col min="18" max="18" width="13.28515625" style="3" bestFit="1" customWidth="1"/>
    <col min="19" max="20" width="11.42578125" style="3" customWidth="1"/>
    <col min="21" max="261" width="11.42578125" style="19" customWidth="1"/>
    <col min="262" max="16384" width="9.140625" style="19"/>
  </cols>
  <sheetData>
    <row r="1" spans="1:17" ht="23.25" customHeight="1" x14ac:dyDescent="0.25">
      <c r="A1" s="120" t="s">
        <v>0</v>
      </c>
      <c r="B1" s="121"/>
      <c r="C1" s="121"/>
      <c r="D1" s="121"/>
      <c r="E1" s="121"/>
      <c r="F1" s="121"/>
      <c r="G1" s="121"/>
      <c r="H1" s="121"/>
      <c r="I1" s="121"/>
      <c r="J1" s="121"/>
      <c r="K1" s="121"/>
      <c r="L1" s="121"/>
      <c r="M1" s="121"/>
      <c r="N1" s="121"/>
      <c r="O1" s="121"/>
      <c r="P1" s="122"/>
      <c r="Q1" s="18"/>
    </row>
    <row r="2" spans="1:17" x14ac:dyDescent="0.2">
      <c r="A2" s="123" t="s">
        <v>1</v>
      </c>
      <c r="B2" s="124"/>
      <c r="C2" s="124"/>
      <c r="D2" s="124"/>
      <c r="E2" s="124"/>
      <c r="F2" s="124"/>
      <c r="G2" s="124"/>
      <c r="H2" s="124"/>
      <c r="I2" s="124"/>
      <c r="J2" s="124"/>
      <c r="K2" s="124"/>
      <c r="L2" s="124"/>
      <c r="M2" s="124"/>
      <c r="N2" s="124"/>
      <c r="O2" s="124"/>
      <c r="P2" s="125"/>
      <c r="Q2" s="21"/>
    </row>
    <row r="3" spans="1:17" x14ac:dyDescent="0.2">
      <c r="A3" s="123" t="s">
        <v>410</v>
      </c>
      <c r="B3" s="124"/>
      <c r="C3" s="124"/>
      <c r="D3" s="124"/>
      <c r="E3" s="124"/>
      <c r="F3" s="124"/>
      <c r="G3" s="124"/>
      <c r="H3" s="124"/>
      <c r="I3" s="124"/>
      <c r="J3" s="124"/>
      <c r="K3" s="124"/>
      <c r="L3" s="124"/>
      <c r="M3" s="124"/>
      <c r="N3" s="124"/>
      <c r="O3" s="124"/>
      <c r="P3" s="125"/>
      <c r="Q3" s="21"/>
    </row>
    <row r="4" spans="1:17" s="3" customFormat="1" x14ac:dyDescent="0.2">
      <c r="A4" s="123" t="s">
        <v>411</v>
      </c>
      <c r="B4" s="124"/>
      <c r="C4" s="124"/>
      <c r="D4" s="124"/>
      <c r="E4" s="124"/>
      <c r="F4" s="124"/>
      <c r="G4" s="124"/>
      <c r="H4" s="124"/>
      <c r="I4" s="124"/>
      <c r="J4" s="124"/>
      <c r="K4" s="124"/>
      <c r="L4" s="124"/>
      <c r="M4" s="124"/>
      <c r="N4" s="124"/>
      <c r="O4" s="124"/>
      <c r="P4" s="125"/>
      <c r="Q4" s="21"/>
    </row>
    <row r="5" spans="1:17" s="3" customFormat="1" ht="8.25" customHeight="1" thickBot="1" x14ac:dyDescent="0.25">
      <c r="A5" s="22"/>
      <c r="B5" s="85"/>
      <c r="C5" s="23"/>
      <c r="D5" s="23"/>
      <c r="E5" s="23"/>
      <c r="F5" s="23"/>
      <c r="G5" s="23"/>
      <c r="H5" s="23"/>
      <c r="I5" s="23"/>
      <c r="J5" s="23"/>
      <c r="K5" s="23"/>
      <c r="L5" s="23"/>
      <c r="M5" s="23"/>
      <c r="N5" s="23"/>
      <c r="O5" s="23"/>
      <c r="P5" s="24"/>
      <c r="Q5" s="20"/>
    </row>
    <row r="6" spans="1:17" s="3" customFormat="1" ht="8.25" customHeight="1" thickBot="1" x14ac:dyDescent="0.25">
      <c r="A6" s="25"/>
      <c r="B6" s="86"/>
      <c r="C6" s="21"/>
      <c r="D6" s="21"/>
      <c r="E6" s="21"/>
      <c r="F6" s="21"/>
      <c r="G6" s="21"/>
      <c r="H6" s="21"/>
      <c r="I6" s="21"/>
      <c r="J6" s="21"/>
      <c r="K6" s="21"/>
      <c r="L6" s="21"/>
      <c r="M6" s="21"/>
      <c r="N6" s="21"/>
      <c r="O6" s="21"/>
      <c r="P6" s="21"/>
      <c r="Q6" s="21"/>
    </row>
    <row r="7" spans="1:17" s="3" customFormat="1" ht="52.5" customHeight="1" thickBot="1" x14ac:dyDescent="0.25">
      <c r="A7" s="111" t="s">
        <v>2</v>
      </c>
      <c r="B7" s="112"/>
      <c r="C7" s="113"/>
      <c r="D7" s="126" t="s">
        <v>409</v>
      </c>
      <c r="E7" s="126"/>
      <c r="F7" s="126"/>
      <c r="G7" s="126"/>
      <c r="H7" s="126"/>
      <c r="I7" s="126"/>
      <c r="J7" s="126"/>
      <c r="K7" s="126"/>
      <c r="L7" s="126"/>
      <c r="M7" s="126"/>
      <c r="N7" s="126"/>
      <c r="O7" s="126"/>
      <c r="P7" s="126"/>
      <c r="Q7" s="20"/>
    </row>
    <row r="8" spans="1:17" s="3" customFormat="1" ht="8.25" customHeight="1" thickBot="1" x14ac:dyDescent="0.25">
      <c r="A8" s="25"/>
      <c r="B8" s="86"/>
      <c r="C8" s="21"/>
      <c r="D8" s="21"/>
      <c r="E8" s="21"/>
      <c r="F8" s="21"/>
      <c r="G8" s="21"/>
      <c r="H8" s="21"/>
      <c r="I8" s="21"/>
      <c r="J8" s="21"/>
      <c r="K8" s="21"/>
      <c r="Q8" s="21"/>
    </row>
    <row r="9" spans="1:17" s="3" customFormat="1" ht="28.5" customHeight="1" thickBot="1" x14ac:dyDescent="0.25">
      <c r="A9" s="111" t="s">
        <v>3</v>
      </c>
      <c r="B9" s="112"/>
      <c r="C9" s="113"/>
      <c r="D9" s="114">
        <v>753949705</v>
      </c>
      <c r="E9" s="114"/>
      <c r="F9" s="114"/>
      <c r="G9" s="114"/>
      <c r="H9" s="114"/>
      <c r="I9" s="114"/>
      <c r="J9" s="114"/>
      <c r="K9" s="114"/>
      <c r="L9" s="21"/>
      <c r="M9" s="21"/>
      <c r="N9" s="21"/>
      <c r="O9" s="21"/>
      <c r="P9" s="21"/>
      <c r="Q9" s="20"/>
    </row>
    <row r="10" spans="1:17" s="3" customFormat="1" ht="7.5" customHeight="1" x14ac:dyDescent="0.2">
      <c r="A10" s="115"/>
      <c r="B10" s="116"/>
      <c r="C10" s="116"/>
      <c r="D10" s="20"/>
      <c r="E10" s="20"/>
      <c r="F10" s="20"/>
      <c r="G10" s="20"/>
      <c r="H10" s="20"/>
      <c r="I10" s="20"/>
      <c r="J10" s="20"/>
      <c r="K10" s="20"/>
      <c r="L10" s="20"/>
      <c r="M10" s="20"/>
      <c r="N10" s="20"/>
      <c r="O10" s="20"/>
      <c r="P10" s="20"/>
      <c r="Q10" s="20"/>
    </row>
    <row r="11" spans="1:17" s="37" customFormat="1" ht="63" customHeight="1" x14ac:dyDescent="0.2">
      <c r="A11" s="9" t="s">
        <v>4</v>
      </c>
      <c r="B11" s="9" t="s">
        <v>5</v>
      </c>
      <c r="C11" s="9" t="s">
        <v>6</v>
      </c>
      <c r="D11" s="9" t="s">
        <v>7</v>
      </c>
      <c r="E11" s="9" t="s">
        <v>8</v>
      </c>
      <c r="F11" s="10" t="s">
        <v>9</v>
      </c>
      <c r="G11" s="10" t="s">
        <v>10</v>
      </c>
      <c r="H11" s="10" t="s">
        <v>11</v>
      </c>
      <c r="I11" s="10" t="s">
        <v>12</v>
      </c>
      <c r="J11" s="10" t="s">
        <v>13</v>
      </c>
      <c r="K11" s="11" t="s">
        <v>14</v>
      </c>
      <c r="L11" s="13" t="s">
        <v>15</v>
      </c>
      <c r="M11" s="12" t="s">
        <v>16</v>
      </c>
      <c r="N11" s="12" t="s">
        <v>17</v>
      </c>
      <c r="O11" s="10" t="s">
        <v>18</v>
      </c>
      <c r="P11" s="10" t="s">
        <v>19</v>
      </c>
      <c r="Q11" s="36"/>
    </row>
    <row r="12" spans="1:17" s="3" customFormat="1" ht="15.75" x14ac:dyDescent="0.2">
      <c r="A12" s="6">
        <v>1</v>
      </c>
      <c r="B12" s="38"/>
      <c r="C12" s="38" t="s">
        <v>53</v>
      </c>
      <c r="D12" s="38" t="s">
        <v>20</v>
      </c>
      <c r="E12" s="39">
        <v>1</v>
      </c>
      <c r="F12" s="44">
        <f>'NO MODIFICABLES'!I4</f>
        <v>30540000</v>
      </c>
      <c r="G12" s="44">
        <v>0</v>
      </c>
      <c r="H12" s="44">
        <f>F12+G12</f>
        <v>30540000</v>
      </c>
      <c r="I12" s="44">
        <f>H12</f>
        <v>30540000</v>
      </c>
      <c r="J12" s="44">
        <f>E12*H12</f>
        <v>30540000</v>
      </c>
      <c r="K12" s="44">
        <f>I12</f>
        <v>30540000</v>
      </c>
      <c r="L12" s="45">
        <v>0</v>
      </c>
      <c r="M12" s="46">
        <f>L12+K12</f>
        <v>30540000</v>
      </c>
      <c r="N12" s="47">
        <f t="shared" ref="N12:N37" si="0">_xlfn.CEILING.MATH(M12*E12)</f>
        <v>30540000</v>
      </c>
      <c r="O12" s="47">
        <f>K12*E12</f>
        <v>30540000</v>
      </c>
      <c r="P12" s="7" t="str">
        <f>IF(M12&gt;H12,"REVISAR PROPUESTA","OK")</f>
        <v>OK</v>
      </c>
      <c r="Q12" s="20"/>
    </row>
    <row r="13" spans="1:17" s="3" customFormat="1" ht="45.75" customHeight="1" x14ac:dyDescent="0.2">
      <c r="A13" s="6">
        <v>2</v>
      </c>
      <c r="B13" s="38"/>
      <c r="C13" s="38" t="s">
        <v>21</v>
      </c>
      <c r="D13" s="38" t="s">
        <v>20</v>
      </c>
      <c r="E13" s="39">
        <v>1</v>
      </c>
      <c r="F13" s="44">
        <f>'NO MODIFICABLES'!F14</f>
        <v>200000000</v>
      </c>
      <c r="G13" s="44">
        <f>'NO MODIFICABLES'!G14</f>
        <v>0</v>
      </c>
      <c r="H13" s="44">
        <f>F13+G13</f>
        <v>200000000</v>
      </c>
      <c r="I13" s="44">
        <v>200000000</v>
      </c>
      <c r="J13" s="44">
        <f t="shared" ref="J13:J76" si="1">E13*H13</f>
        <v>200000000</v>
      </c>
      <c r="K13" s="44">
        <f>I13</f>
        <v>200000000</v>
      </c>
      <c r="L13" s="44">
        <f>G13</f>
        <v>0</v>
      </c>
      <c r="M13" s="46">
        <f>L13+K13</f>
        <v>200000000</v>
      </c>
      <c r="N13" s="47">
        <f t="shared" si="0"/>
        <v>200000000</v>
      </c>
      <c r="O13" s="47">
        <f>K13*E13</f>
        <v>200000000</v>
      </c>
      <c r="P13" s="7" t="str">
        <f t="shared" ref="P13:P43" si="2">IF(M13&gt;H13,"REVISAR PROPUESTA","OK")</f>
        <v>OK</v>
      </c>
      <c r="Q13" s="20"/>
    </row>
    <row r="14" spans="1:17" s="3" customFormat="1" ht="120" x14ac:dyDescent="0.2">
      <c r="A14" s="6">
        <v>3</v>
      </c>
      <c r="B14" s="17" t="s">
        <v>178</v>
      </c>
      <c r="C14" s="8" t="s">
        <v>177</v>
      </c>
      <c r="D14" s="9" t="s">
        <v>373</v>
      </c>
      <c r="E14" s="53">
        <v>1</v>
      </c>
      <c r="F14" s="84">
        <v>1848739.4957983193</v>
      </c>
      <c r="G14" s="84">
        <f>+F14*19%</f>
        <v>351260.50420168065</v>
      </c>
      <c r="H14" s="60">
        <f>F14+G14</f>
        <v>2200000</v>
      </c>
      <c r="I14" s="71">
        <f t="shared" ref="I14:I20" si="3">F14*E14</f>
        <v>1848739.4957983193</v>
      </c>
      <c r="J14" s="76">
        <f t="shared" si="1"/>
        <v>2200000</v>
      </c>
      <c r="K14" s="15"/>
      <c r="L14" s="15"/>
      <c r="M14" s="40">
        <f>L14+K14</f>
        <v>0</v>
      </c>
      <c r="N14" s="41">
        <f t="shared" si="0"/>
        <v>0</v>
      </c>
      <c r="O14" s="41">
        <f>E14*K14</f>
        <v>0</v>
      </c>
      <c r="P14" s="7" t="str">
        <f>IF(M14&gt;H14,"REVISAR PROPUESTA","OK")</f>
        <v>OK</v>
      </c>
      <c r="Q14" s="4"/>
    </row>
    <row r="15" spans="1:17" s="3" customFormat="1" ht="140.25" customHeight="1" x14ac:dyDescent="0.2">
      <c r="A15" s="6">
        <v>4</v>
      </c>
      <c r="B15" s="17" t="s">
        <v>180</v>
      </c>
      <c r="C15" s="8" t="s">
        <v>179</v>
      </c>
      <c r="D15" s="9" t="s">
        <v>374</v>
      </c>
      <c r="E15" s="53">
        <v>1</v>
      </c>
      <c r="F15" s="84">
        <v>731092.43697478995</v>
      </c>
      <c r="G15" s="84">
        <f t="shared" ref="G15:G78" si="4">+F15*19%</f>
        <v>138907.56302521008</v>
      </c>
      <c r="H15" s="60">
        <f>F15+G15</f>
        <v>870000</v>
      </c>
      <c r="I15" s="71">
        <f t="shared" si="3"/>
        <v>731092.43697478995</v>
      </c>
      <c r="J15" s="76">
        <f t="shared" si="1"/>
        <v>870000</v>
      </c>
      <c r="K15" s="16"/>
      <c r="L15" s="15"/>
      <c r="M15" s="40">
        <f t="shared" ref="M15:M63" si="5">L15+K15</f>
        <v>0</v>
      </c>
      <c r="N15" s="41">
        <f t="shared" si="0"/>
        <v>0</v>
      </c>
      <c r="O15" s="41">
        <f>E15*K15</f>
        <v>0</v>
      </c>
      <c r="P15" s="7" t="str">
        <f t="shared" si="2"/>
        <v>OK</v>
      </c>
      <c r="Q15" s="4"/>
    </row>
    <row r="16" spans="1:17" s="3" customFormat="1" ht="150" x14ac:dyDescent="0.2">
      <c r="A16" s="6">
        <v>5</v>
      </c>
      <c r="B16" s="17" t="s">
        <v>182</v>
      </c>
      <c r="C16" s="8" t="s">
        <v>181</v>
      </c>
      <c r="D16" s="9" t="s">
        <v>375</v>
      </c>
      <c r="E16" s="53">
        <v>1</v>
      </c>
      <c r="F16" s="84">
        <v>471134.45378151262</v>
      </c>
      <c r="G16" s="84">
        <f t="shared" si="4"/>
        <v>89515.546218487405</v>
      </c>
      <c r="H16" s="61">
        <f>F16+G16</f>
        <v>560650</v>
      </c>
      <c r="I16" s="71">
        <f t="shared" si="3"/>
        <v>471134.45378151262</v>
      </c>
      <c r="J16" s="76">
        <f t="shared" si="1"/>
        <v>560650</v>
      </c>
      <c r="K16" s="16"/>
      <c r="L16" s="15"/>
      <c r="M16" s="40">
        <f t="shared" si="5"/>
        <v>0</v>
      </c>
      <c r="N16" s="41">
        <f t="shared" si="0"/>
        <v>0</v>
      </c>
      <c r="O16" s="41">
        <f>E16*K16</f>
        <v>0</v>
      </c>
      <c r="P16" s="7" t="str">
        <f t="shared" si="2"/>
        <v>OK</v>
      </c>
      <c r="Q16" s="4"/>
    </row>
    <row r="17" spans="1:17" s="3" customFormat="1" ht="120" x14ac:dyDescent="0.2">
      <c r="A17" s="6">
        <v>6</v>
      </c>
      <c r="B17" s="17" t="s">
        <v>184</v>
      </c>
      <c r="C17" s="8" t="s">
        <v>183</v>
      </c>
      <c r="D17" s="9" t="s">
        <v>375</v>
      </c>
      <c r="E17" s="53">
        <v>1</v>
      </c>
      <c r="F17" s="84">
        <v>649873.94957983191</v>
      </c>
      <c r="G17" s="84">
        <f t="shared" si="4"/>
        <v>123476.05042016806</v>
      </c>
      <c r="H17" s="61">
        <f t="shared" ref="H17:H22" si="6">F17+G17</f>
        <v>773350</v>
      </c>
      <c r="I17" s="71">
        <f t="shared" si="3"/>
        <v>649873.94957983191</v>
      </c>
      <c r="J17" s="76">
        <f t="shared" si="1"/>
        <v>773350</v>
      </c>
      <c r="K17" s="16"/>
      <c r="L17" s="15"/>
      <c r="M17" s="40">
        <f t="shared" si="5"/>
        <v>0</v>
      </c>
      <c r="N17" s="41">
        <f t="shared" si="0"/>
        <v>0</v>
      </c>
      <c r="O17" s="41">
        <f>E17*K17</f>
        <v>0</v>
      </c>
      <c r="P17" s="7" t="str">
        <f t="shared" si="2"/>
        <v>OK</v>
      </c>
      <c r="Q17" s="4"/>
    </row>
    <row r="18" spans="1:17" s="3" customFormat="1" ht="120" x14ac:dyDescent="0.2">
      <c r="A18" s="6">
        <v>7</v>
      </c>
      <c r="B18" s="17" t="s">
        <v>186</v>
      </c>
      <c r="C18" s="8" t="s">
        <v>185</v>
      </c>
      <c r="D18" s="9" t="s">
        <v>375</v>
      </c>
      <c r="E18" s="53">
        <v>1</v>
      </c>
      <c r="F18" s="84">
        <v>529705.8823529412</v>
      </c>
      <c r="G18" s="84">
        <f t="shared" si="4"/>
        <v>100644.11764705883</v>
      </c>
      <c r="H18" s="61">
        <f t="shared" si="6"/>
        <v>630350</v>
      </c>
      <c r="I18" s="71">
        <f t="shared" si="3"/>
        <v>529705.8823529412</v>
      </c>
      <c r="J18" s="76">
        <f t="shared" si="1"/>
        <v>630350</v>
      </c>
      <c r="K18" s="15"/>
      <c r="L18" s="15"/>
      <c r="M18" s="40">
        <f t="shared" si="5"/>
        <v>0</v>
      </c>
      <c r="N18" s="41">
        <f t="shared" si="0"/>
        <v>0</v>
      </c>
      <c r="O18" s="41">
        <f>E18*K18</f>
        <v>0</v>
      </c>
      <c r="P18" s="7" t="str">
        <f t="shared" si="2"/>
        <v>OK</v>
      </c>
      <c r="Q18" s="4"/>
    </row>
    <row r="19" spans="1:17" s="3" customFormat="1" ht="120" x14ac:dyDescent="0.2">
      <c r="A19" s="6">
        <v>8</v>
      </c>
      <c r="B19" s="17" t="s">
        <v>186</v>
      </c>
      <c r="C19" s="8" t="s">
        <v>187</v>
      </c>
      <c r="D19" s="9" t="s">
        <v>375</v>
      </c>
      <c r="E19" s="53">
        <v>1</v>
      </c>
      <c r="F19" s="84">
        <v>635882.3529411765</v>
      </c>
      <c r="G19" s="84">
        <f t="shared" si="4"/>
        <v>120817.64705882354</v>
      </c>
      <c r="H19" s="61">
        <f t="shared" si="6"/>
        <v>756700</v>
      </c>
      <c r="I19" s="71">
        <f t="shared" si="3"/>
        <v>635882.3529411765</v>
      </c>
      <c r="J19" s="76">
        <f t="shared" si="1"/>
        <v>756700</v>
      </c>
      <c r="K19" s="15"/>
      <c r="L19" s="15"/>
      <c r="M19" s="40">
        <f t="shared" si="5"/>
        <v>0</v>
      </c>
      <c r="N19" s="41">
        <f t="shared" si="0"/>
        <v>0</v>
      </c>
      <c r="O19" s="41">
        <f t="shared" ref="O19:O152" si="7">E19*K19</f>
        <v>0</v>
      </c>
      <c r="P19" s="7" t="str">
        <f t="shared" si="2"/>
        <v>OK</v>
      </c>
      <c r="Q19" s="4"/>
    </row>
    <row r="20" spans="1:17" s="3" customFormat="1" ht="120" x14ac:dyDescent="0.2">
      <c r="A20" s="6">
        <v>9</v>
      </c>
      <c r="B20" s="17" t="s">
        <v>188</v>
      </c>
      <c r="C20" s="8" t="s">
        <v>190</v>
      </c>
      <c r="D20" s="9" t="s">
        <v>376</v>
      </c>
      <c r="E20" s="53">
        <v>1</v>
      </c>
      <c r="F20" s="84">
        <v>5677100.8403361347</v>
      </c>
      <c r="G20" s="84">
        <f t="shared" si="4"/>
        <v>1078649.1596638656</v>
      </c>
      <c r="H20" s="61">
        <f t="shared" si="6"/>
        <v>6755750</v>
      </c>
      <c r="I20" s="71">
        <f t="shared" si="3"/>
        <v>5677100.8403361347</v>
      </c>
      <c r="J20" s="76">
        <f t="shared" si="1"/>
        <v>6755750</v>
      </c>
      <c r="K20" s="15"/>
      <c r="L20" s="15"/>
      <c r="M20" s="40">
        <f t="shared" si="5"/>
        <v>0</v>
      </c>
      <c r="N20" s="41">
        <f t="shared" si="0"/>
        <v>0</v>
      </c>
      <c r="O20" s="41">
        <f t="shared" si="7"/>
        <v>0</v>
      </c>
      <c r="P20" s="7" t="str">
        <f t="shared" si="2"/>
        <v>OK</v>
      </c>
      <c r="Q20" s="4"/>
    </row>
    <row r="21" spans="1:17" s="3" customFormat="1" ht="120" x14ac:dyDescent="0.2">
      <c r="A21" s="6">
        <v>10</v>
      </c>
      <c r="B21" s="17" t="s">
        <v>188</v>
      </c>
      <c r="C21" s="8" t="s">
        <v>190</v>
      </c>
      <c r="D21" s="9" t="s">
        <v>375</v>
      </c>
      <c r="E21" s="53">
        <v>1</v>
      </c>
      <c r="F21" s="84">
        <v>535042.01680672274</v>
      </c>
      <c r="G21" s="84">
        <f t="shared" si="4"/>
        <v>101657.98319327732</v>
      </c>
      <c r="H21" s="61">
        <f t="shared" si="6"/>
        <v>636700</v>
      </c>
      <c r="I21" s="71">
        <f t="shared" ref="I21:I76" si="8">F21*E21</f>
        <v>535042.01680672274</v>
      </c>
      <c r="J21" s="76">
        <f t="shared" si="1"/>
        <v>636700</v>
      </c>
      <c r="K21" s="15"/>
      <c r="L21" s="15"/>
      <c r="M21" s="40">
        <f t="shared" si="5"/>
        <v>0</v>
      </c>
      <c r="N21" s="41">
        <f t="shared" si="0"/>
        <v>0</v>
      </c>
      <c r="O21" s="41">
        <f t="shared" si="7"/>
        <v>0</v>
      </c>
      <c r="P21" s="7" t="str">
        <f t="shared" si="2"/>
        <v>OK</v>
      </c>
      <c r="Q21" s="4"/>
    </row>
    <row r="22" spans="1:17" s="3" customFormat="1" ht="165" x14ac:dyDescent="0.2">
      <c r="A22" s="6">
        <v>11</v>
      </c>
      <c r="B22" s="17" t="s">
        <v>189</v>
      </c>
      <c r="C22" s="8" t="s">
        <v>191</v>
      </c>
      <c r="D22" s="9" t="s">
        <v>375</v>
      </c>
      <c r="E22" s="53">
        <v>1</v>
      </c>
      <c r="F22" s="84">
        <v>1512899.1596638656</v>
      </c>
      <c r="G22" s="84">
        <f t="shared" si="4"/>
        <v>287450.84033613448</v>
      </c>
      <c r="H22" s="61">
        <f t="shared" si="6"/>
        <v>1800350</v>
      </c>
      <c r="I22" s="71">
        <f t="shared" si="8"/>
        <v>1512899.1596638656</v>
      </c>
      <c r="J22" s="76">
        <f t="shared" si="1"/>
        <v>1800350</v>
      </c>
      <c r="K22" s="15"/>
      <c r="L22" s="15"/>
      <c r="M22" s="40">
        <f t="shared" si="5"/>
        <v>0</v>
      </c>
      <c r="N22" s="41">
        <f t="shared" si="0"/>
        <v>0</v>
      </c>
      <c r="O22" s="41">
        <f t="shared" si="7"/>
        <v>0</v>
      </c>
      <c r="P22" s="7" t="str">
        <f t="shared" si="2"/>
        <v>OK</v>
      </c>
      <c r="Q22" s="4"/>
    </row>
    <row r="23" spans="1:17" s="3" customFormat="1" ht="45" x14ac:dyDescent="0.2">
      <c r="A23" s="6">
        <v>12</v>
      </c>
      <c r="B23" s="17" t="s">
        <v>193</v>
      </c>
      <c r="C23" s="8" t="s">
        <v>192</v>
      </c>
      <c r="D23" s="9" t="s">
        <v>377</v>
      </c>
      <c r="E23" s="53">
        <v>1</v>
      </c>
      <c r="F23" s="84">
        <v>144873.94957983194</v>
      </c>
      <c r="G23" s="84">
        <f t="shared" si="4"/>
        <v>27526.050420168071</v>
      </c>
      <c r="H23" s="61">
        <f>F23+G23</f>
        <v>172400</v>
      </c>
      <c r="I23" s="71">
        <f t="shared" si="8"/>
        <v>144873.94957983194</v>
      </c>
      <c r="J23" s="76">
        <f t="shared" si="1"/>
        <v>172400</v>
      </c>
      <c r="K23" s="16"/>
      <c r="L23" s="16"/>
      <c r="M23" s="40">
        <f t="shared" si="5"/>
        <v>0</v>
      </c>
      <c r="N23" s="41">
        <f t="shared" si="0"/>
        <v>0</v>
      </c>
      <c r="O23" s="41">
        <f t="shared" si="7"/>
        <v>0</v>
      </c>
      <c r="P23" s="7" t="str">
        <f t="shared" si="2"/>
        <v>OK</v>
      </c>
      <c r="Q23" s="4"/>
    </row>
    <row r="24" spans="1:17" s="3" customFormat="1" ht="60" x14ac:dyDescent="0.2">
      <c r="A24" s="6">
        <v>13</v>
      </c>
      <c r="B24" s="17" t="s">
        <v>195</v>
      </c>
      <c r="C24" s="8" t="s">
        <v>194</v>
      </c>
      <c r="D24" s="9" t="s">
        <v>378</v>
      </c>
      <c r="E24" s="53">
        <v>1</v>
      </c>
      <c r="F24" s="84">
        <v>19579.831932773111</v>
      </c>
      <c r="G24" s="84">
        <f t="shared" si="4"/>
        <v>3720.1680672268913</v>
      </c>
      <c r="H24" s="61">
        <f>F24+G24</f>
        <v>23300.000000000004</v>
      </c>
      <c r="I24" s="71">
        <f t="shared" si="8"/>
        <v>19579.831932773111</v>
      </c>
      <c r="J24" s="76">
        <f t="shared" si="1"/>
        <v>23300.000000000004</v>
      </c>
      <c r="K24" s="15"/>
      <c r="L24" s="15"/>
      <c r="M24" s="40">
        <f t="shared" si="5"/>
        <v>0</v>
      </c>
      <c r="N24" s="41">
        <f t="shared" si="0"/>
        <v>0</v>
      </c>
      <c r="O24" s="41">
        <f t="shared" si="7"/>
        <v>0</v>
      </c>
      <c r="P24" s="7" t="str">
        <f t="shared" si="2"/>
        <v>OK</v>
      </c>
      <c r="Q24" s="4"/>
    </row>
    <row r="25" spans="1:17" s="3" customFormat="1" ht="210" x14ac:dyDescent="0.2">
      <c r="A25" s="6">
        <v>14</v>
      </c>
      <c r="B25" s="17" t="s">
        <v>197</v>
      </c>
      <c r="C25" s="8" t="s">
        <v>196</v>
      </c>
      <c r="D25" s="9" t="s">
        <v>379</v>
      </c>
      <c r="E25" s="53">
        <v>1</v>
      </c>
      <c r="F25" s="84">
        <v>2067521.0084033615</v>
      </c>
      <c r="G25" s="84">
        <f t="shared" si="4"/>
        <v>392828.99159663869</v>
      </c>
      <c r="H25" s="61">
        <f t="shared" ref="H25:H157" si="9">F25+G25</f>
        <v>2460350</v>
      </c>
      <c r="I25" s="71">
        <f t="shared" si="8"/>
        <v>2067521.0084033615</v>
      </c>
      <c r="J25" s="76">
        <f t="shared" si="1"/>
        <v>2460350</v>
      </c>
      <c r="K25" s="16"/>
      <c r="L25" s="16"/>
      <c r="M25" s="40">
        <f t="shared" si="5"/>
        <v>0</v>
      </c>
      <c r="N25" s="41">
        <f t="shared" si="0"/>
        <v>0</v>
      </c>
      <c r="O25" s="41">
        <f t="shared" si="7"/>
        <v>0</v>
      </c>
      <c r="P25" s="7" t="str">
        <f t="shared" si="2"/>
        <v>OK</v>
      </c>
      <c r="Q25" s="4"/>
    </row>
    <row r="26" spans="1:17" s="3" customFormat="1" ht="225" x14ac:dyDescent="0.2">
      <c r="A26" s="6">
        <v>15</v>
      </c>
      <c r="B26" s="17" t="s">
        <v>199</v>
      </c>
      <c r="C26" s="8" t="s">
        <v>198</v>
      </c>
      <c r="D26" s="9" t="s">
        <v>379</v>
      </c>
      <c r="E26" s="53">
        <v>1</v>
      </c>
      <c r="F26" s="84">
        <v>3337521.0084033613</v>
      </c>
      <c r="G26" s="84">
        <f t="shared" si="4"/>
        <v>634128.99159663869</v>
      </c>
      <c r="H26" s="61">
        <f t="shared" si="9"/>
        <v>3971650</v>
      </c>
      <c r="I26" s="71">
        <f t="shared" si="8"/>
        <v>3337521.0084033613</v>
      </c>
      <c r="J26" s="76">
        <f t="shared" si="1"/>
        <v>3971650</v>
      </c>
      <c r="K26" s="15"/>
      <c r="L26" s="15"/>
      <c r="M26" s="40">
        <f t="shared" si="5"/>
        <v>0</v>
      </c>
      <c r="N26" s="41">
        <f t="shared" si="0"/>
        <v>0</v>
      </c>
      <c r="O26" s="41">
        <f t="shared" si="7"/>
        <v>0</v>
      </c>
      <c r="P26" s="7" t="str">
        <f t="shared" si="2"/>
        <v>OK</v>
      </c>
      <c r="Q26" s="4"/>
    </row>
    <row r="27" spans="1:17" s="3" customFormat="1" ht="225" x14ac:dyDescent="0.2">
      <c r="A27" s="6">
        <v>16</v>
      </c>
      <c r="B27" s="17" t="s">
        <v>201</v>
      </c>
      <c r="C27" s="8" t="s">
        <v>200</v>
      </c>
      <c r="D27" s="9" t="s">
        <v>379</v>
      </c>
      <c r="E27" s="53">
        <v>1</v>
      </c>
      <c r="F27" s="84">
        <v>5482521.0084033618</v>
      </c>
      <c r="G27" s="84">
        <f t="shared" si="4"/>
        <v>1041678.9915966388</v>
      </c>
      <c r="H27" s="61">
        <f t="shared" si="9"/>
        <v>6524200.0000000009</v>
      </c>
      <c r="I27" s="71">
        <f t="shared" si="8"/>
        <v>5482521.0084033618</v>
      </c>
      <c r="J27" s="76">
        <f t="shared" si="1"/>
        <v>6524200.0000000009</v>
      </c>
      <c r="K27" s="15"/>
      <c r="L27" s="15"/>
      <c r="M27" s="40">
        <f t="shared" si="5"/>
        <v>0</v>
      </c>
      <c r="N27" s="41">
        <f t="shared" si="0"/>
        <v>0</v>
      </c>
      <c r="O27" s="41">
        <f t="shared" si="7"/>
        <v>0</v>
      </c>
      <c r="P27" s="7" t="str">
        <f t="shared" si="2"/>
        <v>OK</v>
      </c>
      <c r="Q27" s="4"/>
    </row>
    <row r="28" spans="1:17" s="3" customFormat="1" ht="90" x14ac:dyDescent="0.2">
      <c r="A28" s="6">
        <v>17</v>
      </c>
      <c r="B28" s="17" t="s">
        <v>203</v>
      </c>
      <c r="C28" s="8" t="s">
        <v>202</v>
      </c>
      <c r="D28" s="9" t="s">
        <v>380</v>
      </c>
      <c r="E28" s="53">
        <v>1</v>
      </c>
      <c r="F28" s="84">
        <v>836470.5882352941</v>
      </c>
      <c r="G28" s="84">
        <f t="shared" si="4"/>
        <v>158929.41176470587</v>
      </c>
      <c r="H28" s="61">
        <f t="shared" si="9"/>
        <v>995400</v>
      </c>
      <c r="I28" s="71">
        <f t="shared" si="8"/>
        <v>836470.5882352941</v>
      </c>
      <c r="J28" s="76">
        <f t="shared" si="1"/>
        <v>995400</v>
      </c>
      <c r="K28" s="16"/>
      <c r="L28" s="16"/>
      <c r="M28" s="40">
        <f t="shared" si="5"/>
        <v>0</v>
      </c>
      <c r="N28" s="41">
        <f t="shared" si="0"/>
        <v>0</v>
      </c>
      <c r="O28" s="41">
        <f t="shared" si="7"/>
        <v>0</v>
      </c>
      <c r="P28" s="7" t="str">
        <f t="shared" si="2"/>
        <v>OK</v>
      </c>
      <c r="Q28" s="4"/>
    </row>
    <row r="29" spans="1:17" s="3" customFormat="1" ht="60" x14ac:dyDescent="0.2">
      <c r="A29" s="6">
        <v>18</v>
      </c>
      <c r="B29" s="17" t="s">
        <v>205</v>
      </c>
      <c r="C29" s="8" t="s">
        <v>204</v>
      </c>
      <c r="D29" s="9" t="s">
        <v>381</v>
      </c>
      <c r="E29" s="53">
        <v>1</v>
      </c>
      <c r="F29" s="84">
        <v>2140000</v>
      </c>
      <c r="G29" s="84">
        <f t="shared" si="4"/>
        <v>406600</v>
      </c>
      <c r="H29" s="62">
        <f t="shared" si="9"/>
        <v>2546600</v>
      </c>
      <c r="I29" s="71">
        <f t="shared" si="8"/>
        <v>2140000</v>
      </c>
      <c r="J29" s="76">
        <f t="shared" si="1"/>
        <v>2546600</v>
      </c>
      <c r="K29" s="16"/>
      <c r="L29" s="16"/>
      <c r="M29" s="40">
        <f t="shared" si="5"/>
        <v>0</v>
      </c>
      <c r="N29" s="41">
        <f t="shared" si="0"/>
        <v>0</v>
      </c>
      <c r="O29" s="41">
        <f t="shared" si="7"/>
        <v>0</v>
      </c>
      <c r="P29" s="7" t="str">
        <f t="shared" si="2"/>
        <v>OK</v>
      </c>
      <c r="Q29" s="4"/>
    </row>
    <row r="30" spans="1:17" s="3" customFormat="1" ht="75" x14ac:dyDescent="0.2">
      <c r="A30" s="6">
        <v>19</v>
      </c>
      <c r="B30" s="17" t="s">
        <v>207</v>
      </c>
      <c r="C30" s="8" t="s">
        <v>206</v>
      </c>
      <c r="D30" s="9" t="s">
        <v>36</v>
      </c>
      <c r="E30" s="53">
        <v>1</v>
      </c>
      <c r="F30" s="84">
        <v>85714.285714285725</v>
      </c>
      <c r="G30" s="84">
        <f t="shared" si="4"/>
        <v>16285.714285714288</v>
      </c>
      <c r="H30" s="62">
        <f t="shared" si="9"/>
        <v>102000.00000000001</v>
      </c>
      <c r="I30" s="71">
        <f t="shared" si="8"/>
        <v>85714.285714285725</v>
      </c>
      <c r="J30" s="76">
        <f t="shared" si="1"/>
        <v>102000.00000000001</v>
      </c>
      <c r="K30" s="16"/>
      <c r="L30" s="16"/>
      <c r="M30" s="40">
        <f t="shared" si="5"/>
        <v>0</v>
      </c>
      <c r="N30" s="41">
        <f t="shared" si="0"/>
        <v>0</v>
      </c>
      <c r="O30" s="41">
        <f t="shared" si="7"/>
        <v>0</v>
      </c>
      <c r="P30" s="7" t="str">
        <f t="shared" si="2"/>
        <v>OK</v>
      </c>
      <c r="Q30" s="4"/>
    </row>
    <row r="31" spans="1:17" s="3" customFormat="1" ht="165" x14ac:dyDescent="0.2">
      <c r="A31" s="6">
        <v>20</v>
      </c>
      <c r="B31" s="17" t="s">
        <v>209</v>
      </c>
      <c r="C31" s="8" t="s">
        <v>208</v>
      </c>
      <c r="D31" s="9" t="s">
        <v>375</v>
      </c>
      <c r="E31" s="53">
        <v>1</v>
      </c>
      <c r="F31" s="84">
        <v>9894705.8823529407</v>
      </c>
      <c r="G31" s="84">
        <f t="shared" si="4"/>
        <v>1879994.1176470588</v>
      </c>
      <c r="H31" s="62">
        <f t="shared" si="9"/>
        <v>11774700</v>
      </c>
      <c r="I31" s="71">
        <f t="shared" si="8"/>
        <v>9894705.8823529407</v>
      </c>
      <c r="J31" s="76">
        <f t="shared" si="1"/>
        <v>11774700</v>
      </c>
      <c r="K31" s="16"/>
      <c r="L31" s="16"/>
      <c r="M31" s="40">
        <f t="shared" si="5"/>
        <v>0</v>
      </c>
      <c r="N31" s="41">
        <f t="shared" si="0"/>
        <v>0</v>
      </c>
      <c r="O31" s="41">
        <f t="shared" si="7"/>
        <v>0</v>
      </c>
      <c r="P31" s="7" t="str">
        <f t="shared" si="2"/>
        <v>OK</v>
      </c>
      <c r="Q31" s="4"/>
    </row>
    <row r="32" spans="1:17" s="3" customFormat="1" ht="45" x14ac:dyDescent="0.2">
      <c r="A32" s="6">
        <v>21</v>
      </c>
      <c r="B32" s="17" t="s">
        <v>211</v>
      </c>
      <c r="C32" s="8" t="s">
        <v>210</v>
      </c>
      <c r="D32" s="9" t="s">
        <v>375</v>
      </c>
      <c r="E32" s="53">
        <v>1</v>
      </c>
      <c r="F32" s="84">
        <v>112983.19327731093</v>
      </c>
      <c r="G32" s="84">
        <f t="shared" si="4"/>
        <v>21466.806722689078</v>
      </c>
      <c r="H32" s="62">
        <f t="shared" si="9"/>
        <v>134450</v>
      </c>
      <c r="I32" s="71">
        <f t="shared" si="8"/>
        <v>112983.19327731093</v>
      </c>
      <c r="J32" s="76">
        <f t="shared" si="1"/>
        <v>134450</v>
      </c>
      <c r="K32" s="16"/>
      <c r="L32" s="16"/>
      <c r="M32" s="40">
        <f t="shared" si="5"/>
        <v>0</v>
      </c>
      <c r="N32" s="41">
        <f t="shared" si="0"/>
        <v>0</v>
      </c>
      <c r="O32" s="41">
        <f t="shared" si="7"/>
        <v>0</v>
      </c>
      <c r="P32" s="7" t="str">
        <f t="shared" si="2"/>
        <v>OK</v>
      </c>
      <c r="Q32" s="4"/>
    </row>
    <row r="33" spans="1:17" s="3" customFormat="1" ht="60" x14ac:dyDescent="0.2">
      <c r="A33" s="6">
        <v>22</v>
      </c>
      <c r="B33" s="67" t="s">
        <v>213</v>
      </c>
      <c r="C33" s="8" t="s">
        <v>212</v>
      </c>
      <c r="D33" s="9" t="s">
        <v>375</v>
      </c>
      <c r="E33" s="53">
        <v>1</v>
      </c>
      <c r="F33" s="84">
        <v>1064075.630252101</v>
      </c>
      <c r="G33" s="84">
        <f t="shared" si="4"/>
        <v>202174.36974789918</v>
      </c>
      <c r="H33" s="62">
        <f t="shared" si="9"/>
        <v>1266250.0000000002</v>
      </c>
      <c r="I33" s="71">
        <f t="shared" si="8"/>
        <v>1064075.630252101</v>
      </c>
      <c r="J33" s="76">
        <f t="shared" si="1"/>
        <v>1266250.0000000002</v>
      </c>
      <c r="K33" s="16"/>
      <c r="L33" s="16"/>
      <c r="M33" s="40">
        <f t="shared" si="5"/>
        <v>0</v>
      </c>
      <c r="N33" s="41">
        <f t="shared" si="0"/>
        <v>0</v>
      </c>
      <c r="O33" s="41">
        <f t="shared" si="7"/>
        <v>0</v>
      </c>
      <c r="P33" s="7" t="str">
        <f t="shared" si="2"/>
        <v>OK</v>
      </c>
      <c r="Q33" s="4"/>
    </row>
    <row r="34" spans="1:17" s="3" customFormat="1" ht="60" x14ac:dyDescent="0.2">
      <c r="A34" s="6">
        <v>23</v>
      </c>
      <c r="B34" s="67" t="s">
        <v>215</v>
      </c>
      <c r="C34" s="8" t="s">
        <v>214</v>
      </c>
      <c r="D34" s="9" t="s">
        <v>375</v>
      </c>
      <c r="E34" s="53">
        <v>1</v>
      </c>
      <c r="F34" s="84">
        <v>1872773.1092436975</v>
      </c>
      <c r="G34" s="84">
        <f t="shared" si="4"/>
        <v>355826.89075630251</v>
      </c>
      <c r="H34" s="62">
        <f t="shared" si="9"/>
        <v>2228600</v>
      </c>
      <c r="I34" s="71">
        <f t="shared" si="8"/>
        <v>1872773.1092436975</v>
      </c>
      <c r="J34" s="76">
        <f t="shared" si="1"/>
        <v>2228600</v>
      </c>
      <c r="K34" s="16"/>
      <c r="L34" s="16"/>
      <c r="M34" s="40">
        <f t="shared" si="5"/>
        <v>0</v>
      </c>
      <c r="N34" s="41">
        <f t="shared" si="0"/>
        <v>0</v>
      </c>
      <c r="O34" s="41">
        <f t="shared" si="7"/>
        <v>0</v>
      </c>
      <c r="P34" s="7" t="str">
        <f t="shared" si="2"/>
        <v>OK</v>
      </c>
      <c r="Q34" s="4"/>
    </row>
    <row r="35" spans="1:17" s="3" customFormat="1" ht="60" x14ac:dyDescent="0.2">
      <c r="A35" s="6">
        <v>24</v>
      </c>
      <c r="B35" s="67" t="s">
        <v>217</v>
      </c>
      <c r="C35" s="8" t="s">
        <v>216</v>
      </c>
      <c r="D35" s="9" t="s">
        <v>375</v>
      </c>
      <c r="E35" s="53">
        <v>1</v>
      </c>
      <c r="F35" s="84">
        <v>2150000</v>
      </c>
      <c r="G35" s="84">
        <f t="shared" si="4"/>
        <v>408500</v>
      </c>
      <c r="H35" s="62">
        <f t="shared" si="9"/>
        <v>2558500</v>
      </c>
      <c r="I35" s="71">
        <f t="shared" si="8"/>
        <v>2150000</v>
      </c>
      <c r="J35" s="76">
        <f t="shared" si="1"/>
        <v>2558500</v>
      </c>
      <c r="K35" s="16"/>
      <c r="L35" s="16"/>
      <c r="M35" s="40">
        <f t="shared" si="5"/>
        <v>0</v>
      </c>
      <c r="N35" s="41">
        <f t="shared" si="0"/>
        <v>0</v>
      </c>
      <c r="O35" s="41">
        <f>E35*K35</f>
        <v>0</v>
      </c>
      <c r="P35" s="7" t="str">
        <f t="shared" si="2"/>
        <v>OK</v>
      </c>
      <c r="Q35" s="4"/>
    </row>
    <row r="36" spans="1:17" s="3" customFormat="1" ht="60" x14ac:dyDescent="0.2">
      <c r="A36" s="6">
        <v>25</v>
      </c>
      <c r="B36" s="67" t="s">
        <v>219</v>
      </c>
      <c r="C36" s="8" t="s">
        <v>218</v>
      </c>
      <c r="D36" s="9" t="s">
        <v>375</v>
      </c>
      <c r="E36" s="53">
        <v>1</v>
      </c>
      <c r="F36" s="84">
        <v>2328151.260504202</v>
      </c>
      <c r="G36" s="84">
        <f t="shared" si="4"/>
        <v>442348.73949579836</v>
      </c>
      <c r="H36" s="62">
        <f t="shared" si="9"/>
        <v>2770500.0000000005</v>
      </c>
      <c r="I36" s="71">
        <f t="shared" si="8"/>
        <v>2328151.260504202</v>
      </c>
      <c r="J36" s="76">
        <f t="shared" si="1"/>
        <v>2770500.0000000005</v>
      </c>
      <c r="K36" s="16"/>
      <c r="L36" s="16"/>
      <c r="M36" s="40">
        <f t="shared" si="5"/>
        <v>0</v>
      </c>
      <c r="N36" s="41">
        <f t="shared" si="0"/>
        <v>0</v>
      </c>
      <c r="O36" s="41">
        <f t="shared" si="7"/>
        <v>0</v>
      </c>
      <c r="P36" s="7" t="str">
        <f t="shared" si="2"/>
        <v>OK</v>
      </c>
      <c r="Q36" s="4"/>
    </row>
    <row r="37" spans="1:17" s="3" customFormat="1" ht="105" x14ac:dyDescent="0.2">
      <c r="A37" s="6">
        <v>26</v>
      </c>
      <c r="B37" s="67" t="s">
        <v>221</v>
      </c>
      <c r="C37" s="8" t="s">
        <v>220</v>
      </c>
      <c r="D37" s="9" t="s">
        <v>375</v>
      </c>
      <c r="E37" s="53">
        <v>1</v>
      </c>
      <c r="F37" s="84">
        <v>16344.537815126052</v>
      </c>
      <c r="G37" s="84">
        <f t="shared" si="4"/>
        <v>3105.4621848739498</v>
      </c>
      <c r="H37" s="62">
        <f t="shared" si="9"/>
        <v>19450</v>
      </c>
      <c r="I37" s="71">
        <f t="shared" si="8"/>
        <v>16344.537815126052</v>
      </c>
      <c r="J37" s="76">
        <f t="shared" si="1"/>
        <v>19450</v>
      </c>
      <c r="K37" s="16"/>
      <c r="L37" s="16"/>
      <c r="M37" s="40">
        <f t="shared" si="5"/>
        <v>0</v>
      </c>
      <c r="N37" s="41">
        <f t="shared" si="0"/>
        <v>0</v>
      </c>
      <c r="O37" s="41">
        <f t="shared" si="7"/>
        <v>0</v>
      </c>
      <c r="P37" s="7" t="str">
        <f t="shared" si="2"/>
        <v>OK</v>
      </c>
      <c r="Q37" s="4"/>
    </row>
    <row r="38" spans="1:17" s="3" customFormat="1" ht="96.95" customHeight="1" x14ac:dyDescent="0.2">
      <c r="A38" s="6">
        <v>27</v>
      </c>
      <c r="B38" s="67" t="s">
        <v>223</v>
      </c>
      <c r="C38" s="8" t="s">
        <v>222</v>
      </c>
      <c r="D38" s="9" t="s">
        <v>375</v>
      </c>
      <c r="E38" s="53">
        <v>1</v>
      </c>
      <c r="F38" s="84">
        <v>156344.53781512607</v>
      </c>
      <c r="G38" s="84">
        <f t="shared" si="4"/>
        <v>29705.462184873952</v>
      </c>
      <c r="H38" s="62">
        <f t="shared" si="9"/>
        <v>186050.00000000003</v>
      </c>
      <c r="I38" s="71">
        <f t="shared" si="8"/>
        <v>156344.53781512607</v>
      </c>
      <c r="J38" s="76">
        <f t="shared" si="1"/>
        <v>186050.00000000003</v>
      </c>
      <c r="K38" s="5"/>
      <c r="L38" s="5"/>
      <c r="M38" s="40">
        <f t="shared" si="5"/>
        <v>0</v>
      </c>
      <c r="N38" s="41">
        <f t="shared" ref="N38:N43" si="10">_xlfn.CEILING.MATH(M38*E38)</f>
        <v>0</v>
      </c>
      <c r="O38" s="41">
        <f t="shared" si="7"/>
        <v>0</v>
      </c>
      <c r="P38" s="7" t="str">
        <f t="shared" si="2"/>
        <v>OK</v>
      </c>
      <c r="Q38" s="4"/>
    </row>
    <row r="39" spans="1:17" s="3" customFormat="1" ht="84" customHeight="1" x14ac:dyDescent="0.2">
      <c r="A39" s="6">
        <v>28</v>
      </c>
      <c r="B39" s="67" t="s">
        <v>225</v>
      </c>
      <c r="C39" s="8" t="s">
        <v>224</v>
      </c>
      <c r="D39" s="9" t="s">
        <v>36</v>
      </c>
      <c r="E39" s="53">
        <v>1</v>
      </c>
      <c r="F39" s="84">
        <v>97605.042016806721</v>
      </c>
      <c r="G39" s="84">
        <f t="shared" si="4"/>
        <v>18544.957983193279</v>
      </c>
      <c r="H39" s="62">
        <f t="shared" si="9"/>
        <v>116150</v>
      </c>
      <c r="I39" s="71">
        <f t="shared" si="8"/>
        <v>97605.042016806721</v>
      </c>
      <c r="J39" s="76">
        <f t="shared" si="1"/>
        <v>116150</v>
      </c>
      <c r="K39" s="5"/>
      <c r="L39" s="5"/>
      <c r="M39" s="40">
        <f t="shared" si="5"/>
        <v>0</v>
      </c>
      <c r="N39" s="41">
        <f t="shared" si="10"/>
        <v>0</v>
      </c>
      <c r="O39" s="41">
        <f t="shared" si="7"/>
        <v>0</v>
      </c>
      <c r="P39" s="7" t="str">
        <f t="shared" si="2"/>
        <v>OK</v>
      </c>
      <c r="Q39" s="4"/>
    </row>
    <row r="40" spans="1:17" s="3" customFormat="1" ht="135" x14ac:dyDescent="0.2">
      <c r="A40" s="6">
        <v>29</v>
      </c>
      <c r="B40" s="67" t="s">
        <v>225</v>
      </c>
      <c r="C40" s="8" t="s">
        <v>226</v>
      </c>
      <c r="D40" s="9" t="s">
        <v>382</v>
      </c>
      <c r="E40" s="53">
        <v>1</v>
      </c>
      <c r="F40" s="84">
        <v>390336.13445378153</v>
      </c>
      <c r="G40" s="84">
        <f t="shared" si="4"/>
        <v>74163.865546218498</v>
      </c>
      <c r="H40" s="62">
        <f t="shared" si="9"/>
        <v>464500</v>
      </c>
      <c r="I40" s="71">
        <f t="shared" si="8"/>
        <v>390336.13445378153</v>
      </c>
      <c r="J40" s="76">
        <f t="shared" si="1"/>
        <v>464500</v>
      </c>
      <c r="K40" s="5"/>
      <c r="L40" s="5"/>
      <c r="M40" s="40">
        <f t="shared" si="5"/>
        <v>0</v>
      </c>
      <c r="N40" s="41">
        <f t="shared" si="10"/>
        <v>0</v>
      </c>
      <c r="O40" s="41">
        <f t="shared" si="7"/>
        <v>0</v>
      </c>
      <c r="P40" s="7" t="str">
        <f t="shared" si="2"/>
        <v>OK</v>
      </c>
      <c r="Q40" s="4"/>
    </row>
    <row r="41" spans="1:17" s="3" customFormat="1" ht="135" x14ac:dyDescent="0.2">
      <c r="A41" s="6">
        <v>30</v>
      </c>
      <c r="B41" s="17" t="s">
        <v>225</v>
      </c>
      <c r="C41" s="8" t="s">
        <v>226</v>
      </c>
      <c r="D41" s="9" t="s">
        <v>383</v>
      </c>
      <c r="E41" s="53">
        <v>1</v>
      </c>
      <c r="F41" s="84">
        <v>585504.20168067224</v>
      </c>
      <c r="G41" s="84">
        <f t="shared" si="4"/>
        <v>111245.79831932773</v>
      </c>
      <c r="H41" s="62">
        <f t="shared" si="9"/>
        <v>696750</v>
      </c>
      <c r="I41" s="71">
        <f t="shared" si="8"/>
        <v>585504.20168067224</v>
      </c>
      <c r="J41" s="76">
        <f t="shared" si="1"/>
        <v>696750</v>
      </c>
      <c r="K41" s="5"/>
      <c r="L41" s="5"/>
      <c r="M41" s="40">
        <f t="shared" si="5"/>
        <v>0</v>
      </c>
      <c r="N41" s="41">
        <f t="shared" si="10"/>
        <v>0</v>
      </c>
      <c r="O41" s="41">
        <f t="shared" si="7"/>
        <v>0</v>
      </c>
      <c r="P41" s="7" t="str">
        <f t="shared" si="2"/>
        <v>OK</v>
      </c>
      <c r="Q41" s="4"/>
    </row>
    <row r="42" spans="1:17" s="3" customFormat="1" ht="135" x14ac:dyDescent="0.2">
      <c r="A42" s="6">
        <v>31</v>
      </c>
      <c r="B42" s="17" t="s">
        <v>225</v>
      </c>
      <c r="C42" s="8" t="s">
        <v>226</v>
      </c>
      <c r="D42" s="9" t="s">
        <v>384</v>
      </c>
      <c r="E42" s="53">
        <v>1</v>
      </c>
      <c r="F42" s="84">
        <v>780672.26890756306</v>
      </c>
      <c r="G42" s="84">
        <f t="shared" si="4"/>
        <v>148327.731092437</v>
      </c>
      <c r="H42" s="62">
        <f t="shared" si="9"/>
        <v>929000</v>
      </c>
      <c r="I42" s="71">
        <f t="shared" si="8"/>
        <v>780672.26890756306</v>
      </c>
      <c r="J42" s="76">
        <f t="shared" si="1"/>
        <v>929000</v>
      </c>
      <c r="K42" s="5"/>
      <c r="L42" s="5"/>
      <c r="M42" s="40">
        <f t="shared" si="5"/>
        <v>0</v>
      </c>
      <c r="N42" s="41">
        <f>_xlfn.CEILING.MATH(M42*E42)</f>
        <v>0</v>
      </c>
      <c r="O42" s="41">
        <f t="shared" si="7"/>
        <v>0</v>
      </c>
      <c r="P42" s="7" t="str">
        <f t="shared" si="2"/>
        <v>OK</v>
      </c>
      <c r="Q42" s="4"/>
    </row>
    <row r="43" spans="1:17" s="3" customFormat="1" ht="135" x14ac:dyDescent="0.2">
      <c r="A43" s="6">
        <v>32</v>
      </c>
      <c r="B43" s="17" t="s">
        <v>225</v>
      </c>
      <c r="C43" s="8" t="s">
        <v>226</v>
      </c>
      <c r="D43" s="9" t="s">
        <v>385</v>
      </c>
      <c r="E43" s="53">
        <v>1</v>
      </c>
      <c r="F43" s="84">
        <v>975840.33613445377</v>
      </c>
      <c r="G43" s="84">
        <f t="shared" si="4"/>
        <v>185409.66386554623</v>
      </c>
      <c r="H43" s="62">
        <f t="shared" si="9"/>
        <v>1161250</v>
      </c>
      <c r="I43" s="71">
        <f t="shared" si="8"/>
        <v>975840.33613445377</v>
      </c>
      <c r="J43" s="76">
        <f t="shared" si="1"/>
        <v>1161250</v>
      </c>
      <c r="K43" s="5"/>
      <c r="L43" s="5"/>
      <c r="M43" s="40">
        <f t="shared" si="5"/>
        <v>0</v>
      </c>
      <c r="N43" s="41">
        <f t="shared" si="10"/>
        <v>0</v>
      </c>
      <c r="O43" s="41">
        <f t="shared" si="7"/>
        <v>0</v>
      </c>
      <c r="P43" s="7" t="str">
        <f t="shared" si="2"/>
        <v>OK</v>
      </c>
      <c r="Q43" s="4"/>
    </row>
    <row r="44" spans="1:17" s="3" customFormat="1" ht="135" x14ac:dyDescent="0.2">
      <c r="A44" s="6">
        <v>33</v>
      </c>
      <c r="B44" s="17" t="s">
        <v>225</v>
      </c>
      <c r="C44" s="8" t="s">
        <v>226</v>
      </c>
      <c r="D44" s="9" t="s">
        <v>374</v>
      </c>
      <c r="E44" s="53">
        <v>1</v>
      </c>
      <c r="F44" s="84">
        <v>1171008.4033613445</v>
      </c>
      <c r="G44" s="84">
        <f t="shared" si="4"/>
        <v>222491.59663865546</v>
      </c>
      <c r="H44" s="62">
        <f t="shared" si="9"/>
        <v>1393500</v>
      </c>
      <c r="I44" s="71">
        <f t="shared" si="8"/>
        <v>1171008.4033613445</v>
      </c>
      <c r="J44" s="76">
        <f t="shared" si="1"/>
        <v>1393500</v>
      </c>
      <c r="K44" s="16"/>
      <c r="L44" s="16"/>
      <c r="M44" s="40">
        <f t="shared" si="5"/>
        <v>0</v>
      </c>
      <c r="N44" s="41">
        <f t="shared" ref="N44:N157" si="11">_xlfn.CEILING.MATH(M44*E44)</f>
        <v>0</v>
      </c>
      <c r="O44" s="41">
        <f t="shared" si="7"/>
        <v>0</v>
      </c>
      <c r="P44" s="7" t="str">
        <f t="shared" ref="P44:P75" si="12">IF(M44&gt;H44,"REVISAR PROPUESTA","OK")</f>
        <v>OK</v>
      </c>
      <c r="Q44" s="4"/>
    </row>
    <row r="45" spans="1:17" s="3" customFormat="1" ht="150" x14ac:dyDescent="0.2">
      <c r="A45" s="6">
        <v>34</v>
      </c>
      <c r="B45" s="17" t="s">
        <v>228</v>
      </c>
      <c r="C45" s="8" t="s">
        <v>227</v>
      </c>
      <c r="D45" s="9" t="s">
        <v>377</v>
      </c>
      <c r="E45" s="53">
        <v>1</v>
      </c>
      <c r="F45" s="84">
        <v>206806.72268907563</v>
      </c>
      <c r="G45" s="84">
        <f t="shared" si="4"/>
        <v>39293.277310924372</v>
      </c>
      <c r="H45" s="62">
        <f t="shared" si="9"/>
        <v>246100</v>
      </c>
      <c r="I45" s="71">
        <f t="shared" si="8"/>
        <v>206806.72268907563</v>
      </c>
      <c r="J45" s="76">
        <f t="shared" si="1"/>
        <v>246100</v>
      </c>
      <c r="K45" s="16"/>
      <c r="L45" s="16"/>
      <c r="M45" s="40">
        <f t="shared" si="5"/>
        <v>0</v>
      </c>
      <c r="N45" s="41">
        <f t="shared" si="11"/>
        <v>0</v>
      </c>
      <c r="O45" s="41">
        <f t="shared" si="7"/>
        <v>0</v>
      </c>
      <c r="P45" s="7" t="str">
        <f t="shared" si="12"/>
        <v>OK</v>
      </c>
      <c r="Q45" s="4"/>
    </row>
    <row r="46" spans="1:17" s="3" customFormat="1" ht="30" x14ac:dyDescent="0.2">
      <c r="A46" s="6">
        <v>35</v>
      </c>
      <c r="B46" s="17" t="s">
        <v>230</v>
      </c>
      <c r="C46" s="8" t="s">
        <v>229</v>
      </c>
      <c r="D46" s="9" t="s">
        <v>377</v>
      </c>
      <c r="E46" s="53">
        <v>1</v>
      </c>
      <c r="F46" s="84">
        <v>188655.46218487396</v>
      </c>
      <c r="G46" s="84">
        <f t="shared" si="4"/>
        <v>35844.537815126052</v>
      </c>
      <c r="H46" s="62">
        <f t="shared" si="9"/>
        <v>224500</v>
      </c>
      <c r="I46" s="71">
        <f t="shared" si="8"/>
        <v>188655.46218487396</v>
      </c>
      <c r="J46" s="76">
        <f t="shared" si="1"/>
        <v>224500</v>
      </c>
      <c r="K46" s="16"/>
      <c r="L46" s="16"/>
      <c r="M46" s="40">
        <f t="shared" si="5"/>
        <v>0</v>
      </c>
      <c r="N46" s="41">
        <f t="shared" si="11"/>
        <v>0</v>
      </c>
      <c r="O46" s="41">
        <f t="shared" si="7"/>
        <v>0</v>
      </c>
      <c r="P46" s="7" t="str">
        <f t="shared" si="12"/>
        <v>OK</v>
      </c>
      <c r="Q46" s="4"/>
    </row>
    <row r="47" spans="1:17" s="3" customFormat="1" ht="60" x14ac:dyDescent="0.2">
      <c r="A47" s="6">
        <v>36</v>
      </c>
      <c r="B47" s="17" t="s">
        <v>232</v>
      </c>
      <c r="C47" s="8" t="s">
        <v>231</v>
      </c>
      <c r="D47" s="9" t="s">
        <v>375</v>
      </c>
      <c r="E47" s="53">
        <v>1</v>
      </c>
      <c r="F47" s="84">
        <v>1851806.7226890756</v>
      </c>
      <c r="G47" s="84">
        <f t="shared" si="4"/>
        <v>351843.27731092437</v>
      </c>
      <c r="H47" s="62">
        <f t="shared" si="9"/>
        <v>2203650</v>
      </c>
      <c r="I47" s="71">
        <f t="shared" si="8"/>
        <v>1851806.7226890756</v>
      </c>
      <c r="J47" s="76">
        <f t="shared" si="1"/>
        <v>2203650</v>
      </c>
      <c r="K47" s="16"/>
      <c r="L47" s="16"/>
      <c r="M47" s="40">
        <f t="shared" si="5"/>
        <v>0</v>
      </c>
      <c r="N47" s="41">
        <f t="shared" si="11"/>
        <v>0</v>
      </c>
      <c r="O47" s="41">
        <f t="shared" si="7"/>
        <v>0</v>
      </c>
      <c r="P47" s="7" t="str">
        <f t="shared" si="12"/>
        <v>OK</v>
      </c>
      <c r="Q47" s="4"/>
    </row>
    <row r="48" spans="1:17" s="3" customFormat="1" ht="90" x14ac:dyDescent="0.2">
      <c r="A48" s="6">
        <v>37</v>
      </c>
      <c r="B48" s="17" t="s">
        <v>234</v>
      </c>
      <c r="C48" s="8" t="s">
        <v>233</v>
      </c>
      <c r="D48" s="9" t="s">
        <v>386</v>
      </c>
      <c r="E48" s="54">
        <v>1</v>
      </c>
      <c r="F48" s="84">
        <v>317647.0588235294</v>
      </c>
      <c r="G48" s="84">
        <f t="shared" si="4"/>
        <v>60352.941176470587</v>
      </c>
      <c r="H48" s="62">
        <f t="shared" si="9"/>
        <v>378000</v>
      </c>
      <c r="I48" s="71">
        <f t="shared" si="8"/>
        <v>317647.0588235294</v>
      </c>
      <c r="J48" s="76">
        <f t="shared" si="1"/>
        <v>378000</v>
      </c>
      <c r="K48" s="16"/>
      <c r="L48" s="16"/>
      <c r="M48" s="40">
        <f t="shared" si="5"/>
        <v>0</v>
      </c>
      <c r="N48" s="41">
        <f t="shared" si="11"/>
        <v>0</v>
      </c>
      <c r="O48" s="41">
        <f t="shared" si="7"/>
        <v>0</v>
      </c>
      <c r="P48" s="7" t="str">
        <f t="shared" si="12"/>
        <v>OK</v>
      </c>
      <c r="Q48" s="4"/>
    </row>
    <row r="49" spans="1:17" s="3" customFormat="1" ht="90" x14ac:dyDescent="0.2">
      <c r="A49" s="6">
        <v>38</v>
      </c>
      <c r="B49" s="17" t="s">
        <v>236</v>
      </c>
      <c r="C49" s="8" t="s">
        <v>235</v>
      </c>
      <c r="D49" s="9" t="s">
        <v>386</v>
      </c>
      <c r="E49" s="55">
        <v>1</v>
      </c>
      <c r="F49" s="84">
        <v>394789.91596638656</v>
      </c>
      <c r="G49" s="84">
        <f t="shared" si="4"/>
        <v>75010.084033613442</v>
      </c>
      <c r="H49" s="62">
        <f t="shared" si="9"/>
        <v>469800</v>
      </c>
      <c r="I49" s="71">
        <f t="shared" si="8"/>
        <v>394789.91596638656</v>
      </c>
      <c r="J49" s="76">
        <f t="shared" si="1"/>
        <v>469800</v>
      </c>
      <c r="K49" s="16"/>
      <c r="L49" s="16"/>
      <c r="M49" s="40">
        <f t="shared" si="5"/>
        <v>0</v>
      </c>
      <c r="N49" s="41">
        <f t="shared" si="11"/>
        <v>0</v>
      </c>
      <c r="O49" s="41">
        <f t="shared" si="7"/>
        <v>0</v>
      </c>
      <c r="P49" s="7" t="str">
        <f t="shared" si="12"/>
        <v>OK</v>
      </c>
      <c r="Q49" s="4"/>
    </row>
    <row r="50" spans="1:17" s="3" customFormat="1" ht="105" x14ac:dyDescent="0.2">
      <c r="A50" s="6">
        <v>39</v>
      </c>
      <c r="B50" s="17" t="s">
        <v>238</v>
      </c>
      <c r="C50" s="8" t="s">
        <v>237</v>
      </c>
      <c r="D50" s="9" t="s">
        <v>386</v>
      </c>
      <c r="E50" s="56">
        <v>1</v>
      </c>
      <c r="F50" s="84">
        <v>680672.26890756306</v>
      </c>
      <c r="G50" s="84">
        <f t="shared" si="4"/>
        <v>129327.73109243698</v>
      </c>
      <c r="H50" s="62">
        <f t="shared" si="9"/>
        <v>810000</v>
      </c>
      <c r="I50" s="71">
        <f t="shared" si="8"/>
        <v>680672.26890756306</v>
      </c>
      <c r="J50" s="76">
        <f t="shared" si="1"/>
        <v>810000</v>
      </c>
      <c r="K50" s="16"/>
      <c r="L50" s="16"/>
      <c r="M50" s="40">
        <f t="shared" si="5"/>
        <v>0</v>
      </c>
      <c r="N50" s="41">
        <f t="shared" si="11"/>
        <v>0</v>
      </c>
      <c r="O50" s="41">
        <f t="shared" si="7"/>
        <v>0</v>
      </c>
      <c r="P50" s="7" t="str">
        <f t="shared" si="12"/>
        <v>OK</v>
      </c>
      <c r="Q50" s="4"/>
    </row>
    <row r="51" spans="1:17" s="3" customFormat="1" ht="135" x14ac:dyDescent="0.2">
      <c r="A51" s="6">
        <v>40</v>
      </c>
      <c r="B51" s="17" t="s">
        <v>240</v>
      </c>
      <c r="C51" s="8" t="s">
        <v>239</v>
      </c>
      <c r="D51" s="9" t="s">
        <v>386</v>
      </c>
      <c r="E51" s="56">
        <v>1</v>
      </c>
      <c r="F51" s="84">
        <v>1713865.5462184874</v>
      </c>
      <c r="G51" s="84">
        <f t="shared" si="4"/>
        <v>325634.45378151262</v>
      </c>
      <c r="H51" s="62">
        <f t="shared" si="9"/>
        <v>2039500</v>
      </c>
      <c r="I51" s="71">
        <f t="shared" si="8"/>
        <v>1713865.5462184874</v>
      </c>
      <c r="J51" s="76">
        <f t="shared" si="1"/>
        <v>2039500</v>
      </c>
      <c r="K51" s="16"/>
      <c r="L51" s="16"/>
      <c r="M51" s="40">
        <f t="shared" si="5"/>
        <v>0</v>
      </c>
      <c r="N51" s="41">
        <f t="shared" si="11"/>
        <v>0</v>
      </c>
      <c r="O51" s="41">
        <f t="shared" si="7"/>
        <v>0</v>
      </c>
      <c r="P51" s="7" t="str">
        <f t="shared" si="12"/>
        <v>OK</v>
      </c>
      <c r="Q51" s="4"/>
    </row>
    <row r="52" spans="1:17" s="3" customFormat="1" ht="105" x14ac:dyDescent="0.2">
      <c r="A52" s="6">
        <v>41</v>
      </c>
      <c r="B52" s="17" t="s">
        <v>242</v>
      </c>
      <c r="C52" s="8" t="s">
        <v>241</v>
      </c>
      <c r="D52" s="9" t="s">
        <v>387</v>
      </c>
      <c r="E52" s="56">
        <v>1</v>
      </c>
      <c r="F52" s="84">
        <v>3140756.3025210085</v>
      </c>
      <c r="G52" s="84">
        <f t="shared" si="4"/>
        <v>596743.69747899158</v>
      </c>
      <c r="H52" s="62">
        <f t="shared" si="9"/>
        <v>3737500</v>
      </c>
      <c r="I52" s="71">
        <f t="shared" si="8"/>
        <v>3140756.3025210085</v>
      </c>
      <c r="J52" s="76">
        <f t="shared" si="1"/>
        <v>3737500</v>
      </c>
      <c r="K52" s="16"/>
      <c r="L52" s="16"/>
      <c r="M52" s="40">
        <f t="shared" si="5"/>
        <v>0</v>
      </c>
      <c r="N52" s="41">
        <f t="shared" si="11"/>
        <v>0</v>
      </c>
      <c r="O52" s="41">
        <f t="shared" si="7"/>
        <v>0</v>
      </c>
      <c r="P52" s="7" t="str">
        <f t="shared" si="12"/>
        <v>OK</v>
      </c>
      <c r="Q52" s="4"/>
    </row>
    <row r="53" spans="1:17" s="3" customFormat="1" ht="45" x14ac:dyDescent="0.2">
      <c r="A53" s="6">
        <v>42</v>
      </c>
      <c r="B53" s="17" t="s">
        <v>244</v>
      </c>
      <c r="C53" s="8" t="s">
        <v>243</v>
      </c>
      <c r="D53" s="9" t="s">
        <v>388</v>
      </c>
      <c r="E53" s="56">
        <v>1</v>
      </c>
      <c r="F53" s="84">
        <v>294117.64705882355</v>
      </c>
      <c r="G53" s="84">
        <f t="shared" si="4"/>
        <v>55882.352941176476</v>
      </c>
      <c r="H53" s="62">
        <f t="shared" si="9"/>
        <v>350000</v>
      </c>
      <c r="I53" s="71">
        <f t="shared" si="8"/>
        <v>294117.64705882355</v>
      </c>
      <c r="J53" s="76">
        <f t="shared" si="1"/>
        <v>350000</v>
      </c>
      <c r="K53" s="16"/>
      <c r="L53" s="16"/>
      <c r="M53" s="40">
        <f t="shared" si="5"/>
        <v>0</v>
      </c>
      <c r="N53" s="41">
        <f t="shared" si="11"/>
        <v>0</v>
      </c>
      <c r="O53" s="41">
        <f t="shared" si="7"/>
        <v>0</v>
      </c>
      <c r="P53" s="7" t="str">
        <f t="shared" si="12"/>
        <v>OK</v>
      </c>
      <c r="Q53" s="4"/>
    </row>
    <row r="54" spans="1:17" s="3" customFormat="1" ht="90" x14ac:dyDescent="0.2">
      <c r="A54" s="6">
        <v>43</v>
      </c>
      <c r="B54" s="17" t="s">
        <v>246</v>
      </c>
      <c r="C54" s="8" t="s">
        <v>245</v>
      </c>
      <c r="D54" s="9" t="s">
        <v>377</v>
      </c>
      <c r="E54" s="56">
        <v>1</v>
      </c>
      <c r="F54" s="84">
        <v>890000</v>
      </c>
      <c r="G54" s="84">
        <f t="shared" si="4"/>
        <v>169100</v>
      </c>
      <c r="H54" s="62">
        <f t="shared" si="9"/>
        <v>1059100</v>
      </c>
      <c r="I54" s="71">
        <f t="shared" si="8"/>
        <v>890000</v>
      </c>
      <c r="J54" s="76">
        <f t="shared" si="1"/>
        <v>1059100</v>
      </c>
      <c r="K54" s="16"/>
      <c r="L54" s="16"/>
      <c r="M54" s="40">
        <f t="shared" si="5"/>
        <v>0</v>
      </c>
      <c r="N54" s="41">
        <f t="shared" si="11"/>
        <v>0</v>
      </c>
      <c r="O54" s="41">
        <f t="shared" si="7"/>
        <v>0</v>
      </c>
      <c r="P54" s="7" t="str">
        <f t="shared" si="12"/>
        <v>OK</v>
      </c>
      <c r="Q54" s="4"/>
    </row>
    <row r="55" spans="1:17" s="3" customFormat="1" ht="45" x14ac:dyDescent="0.2">
      <c r="A55" s="6">
        <v>44</v>
      </c>
      <c r="B55" s="17" t="s">
        <v>248</v>
      </c>
      <c r="C55" s="8" t="s">
        <v>247</v>
      </c>
      <c r="D55" s="9" t="s">
        <v>377</v>
      </c>
      <c r="E55" s="56">
        <v>1</v>
      </c>
      <c r="F55" s="84">
        <v>855000</v>
      </c>
      <c r="G55" s="84">
        <f t="shared" si="4"/>
        <v>162450</v>
      </c>
      <c r="H55" s="62">
        <f t="shared" si="9"/>
        <v>1017450</v>
      </c>
      <c r="I55" s="71">
        <f t="shared" si="8"/>
        <v>855000</v>
      </c>
      <c r="J55" s="76">
        <f t="shared" si="1"/>
        <v>1017450</v>
      </c>
      <c r="K55" s="16"/>
      <c r="L55" s="16"/>
      <c r="M55" s="40">
        <f t="shared" si="5"/>
        <v>0</v>
      </c>
      <c r="N55" s="41">
        <f t="shared" si="11"/>
        <v>0</v>
      </c>
      <c r="O55" s="41">
        <f t="shared" si="7"/>
        <v>0</v>
      </c>
      <c r="P55" s="7" t="str">
        <f t="shared" si="12"/>
        <v>OK</v>
      </c>
      <c r="Q55" s="4"/>
    </row>
    <row r="56" spans="1:17" s="3" customFormat="1" ht="210" x14ac:dyDescent="0.2">
      <c r="A56" s="6">
        <v>45</v>
      </c>
      <c r="B56" s="17" t="s">
        <v>250</v>
      </c>
      <c r="C56" s="8" t="s">
        <v>249</v>
      </c>
      <c r="D56" s="9" t="s">
        <v>24</v>
      </c>
      <c r="E56" s="56">
        <v>1</v>
      </c>
      <c r="F56" s="84">
        <v>8044831.9327731095</v>
      </c>
      <c r="G56" s="84">
        <f t="shared" si="4"/>
        <v>1528518.0672268909</v>
      </c>
      <c r="H56" s="62">
        <f t="shared" si="9"/>
        <v>9573350</v>
      </c>
      <c r="I56" s="71">
        <f t="shared" si="8"/>
        <v>8044831.9327731095</v>
      </c>
      <c r="J56" s="76">
        <f t="shared" si="1"/>
        <v>9573350</v>
      </c>
      <c r="K56" s="16"/>
      <c r="L56" s="16"/>
      <c r="M56" s="40">
        <f t="shared" si="5"/>
        <v>0</v>
      </c>
      <c r="N56" s="41">
        <f t="shared" si="11"/>
        <v>0</v>
      </c>
      <c r="O56" s="41">
        <f t="shared" si="7"/>
        <v>0</v>
      </c>
      <c r="P56" s="7" t="str">
        <f t="shared" si="12"/>
        <v>OK</v>
      </c>
      <c r="Q56" s="4"/>
    </row>
    <row r="57" spans="1:17" s="3" customFormat="1" ht="30" x14ac:dyDescent="0.2">
      <c r="A57" s="6">
        <v>46</v>
      </c>
      <c r="B57" s="17" t="s">
        <v>252</v>
      </c>
      <c r="C57" s="8" t="s">
        <v>251</v>
      </c>
      <c r="D57" s="9" t="s">
        <v>24</v>
      </c>
      <c r="E57" s="56">
        <v>1</v>
      </c>
      <c r="F57" s="84">
        <v>67268.907563025219</v>
      </c>
      <c r="G57" s="84">
        <f t="shared" si="4"/>
        <v>12781.092436974792</v>
      </c>
      <c r="H57" s="62">
        <f t="shared" si="9"/>
        <v>80050.000000000015</v>
      </c>
      <c r="I57" s="71">
        <f t="shared" si="8"/>
        <v>67268.907563025219</v>
      </c>
      <c r="J57" s="76">
        <f t="shared" si="1"/>
        <v>80050.000000000015</v>
      </c>
      <c r="K57" s="16"/>
      <c r="L57" s="16"/>
      <c r="M57" s="40">
        <f t="shared" si="5"/>
        <v>0</v>
      </c>
      <c r="N57" s="41">
        <f t="shared" si="11"/>
        <v>0</v>
      </c>
      <c r="O57" s="41">
        <f t="shared" si="7"/>
        <v>0</v>
      </c>
      <c r="P57" s="7" t="str">
        <f t="shared" si="12"/>
        <v>OK</v>
      </c>
      <c r="Q57" s="4"/>
    </row>
    <row r="58" spans="1:17" s="3" customFormat="1" ht="60" x14ac:dyDescent="0.2">
      <c r="A58" s="6">
        <v>47</v>
      </c>
      <c r="B58" s="17" t="s">
        <v>254</v>
      </c>
      <c r="C58" s="8" t="s">
        <v>253</v>
      </c>
      <c r="D58" s="9" t="s">
        <v>24</v>
      </c>
      <c r="E58" s="51">
        <v>1</v>
      </c>
      <c r="F58" s="84">
        <v>108655.46218487395</v>
      </c>
      <c r="G58" s="84">
        <f t="shared" si="4"/>
        <v>20644.537815126052</v>
      </c>
      <c r="H58" s="62">
        <f t="shared" si="9"/>
        <v>129300</v>
      </c>
      <c r="I58" s="71">
        <f t="shared" si="8"/>
        <v>108655.46218487395</v>
      </c>
      <c r="J58" s="76">
        <f t="shared" si="1"/>
        <v>129300</v>
      </c>
      <c r="K58" s="16"/>
      <c r="L58" s="16"/>
      <c r="M58" s="40">
        <f t="shared" si="5"/>
        <v>0</v>
      </c>
      <c r="N58" s="41">
        <f t="shared" si="11"/>
        <v>0</v>
      </c>
      <c r="O58" s="41">
        <f t="shared" si="7"/>
        <v>0</v>
      </c>
      <c r="P58" s="7" t="str">
        <f t="shared" si="12"/>
        <v>OK</v>
      </c>
      <c r="Q58" s="4"/>
    </row>
    <row r="59" spans="1:17" s="3" customFormat="1" ht="90" x14ac:dyDescent="0.2">
      <c r="A59" s="6">
        <v>48</v>
      </c>
      <c r="B59" s="17" t="s">
        <v>256</v>
      </c>
      <c r="C59" s="8" t="s">
        <v>255</v>
      </c>
      <c r="D59" s="9" t="s">
        <v>24</v>
      </c>
      <c r="E59" s="51">
        <v>1</v>
      </c>
      <c r="F59" s="84">
        <v>176554.62184873951</v>
      </c>
      <c r="G59" s="84">
        <f t="shared" si="4"/>
        <v>33545.378151260506</v>
      </c>
      <c r="H59" s="62">
        <f t="shared" si="9"/>
        <v>210100</v>
      </c>
      <c r="I59" s="71">
        <f t="shared" si="8"/>
        <v>176554.62184873951</v>
      </c>
      <c r="J59" s="76">
        <f t="shared" si="1"/>
        <v>210100</v>
      </c>
      <c r="K59" s="16"/>
      <c r="L59" s="16"/>
      <c r="M59" s="40">
        <f t="shared" si="5"/>
        <v>0</v>
      </c>
      <c r="N59" s="41">
        <f t="shared" si="11"/>
        <v>0</v>
      </c>
      <c r="O59" s="41">
        <f t="shared" si="7"/>
        <v>0</v>
      </c>
      <c r="P59" s="7" t="str">
        <f t="shared" si="12"/>
        <v>OK</v>
      </c>
      <c r="Q59" s="4"/>
    </row>
    <row r="60" spans="1:17" s="3" customFormat="1" ht="90" x14ac:dyDescent="0.2">
      <c r="A60" s="6">
        <v>49</v>
      </c>
      <c r="B60" s="68" t="s">
        <v>258</v>
      </c>
      <c r="C60" s="8" t="s">
        <v>257</v>
      </c>
      <c r="D60" s="9" t="s">
        <v>24</v>
      </c>
      <c r="E60" s="51">
        <v>1</v>
      </c>
      <c r="F60" s="84">
        <v>231260.50420168068</v>
      </c>
      <c r="G60" s="84">
        <f t="shared" si="4"/>
        <v>43939.495798319331</v>
      </c>
      <c r="H60" s="62">
        <f t="shared" si="9"/>
        <v>275200</v>
      </c>
      <c r="I60" s="71">
        <f t="shared" si="8"/>
        <v>231260.50420168068</v>
      </c>
      <c r="J60" s="76">
        <f t="shared" si="1"/>
        <v>275200</v>
      </c>
      <c r="K60" s="16"/>
      <c r="L60" s="16"/>
      <c r="M60" s="40">
        <f t="shared" si="5"/>
        <v>0</v>
      </c>
      <c r="N60" s="41">
        <f t="shared" si="11"/>
        <v>0</v>
      </c>
      <c r="O60" s="41">
        <f t="shared" si="7"/>
        <v>0</v>
      </c>
      <c r="P60" s="7" t="str">
        <f t="shared" si="12"/>
        <v>OK</v>
      </c>
      <c r="Q60" s="4"/>
    </row>
    <row r="61" spans="1:17" s="3" customFormat="1" ht="105" x14ac:dyDescent="0.2">
      <c r="A61" s="6">
        <v>50</v>
      </c>
      <c r="B61" s="17" t="s">
        <v>260</v>
      </c>
      <c r="C61" s="8" t="s">
        <v>259</v>
      </c>
      <c r="D61" s="9" t="s">
        <v>24</v>
      </c>
      <c r="E61" s="51">
        <v>1</v>
      </c>
      <c r="F61" s="84">
        <v>1564873.9495798319</v>
      </c>
      <c r="G61" s="84">
        <f t="shared" si="4"/>
        <v>297326.05042016809</v>
      </c>
      <c r="H61" s="62">
        <f t="shared" si="9"/>
        <v>1862200</v>
      </c>
      <c r="I61" s="71">
        <f t="shared" si="8"/>
        <v>1564873.9495798319</v>
      </c>
      <c r="J61" s="76">
        <f t="shared" si="1"/>
        <v>1862200</v>
      </c>
      <c r="K61" s="16"/>
      <c r="L61" s="16"/>
      <c r="M61" s="40">
        <f t="shared" si="5"/>
        <v>0</v>
      </c>
      <c r="N61" s="41">
        <f t="shared" si="11"/>
        <v>0</v>
      </c>
      <c r="O61" s="41">
        <f t="shared" si="7"/>
        <v>0</v>
      </c>
      <c r="P61" s="7" t="str">
        <f t="shared" si="12"/>
        <v>OK</v>
      </c>
      <c r="Q61" s="4"/>
    </row>
    <row r="62" spans="1:17" s="3" customFormat="1" ht="105" x14ac:dyDescent="0.2">
      <c r="A62" s="6">
        <v>51</v>
      </c>
      <c r="B62" s="17" t="s">
        <v>262</v>
      </c>
      <c r="C62" s="8" t="s">
        <v>261</v>
      </c>
      <c r="D62" s="9" t="s">
        <v>24</v>
      </c>
      <c r="E62" s="51">
        <v>1</v>
      </c>
      <c r="F62" s="84">
        <v>907436.97478991596</v>
      </c>
      <c r="G62" s="84">
        <f t="shared" si="4"/>
        <v>172413.02521008404</v>
      </c>
      <c r="H62" s="62">
        <f t="shared" si="9"/>
        <v>1079850</v>
      </c>
      <c r="I62" s="71">
        <f t="shared" si="8"/>
        <v>907436.97478991596</v>
      </c>
      <c r="J62" s="76">
        <f t="shared" si="1"/>
        <v>1079850</v>
      </c>
      <c r="K62" s="16"/>
      <c r="L62" s="16"/>
      <c r="M62" s="40">
        <f t="shared" si="5"/>
        <v>0</v>
      </c>
      <c r="N62" s="41">
        <f t="shared" si="11"/>
        <v>0</v>
      </c>
      <c r="O62" s="41">
        <f t="shared" si="7"/>
        <v>0</v>
      </c>
      <c r="P62" s="7" t="str">
        <f t="shared" si="12"/>
        <v>OK</v>
      </c>
      <c r="Q62" s="4"/>
    </row>
    <row r="63" spans="1:17" s="3" customFormat="1" ht="120" x14ac:dyDescent="0.2">
      <c r="A63" s="6">
        <v>52</v>
      </c>
      <c r="B63" s="17" t="s">
        <v>372</v>
      </c>
      <c r="C63" s="8" t="s">
        <v>371</v>
      </c>
      <c r="D63" s="9" t="s">
        <v>24</v>
      </c>
      <c r="E63" s="51">
        <v>1</v>
      </c>
      <c r="F63" s="84">
        <v>2846680.6722689075</v>
      </c>
      <c r="G63" s="84">
        <f t="shared" si="4"/>
        <v>540869.32773109246</v>
      </c>
      <c r="H63" s="62">
        <f t="shared" si="9"/>
        <v>3387550</v>
      </c>
      <c r="I63" s="71">
        <f t="shared" si="8"/>
        <v>2846680.6722689075</v>
      </c>
      <c r="J63" s="76">
        <f t="shared" si="1"/>
        <v>3387550</v>
      </c>
      <c r="K63" s="16"/>
      <c r="L63" s="16"/>
      <c r="M63" s="40">
        <f t="shared" si="5"/>
        <v>0</v>
      </c>
      <c r="N63" s="41">
        <f t="shared" si="11"/>
        <v>0</v>
      </c>
      <c r="O63" s="41">
        <f t="shared" si="7"/>
        <v>0</v>
      </c>
      <c r="P63" s="7" t="str">
        <f t="shared" si="12"/>
        <v>OK</v>
      </c>
      <c r="Q63" s="4"/>
    </row>
    <row r="64" spans="1:17" s="3" customFormat="1" ht="75" x14ac:dyDescent="0.2">
      <c r="A64" s="6">
        <v>53</v>
      </c>
      <c r="B64" s="17" t="s">
        <v>263</v>
      </c>
      <c r="C64" s="8" t="s">
        <v>54</v>
      </c>
      <c r="D64" s="9" t="s">
        <v>24</v>
      </c>
      <c r="E64" s="51">
        <v>1</v>
      </c>
      <c r="F64" s="84">
        <v>2922941.1764705884</v>
      </c>
      <c r="G64" s="84">
        <f t="shared" si="4"/>
        <v>555358.82352941181</v>
      </c>
      <c r="H64" s="62">
        <f t="shared" si="9"/>
        <v>3478300</v>
      </c>
      <c r="I64" s="71">
        <f t="shared" si="8"/>
        <v>2922941.1764705884</v>
      </c>
      <c r="J64" s="76">
        <f t="shared" si="1"/>
        <v>3478300</v>
      </c>
      <c r="K64" s="16"/>
      <c r="L64" s="16"/>
      <c r="M64" s="40">
        <f t="shared" ref="M64:M179" si="13">L64+K64</f>
        <v>0</v>
      </c>
      <c r="N64" s="41">
        <f t="shared" si="11"/>
        <v>0</v>
      </c>
      <c r="O64" s="41">
        <f t="shared" si="7"/>
        <v>0</v>
      </c>
      <c r="P64" s="7" t="str">
        <f t="shared" si="12"/>
        <v>OK</v>
      </c>
      <c r="Q64" s="4"/>
    </row>
    <row r="65" spans="1:17" s="3" customFormat="1" ht="120" x14ac:dyDescent="0.2">
      <c r="A65" s="6">
        <v>54</v>
      </c>
      <c r="B65" s="17" t="s">
        <v>264</v>
      </c>
      <c r="C65" s="8" t="s">
        <v>55</v>
      </c>
      <c r="D65" s="9" t="s">
        <v>24</v>
      </c>
      <c r="E65" s="51">
        <v>1</v>
      </c>
      <c r="F65" s="84">
        <v>4170840.3361344538</v>
      </c>
      <c r="G65" s="84">
        <f t="shared" si="4"/>
        <v>792459.66386554623</v>
      </c>
      <c r="H65" s="62">
        <f t="shared" si="9"/>
        <v>4963300</v>
      </c>
      <c r="I65" s="71">
        <f t="shared" si="8"/>
        <v>4170840.3361344538</v>
      </c>
      <c r="J65" s="76">
        <f t="shared" si="1"/>
        <v>4963300</v>
      </c>
      <c r="K65" s="16"/>
      <c r="L65" s="16"/>
      <c r="M65" s="40">
        <f t="shared" si="13"/>
        <v>0</v>
      </c>
      <c r="N65" s="41">
        <f t="shared" si="11"/>
        <v>0</v>
      </c>
      <c r="O65" s="41">
        <f t="shared" si="7"/>
        <v>0</v>
      </c>
      <c r="P65" s="7" t="str">
        <f t="shared" si="12"/>
        <v>OK</v>
      </c>
      <c r="Q65" s="4"/>
    </row>
    <row r="66" spans="1:17" s="3" customFormat="1" ht="30" x14ac:dyDescent="0.2">
      <c r="A66" s="6">
        <v>55</v>
      </c>
      <c r="B66" s="17" t="s">
        <v>265</v>
      </c>
      <c r="C66" s="8" t="s">
        <v>56</v>
      </c>
      <c r="D66" s="9" t="s">
        <v>24</v>
      </c>
      <c r="E66" s="51">
        <v>1</v>
      </c>
      <c r="F66" s="84">
        <v>1050.420168067227</v>
      </c>
      <c r="G66" s="84">
        <f t="shared" si="4"/>
        <v>199.57983193277312</v>
      </c>
      <c r="H66" s="62">
        <f t="shared" si="9"/>
        <v>1250</v>
      </c>
      <c r="I66" s="71">
        <f t="shared" si="8"/>
        <v>1050.420168067227</v>
      </c>
      <c r="J66" s="76">
        <f t="shared" si="1"/>
        <v>1250</v>
      </c>
      <c r="K66" s="16"/>
      <c r="L66" s="16"/>
      <c r="M66" s="40">
        <f t="shared" si="13"/>
        <v>0</v>
      </c>
      <c r="N66" s="41">
        <f t="shared" si="11"/>
        <v>0</v>
      </c>
      <c r="O66" s="41">
        <f t="shared" si="7"/>
        <v>0</v>
      </c>
      <c r="P66" s="7" t="str">
        <f t="shared" si="12"/>
        <v>OK</v>
      </c>
      <c r="Q66" s="4"/>
    </row>
    <row r="67" spans="1:17" s="3" customFormat="1" ht="30" x14ac:dyDescent="0.2">
      <c r="A67" s="6">
        <v>56</v>
      </c>
      <c r="B67" s="17" t="s">
        <v>266</v>
      </c>
      <c r="C67" s="8" t="s">
        <v>57</v>
      </c>
      <c r="D67" s="9" t="s">
        <v>24</v>
      </c>
      <c r="E67" s="51">
        <v>1</v>
      </c>
      <c r="F67" s="84">
        <v>3193.2773109243699</v>
      </c>
      <c r="G67" s="84">
        <f t="shared" si="4"/>
        <v>606.72268907563034</v>
      </c>
      <c r="H67" s="62">
        <f t="shared" si="9"/>
        <v>3800</v>
      </c>
      <c r="I67" s="71">
        <f t="shared" si="8"/>
        <v>3193.2773109243699</v>
      </c>
      <c r="J67" s="76">
        <f t="shared" si="1"/>
        <v>3800</v>
      </c>
      <c r="K67" s="16"/>
      <c r="L67" s="16"/>
      <c r="M67" s="40">
        <f t="shared" si="13"/>
        <v>0</v>
      </c>
      <c r="N67" s="41">
        <f t="shared" si="11"/>
        <v>0</v>
      </c>
      <c r="O67" s="41">
        <f t="shared" si="7"/>
        <v>0</v>
      </c>
      <c r="P67" s="7" t="str">
        <f t="shared" si="12"/>
        <v>OK</v>
      </c>
      <c r="Q67" s="4"/>
    </row>
    <row r="68" spans="1:17" s="3" customFormat="1" ht="45" x14ac:dyDescent="0.2">
      <c r="A68" s="6">
        <v>57</v>
      </c>
      <c r="B68" s="17" t="s">
        <v>266</v>
      </c>
      <c r="C68" s="8" t="s">
        <v>58</v>
      </c>
      <c r="D68" s="9" t="s">
        <v>24</v>
      </c>
      <c r="E68" s="51">
        <v>1</v>
      </c>
      <c r="F68" s="84">
        <v>17647.058823529413</v>
      </c>
      <c r="G68" s="84">
        <f t="shared" si="4"/>
        <v>3352.9411764705883</v>
      </c>
      <c r="H68" s="62">
        <f t="shared" si="9"/>
        <v>21000</v>
      </c>
      <c r="I68" s="71">
        <f t="shared" si="8"/>
        <v>17647.058823529413</v>
      </c>
      <c r="J68" s="76">
        <f t="shared" si="1"/>
        <v>21000</v>
      </c>
      <c r="K68" s="16"/>
      <c r="L68" s="16"/>
      <c r="M68" s="40">
        <f t="shared" si="13"/>
        <v>0</v>
      </c>
      <c r="N68" s="41">
        <f t="shared" si="11"/>
        <v>0</v>
      </c>
      <c r="O68" s="41">
        <f t="shared" si="7"/>
        <v>0</v>
      </c>
      <c r="P68" s="7" t="str">
        <f t="shared" si="12"/>
        <v>OK</v>
      </c>
      <c r="Q68" s="4"/>
    </row>
    <row r="69" spans="1:17" s="3" customFormat="1" ht="75" x14ac:dyDescent="0.2">
      <c r="A69" s="6">
        <v>58</v>
      </c>
      <c r="B69" s="17" t="s">
        <v>267</v>
      </c>
      <c r="C69" s="8" t="s">
        <v>59</v>
      </c>
      <c r="D69" s="9" t="s">
        <v>24</v>
      </c>
      <c r="E69" s="51">
        <v>1</v>
      </c>
      <c r="F69" s="84">
        <v>400252.10084033618</v>
      </c>
      <c r="G69" s="84">
        <f t="shared" si="4"/>
        <v>76047.899159663881</v>
      </c>
      <c r="H69" s="62">
        <f t="shared" si="9"/>
        <v>476300.00000000006</v>
      </c>
      <c r="I69" s="71">
        <f t="shared" si="8"/>
        <v>400252.10084033618</v>
      </c>
      <c r="J69" s="76">
        <f t="shared" si="1"/>
        <v>476300.00000000006</v>
      </c>
      <c r="K69" s="16"/>
      <c r="L69" s="16"/>
      <c r="M69" s="40">
        <f t="shared" si="13"/>
        <v>0</v>
      </c>
      <c r="N69" s="41">
        <f t="shared" si="11"/>
        <v>0</v>
      </c>
      <c r="O69" s="41">
        <f t="shared" si="7"/>
        <v>0</v>
      </c>
      <c r="P69" s="7" t="str">
        <f t="shared" si="12"/>
        <v>OK</v>
      </c>
      <c r="Q69" s="4"/>
    </row>
    <row r="70" spans="1:17" s="3" customFormat="1" ht="75" x14ac:dyDescent="0.2">
      <c r="A70" s="6">
        <v>59</v>
      </c>
      <c r="B70" s="17" t="s">
        <v>268</v>
      </c>
      <c r="C70" s="8" t="s">
        <v>60</v>
      </c>
      <c r="D70" s="9" t="s">
        <v>24</v>
      </c>
      <c r="E70" s="51">
        <v>1</v>
      </c>
      <c r="F70" s="84">
        <v>445000</v>
      </c>
      <c r="G70" s="84">
        <f t="shared" si="4"/>
        <v>84550</v>
      </c>
      <c r="H70" s="62">
        <f t="shared" si="9"/>
        <v>529550</v>
      </c>
      <c r="I70" s="71">
        <f t="shared" si="8"/>
        <v>445000</v>
      </c>
      <c r="J70" s="76">
        <f t="shared" si="1"/>
        <v>529550</v>
      </c>
      <c r="K70" s="16"/>
      <c r="L70" s="16"/>
      <c r="M70" s="40">
        <f t="shared" si="13"/>
        <v>0</v>
      </c>
      <c r="N70" s="41">
        <f t="shared" si="11"/>
        <v>0</v>
      </c>
      <c r="O70" s="41">
        <f t="shared" si="7"/>
        <v>0</v>
      </c>
      <c r="P70" s="7" t="str">
        <f t="shared" si="12"/>
        <v>OK</v>
      </c>
      <c r="Q70" s="4"/>
    </row>
    <row r="71" spans="1:17" s="3" customFormat="1" ht="60" x14ac:dyDescent="0.2">
      <c r="A71" s="6">
        <v>60</v>
      </c>
      <c r="B71" s="17" t="s">
        <v>269</v>
      </c>
      <c r="C71" s="8" t="s">
        <v>61</v>
      </c>
      <c r="D71" s="9" t="s">
        <v>24</v>
      </c>
      <c r="E71" s="51">
        <v>1</v>
      </c>
      <c r="F71" s="84">
        <v>119537.81512605042</v>
      </c>
      <c r="G71" s="84">
        <f t="shared" si="4"/>
        <v>22712.18487394958</v>
      </c>
      <c r="H71" s="62">
        <f t="shared" si="9"/>
        <v>142250</v>
      </c>
      <c r="I71" s="71">
        <f t="shared" si="8"/>
        <v>119537.81512605042</v>
      </c>
      <c r="J71" s="76">
        <f t="shared" si="1"/>
        <v>142250</v>
      </c>
      <c r="K71" s="16"/>
      <c r="L71" s="16"/>
      <c r="M71" s="40">
        <f t="shared" si="13"/>
        <v>0</v>
      </c>
      <c r="N71" s="41">
        <f t="shared" si="11"/>
        <v>0</v>
      </c>
      <c r="O71" s="41">
        <f t="shared" si="7"/>
        <v>0</v>
      </c>
      <c r="P71" s="7" t="str">
        <f t="shared" si="12"/>
        <v>OK</v>
      </c>
      <c r="Q71" s="4"/>
    </row>
    <row r="72" spans="1:17" s="3" customFormat="1" ht="45" x14ac:dyDescent="0.2">
      <c r="A72" s="6">
        <v>61</v>
      </c>
      <c r="B72" s="17" t="s">
        <v>270</v>
      </c>
      <c r="C72" s="8" t="s">
        <v>62</v>
      </c>
      <c r="D72" s="9" t="s">
        <v>24</v>
      </c>
      <c r="E72" s="51">
        <v>1</v>
      </c>
      <c r="F72" s="84">
        <v>1806.7226890756303</v>
      </c>
      <c r="G72" s="84">
        <f t="shared" si="4"/>
        <v>343.27731092436977</v>
      </c>
      <c r="H72" s="62">
        <f t="shared" si="9"/>
        <v>2150</v>
      </c>
      <c r="I72" s="71">
        <f t="shared" si="8"/>
        <v>1806.7226890756303</v>
      </c>
      <c r="J72" s="76">
        <f t="shared" si="1"/>
        <v>2150</v>
      </c>
      <c r="K72" s="16"/>
      <c r="L72" s="16"/>
      <c r="M72" s="40">
        <f t="shared" si="13"/>
        <v>0</v>
      </c>
      <c r="N72" s="41">
        <f t="shared" si="11"/>
        <v>0</v>
      </c>
      <c r="O72" s="41">
        <f t="shared" si="7"/>
        <v>0</v>
      </c>
      <c r="P72" s="7" t="str">
        <f t="shared" si="12"/>
        <v>OK</v>
      </c>
      <c r="Q72" s="4"/>
    </row>
    <row r="73" spans="1:17" s="3" customFormat="1" ht="30" x14ac:dyDescent="0.2">
      <c r="A73" s="6">
        <v>62</v>
      </c>
      <c r="B73" s="17" t="s">
        <v>252</v>
      </c>
      <c r="C73" s="8" t="s">
        <v>63</v>
      </c>
      <c r="D73" s="9" t="s">
        <v>24</v>
      </c>
      <c r="E73" s="51">
        <v>1</v>
      </c>
      <c r="F73" s="84">
        <v>67268.907563025219</v>
      </c>
      <c r="G73" s="84">
        <f t="shared" si="4"/>
        <v>12781.092436974792</v>
      </c>
      <c r="H73" s="62">
        <f t="shared" si="9"/>
        <v>80050.000000000015</v>
      </c>
      <c r="I73" s="71">
        <f t="shared" si="8"/>
        <v>67268.907563025219</v>
      </c>
      <c r="J73" s="76">
        <f t="shared" si="1"/>
        <v>80050.000000000015</v>
      </c>
      <c r="K73" s="16"/>
      <c r="L73" s="16"/>
      <c r="M73" s="40">
        <f t="shared" si="13"/>
        <v>0</v>
      </c>
      <c r="N73" s="41">
        <f t="shared" si="11"/>
        <v>0</v>
      </c>
      <c r="O73" s="41">
        <f t="shared" si="7"/>
        <v>0</v>
      </c>
      <c r="P73" s="7" t="str">
        <f t="shared" si="12"/>
        <v>OK</v>
      </c>
      <c r="Q73" s="4"/>
    </row>
    <row r="74" spans="1:17" s="3" customFormat="1" ht="60" x14ac:dyDescent="0.2">
      <c r="A74" s="6">
        <v>63</v>
      </c>
      <c r="B74" s="17" t="s">
        <v>254</v>
      </c>
      <c r="C74" s="8" t="s">
        <v>64</v>
      </c>
      <c r="D74" s="9" t="s">
        <v>24</v>
      </c>
      <c r="E74" s="51">
        <v>1</v>
      </c>
      <c r="F74" s="84">
        <v>108655.46218487395</v>
      </c>
      <c r="G74" s="84">
        <f t="shared" si="4"/>
        <v>20644.537815126052</v>
      </c>
      <c r="H74" s="62">
        <f t="shared" si="9"/>
        <v>129300</v>
      </c>
      <c r="I74" s="71">
        <f t="shared" si="8"/>
        <v>108655.46218487395</v>
      </c>
      <c r="J74" s="76">
        <f t="shared" si="1"/>
        <v>129300</v>
      </c>
      <c r="K74" s="16"/>
      <c r="L74" s="16"/>
      <c r="M74" s="40">
        <f t="shared" si="13"/>
        <v>0</v>
      </c>
      <c r="N74" s="41">
        <f t="shared" si="11"/>
        <v>0</v>
      </c>
      <c r="O74" s="41">
        <f t="shared" si="7"/>
        <v>0</v>
      </c>
      <c r="P74" s="7" t="str">
        <f t="shared" si="12"/>
        <v>OK</v>
      </c>
      <c r="Q74" s="4"/>
    </row>
    <row r="75" spans="1:17" s="3" customFormat="1" ht="105" x14ac:dyDescent="0.2">
      <c r="A75" s="6">
        <v>64</v>
      </c>
      <c r="B75" s="17" t="s">
        <v>260</v>
      </c>
      <c r="C75" s="8" t="s">
        <v>65</v>
      </c>
      <c r="D75" s="9" t="s">
        <v>24</v>
      </c>
      <c r="E75" s="51">
        <v>1</v>
      </c>
      <c r="F75" s="84">
        <v>1564873.9495798319</v>
      </c>
      <c r="G75" s="84">
        <f t="shared" si="4"/>
        <v>297326.05042016809</v>
      </c>
      <c r="H75" s="62">
        <f t="shared" si="9"/>
        <v>1862200</v>
      </c>
      <c r="I75" s="71">
        <f t="shared" si="8"/>
        <v>1564873.9495798319</v>
      </c>
      <c r="J75" s="76">
        <f t="shared" si="1"/>
        <v>1862200</v>
      </c>
      <c r="K75" s="16"/>
      <c r="L75" s="16"/>
      <c r="M75" s="40">
        <f t="shared" si="13"/>
        <v>0</v>
      </c>
      <c r="N75" s="41">
        <f t="shared" si="11"/>
        <v>0</v>
      </c>
      <c r="O75" s="41">
        <f t="shared" si="7"/>
        <v>0</v>
      </c>
      <c r="P75" s="7" t="str">
        <f t="shared" si="12"/>
        <v>OK</v>
      </c>
      <c r="Q75" s="4"/>
    </row>
    <row r="76" spans="1:17" s="3" customFormat="1" ht="90" x14ac:dyDescent="0.2">
      <c r="A76" s="6">
        <v>65</v>
      </c>
      <c r="B76" s="17" t="s">
        <v>271</v>
      </c>
      <c r="C76" s="8" t="s">
        <v>66</v>
      </c>
      <c r="D76" s="9" t="s">
        <v>24</v>
      </c>
      <c r="E76" s="51">
        <v>1</v>
      </c>
      <c r="F76" s="84">
        <v>147647.05882352946</v>
      </c>
      <c r="G76" s="84">
        <f t="shared" si="4"/>
        <v>28052.941176470598</v>
      </c>
      <c r="H76" s="62">
        <f t="shared" si="9"/>
        <v>175700.00000000006</v>
      </c>
      <c r="I76" s="71">
        <f t="shared" si="8"/>
        <v>147647.05882352946</v>
      </c>
      <c r="J76" s="76">
        <f t="shared" si="1"/>
        <v>175700.00000000006</v>
      </c>
      <c r="K76" s="16"/>
      <c r="L76" s="16"/>
      <c r="M76" s="40">
        <f t="shared" si="13"/>
        <v>0</v>
      </c>
      <c r="N76" s="41">
        <f t="shared" si="11"/>
        <v>0</v>
      </c>
      <c r="O76" s="41">
        <f t="shared" si="7"/>
        <v>0</v>
      </c>
      <c r="P76" s="7" t="str">
        <f t="shared" ref="P76:P157" si="14">IF(M76&gt;H76,"REVISAR PROPUESTA","OK")</f>
        <v>OK</v>
      </c>
      <c r="Q76" s="4"/>
    </row>
    <row r="77" spans="1:17" s="3" customFormat="1" ht="75" x14ac:dyDescent="0.2">
      <c r="A77" s="6">
        <v>66</v>
      </c>
      <c r="B77" s="17" t="s">
        <v>272</v>
      </c>
      <c r="C77" s="8" t="s">
        <v>67</v>
      </c>
      <c r="D77" s="9" t="s">
        <v>24</v>
      </c>
      <c r="E77" s="51">
        <v>1</v>
      </c>
      <c r="F77" s="84">
        <v>2200000</v>
      </c>
      <c r="G77" s="84">
        <f t="shared" si="4"/>
        <v>418000</v>
      </c>
      <c r="H77" s="62">
        <f t="shared" si="9"/>
        <v>2618000</v>
      </c>
      <c r="I77" s="71">
        <f t="shared" ref="I77:I186" si="15">F77*E77</f>
        <v>2200000</v>
      </c>
      <c r="J77" s="76">
        <f t="shared" ref="J77:J184" si="16">E77*H77</f>
        <v>2618000</v>
      </c>
      <c r="K77" s="16"/>
      <c r="L77" s="16"/>
      <c r="M77" s="40">
        <f t="shared" si="13"/>
        <v>0</v>
      </c>
      <c r="N77" s="41">
        <f t="shared" si="11"/>
        <v>0</v>
      </c>
      <c r="O77" s="41">
        <f t="shared" si="7"/>
        <v>0</v>
      </c>
      <c r="P77" s="7" t="str">
        <f t="shared" si="14"/>
        <v>OK</v>
      </c>
      <c r="Q77" s="4"/>
    </row>
    <row r="78" spans="1:17" s="3" customFormat="1" ht="75" x14ac:dyDescent="0.2">
      <c r="A78" s="6">
        <v>67</v>
      </c>
      <c r="B78" s="17" t="s">
        <v>273</v>
      </c>
      <c r="C78" s="8" t="s">
        <v>68</v>
      </c>
      <c r="D78" s="9" t="s">
        <v>24</v>
      </c>
      <c r="E78" s="51">
        <v>1</v>
      </c>
      <c r="F78" s="84">
        <v>736680.67226890754</v>
      </c>
      <c r="G78" s="84">
        <f t="shared" si="4"/>
        <v>139969.32773109243</v>
      </c>
      <c r="H78" s="62">
        <f t="shared" si="9"/>
        <v>876650</v>
      </c>
      <c r="I78" s="71">
        <f t="shared" si="15"/>
        <v>736680.67226890754</v>
      </c>
      <c r="J78" s="76">
        <f t="shared" si="16"/>
        <v>876650</v>
      </c>
      <c r="K78" s="16"/>
      <c r="L78" s="16"/>
      <c r="M78" s="40">
        <f t="shared" si="13"/>
        <v>0</v>
      </c>
      <c r="N78" s="41">
        <f t="shared" si="11"/>
        <v>0</v>
      </c>
      <c r="O78" s="41">
        <f t="shared" si="7"/>
        <v>0</v>
      </c>
      <c r="P78" s="7" t="str">
        <f t="shared" si="14"/>
        <v>OK</v>
      </c>
      <c r="Q78" s="4"/>
    </row>
    <row r="79" spans="1:17" s="3" customFormat="1" ht="75" x14ac:dyDescent="0.2">
      <c r="A79" s="6">
        <v>68</v>
      </c>
      <c r="B79" s="17" t="s">
        <v>274</v>
      </c>
      <c r="C79" s="8" t="s">
        <v>69</v>
      </c>
      <c r="D79" s="9" t="s">
        <v>377</v>
      </c>
      <c r="E79" s="51">
        <v>1</v>
      </c>
      <c r="F79" s="84">
        <v>415000</v>
      </c>
      <c r="G79" s="84">
        <f t="shared" ref="G79:G85" si="17">+F79*19%</f>
        <v>78850</v>
      </c>
      <c r="H79" s="62">
        <f t="shared" si="9"/>
        <v>493850</v>
      </c>
      <c r="I79" s="71">
        <f t="shared" si="15"/>
        <v>415000</v>
      </c>
      <c r="J79" s="76">
        <f t="shared" si="16"/>
        <v>493850</v>
      </c>
      <c r="K79" s="16"/>
      <c r="L79" s="16"/>
      <c r="M79" s="40">
        <f t="shared" si="13"/>
        <v>0</v>
      </c>
      <c r="N79" s="41">
        <f t="shared" si="11"/>
        <v>0</v>
      </c>
      <c r="O79" s="41">
        <f t="shared" si="7"/>
        <v>0</v>
      </c>
      <c r="P79" s="7" t="str">
        <f t="shared" si="14"/>
        <v>OK</v>
      </c>
      <c r="Q79" s="4"/>
    </row>
    <row r="80" spans="1:17" s="3" customFormat="1" ht="90" x14ac:dyDescent="0.2">
      <c r="A80" s="6">
        <v>69</v>
      </c>
      <c r="B80" s="17" t="s">
        <v>275</v>
      </c>
      <c r="C80" s="8" t="s">
        <v>70</v>
      </c>
      <c r="D80" s="9" t="s">
        <v>389</v>
      </c>
      <c r="E80" s="53">
        <v>1</v>
      </c>
      <c r="F80" s="84">
        <v>61092.436974789918</v>
      </c>
      <c r="G80" s="84">
        <f t="shared" si="17"/>
        <v>11607.563025210085</v>
      </c>
      <c r="H80" s="62">
        <f t="shared" si="9"/>
        <v>72700</v>
      </c>
      <c r="I80" s="71">
        <f t="shared" si="15"/>
        <v>61092.436974789918</v>
      </c>
      <c r="J80" s="76">
        <f t="shared" si="16"/>
        <v>72700</v>
      </c>
      <c r="K80" s="16"/>
      <c r="L80" s="16"/>
      <c r="M80" s="40">
        <f t="shared" si="13"/>
        <v>0</v>
      </c>
      <c r="N80" s="41">
        <f t="shared" si="11"/>
        <v>0</v>
      </c>
      <c r="O80" s="41">
        <f t="shared" si="7"/>
        <v>0</v>
      </c>
      <c r="P80" s="7" t="str">
        <f t="shared" si="14"/>
        <v>OK</v>
      </c>
      <c r="Q80" s="4"/>
    </row>
    <row r="81" spans="1:17" s="3" customFormat="1" ht="45" x14ac:dyDescent="0.2">
      <c r="A81" s="6">
        <v>70</v>
      </c>
      <c r="B81" s="17" t="s">
        <v>276</v>
      </c>
      <c r="C81" s="8" t="s">
        <v>71</v>
      </c>
      <c r="D81" s="9" t="s">
        <v>390</v>
      </c>
      <c r="E81" s="53">
        <v>1</v>
      </c>
      <c r="F81" s="84">
        <v>1771512.6050420168</v>
      </c>
      <c r="G81" s="84">
        <f t="shared" si="17"/>
        <v>336587.39495798323</v>
      </c>
      <c r="H81" s="62">
        <f t="shared" si="9"/>
        <v>2108100</v>
      </c>
      <c r="I81" s="71">
        <f t="shared" si="15"/>
        <v>1771512.6050420168</v>
      </c>
      <c r="J81" s="76">
        <f t="shared" si="16"/>
        <v>2108100</v>
      </c>
      <c r="K81" s="16"/>
      <c r="L81" s="16"/>
      <c r="M81" s="40">
        <f t="shared" si="13"/>
        <v>0</v>
      </c>
      <c r="N81" s="41">
        <f t="shared" si="11"/>
        <v>0</v>
      </c>
      <c r="O81" s="41">
        <f t="shared" si="7"/>
        <v>0</v>
      </c>
      <c r="P81" s="7" t="str">
        <f t="shared" si="14"/>
        <v>OK</v>
      </c>
      <c r="Q81" s="4"/>
    </row>
    <row r="82" spans="1:17" s="3" customFormat="1" ht="90" x14ac:dyDescent="0.2">
      <c r="A82" s="6">
        <v>71</v>
      </c>
      <c r="B82" s="17" t="s">
        <v>277</v>
      </c>
      <c r="C82" s="8" t="s">
        <v>72</v>
      </c>
      <c r="D82" s="9" t="s">
        <v>390</v>
      </c>
      <c r="E82" s="53">
        <v>1</v>
      </c>
      <c r="F82" s="84">
        <v>4700000</v>
      </c>
      <c r="G82" s="84">
        <f t="shared" si="17"/>
        <v>893000</v>
      </c>
      <c r="H82" s="62">
        <f t="shared" si="9"/>
        <v>5593000</v>
      </c>
      <c r="I82" s="71">
        <f t="shared" si="15"/>
        <v>4700000</v>
      </c>
      <c r="J82" s="76">
        <f t="shared" si="16"/>
        <v>5593000</v>
      </c>
      <c r="K82" s="16"/>
      <c r="L82" s="16"/>
      <c r="M82" s="40">
        <f t="shared" si="13"/>
        <v>0</v>
      </c>
      <c r="N82" s="41">
        <f t="shared" si="11"/>
        <v>0</v>
      </c>
      <c r="O82" s="41">
        <f t="shared" si="7"/>
        <v>0</v>
      </c>
      <c r="P82" s="7" t="str">
        <f t="shared" si="14"/>
        <v>OK</v>
      </c>
      <c r="Q82" s="4"/>
    </row>
    <row r="83" spans="1:17" s="3" customFormat="1" ht="60" x14ac:dyDescent="0.2">
      <c r="A83" s="6">
        <v>72</v>
      </c>
      <c r="B83" s="17" t="s">
        <v>278</v>
      </c>
      <c r="C83" s="8" t="s">
        <v>73</v>
      </c>
      <c r="D83" s="9" t="s">
        <v>391</v>
      </c>
      <c r="E83" s="53">
        <v>1</v>
      </c>
      <c r="F83" s="84">
        <v>11764.705882352942</v>
      </c>
      <c r="G83" s="84">
        <f t="shared" si="17"/>
        <v>2235.294117647059</v>
      </c>
      <c r="H83" s="62">
        <f t="shared" si="9"/>
        <v>14000.000000000002</v>
      </c>
      <c r="I83" s="71">
        <f t="shared" si="15"/>
        <v>11764.705882352942</v>
      </c>
      <c r="J83" s="76">
        <f t="shared" si="16"/>
        <v>14000.000000000002</v>
      </c>
      <c r="K83" s="16"/>
      <c r="L83" s="16"/>
      <c r="M83" s="40">
        <f t="shared" si="13"/>
        <v>0</v>
      </c>
      <c r="N83" s="41">
        <f t="shared" si="11"/>
        <v>0</v>
      </c>
      <c r="O83" s="41">
        <f t="shared" si="7"/>
        <v>0</v>
      </c>
      <c r="P83" s="7" t="str">
        <f t="shared" si="14"/>
        <v>OK</v>
      </c>
      <c r="Q83" s="4"/>
    </row>
    <row r="84" spans="1:17" s="3" customFormat="1" ht="60" x14ac:dyDescent="0.2">
      <c r="A84" s="6">
        <v>73</v>
      </c>
      <c r="B84" s="17" t="s">
        <v>279</v>
      </c>
      <c r="C84" s="8" t="s">
        <v>74</v>
      </c>
      <c r="D84" s="9" t="s">
        <v>391</v>
      </c>
      <c r="E84" s="53">
        <v>1</v>
      </c>
      <c r="F84" s="84">
        <v>34369.747899159665</v>
      </c>
      <c r="G84" s="84">
        <f t="shared" si="17"/>
        <v>6530.2521008403364</v>
      </c>
      <c r="H84" s="62">
        <f t="shared" si="9"/>
        <v>40900</v>
      </c>
      <c r="I84" s="71">
        <f t="shared" si="15"/>
        <v>34369.747899159665</v>
      </c>
      <c r="J84" s="76">
        <f t="shared" si="16"/>
        <v>40900</v>
      </c>
      <c r="K84" s="16"/>
      <c r="L84" s="16"/>
      <c r="M84" s="40">
        <f t="shared" si="13"/>
        <v>0</v>
      </c>
      <c r="N84" s="41">
        <f t="shared" si="11"/>
        <v>0</v>
      </c>
      <c r="O84" s="41">
        <f t="shared" si="7"/>
        <v>0</v>
      </c>
      <c r="P84" s="7" t="str">
        <f t="shared" si="14"/>
        <v>OK</v>
      </c>
      <c r="Q84" s="4"/>
    </row>
    <row r="85" spans="1:17" s="3" customFormat="1" ht="75" x14ac:dyDescent="0.2">
      <c r="A85" s="6">
        <v>74</v>
      </c>
      <c r="B85" s="17" t="s">
        <v>278</v>
      </c>
      <c r="C85" s="8" t="s">
        <v>75</v>
      </c>
      <c r="D85" s="9" t="s">
        <v>24</v>
      </c>
      <c r="E85" s="53">
        <v>1</v>
      </c>
      <c r="F85" s="84">
        <v>45966.386554621851</v>
      </c>
      <c r="G85" s="84">
        <f t="shared" si="17"/>
        <v>8733.6134453781524</v>
      </c>
      <c r="H85" s="62">
        <f t="shared" si="9"/>
        <v>54700</v>
      </c>
      <c r="I85" s="71">
        <f t="shared" si="15"/>
        <v>45966.386554621851</v>
      </c>
      <c r="J85" s="76">
        <f t="shared" si="16"/>
        <v>54700</v>
      </c>
      <c r="K85" s="16"/>
      <c r="L85" s="16"/>
      <c r="M85" s="40">
        <f t="shared" si="13"/>
        <v>0</v>
      </c>
      <c r="N85" s="41">
        <f t="shared" si="11"/>
        <v>0</v>
      </c>
      <c r="O85" s="41">
        <f t="shared" si="7"/>
        <v>0</v>
      </c>
      <c r="P85" s="7" t="str">
        <f t="shared" si="14"/>
        <v>OK</v>
      </c>
      <c r="Q85" s="4"/>
    </row>
    <row r="86" spans="1:17" s="3" customFormat="1" ht="45" x14ac:dyDescent="0.2">
      <c r="A86" s="6">
        <v>75</v>
      </c>
      <c r="B86" s="17" t="s">
        <v>280</v>
      </c>
      <c r="C86" s="8" t="s">
        <v>76</v>
      </c>
      <c r="D86" s="9" t="s">
        <v>392</v>
      </c>
      <c r="E86" s="53">
        <v>1</v>
      </c>
      <c r="F86" s="84">
        <v>32600</v>
      </c>
      <c r="G86" s="84">
        <v>0</v>
      </c>
      <c r="H86" s="62">
        <f t="shared" si="9"/>
        <v>32600</v>
      </c>
      <c r="I86" s="71">
        <f t="shared" si="15"/>
        <v>32600</v>
      </c>
      <c r="J86" s="76">
        <f t="shared" si="16"/>
        <v>32600</v>
      </c>
      <c r="K86" s="16"/>
      <c r="L86" s="16"/>
      <c r="M86" s="40">
        <f t="shared" si="13"/>
        <v>0</v>
      </c>
      <c r="N86" s="41">
        <f t="shared" si="11"/>
        <v>0</v>
      </c>
      <c r="O86" s="41">
        <f t="shared" si="7"/>
        <v>0</v>
      </c>
      <c r="P86" s="7" t="str">
        <f t="shared" si="14"/>
        <v>OK</v>
      </c>
      <c r="Q86" s="4"/>
    </row>
    <row r="87" spans="1:17" s="3" customFormat="1" ht="45" x14ac:dyDescent="0.2">
      <c r="A87" s="6">
        <v>76</v>
      </c>
      <c r="B87" s="17" t="s">
        <v>281</v>
      </c>
      <c r="C87" s="8" t="s">
        <v>77</v>
      </c>
      <c r="D87" s="9" t="s">
        <v>393</v>
      </c>
      <c r="E87" s="53">
        <v>1</v>
      </c>
      <c r="F87" s="84">
        <v>7815.1260504201682</v>
      </c>
      <c r="G87" s="84">
        <f>+F87*19%</f>
        <v>1484.873949579832</v>
      </c>
      <c r="H87" s="62">
        <f t="shared" si="9"/>
        <v>9300</v>
      </c>
      <c r="I87" s="71">
        <f t="shared" si="15"/>
        <v>7815.1260504201682</v>
      </c>
      <c r="J87" s="76">
        <f t="shared" si="16"/>
        <v>9300</v>
      </c>
      <c r="K87" s="16"/>
      <c r="L87" s="16"/>
      <c r="M87" s="40">
        <f t="shared" si="13"/>
        <v>0</v>
      </c>
      <c r="N87" s="41">
        <f t="shared" si="11"/>
        <v>0</v>
      </c>
      <c r="O87" s="41">
        <f t="shared" si="7"/>
        <v>0</v>
      </c>
      <c r="P87" s="7" t="str">
        <f t="shared" si="14"/>
        <v>OK</v>
      </c>
      <c r="Q87" s="4"/>
    </row>
    <row r="88" spans="1:17" s="3" customFormat="1" ht="45" x14ac:dyDescent="0.2">
      <c r="A88" s="6">
        <v>77</v>
      </c>
      <c r="B88" s="17" t="s">
        <v>282</v>
      </c>
      <c r="C88" s="8" t="s">
        <v>78</v>
      </c>
      <c r="D88" s="9" t="s">
        <v>24</v>
      </c>
      <c r="E88" s="53">
        <v>1</v>
      </c>
      <c r="F88" s="84">
        <v>49117.647058823532</v>
      </c>
      <c r="G88" s="84">
        <f t="shared" ref="G88:G127" si="18">+F88*19%</f>
        <v>9332.3529411764703</v>
      </c>
      <c r="H88" s="62">
        <f t="shared" si="9"/>
        <v>58450</v>
      </c>
      <c r="I88" s="71">
        <f t="shared" si="15"/>
        <v>49117.647058823532</v>
      </c>
      <c r="J88" s="76">
        <f t="shared" si="16"/>
        <v>58450</v>
      </c>
      <c r="K88" s="16"/>
      <c r="L88" s="16"/>
      <c r="M88" s="40">
        <f t="shared" si="13"/>
        <v>0</v>
      </c>
      <c r="N88" s="41">
        <f t="shared" si="11"/>
        <v>0</v>
      </c>
      <c r="O88" s="41">
        <f t="shared" si="7"/>
        <v>0</v>
      </c>
      <c r="P88" s="7" t="str">
        <f t="shared" si="14"/>
        <v>OK</v>
      </c>
      <c r="Q88" s="4"/>
    </row>
    <row r="89" spans="1:17" s="3" customFormat="1" ht="45" x14ac:dyDescent="0.2">
      <c r="A89" s="6">
        <v>78</v>
      </c>
      <c r="B89" s="17" t="s">
        <v>283</v>
      </c>
      <c r="C89" s="8" t="s">
        <v>79</v>
      </c>
      <c r="D89" s="9" t="s">
        <v>394</v>
      </c>
      <c r="E89" s="53">
        <v>1</v>
      </c>
      <c r="F89" s="84">
        <v>48193.277310924372</v>
      </c>
      <c r="G89" s="84">
        <f t="shared" si="18"/>
        <v>9156.7226890756301</v>
      </c>
      <c r="H89" s="62">
        <f t="shared" si="9"/>
        <v>57350</v>
      </c>
      <c r="I89" s="71">
        <f t="shared" si="15"/>
        <v>48193.277310924372</v>
      </c>
      <c r="J89" s="76">
        <f t="shared" si="16"/>
        <v>57350</v>
      </c>
      <c r="K89" s="16"/>
      <c r="L89" s="16"/>
      <c r="M89" s="40">
        <f t="shared" si="13"/>
        <v>0</v>
      </c>
      <c r="N89" s="41">
        <f t="shared" si="11"/>
        <v>0</v>
      </c>
      <c r="O89" s="41">
        <f t="shared" si="7"/>
        <v>0</v>
      </c>
      <c r="P89" s="7" t="str">
        <f t="shared" si="14"/>
        <v>OK</v>
      </c>
      <c r="Q89" s="4"/>
    </row>
    <row r="90" spans="1:17" s="3" customFormat="1" ht="45" x14ac:dyDescent="0.2">
      <c r="A90" s="6">
        <v>79</v>
      </c>
      <c r="B90" s="17" t="s">
        <v>284</v>
      </c>
      <c r="C90" s="8" t="s">
        <v>80</v>
      </c>
      <c r="D90" s="9" t="s">
        <v>392</v>
      </c>
      <c r="E90" s="53">
        <v>1</v>
      </c>
      <c r="F90" s="84">
        <v>52815.126050420171</v>
      </c>
      <c r="G90" s="84">
        <f t="shared" si="18"/>
        <v>10034.873949579833</v>
      </c>
      <c r="H90" s="62">
        <f t="shared" si="9"/>
        <v>62850</v>
      </c>
      <c r="I90" s="71">
        <f t="shared" si="15"/>
        <v>52815.126050420171</v>
      </c>
      <c r="J90" s="76">
        <f t="shared" si="16"/>
        <v>62850</v>
      </c>
      <c r="K90" s="16"/>
      <c r="L90" s="16"/>
      <c r="M90" s="40">
        <f t="shared" si="13"/>
        <v>0</v>
      </c>
      <c r="N90" s="41">
        <f t="shared" si="11"/>
        <v>0</v>
      </c>
      <c r="O90" s="41">
        <f t="shared" si="7"/>
        <v>0</v>
      </c>
      <c r="P90" s="7" t="str">
        <f t="shared" si="14"/>
        <v>OK</v>
      </c>
      <c r="Q90" s="4"/>
    </row>
    <row r="91" spans="1:17" s="3" customFormat="1" ht="45" x14ac:dyDescent="0.2">
      <c r="A91" s="6">
        <v>80</v>
      </c>
      <c r="B91" s="17" t="s">
        <v>285</v>
      </c>
      <c r="C91" s="8" t="s">
        <v>81</v>
      </c>
      <c r="D91" s="9" t="s">
        <v>392</v>
      </c>
      <c r="E91" s="53">
        <v>1</v>
      </c>
      <c r="F91" s="84">
        <v>59117.647058823532</v>
      </c>
      <c r="G91" s="84">
        <f t="shared" si="18"/>
        <v>11232.35294117647</v>
      </c>
      <c r="H91" s="62">
        <f t="shared" si="9"/>
        <v>70350</v>
      </c>
      <c r="I91" s="71">
        <f t="shared" si="15"/>
        <v>59117.647058823532</v>
      </c>
      <c r="J91" s="76">
        <f t="shared" si="16"/>
        <v>70350</v>
      </c>
      <c r="K91" s="16"/>
      <c r="L91" s="16"/>
      <c r="M91" s="40">
        <f t="shared" si="13"/>
        <v>0</v>
      </c>
      <c r="N91" s="41">
        <f t="shared" si="11"/>
        <v>0</v>
      </c>
      <c r="O91" s="41">
        <f t="shared" si="7"/>
        <v>0</v>
      </c>
      <c r="P91" s="7" t="str">
        <f t="shared" si="14"/>
        <v>OK</v>
      </c>
      <c r="Q91" s="4"/>
    </row>
    <row r="92" spans="1:17" s="3" customFormat="1" ht="75" x14ac:dyDescent="0.2">
      <c r="A92" s="6">
        <v>81</v>
      </c>
      <c r="B92" s="17" t="s">
        <v>286</v>
      </c>
      <c r="C92" s="8" t="s">
        <v>82</v>
      </c>
      <c r="D92" s="9" t="s">
        <v>395</v>
      </c>
      <c r="E92" s="53">
        <v>1</v>
      </c>
      <c r="F92" s="84">
        <v>347058.82352941181</v>
      </c>
      <c r="G92" s="84">
        <f t="shared" si="18"/>
        <v>65941.176470588238</v>
      </c>
      <c r="H92" s="62">
        <f t="shared" si="9"/>
        <v>413000.00000000006</v>
      </c>
      <c r="I92" s="71">
        <f t="shared" si="15"/>
        <v>347058.82352941181</v>
      </c>
      <c r="J92" s="76">
        <f t="shared" si="16"/>
        <v>413000.00000000006</v>
      </c>
      <c r="K92" s="16"/>
      <c r="L92" s="16"/>
      <c r="M92" s="40">
        <f t="shared" si="13"/>
        <v>0</v>
      </c>
      <c r="N92" s="41">
        <f t="shared" si="11"/>
        <v>0</v>
      </c>
      <c r="O92" s="41">
        <f t="shared" si="7"/>
        <v>0</v>
      </c>
      <c r="P92" s="7" t="str">
        <f t="shared" si="14"/>
        <v>OK</v>
      </c>
      <c r="Q92" s="4"/>
    </row>
    <row r="93" spans="1:17" s="3" customFormat="1" ht="60" x14ac:dyDescent="0.2">
      <c r="A93" s="6">
        <v>82</v>
      </c>
      <c r="B93" s="17" t="s">
        <v>287</v>
      </c>
      <c r="C93" s="8" t="s">
        <v>83</v>
      </c>
      <c r="D93" s="9" t="s">
        <v>392</v>
      </c>
      <c r="E93" s="53">
        <v>1</v>
      </c>
      <c r="F93" s="84">
        <v>169873.94957983194</v>
      </c>
      <c r="G93" s="84">
        <f t="shared" si="18"/>
        <v>32276.050420168071</v>
      </c>
      <c r="H93" s="62">
        <f t="shared" si="9"/>
        <v>202150</v>
      </c>
      <c r="I93" s="71">
        <f t="shared" si="15"/>
        <v>169873.94957983194</v>
      </c>
      <c r="J93" s="76">
        <f t="shared" si="16"/>
        <v>202150</v>
      </c>
      <c r="K93" s="16"/>
      <c r="L93" s="16"/>
      <c r="M93" s="40">
        <f t="shared" si="13"/>
        <v>0</v>
      </c>
      <c r="N93" s="41">
        <f t="shared" si="11"/>
        <v>0</v>
      </c>
      <c r="O93" s="41">
        <f t="shared" si="7"/>
        <v>0</v>
      </c>
      <c r="P93" s="7" t="str">
        <f t="shared" si="14"/>
        <v>OK</v>
      </c>
      <c r="Q93" s="4"/>
    </row>
    <row r="94" spans="1:17" s="3" customFormat="1" ht="60" x14ac:dyDescent="0.2">
      <c r="A94" s="6">
        <v>83</v>
      </c>
      <c r="B94" s="17" t="s">
        <v>288</v>
      </c>
      <c r="C94" s="8" t="s">
        <v>84</v>
      </c>
      <c r="D94" s="9" t="s">
        <v>392</v>
      </c>
      <c r="E94" s="53">
        <v>1</v>
      </c>
      <c r="F94" s="84">
        <v>24789.915966386554</v>
      </c>
      <c r="G94" s="84">
        <f t="shared" si="18"/>
        <v>4710.0840336134452</v>
      </c>
      <c r="H94" s="62">
        <f t="shared" si="9"/>
        <v>29500</v>
      </c>
      <c r="I94" s="71">
        <f t="shared" si="15"/>
        <v>24789.915966386554</v>
      </c>
      <c r="J94" s="76">
        <f t="shared" si="16"/>
        <v>29500</v>
      </c>
      <c r="K94" s="16"/>
      <c r="L94" s="16"/>
      <c r="M94" s="40">
        <f t="shared" si="13"/>
        <v>0</v>
      </c>
      <c r="N94" s="41">
        <f t="shared" si="11"/>
        <v>0</v>
      </c>
      <c r="O94" s="41">
        <f t="shared" si="7"/>
        <v>0</v>
      </c>
      <c r="P94" s="7" t="str">
        <f t="shared" si="14"/>
        <v>OK</v>
      </c>
      <c r="Q94" s="4"/>
    </row>
    <row r="95" spans="1:17" s="3" customFormat="1" ht="30" x14ac:dyDescent="0.2">
      <c r="A95" s="6">
        <v>84</v>
      </c>
      <c r="B95" s="17" t="s">
        <v>289</v>
      </c>
      <c r="C95" s="8" t="s">
        <v>85</v>
      </c>
      <c r="D95" s="9" t="s">
        <v>392</v>
      </c>
      <c r="E95" s="53">
        <v>1</v>
      </c>
      <c r="F95" s="84">
        <v>29650</v>
      </c>
      <c r="G95" s="84">
        <v>0</v>
      </c>
      <c r="H95" s="62">
        <f t="shared" si="9"/>
        <v>29650</v>
      </c>
      <c r="I95" s="71">
        <f t="shared" si="15"/>
        <v>29650</v>
      </c>
      <c r="J95" s="76">
        <f t="shared" si="16"/>
        <v>29650</v>
      </c>
      <c r="K95" s="16"/>
      <c r="L95" s="16"/>
      <c r="M95" s="40">
        <f t="shared" si="13"/>
        <v>0</v>
      </c>
      <c r="N95" s="41">
        <f t="shared" si="11"/>
        <v>0</v>
      </c>
      <c r="O95" s="41">
        <f t="shared" si="7"/>
        <v>0</v>
      </c>
      <c r="P95" s="7" t="str">
        <f t="shared" si="14"/>
        <v>OK</v>
      </c>
      <c r="Q95" s="4"/>
    </row>
    <row r="96" spans="1:17" s="3" customFormat="1" ht="165" x14ac:dyDescent="0.2">
      <c r="A96" s="6">
        <v>85</v>
      </c>
      <c r="B96" s="17" t="s">
        <v>290</v>
      </c>
      <c r="C96" s="8" t="s">
        <v>86</v>
      </c>
      <c r="D96" s="9" t="s">
        <v>24</v>
      </c>
      <c r="E96" s="53">
        <v>1</v>
      </c>
      <c r="F96" s="84">
        <v>15168.067226890757</v>
      </c>
      <c r="G96" s="84">
        <f t="shared" si="18"/>
        <v>2881.932773109244</v>
      </c>
      <c r="H96" s="62">
        <f t="shared" si="9"/>
        <v>18050</v>
      </c>
      <c r="I96" s="71">
        <f t="shared" si="15"/>
        <v>15168.067226890757</v>
      </c>
      <c r="J96" s="76">
        <f t="shared" si="16"/>
        <v>18050</v>
      </c>
      <c r="K96" s="16"/>
      <c r="L96" s="16"/>
      <c r="M96" s="40">
        <f t="shared" si="13"/>
        <v>0</v>
      </c>
      <c r="N96" s="41">
        <f t="shared" si="11"/>
        <v>0</v>
      </c>
      <c r="O96" s="41">
        <f t="shared" si="7"/>
        <v>0</v>
      </c>
      <c r="P96" s="7" t="str">
        <f t="shared" si="14"/>
        <v>OK</v>
      </c>
      <c r="Q96" s="4"/>
    </row>
    <row r="97" spans="1:17" s="3" customFormat="1" ht="60" x14ac:dyDescent="0.2">
      <c r="A97" s="6">
        <v>86</v>
      </c>
      <c r="B97" s="17" t="s">
        <v>291</v>
      </c>
      <c r="C97" s="8" t="s">
        <v>87</v>
      </c>
      <c r="D97" s="9" t="s">
        <v>24</v>
      </c>
      <c r="E97" s="53">
        <v>1</v>
      </c>
      <c r="F97" s="84">
        <v>6428.5714285714284</v>
      </c>
      <c r="G97" s="84">
        <f t="shared" si="18"/>
        <v>1221.4285714285713</v>
      </c>
      <c r="H97" s="62">
        <f t="shared" si="9"/>
        <v>7650</v>
      </c>
      <c r="I97" s="71">
        <f t="shared" si="15"/>
        <v>6428.5714285714284</v>
      </c>
      <c r="J97" s="76">
        <f t="shared" si="16"/>
        <v>7650</v>
      </c>
      <c r="K97" s="16"/>
      <c r="L97" s="16"/>
      <c r="M97" s="40">
        <f t="shared" si="13"/>
        <v>0</v>
      </c>
      <c r="N97" s="41">
        <f t="shared" si="11"/>
        <v>0</v>
      </c>
      <c r="O97" s="41">
        <f t="shared" si="7"/>
        <v>0</v>
      </c>
      <c r="P97" s="7" t="str">
        <f t="shared" si="14"/>
        <v>OK</v>
      </c>
      <c r="Q97" s="4"/>
    </row>
    <row r="98" spans="1:17" s="3" customFormat="1" ht="45" x14ac:dyDescent="0.2">
      <c r="A98" s="6">
        <v>87</v>
      </c>
      <c r="B98" s="17" t="s">
        <v>292</v>
      </c>
      <c r="C98" s="8" t="s">
        <v>88</v>
      </c>
      <c r="D98" s="9" t="s">
        <v>24</v>
      </c>
      <c r="E98" s="53">
        <v>1</v>
      </c>
      <c r="F98" s="84">
        <v>6260.5042016806728</v>
      </c>
      <c r="G98" s="84">
        <f t="shared" si="18"/>
        <v>1189.4957983193278</v>
      </c>
      <c r="H98" s="62">
        <f t="shared" si="9"/>
        <v>7450.0000000000009</v>
      </c>
      <c r="I98" s="71">
        <f t="shared" si="15"/>
        <v>6260.5042016806728</v>
      </c>
      <c r="J98" s="76">
        <f t="shared" si="16"/>
        <v>7450.0000000000009</v>
      </c>
      <c r="K98" s="16"/>
      <c r="L98" s="16"/>
      <c r="M98" s="40">
        <f t="shared" si="13"/>
        <v>0</v>
      </c>
      <c r="N98" s="41">
        <f t="shared" si="11"/>
        <v>0</v>
      </c>
      <c r="O98" s="41">
        <f t="shared" si="7"/>
        <v>0</v>
      </c>
      <c r="P98" s="7" t="str">
        <f t="shared" si="14"/>
        <v>OK</v>
      </c>
      <c r="Q98" s="4"/>
    </row>
    <row r="99" spans="1:17" s="3" customFormat="1" ht="45" x14ac:dyDescent="0.2">
      <c r="A99" s="6">
        <v>88</v>
      </c>
      <c r="B99" s="17" t="s">
        <v>293</v>
      </c>
      <c r="C99" s="8" t="s">
        <v>89</v>
      </c>
      <c r="D99" s="9" t="s">
        <v>24</v>
      </c>
      <c r="E99" s="53">
        <v>1</v>
      </c>
      <c r="F99" s="84">
        <v>5630.2521008403364</v>
      </c>
      <c r="G99" s="84">
        <f t="shared" si="18"/>
        <v>1069.747899159664</v>
      </c>
      <c r="H99" s="62">
        <f t="shared" si="9"/>
        <v>6700</v>
      </c>
      <c r="I99" s="71">
        <f t="shared" si="15"/>
        <v>5630.2521008403364</v>
      </c>
      <c r="J99" s="76">
        <f t="shared" si="16"/>
        <v>6700</v>
      </c>
      <c r="K99" s="16"/>
      <c r="L99" s="16"/>
      <c r="M99" s="40">
        <f t="shared" si="13"/>
        <v>0</v>
      </c>
      <c r="N99" s="41">
        <f t="shared" si="11"/>
        <v>0</v>
      </c>
      <c r="O99" s="41">
        <f t="shared" si="7"/>
        <v>0</v>
      </c>
      <c r="P99" s="7" t="str">
        <f t="shared" si="14"/>
        <v>OK</v>
      </c>
      <c r="Q99" s="4"/>
    </row>
    <row r="100" spans="1:17" s="3" customFormat="1" ht="60" x14ac:dyDescent="0.2">
      <c r="A100" s="6">
        <v>89</v>
      </c>
      <c r="B100" s="17" t="s">
        <v>294</v>
      </c>
      <c r="C100" s="8" t="s">
        <v>90</v>
      </c>
      <c r="D100" s="9" t="s">
        <v>24</v>
      </c>
      <c r="E100" s="53">
        <v>1</v>
      </c>
      <c r="F100" s="84">
        <v>2773.1092436974791</v>
      </c>
      <c r="G100" s="84">
        <f t="shared" si="18"/>
        <v>526.89075630252103</v>
      </c>
      <c r="H100" s="62">
        <f t="shared" si="9"/>
        <v>3300</v>
      </c>
      <c r="I100" s="71">
        <f t="shared" si="15"/>
        <v>2773.1092436974791</v>
      </c>
      <c r="J100" s="76">
        <f t="shared" si="16"/>
        <v>3300</v>
      </c>
      <c r="K100" s="16"/>
      <c r="L100" s="16"/>
      <c r="M100" s="40">
        <f t="shared" si="13"/>
        <v>0</v>
      </c>
      <c r="N100" s="41">
        <f t="shared" si="11"/>
        <v>0</v>
      </c>
      <c r="O100" s="41">
        <f t="shared" si="7"/>
        <v>0</v>
      </c>
      <c r="P100" s="7" t="str">
        <f t="shared" si="14"/>
        <v>OK</v>
      </c>
      <c r="Q100" s="4"/>
    </row>
    <row r="101" spans="1:17" s="3" customFormat="1" ht="30" x14ac:dyDescent="0.2">
      <c r="A101" s="6">
        <v>90</v>
      </c>
      <c r="B101" s="17" t="s">
        <v>295</v>
      </c>
      <c r="C101" s="8" t="s">
        <v>91</v>
      </c>
      <c r="D101" s="9" t="s">
        <v>396</v>
      </c>
      <c r="E101" s="53">
        <v>1</v>
      </c>
      <c r="F101" s="84">
        <v>16008.403361344539</v>
      </c>
      <c r="G101" s="84">
        <f t="shared" si="18"/>
        <v>3041.5966386554624</v>
      </c>
      <c r="H101" s="62">
        <f t="shared" si="9"/>
        <v>19050</v>
      </c>
      <c r="I101" s="71">
        <f t="shared" si="15"/>
        <v>16008.403361344539</v>
      </c>
      <c r="J101" s="76">
        <f t="shared" si="16"/>
        <v>19050</v>
      </c>
      <c r="K101" s="16"/>
      <c r="L101" s="16"/>
      <c r="M101" s="40">
        <f t="shared" si="13"/>
        <v>0</v>
      </c>
      <c r="N101" s="41">
        <f t="shared" si="11"/>
        <v>0</v>
      </c>
      <c r="O101" s="41">
        <f t="shared" si="7"/>
        <v>0</v>
      </c>
      <c r="P101" s="7" t="str">
        <f t="shared" si="14"/>
        <v>OK</v>
      </c>
      <c r="Q101" s="4"/>
    </row>
    <row r="102" spans="1:17" s="3" customFormat="1" ht="30" x14ac:dyDescent="0.2">
      <c r="A102" s="6">
        <v>91</v>
      </c>
      <c r="B102" s="17" t="s">
        <v>296</v>
      </c>
      <c r="C102" s="8" t="s">
        <v>92</v>
      </c>
      <c r="D102" s="9" t="s">
        <v>24</v>
      </c>
      <c r="E102" s="53">
        <v>1</v>
      </c>
      <c r="F102" s="84">
        <v>16428.571428571428</v>
      </c>
      <c r="G102" s="84">
        <f t="shared" si="18"/>
        <v>3121.4285714285711</v>
      </c>
      <c r="H102" s="62">
        <f t="shared" si="9"/>
        <v>19550</v>
      </c>
      <c r="I102" s="71">
        <f t="shared" si="15"/>
        <v>16428.571428571428</v>
      </c>
      <c r="J102" s="76">
        <f t="shared" si="16"/>
        <v>19550</v>
      </c>
      <c r="K102" s="16"/>
      <c r="L102" s="16"/>
      <c r="M102" s="40">
        <f t="shared" si="13"/>
        <v>0</v>
      </c>
      <c r="N102" s="41">
        <f t="shared" si="11"/>
        <v>0</v>
      </c>
      <c r="O102" s="41">
        <f t="shared" si="7"/>
        <v>0</v>
      </c>
      <c r="P102" s="7" t="str">
        <f t="shared" si="14"/>
        <v>OK</v>
      </c>
      <c r="Q102" s="4"/>
    </row>
    <row r="103" spans="1:17" s="3" customFormat="1" ht="75" x14ac:dyDescent="0.2">
      <c r="A103" s="6">
        <v>92</v>
      </c>
      <c r="B103" s="17" t="s">
        <v>297</v>
      </c>
      <c r="C103" s="8" t="s">
        <v>93</v>
      </c>
      <c r="D103" s="9" t="s">
        <v>24</v>
      </c>
      <c r="E103" s="53">
        <v>1</v>
      </c>
      <c r="F103" s="84">
        <v>3487.3949579831933</v>
      </c>
      <c r="G103" s="84">
        <f t="shared" si="18"/>
        <v>662.60504201680669</v>
      </c>
      <c r="H103" s="62">
        <f t="shared" si="9"/>
        <v>4150</v>
      </c>
      <c r="I103" s="71">
        <f t="shared" si="15"/>
        <v>3487.3949579831933</v>
      </c>
      <c r="J103" s="76">
        <f t="shared" si="16"/>
        <v>4150</v>
      </c>
      <c r="K103" s="16"/>
      <c r="L103" s="16"/>
      <c r="M103" s="40">
        <f t="shared" si="13"/>
        <v>0</v>
      </c>
      <c r="N103" s="41">
        <f t="shared" si="11"/>
        <v>0</v>
      </c>
      <c r="O103" s="41">
        <f t="shared" si="7"/>
        <v>0</v>
      </c>
      <c r="P103" s="7" t="str">
        <f t="shared" si="14"/>
        <v>OK</v>
      </c>
      <c r="Q103" s="4"/>
    </row>
    <row r="104" spans="1:17" s="3" customFormat="1" ht="90" x14ac:dyDescent="0.2">
      <c r="A104" s="6">
        <v>93</v>
      </c>
      <c r="B104" s="17" t="s">
        <v>298</v>
      </c>
      <c r="C104" s="8" t="s">
        <v>94</v>
      </c>
      <c r="D104" s="9" t="s">
        <v>24</v>
      </c>
      <c r="E104" s="53">
        <v>1</v>
      </c>
      <c r="F104" s="84">
        <v>5714.2857142857147</v>
      </c>
      <c r="G104" s="84">
        <f t="shared" si="18"/>
        <v>1085.7142857142858</v>
      </c>
      <c r="H104" s="62">
        <f t="shared" si="9"/>
        <v>6800</v>
      </c>
      <c r="I104" s="71">
        <f t="shared" si="15"/>
        <v>5714.2857142857147</v>
      </c>
      <c r="J104" s="76">
        <f t="shared" si="16"/>
        <v>6800</v>
      </c>
      <c r="K104" s="16"/>
      <c r="L104" s="16"/>
      <c r="M104" s="40">
        <f t="shared" si="13"/>
        <v>0</v>
      </c>
      <c r="N104" s="41">
        <f t="shared" si="11"/>
        <v>0</v>
      </c>
      <c r="O104" s="41">
        <f t="shared" si="7"/>
        <v>0</v>
      </c>
      <c r="P104" s="7" t="str">
        <f t="shared" si="14"/>
        <v>OK</v>
      </c>
      <c r="Q104" s="4"/>
    </row>
    <row r="105" spans="1:17" s="3" customFormat="1" ht="60" x14ac:dyDescent="0.2">
      <c r="A105" s="6">
        <v>94</v>
      </c>
      <c r="B105" s="17" t="s">
        <v>299</v>
      </c>
      <c r="C105" s="8" t="s">
        <v>95</v>
      </c>
      <c r="D105" s="9" t="s">
        <v>397</v>
      </c>
      <c r="E105" s="53">
        <v>1</v>
      </c>
      <c r="F105" s="84">
        <v>28655.462184873952</v>
      </c>
      <c r="G105" s="84">
        <f t="shared" si="18"/>
        <v>5444.5378151260511</v>
      </c>
      <c r="H105" s="62">
        <f t="shared" si="9"/>
        <v>34100</v>
      </c>
      <c r="I105" s="71">
        <f t="shared" si="15"/>
        <v>28655.462184873952</v>
      </c>
      <c r="J105" s="76">
        <f t="shared" si="16"/>
        <v>34100</v>
      </c>
      <c r="K105" s="16"/>
      <c r="L105" s="16"/>
      <c r="M105" s="40">
        <f t="shared" si="13"/>
        <v>0</v>
      </c>
      <c r="N105" s="41">
        <f t="shared" si="11"/>
        <v>0</v>
      </c>
      <c r="O105" s="41">
        <f t="shared" si="7"/>
        <v>0</v>
      </c>
      <c r="P105" s="7" t="str">
        <f t="shared" si="14"/>
        <v>OK</v>
      </c>
      <c r="Q105" s="4"/>
    </row>
    <row r="106" spans="1:17" s="3" customFormat="1" ht="45" x14ac:dyDescent="0.2">
      <c r="A106" s="6">
        <v>95</v>
      </c>
      <c r="B106" s="17" t="s">
        <v>300</v>
      </c>
      <c r="C106" s="8" t="s">
        <v>96</v>
      </c>
      <c r="D106" s="9" t="s">
        <v>398</v>
      </c>
      <c r="E106" s="53">
        <v>1</v>
      </c>
      <c r="F106" s="84">
        <v>966.38655462184875</v>
      </c>
      <c r="G106" s="84">
        <f t="shared" si="18"/>
        <v>183.61344537815125</v>
      </c>
      <c r="H106" s="62">
        <f t="shared" si="9"/>
        <v>1150</v>
      </c>
      <c r="I106" s="71">
        <f t="shared" si="15"/>
        <v>966.38655462184875</v>
      </c>
      <c r="J106" s="76">
        <f t="shared" si="16"/>
        <v>1150</v>
      </c>
      <c r="K106" s="16"/>
      <c r="L106" s="16"/>
      <c r="M106" s="40">
        <f t="shared" si="13"/>
        <v>0</v>
      </c>
      <c r="N106" s="41">
        <f t="shared" si="11"/>
        <v>0</v>
      </c>
      <c r="O106" s="41">
        <f t="shared" si="7"/>
        <v>0</v>
      </c>
      <c r="P106" s="7" t="str">
        <f t="shared" si="14"/>
        <v>OK</v>
      </c>
      <c r="Q106" s="4"/>
    </row>
    <row r="107" spans="1:17" s="3" customFormat="1" ht="45" x14ac:dyDescent="0.2">
      <c r="A107" s="6">
        <v>96</v>
      </c>
      <c r="B107" s="17" t="s">
        <v>301</v>
      </c>
      <c r="C107" s="8" t="s">
        <v>97</v>
      </c>
      <c r="D107" s="9" t="s">
        <v>23</v>
      </c>
      <c r="E107" s="53">
        <v>1</v>
      </c>
      <c r="F107" s="84">
        <v>504.20168067226894</v>
      </c>
      <c r="G107" s="84">
        <f t="shared" si="18"/>
        <v>95.798319327731093</v>
      </c>
      <c r="H107" s="62">
        <f t="shared" si="9"/>
        <v>600</v>
      </c>
      <c r="I107" s="71">
        <f t="shared" si="15"/>
        <v>504.20168067226894</v>
      </c>
      <c r="J107" s="76">
        <f t="shared" si="16"/>
        <v>600</v>
      </c>
      <c r="K107" s="16"/>
      <c r="L107" s="16"/>
      <c r="M107" s="40">
        <f t="shared" si="13"/>
        <v>0</v>
      </c>
      <c r="N107" s="41">
        <f t="shared" si="11"/>
        <v>0</v>
      </c>
      <c r="O107" s="41">
        <f t="shared" si="7"/>
        <v>0</v>
      </c>
      <c r="P107" s="7" t="str">
        <f t="shared" si="14"/>
        <v>OK</v>
      </c>
      <c r="Q107" s="4"/>
    </row>
    <row r="108" spans="1:17" s="3" customFormat="1" ht="105" x14ac:dyDescent="0.2">
      <c r="A108" s="6">
        <v>97</v>
      </c>
      <c r="B108" s="17" t="s">
        <v>302</v>
      </c>
      <c r="C108" s="8" t="s">
        <v>98</v>
      </c>
      <c r="D108" s="9" t="s">
        <v>399</v>
      </c>
      <c r="E108" s="53">
        <v>1</v>
      </c>
      <c r="F108" s="84">
        <v>270504.20168067235</v>
      </c>
      <c r="G108" s="84">
        <f t="shared" si="18"/>
        <v>51395.798319327747</v>
      </c>
      <c r="H108" s="62">
        <f t="shared" si="9"/>
        <v>321900.00000000012</v>
      </c>
      <c r="I108" s="71">
        <f t="shared" si="15"/>
        <v>270504.20168067235</v>
      </c>
      <c r="J108" s="76">
        <f t="shared" si="16"/>
        <v>321900.00000000012</v>
      </c>
      <c r="K108" s="16"/>
      <c r="L108" s="16"/>
      <c r="M108" s="40">
        <f t="shared" si="13"/>
        <v>0</v>
      </c>
      <c r="N108" s="41">
        <f t="shared" si="11"/>
        <v>0</v>
      </c>
      <c r="O108" s="41">
        <f t="shared" si="7"/>
        <v>0</v>
      </c>
      <c r="P108" s="7" t="str">
        <f t="shared" si="14"/>
        <v>OK</v>
      </c>
      <c r="Q108" s="4"/>
    </row>
    <row r="109" spans="1:17" s="3" customFormat="1" ht="105" x14ac:dyDescent="0.2">
      <c r="A109" s="6">
        <v>98</v>
      </c>
      <c r="B109" s="17" t="s">
        <v>302</v>
      </c>
      <c r="C109" s="8" t="s">
        <v>99</v>
      </c>
      <c r="D109" s="9" t="s">
        <v>24</v>
      </c>
      <c r="E109" s="53">
        <v>1</v>
      </c>
      <c r="F109" s="84">
        <v>192268.90756302522</v>
      </c>
      <c r="G109" s="84">
        <f t="shared" si="18"/>
        <v>36531.092436974795</v>
      </c>
      <c r="H109" s="62">
        <f t="shared" si="9"/>
        <v>228800</v>
      </c>
      <c r="I109" s="71">
        <f t="shared" si="15"/>
        <v>192268.90756302522</v>
      </c>
      <c r="J109" s="76">
        <f t="shared" si="16"/>
        <v>228800</v>
      </c>
      <c r="K109" s="16"/>
      <c r="L109" s="16"/>
      <c r="M109" s="40">
        <f t="shared" si="13"/>
        <v>0</v>
      </c>
      <c r="N109" s="41">
        <f t="shared" si="11"/>
        <v>0</v>
      </c>
      <c r="O109" s="41">
        <f t="shared" si="7"/>
        <v>0</v>
      </c>
      <c r="P109" s="7" t="str">
        <f t="shared" si="14"/>
        <v>OK</v>
      </c>
      <c r="Q109" s="4"/>
    </row>
    <row r="110" spans="1:17" s="3" customFormat="1" ht="90" x14ac:dyDescent="0.2">
      <c r="A110" s="6">
        <v>99</v>
      </c>
      <c r="B110" s="17" t="s">
        <v>303</v>
      </c>
      <c r="C110" s="8" t="s">
        <v>100</v>
      </c>
      <c r="D110" s="9" t="s">
        <v>24</v>
      </c>
      <c r="E110" s="53">
        <v>1</v>
      </c>
      <c r="F110" s="84">
        <v>198865.5462184874</v>
      </c>
      <c r="G110" s="84">
        <f t="shared" si="18"/>
        <v>37784.45378151261</v>
      </c>
      <c r="H110" s="62">
        <f t="shared" si="9"/>
        <v>236650</v>
      </c>
      <c r="I110" s="71">
        <f t="shared" si="15"/>
        <v>198865.5462184874</v>
      </c>
      <c r="J110" s="76">
        <f t="shared" si="16"/>
        <v>236650</v>
      </c>
      <c r="K110" s="16"/>
      <c r="L110" s="16"/>
      <c r="M110" s="40">
        <f t="shared" si="13"/>
        <v>0</v>
      </c>
      <c r="N110" s="41">
        <f t="shared" si="11"/>
        <v>0</v>
      </c>
      <c r="O110" s="41">
        <f t="shared" si="7"/>
        <v>0</v>
      </c>
      <c r="P110" s="7" t="str">
        <f t="shared" si="14"/>
        <v>OK</v>
      </c>
      <c r="Q110" s="4"/>
    </row>
    <row r="111" spans="1:17" s="3" customFormat="1" ht="30" x14ac:dyDescent="0.2">
      <c r="A111" s="6">
        <v>100</v>
      </c>
      <c r="B111" s="17" t="s">
        <v>303</v>
      </c>
      <c r="C111" s="8" t="s">
        <v>101</v>
      </c>
      <c r="D111" s="9" t="s">
        <v>24</v>
      </c>
      <c r="E111" s="53">
        <v>1</v>
      </c>
      <c r="F111" s="84">
        <v>75378.151260504208</v>
      </c>
      <c r="G111" s="84">
        <f t="shared" si="18"/>
        <v>14321.848739495799</v>
      </c>
      <c r="H111" s="62">
        <f t="shared" si="9"/>
        <v>89700</v>
      </c>
      <c r="I111" s="71">
        <f t="shared" si="15"/>
        <v>75378.151260504208</v>
      </c>
      <c r="J111" s="76">
        <f t="shared" si="16"/>
        <v>89700</v>
      </c>
      <c r="K111" s="16"/>
      <c r="L111" s="16"/>
      <c r="M111" s="40">
        <f t="shared" si="13"/>
        <v>0</v>
      </c>
      <c r="N111" s="41">
        <f t="shared" si="11"/>
        <v>0</v>
      </c>
      <c r="O111" s="41">
        <f t="shared" si="7"/>
        <v>0</v>
      </c>
      <c r="P111" s="7" t="str">
        <f t="shared" si="14"/>
        <v>OK</v>
      </c>
      <c r="Q111" s="4"/>
    </row>
    <row r="112" spans="1:17" s="3" customFormat="1" ht="195" x14ac:dyDescent="0.2">
      <c r="A112" s="6">
        <v>101</v>
      </c>
      <c r="B112" s="17" t="s">
        <v>304</v>
      </c>
      <c r="C112" s="8" t="s">
        <v>102</v>
      </c>
      <c r="D112" s="9" t="s">
        <v>24</v>
      </c>
      <c r="E112" s="53">
        <v>1</v>
      </c>
      <c r="F112" s="84">
        <v>6680.6722689075632</v>
      </c>
      <c r="G112" s="84">
        <f t="shared" si="18"/>
        <v>1269.327731092437</v>
      </c>
      <c r="H112" s="62">
        <f t="shared" si="9"/>
        <v>7950</v>
      </c>
      <c r="I112" s="71">
        <f t="shared" si="15"/>
        <v>6680.6722689075632</v>
      </c>
      <c r="J112" s="76">
        <f t="shared" si="16"/>
        <v>7950</v>
      </c>
      <c r="K112" s="16"/>
      <c r="L112" s="16"/>
      <c r="M112" s="40">
        <f t="shared" si="13"/>
        <v>0</v>
      </c>
      <c r="N112" s="41">
        <f t="shared" si="11"/>
        <v>0</v>
      </c>
      <c r="O112" s="41">
        <f t="shared" si="7"/>
        <v>0</v>
      </c>
      <c r="P112" s="7" t="str">
        <f t="shared" si="14"/>
        <v>OK</v>
      </c>
      <c r="Q112" s="4"/>
    </row>
    <row r="113" spans="1:17" s="3" customFormat="1" ht="165" x14ac:dyDescent="0.2">
      <c r="A113" s="6">
        <v>102</v>
      </c>
      <c r="B113" s="17" t="s">
        <v>304</v>
      </c>
      <c r="C113" s="8" t="s">
        <v>103</v>
      </c>
      <c r="D113" s="9" t="s">
        <v>24</v>
      </c>
      <c r="E113" s="53">
        <v>1</v>
      </c>
      <c r="F113" s="84">
        <v>8571.4285714285725</v>
      </c>
      <c r="G113" s="84">
        <f t="shared" si="18"/>
        <v>1628.5714285714289</v>
      </c>
      <c r="H113" s="62">
        <f t="shared" si="9"/>
        <v>10200.000000000002</v>
      </c>
      <c r="I113" s="71">
        <f t="shared" si="15"/>
        <v>8571.4285714285725</v>
      </c>
      <c r="J113" s="76">
        <f t="shared" si="16"/>
        <v>10200.000000000002</v>
      </c>
      <c r="K113" s="16"/>
      <c r="L113" s="16"/>
      <c r="M113" s="40">
        <f t="shared" si="13"/>
        <v>0</v>
      </c>
      <c r="N113" s="41">
        <f t="shared" si="11"/>
        <v>0</v>
      </c>
      <c r="O113" s="41">
        <f t="shared" si="7"/>
        <v>0</v>
      </c>
      <c r="P113" s="7" t="str">
        <f t="shared" si="14"/>
        <v>OK</v>
      </c>
      <c r="Q113" s="4"/>
    </row>
    <row r="114" spans="1:17" s="3" customFormat="1" ht="150" x14ac:dyDescent="0.2">
      <c r="A114" s="6">
        <v>103</v>
      </c>
      <c r="B114" s="17" t="s">
        <v>304</v>
      </c>
      <c r="C114" s="8" t="s">
        <v>104</v>
      </c>
      <c r="D114" s="9" t="s">
        <v>24</v>
      </c>
      <c r="E114" s="53">
        <v>1</v>
      </c>
      <c r="F114" s="84">
        <v>4621.8487394957983</v>
      </c>
      <c r="G114" s="84">
        <f t="shared" si="18"/>
        <v>878.15126050420167</v>
      </c>
      <c r="H114" s="62">
        <f t="shared" si="9"/>
        <v>5500</v>
      </c>
      <c r="I114" s="71">
        <f t="shared" si="15"/>
        <v>4621.8487394957983</v>
      </c>
      <c r="J114" s="76">
        <f t="shared" si="16"/>
        <v>5500</v>
      </c>
      <c r="K114" s="16"/>
      <c r="L114" s="16"/>
      <c r="M114" s="40">
        <f t="shared" si="13"/>
        <v>0</v>
      </c>
      <c r="N114" s="41">
        <f t="shared" si="11"/>
        <v>0</v>
      </c>
      <c r="O114" s="41">
        <f t="shared" si="7"/>
        <v>0</v>
      </c>
      <c r="P114" s="7" t="str">
        <f t="shared" si="14"/>
        <v>OK</v>
      </c>
      <c r="Q114" s="4"/>
    </row>
    <row r="115" spans="1:17" s="3" customFormat="1" ht="180" x14ac:dyDescent="0.2">
      <c r="A115" s="6">
        <v>104</v>
      </c>
      <c r="B115" s="17" t="s">
        <v>304</v>
      </c>
      <c r="C115" s="8" t="s">
        <v>105</v>
      </c>
      <c r="D115" s="9" t="s">
        <v>24</v>
      </c>
      <c r="E115" s="53">
        <v>1</v>
      </c>
      <c r="F115" s="84">
        <v>5588.2352941176478</v>
      </c>
      <c r="G115" s="84">
        <f t="shared" si="18"/>
        <v>1061.7647058823532</v>
      </c>
      <c r="H115" s="62">
        <f t="shared" si="9"/>
        <v>6650.0000000000009</v>
      </c>
      <c r="I115" s="71">
        <f t="shared" si="15"/>
        <v>5588.2352941176478</v>
      </c>
      <c r="J115" s="76">
        <f t="shared" si="16"/>
        <v>6650.0000000000009</v>
      </c>
      <c r="K115" s="16"/>
      <c r="L115" s="16"/>
      <c r="M115" s="40">
        <f t="shared" si="13"/>
        <v>0</v>
      </c>
      <c r="N115" s="41">
        <f t="shared" si="11"/>
        <v>0</v>
      </c>
      <c r="O115" s="41">
        <f t="shared" si="7"/>
        <v>0</v>
      </c>
      <c r="P115" s="7" t="str">
        <f t="shared" si="14"/>
        <v>OK</v>
      </c>
      <c r="Q115" s="4"/>
    </row>
    <row r="116" spans="1:17" s="3" customFormat="1" ht="195" x14ac:dyDescent="0.2">
      <c r="A116" s="6">
        <v>105</v>
      </c>
      <c r="B116" s="17" t="s">
        <v>304</v>
      </c>
      <c r="C116" s="8" t="s">
        <v>106</v>
      </c>
      <c r="D116" s="9" t="s">
        <v>24</v>
      </c>
      <c r="E116" s="53">
        <v>1</v>
      </c>
      <c r="F116" s="84">
        <v>27142.857142857149</v>
      </c>
      <c r="G116" s="84">
        <f t="shared" si="18"/>
        <v>5157.1428571428587</v>
      </c>
      <c r="H116" s="62">
        <f t="shared" si="9"/>
        <v>32300.000000000007</v>
      </c>
      <c r="I116" s="71">
        <f t="shared" si="15"/>
        <v>27142.857142857149</v>
      </c>
      <c r="J116" s="76">
        <f t="shared" si="16"/>
        <v>32300.000000000007</v>
      </c>
      <c r="K116" s="16"/>
      <c r="L116" s="16"/>
      <c r="M116" s="40">
        <f t="shared" si="13"/>
        <v>0</v>
      </c>
      <c r="N116" s="41">
        <f t="shared" si="11"/>
        <v>0</v>
      </c>
      <c r="O116" s="41">
        <f t="shared" si="7"/>
        <v>0</v>
      </c>
      <c r="P116" s="7" t="str">
        <f t="shared" si="14"/>
        <v>OK</v>
      </c>
      <c r="Q116" s="4"/>
    </row>
    <row r="117" spans="1:17" s="3" customFormat="1" ht="165" x14ac:dyDescent="0.2">
      <c r="A117" s="6">
        <v>106</v>
      </c>
      <c r="B117" s="17" t="s">
        <v>304</v>
      </c>
      <c r="C117" s="8" t="s">
        <v>107</v>
      </c>
      <c r="D117" s="9" t="s">
        <v>24</v>
      </c>
      <c r="E117" s="53">
        <v>1</v>
      </c>
      <c r="F117" s="84">
        <v>34327.731092436974</v>
      </c>
      <c r="G117" s="84">
        <f t="shared" si="18"/>
        <v>6522.2689075630251</v>
      </c>
      <c r="H117" s="62">
        <f t="shared" si="9"/>
        <v>40850</v>
      </c>
      <c r="I117" s="71">
        <f t="shared" si="15"/>
        <v>34327.731092436974</v>
      </c>
      <c r="J117" s="76">
        <f t="shared" si="16"/>
        <v>40850</v>
      </c>
      <c r="K117" s="16"/>
      <c r="L117" s="16"/>
      <c r="M117" s="40">
        <f t="shared" si="13"/>
        <v>0</v>
      </c>
      <c r="N117" s="41">
        <f t="shared" si="11"/>
        <v>0</v>
      </c>
      <c r="O117" s="41">
        <f t="shared" si="7"/>
        <v>0</v>
      </c>
      <c r="P117" s="7" t="str">
        <f t="shared" si="14"/>
        <v>OK</v>
      </c>
      <c r="Q117" s="4"/>
    </row>
    <row r="118" spans="1:17" s="3" customFormat="1" ht="120" x14ac:dyDescent="0.2">
      <c r="A118" s="6">
        <v>107</v>
      </c>
      <c r="B118" s="17" t="s">
        <v>304</v>
      </c>
      <c r="C118" s="8" t="s">
        <v>108</v>
      </c>
      <c r="D118" s="9" t="s">
        <v>24</v>
      </c>
      <c r="E118" s="53">
        <v>1</v>
      </c>
      <c r="F118" s="84">
        <v>15042.01680672269</v>
      </c>
      <c r="G118" s="84">
        <f t="shared" si="18"/>
        <v>2857.9831932773109</v>
      </c>
      <c r="H118" s="62">
        <f t="shared" si="9"/>
        <v>17900</v>
      </c>
      <c r="I118" s="71">
        <f t="shared" si="15"/>
        <v>15042.01680672269</v>
      </c>
      <c r="J118" s="76">
        <f t="shared" si="16"/>
        <v>17900</v>
      </c>
      <c r="K118" s="16"/>
      <c r="L118" s="16"/>
      <c r="M118" s="40">
        <f t="shared" si="13"/>
        <v>0</v>
      </c>
      <c r="N118" s="41">
        <f t="shared" si="11"/>
        <v>0</v>
      </c>
      <c r="O118" s="41">
        <f t="shared" si="7"/>
        <v>0</v>
      </c>
      <c r="P118" s="7" t="str">
        <f t="shared" si="14"/>
        <v>OK</v>
      </c>
      <c r="Q118" s="4"/>
    </row>
    <row r="119" spans="1:17" s="3" customFormat="1" ht="120" x14ac:dyDescent="0.2">
      <c r="A119" s="6">
        <v>108</v>
      </c>
      <c r="B119" s="17" t="s">
        <v>304</v>
      </c>
      <c r="C119" s="8" t="s">
        <v>109</v>
      </c>
      <c r="D119" s="9" t="s">
        <v>24</v>
      </c>
      <c r="E119" s="53">
        <v>1</v>
      </c>
      <c r="F119" s="84">
        <v>19579.831932773111</v>
      </c>
      <c r="G119" s="84">
        <f t="shared" si="18"/>
        <v>3720.1680672268913</v>
      </c>
      <c r="H119" s="62">
        <f t="shared" si="9"/>
        <v>23300.000000000004</v>
      </c>
      <c r="I119" s="71">
        <f t="shared" si="15"/>
        <v>19579.831932773111</v>
      </c>
      <c r="J119" s="76">
        <f t="shared" si="16"/>
        <v>23300.000000000004</v>
      </c>
      <c r="K119" s="16"/>
      <c r="L119" s="16"/>
      <c r="M119" s="40">
        <f t="shared" si="13"/>
        <v>0</v>
      </c>
      <c r="N119" s="41">
        <f t="shared" si="11"/>
        <v>0</v>
      </c>
      <c r="O119" s="41">
        <f t="shared" si="7"/>
        <v>0</v>
      </c>
      <c r="P119" s="7" t="str">
        <f t="shared" si="14"/>
        <v>OK</v>
      </c>
      <c r="Q119" s="4"/>
    </row>
    <row r="120" spans="1:17" s="3" customFormat="1" ht="30" x14ac:dyDescent="0.2">
      <c r="A120" s="6">
        <v>109</v>
      </c>
      <c r="B120" s="17" t="s">
        <v>305</v>
      </c>
      <c r="C120" s="8" t="s">
        <v>110</v>
      </c>
      <c r="D120" s="9" t="s">
        <v>400</v>
      </c>
      <c r="E120" s="53">
        <v>1</v>
      </c>
      <c r="F120" s="84">
        <v>13655.46218487395</v>
      </c>
      <c r="G120" s="84">
        <f t="shared" si="18"/>
        <v>2594.5378151260506</v>
      </c>
      <c r="H120" s="62">
        <f t="shared" si="9"/>
        <v>16250</v>
      </c>
      <c r="I120" s="71">
        <f t="shared" si="15"/>
        <v>13655.46218487395</v>
      </c>
      <c r="J120" s="76">
        <f t="shared" si="16"/>
        <v>16250</v>
      </c>
      <c r="K120" s="16"/>
      <c r="L120" s="16"/>
      <c r="M120" s="40">
        <f t="shared" si="13"/>
        <v>0</v>
      </c>
      <c r="N120" s="41">
        <f t="shared" si="11"/>
        <v>0</v>
      </c>
      <c r="O120" s="41">
        <f t="shared" si="7"/>
        <v>0</v>
      </c>
      <c r="P120" s="7" t="str">
        <f t="shared" si="14"/>
        <v>OK</v>
      </c>
      <c r="Q120" s="4"/>
    </row>
    <row r="121" spans="1:17" s="3" customFormat="1" ht="45" x14ac:dyDescent="0.2">
      <c r="A121" s="6">
        <v>110</v>
      </c>
      <c r="B121" s="17" t="s">
        <v>306</v>
      </c>
      <c r="C121" s="8" t="s">
        <v>111</v>
      </c>
      <c r="D121" s="9" t="s">
        <v>401</v>
      </c>
      <c r="E121" s="53">
        <v>1</v>
      </c>
      <c r="F121" s="84">
        <v>59663.865546218491</v>
      </c>
      <c r="G121" s="84">
        <f t="shared" si="18"/>
        <v>11336.134453781513</v>
      </c>
      <c r="H121" s="62">
        <f t="shared" si="9"/>
        <v>71000</v>
      </c>
      <c r="I121" s="71">
        <f t="shared" si="15"/>
        <v>59663.865546218491</v>
      </c>
      <c r="J121" s="76">
        <f t="shared" si="16"/>
        <v>71000</v>
      </c>
      <c r="K121" s="16"/>
      <c r="L121" s="16"/>
      <c r="M121" s="40">
        <f t="shared" si="13"/>
        <v>0</v>
      </c>
      <c r="N121" s="41">
        <f t="shared" si="11"/>
        <v>0</v>
      </c>
      <c r="O121" s="41">
        <f t="shared" si="7"/>
        <v>0</v>
      </c>
      <c r="P121" s="7" t="str">
        <f t="shared" si="14"/>
        <v>OK</v>
      </c>
      <c r="Q121" s="4"/>
    </row>
    <row r="122" spans="1:17" s="3" customFormat="1" ht="30" x14ac:dyDescent="0.2">
      <c r="A122" s="6">
        <v>111</v>
      </c>
      <c r="B122" s="17" t="s">
        <v>307</v>
      </c>
      <c r="C122" s="8" t="s">
        <v>112</v>
      </c>
      <c r="D122" s="9" t="s">
        <v>24</v>
      </c>
      <c r="E122" s="53">
        <v>1</v>
      </c>
      <c r="F122" s="84">
        <v>30126.050420168067</v>
      </c>
      <c r="G122" s="84">
        <f t="shared" si="18"/>
        <v>5723.9495798319331</v>
      </c>
      <c r="H122" s="62">
        <f t="shared" si="9"/>
        <v>35850</v>
      </c>
      <c r="I122" s="71">
        <f t="shared" si="15"/>
        <v>30126.050420168067</v>
      </c>
      <c r="J122" s="76">
        <f t="shared" si="16"/>
        <v>35850</v>
      </c>
      <c r="K122" s="16"/>
      <c r="L122" s="16"/>
      <c r="M122" s="40">
        <f t="shared" si="13"/>
        <v>0</v>
      </c>
      <c r="N122" s="41">
        <f t="shared" si="11"/>
        <v>0</v>
      </c>
      <c r="O122" s="41">
        <f t="shared" si="7"/>
        <v>0</v>
      </c>
      <c r="P122" s="7" t="str">
        <f t="shared" si="14"/>
        <v>OK</v>
      </c>
      <c r="Q122" s="4"/>
    </row>
    <row r="123" spans="1:17" s="3" customFormat="1" ht="30" x14ac:dyDescent="0.2">
      <c r="A123" s="6">
        <v>112</v>
      </c>
      <c r="B123" s="17" t="s">
        <v>308</v>
      </c>
      <c r="C123" s="8" t="s">
        <v>113</v>
      </c>
      <c r="D123" s="9" t="s">
        <v>24</v>
      </c>
      <c r="E123" s="53">
        <v>1</v>
      </c>
      <c r="F123" s="84">
        <v>40630.252100840335</v>
      </c>
      <c r="G123" s="84">
        <f t="shared" si="18"/>
        <v>7719.7478991596636</v>
      </c>
      <c r="H123" s="62">
        <f t="shared" si="9"/>
        <v>48350</v>
      </c>
      <c r="I123" s="71">
        <f t="shared" si="15"/>
        <v>40630.252100840335</v>
      </c>
      <c r="J123" s="76">
        <f t="shared" si="16"/>
        <v>48350</v>
      </c>
      <c r="K123" s="16"/>
      <c r="L123" s="16"/>
      <c r="M123" s="40">
        <f t="shared" si="13"/>
        <v>0</v>
      </c>
      <c r="N123" s="41">
        <f t="shared" si="11"/>
        <v>0</v>
      </c>
      <c r="O123" s="41">
        <f t="shared" si="7"/>
        <v>0</v>
      </c>
      <c r="P123" s="7" t="str">
        <f t="shared" si="14"/>
        <v>OK</v>
      </c>
      <c r="Q123" s="4"/>
    </row>
    <row r="124" spans="1:17" s="3" customFormat="1" ht="45" x14ac:dyDescent="0.2">
      <c r="A124" s="6">
        <v>113</v>
      </c>
      <c r="B124" s="17" t="s">
        <v>309</v>
      </c>
      <c r="C124" s="8" t="s">
        <v>114</v>
      </c>
      <c r="D124" s="9" t="s">
        <v>397</v>
      </c>
      <c r="E124" s="53">
        <v>1</v>
      </c>
      <c r="F124" s="84">
        <v>62268.907563025212</v>
      </c>
      <c r="G124" s="84">
        <f t="shared" si="18"/>
        <v>11831.09243697479</v>
      </c>
      <c r="H124" s="62">
        <f t="shared" si="9"/>
        <v>74100</v>
      </c>
      <c r="I124" s="71">
        <f t="shared" si="15"/>
        <v>62268.907563025212</v>
      </c>
      <c r="J124" s="76">
        <f t="shared" si="16"/>
        <v>74100</v>
      </c>
      <c r="K124" s="16"/>
      <c r="L124" s="16"/>
      <c r="M124" s="40">
        <f t="shared" si="13"/>
        <v>0</v>
      </c>
      <c r="N124" s="41">
        <f t="shared" si="11"/>
        <v>0</v>
      </c>
      <c r="O124" s="41">
        <f t="shared" si="7"/>
        <v>0</v>
      </c>
      <c r="P124" s="7" t="str">
        <f t="shared" si="14"/>
        <v>OK</v>
      </c>
      <c r="Q124" s="4"/>
    </row>
    <row r="125" spans="1:17" s="3" customFormat="1" ht="45" x14ac:dyDescent="0.2">
      <c r="A125" s="6">
        <v>114</v>
      </c>
      <c r="B125" s="17" t="s">
        <v>310</v>
      </c>
      <c r="C125" s="8" t="s">
        <v>115</v>
      </c>
      <c r="D125" s="9" t="s">
        <v>24</v>
      </c>
      <c r="E125" s="53">
        <v>1</v>
      </c>
      <c r="F125" s="84">
        <v>11806.72268907563</v>
      </c>
      <c r="G125" s="84">
        <f t="shared" si="18"/>
        <v>2243.2773109243699</v>
      </c>
      <c r="H125" s="62">
        <f t="shared" si="9"/>
        <v>14050</v>
      </c>
      <c r="I125" s="71">
        <f t="shared" si="15"/>
        <v>11806.72268907563</v>
      </c>
      <c r="J125" s="76">
        <f t="shared" si="16"/>
        <v>14050</v>
      </c>
      <c r="K125" s="16"/>
      <c r="L125" s="16"/>
      <c r="M125" s="40">
        <f t="shared" si="13"/>
        <v>0</v>
      </c>
      <c r="N125" s="41">
        <f t="shared" si="11"/>
        <v>0</v>
      </c>
      <c r="O125" s="41">
        <f t="shared" si="7"/>
        <v>0</v>
      </c>
      <c r="P125" s="7" t="str">
        <f t="shared" si="14"/>
        <v>OK</v>
      </c>
      <c r="Q125" s="4"/>
    </row>
    <row r="126" spans="1:17" s="3" customFormat="1" ht="30" x14ac:dyDescent="0.2">
      <c r="A126" s="6">
        <v>115</v>
      </c>
      <c r="B126" s="17" t="s">
        <v>311</v>
      </c>
      <c r="C126" s="8" t="s">
        <v>116</v>
      </c>
      <c r="D126" s="9" t="s">
        <v>24</v>
      </c>
      <c r="E126" s="53">
        <v>1</v>
      </c>
      <c r="F126" s="84">
        <v>6176.4705882352955</v>
      </c>
      <c r="G126" s="84">
        <f t="shared" si="18"/>
        <v>1173.5294117647061</v>
      </c>
      <c r="H126" s="62">
        <f t="shared" si="9"/>
        <v>7350.0000000000018</v>
      </c>
      <c r="I126" s="71">
        <f t="shared" si="15"/>
        <v>6176.4705882352955</v>
      </c>
      <c r="J126" s="76">
        <f t="shared" si="16"/>
        <v>7350.0000000000018</v>
      </c>
      <c r="K126" s="16"/>
      <c r="L126" s="16"/>
      <c r="M126" s="40">
        <f t="shared" si="13"/>
        <v>0</v>
      </c>
      <c r="N126" s="41">
        <f t="shared" si="11"/>
        <v>0</v>
      </c>
      <c r="O126" s="41">
        <f t="shared" si="7"/>
        <v>0</v>
      </c>
      <c r="P126" s="7" t="str">
        <f t="shared" si="14"/>
        <v>OK</v>
      </c>
      <c r="Q126" s="4"/>
    </row>
    <row r="127" spans="1:17" s="3" customFormat="1" ht="30" x14ac:dyDescent="0.2">
      <c r="A127" s="6">
        <v>116</v>
      </c>
      <c r="B127" s="17" t="s">
        <v>312</v>
      </c>
      <c r="C127" s="8" t="s">
        <v>117</v>
      </c>
      <c r="D127" s="9" t="s">
        <v>24</v>
      </c>
      <c r="E127" s="53">
        <v>1</v>
      </c>
      <c r="F127" s="84">
        <v>3319.3277310924373</v>
      </c>
      <c r="G127" s="84">
        <f t="shared" si="18"/>
        <v>630.67226890756308</v>
      </c>
      <c r="H127" s="62">
        <f t="shared" si="9"/>
        <v>3950.0000000000005</v>
      </c>
      <c r="I127" s="71">
        <f t="shared" si="15"/>
        <v>3319.3277310924373</v>
      </c>
      <c r="J127" s="76">
        <f t="shared" si="16"/>
        <v>3950.0000000000005</v>
      </c>
      <c r="K127" s="16"/>
      <c r="L127" s="16"/>
      <c r="M127" s="40">
        <f t="shared" si="13"/>
        <v>0</v>
      </c>
      <c r="N127" s="41">
        <f t="shared" si="11"/>
        <v>0</v>
      </c>
      <c r="O127" s="41">
        <f t="shared" si="7"/>
        <v>0</v>
      </c>
      <c r="P127" s="7" t="str">
        <f t="shared" si="14"/>
        <v>OK</v>
      </c>
      <c r="Q127" s="4"/>
    </row>
    <row r="128" spans="1:17" s="3" customFormat="1" ht="30" x14ac:dyDescent="0.2">
      <c r="A128" s="6">
        <v>117</v>
      </c>
      <c r="B128" s="17" t="s">
        <v>313</v>
      </c>
      <c r="C128" s="8" t="s">
        <v>118</v>
      </c>
      <c r="D128" s="9" t="s">
        <v>24</v>
      </c>
      <c r="E128" s="53">
        <v>1</v>
      </c>
      <c r="F128" s="84">
        <v>39550</v>
      </c>
      <c r="G128" s="84">
        <v>0</v>
      </c>
      <c r="H128" s="62">
        <f t="shared" si="9"/>
        <v>39550</v>
      </c>
      <c r="I128" s="71">
        <f t="shared" si="15"/>
        <v>39550</v>
      </c>
      <c r="J128" s="76">
        <f t="shared" si="16"/>
        <v>39550</v>
      </c>
      <c r="K128" s="16"/>
      <c r="L128" s="16"/>
      <c r="M128" s="40">
        <f t="shared" si="13"/>
        <v>0</v>
      </c>
      <c r="N128" s="41">
        <f t="shared" si="11"/>
        <v>0</v>
      </c>
      <c r="O128" s="41">
        <f t="shared" si="7"/>
        <v>0</v>
      </c>
      <c r="P128" s="7" t="str">
        <f t="shared" si="14"/>
        <v>OK</v>
      </c>
      <c r="Q128" s="4"/>
    </row>
    <row r="129" spans="1:17" s="3" customFormat="1" ht="30" x14ac:dyDescent="0.2">
      <c r="A129" s="6">
        <v>118</v>
      </c>
      <c r="B129" s="17" t="s">
        <v>314</v>
      </c>
      <c r="C129" s="8" t="s">
        <v>119</v>
      </c>
      <c r="D129" s="9" t="s">
        <v>24</v>
      </c>
      <c r="E129" s="53">
        <v>1</v>
      </c>
      <c r="F129" s="84">
        <v>34050</v>
      </c>
      <c r="G129" s="84">
        <v>0</v>
      </c>
      <c r="H129" s="62">
        <f t="shared" si="9"/>
        <v>34050</v>
      </c>
      <c r="I129" s="71">
        <f t="shared" si="15"/>
        <v>34050</v>
      </c>
      <c r="J129" s="76">
        <f t="shared" si="16"/>
        <v>34050</v>
      </c>
      <c r="K129" s="16"/>
      <c r="L129" s="16"/>
      <c r="M129" s="40">
        <f t="shared" si="13"/>
        <v>0</v>
      </c>
      <c r="N129" s="41">
        <f t="shared" si="11"/>
        <v>0</v>
      </c>
      <c r="O129" s="41">
        <f t="shared" si="7"/>
        <v>0</v>
      </c>
      <c r="P129" s="7" t="str">
        <f t="shared" si="14"/>
        <v>OK</v>
      </c>
      <c r="Q129" s="4"/>
    </row>
    <row r="130" spans="1:17" s="3" customFormat="1" ht="270" x14ac:dyDescent="0.2">
      <c r="A130" s="6">
        <v>119</v>
      </c>
      <c r="B130" s="17" t="s">
        <v>315</v>
      </c>
      <c r="C130" s="8" t="s">
        <v>120</v>
      </c>
      <c r="D130" s="9" t="s">
        <v>24</v>
      </c>
      <c r="E130" s="53">
        <v>1</v>
      </c>
      <c r="F130" s="84">
        <v>77521.008403361353</v>
      </c>
      <c r="G130" s="84">
        <f>+F130*19%</f>
        <v>14728.991596638658</v>
      </c>
      <c r="H130" s="62">
        <f t="shared" si="9"/>
        <v>92250.000000000015</v>
      </c>
      <c r="I130" s="71">
        <f t="shared" si="15"/>
        <v>77521.008403361353</v>
      </c>
      <c r="J130" s="76">
        <f t="shared" si="16"/>
        <v>92250.000000000015</v>
      </c>
      <c r="K130" s="16"/>
      <c r="L130" s="16"/>
      <c r="M130" s="40">
        <f t="shared" si="13"/>
        <v>0</v>
      </c>
      <c r="N130" s="41">
        <f t="shared" si="11"/>
        <v>0</v>
      </c>
      <c r="O130" s="41">
        <f t="shared" si="7"/>
        <v>0</v>
      </c>
      <c r="P130" s="7" t="str">
        <f t="shared" si="14"/>
        <v>OK</v>
      </c>
      <c r="Q130" s="4"/>
    </row>
    <row r="131" spans="1:17" s="3" customFormat="1" ht="135" x14ac:dyDescent="0.2">
      <c r="A131" s="6">
        <v>120</v>
      </c>
      <c r="B131" s="17" t="s">
        <v>316</v>
      </c>
      <c r="C131" s="8" t="s">
        <v>121</v>
      </c>
      <c r="D131" s="9" t="s">
        <v>24</v>
      </c>
      <c r="E131" s="53">
        <v>1</v>
      </c>
      <c r="F131" s="84">
        <v>29537.81512605042</v>
      </c>
      <c r="G131" s="84">
        <f t="shared" ref="G131:G163" si="19">+F131*19%</f>
        <v>5612.1848739495799</v>
      </c>
      <c r="H131" s="62">
        <f t="shared" si="9"/>
        <v>35150</v>
      </c>
      <c r="I131" s="71">
        <f t="shared" si="15"/>
        <v>29537.81512605042</v>
      </c>
      <c r="J131" s="76">
        <f t="shared" si="16"/>
        <v>35150</v>
      </c>
      <c r="K131" s="16"/>
      <c r="L131" s="16"/>
      <c r="M131" s="40">
        <f t="shared" si="13"/>
        <v>0</v>
      </c>
      <c r="N131" s="41">
        <f t="shared" si="11"/>
        <v>0</v>
      </c>
      <c r="O131" s="41">
        <f t="shared" si="7"/>
        <v>0</v>
      </c>
      <c r="P131" s="7" t="str">
        <f t="shared" si="14"/>
        <v>OK</v>
      </c>
      <c r="Q131" s="4"/>
    </row>
    <row r="132" spans="1:17" s="3" customFormat="1" ht="105" x14ac:dyDescent="0.2">
      <c r="A132" s="6">
        <v>121</v>
      </c>
      <c r="B132" s="17" t="s">
        <v>317</v>
      </c>
      <c r="C132" s="8" t="s">
        <v>122</v>
      </c>
      <c r="D132" s="9" t="s">
        <v>24</v>
      </c>
      <c r="E132" s="53">
        <v>1</v>
      </c>
      <c r="F132" s="84">
        <v>12016.806722689076</v>
      </c>
      <c r="G132" s="84">
        <f t="shared" si="19"/>
        <v>2283.1932773109247</v>
      </c>
      <c r="H132" s="62">
        <f t="shared" si="9"/>
        <v>14300</v>
      </c>
      <c r="I132" s="71">
        <f t="shared" si="15"/>
        <v>12016.806722689076</v>
      </c>
      <c r="J132" s="76">
        <f t="shared" si="16"/>
        <v>14300</v>
      </c>
      <c r="K132" s="16"/>
      <c r="L132" s="16"/>
      <c r="M132" s="40">
        <f t="shared" si="13"/>
        <v>0</v>
      </c>
      <c r="N132" s="41">
        <f t="shared" si="11"/>
        <v>0</v>
      </c>
      <c r="O132" s="41">
        <f t="shared" si="7"/>
        <v>0</v>
      </c>
      <c r="P132" s="7" t="str">
        <f t="shared" si="14"/>
        <v>OK</v>
      </c>
      <c r="Q132" s="4"/>
    </row>
    <row r="133" spans="1:17" s="3" customFormat="1" ht="75" x14ac:dyDescent="0.2">
      <c r="A133" s="6">
        <v>122</v>
      </c>
      <c r="B133" s="17" t="s">
        <v>318</v>
      </c>
      <c r="C133" s="8" t="s">
        <v>123</v>
      </c>
      <c r="D133" s="9" t="s">
        <v>24</v>
      </c>
      <c r="E133" s="53">
        <v>1</v>
      </c>
      <c r="F133" s="84">
        <v>8796.2962962962956</v>
      </c>
      <c r="G133" s="84">
        <f>+F133*8%</f>
        <v>703.7037037037037</v>
      </c>
      <c r="H133" s="62">
        <f t="shared" si="9"/>
        <v>9500</v>
      </c>
      <c r="I133" s="71">
        <f t="shared" si="15"/>
        <v>8796.2962962962956</v>
      </c>
      <c r="J133" s="76">
        <f t="shared" si="16"/>
        <v>9500</v>
      </c>
      <c r="K133" s="16"/>
      <c r="L133" s="16"/>
      <c r="M133" s="40">
        <f t="shared" si="13"/>
        <v>0</v>
      </c>
      <c r="N133" s="41">
        <f t="shared" si="11"/>
        <v>0</v>
      </c>
      <c r="O133" s="41">
        <f t="shared" si="7"/>
        <v>0</v>
      </c>
      <c r="P133" s="7" t="str">
        <f t="shared" si="14"/>
        <v>OK</v>
      </c>
      <c r="Q133" s="4"/>
    </row>
    <row r="134" spans="1:17" s="3" customFormat="1" ht="30" x14ac:dyDescent="0.2">
      <c r="A134" s="6">
        <v>123</v>
      </c>
      <c r="B134" s="17" t="s">
        <v>319</v>
      </c>
      <c r="C134" s="8" t="s">
        <v>124</v>
      </c>
      <c r="D134" s="9" t="s">
        <v>26</v>
      </c>
      <c r="E134" s="53">
        <v>1</v>
      </c>
      <c r="F134" s="84">
        <v>15042.01680672269</v>
      </c>
      <c r="G134" s="84">
        <f t="shared" si="19"/>
        <v>2857.9831932773109</v>
      </c>
      <c r="H134" s="62">
        <f t="shared" si="9"/>
        <v>17900</v>
      </c>
      <c r="I134" s="71">
        <f t="shared" si="15"/>
        <v>15042.01680672269</v>
      </c>
      <c r="J134" s="76">
        <f t="shared" si="16"/>
        <v>17900</v>
      </c>
      <c r="K134" s="16"/>
      <c r="L134" s="16"/>
      <c r="M134" s="40">
        <f t="shared" si="13"/>
        <v>0</v>
      </c>
      <c r="N134" s="41">
        <f t="shared" si="11"/>
        <v>0</v>
      </c>
      <c r="O134" s="41">
        <f t="shared" si="7"/>
        <v>0</v>
      </c>
      <c r="P134" s="7" t="str">
        <f t="shared" si="14"/>
        <v>OK</v>
      </c>
      <c r="Q134" s="4"/>
    </row>
    <row r="135" spans="1:17" s="3" customFormat="1" ht="45" x14ac:dyDescent="0.2">
      <c r="A135" s="6">
        <v>124</v>
      </c>
      <c r="B135" s="17" t="s">
        <v>320</v>
      </c>
      <c r="C135" s="8" t="s">
        <v>125</v>
      </c>
      <c r="D135" s="9" t="s">
        <v>402</v>
      </c>
      <c r="E135" s="53">
        <v>1</v>
      </c>
      <c r="F135" s="84">
        <v>20378.151260504204</v>
      </c>
      <c r="G135" s="84">
        <f t="shared" si="19"/>
        <v>3871.8487394957988</v>
      </c>
      <c r="H135" s="62">
        <f t="shared" si="9"/>
        <v>24250.000000000004</v>
      </c>
      <c r="I135" s="71">
        <f t="shared" si="15"/>
        <v>20378.151260504204</v>
      </c>
      <c r="J135" s="76">
        <f t="shared" si="16"/>
        <v>24250.000000000004</v>
      </c>
      <c r="K135" s="16"/>
      <c r="L135" s="16"/>
      <c r="M135" s="40">
        <f t="shared" si="13"/>
        <v>0</v>
      </c>
      <c r="N135" s="41">
        <f t="shared" si="11"/>
        <v>0</v>
      </c>
      <c r="O135" s="41">
        <f t="shared" si="7"/>
        <v>0</v>
      </c>
      <c r="P135" s="7" t="str">
        <f t="shared" si="14"/>
        <v>OK</v>
      </c>
      <c r="Q135" s="4"/>
    </row>
    <row r="136" spans="1:17" s="3" customFormat="1" ht="30" x14ac:dyDescent="0.2">
      <c r="A136" s="6">
        <v>125</v>
      </c>
      <c r="B136" s="17" t="s">
        <v>321</v>
      </c>
      <c r="C136" s="8" t="s">
        <v>126</v>
      </c>
      <c r="D136" s="9" t="s">
        <v>24</v>
      </c>
      <c r="E136" s="53">
        <v>1</v>
      </c>
      <c r="F136" s="84">
        <v>34495.798319327732</v>
      </c>
      <c r="G136" s="84">
        <f t="shared" si="19"/>
        <v>6554.2016806722695</v>
      </c>
      <c r="H136" s="62">
        <f t="shared" si="9"/>
        <v>41050</v>
      </c>
      <c r="I136" s="71">
        <f t="shared" si="15"/>
        <v>34495.798319327732</v>
      </c>
      <c r="J136" s="76">
        <f t="shared" si="16"/>
        <v>41050</v>
      </c>
      <c r="K136" s="16"/>
      <c r="L136" s="16"/>
      <c r="M136" s="40">
        <f t="shared" si="13"/>
        <v>0</v>
      </c>
      <c r="N136" s="41">
        <f t="shared" si="11"/>
        <v>0</v>
      </c>
      <c r="O136" s="41">
        <f t="shared" si="7"/>
        <v>0</v>
      </c>
      <c r="P136" s="7" t="str">
        <f t="shared" si="14"/>
        <v>OK</v>
      </c>
      <c r="Q136" s="4"/>
    </row>
    <row r="137" spans="1:17" s="3" customFormat="1" ht="45" x14ac:dyDescent="0.2">
      <c r="A137" s="6">
        <v>126</v>
      </c>
      <c r="B137" s="17" t="s">
        <v>322</v>
      </c>
      <c r="C137" s="8" t="s">
        <v>127</v>
      </c>
      <c r="D137" s="9" t="s">
        <v>397</v>
      </c>
      <c r="E137" s="53">
        <v>1</v>
      </c>
      <c r="F137" s="84">
        <v>6932.7731092436979</v>
      </c>
      <c r="G137" s="84">
        <f t="shared" si="19"/>
        <v>1317.2268907563027</v>
      </c>
      <c r="H137" s="62">
        <f t="shared" si="9"/>
        <v>8250</v>
      </c>
      <c r="I137" s="71">
        <f t="shared" si="15"/>
        <v>6932.7731092436979</v>
      </c>
      <c r="J137" s="76">
        <f t="shared" si="16"/>
        <v>8250</v>
      </c>
      <c r="K137" s="16"/>
      <c r="L137" s="16"/>
      <c r="M137" s="40">
        <f t="shared" si="13"/>
        <v>0</v>
      </c>
      <c r="N137" s="41">
        <f t="shared" si="11"/>
        <v>0</v>
      </c>
      <c r="O137" s="41">
        <f t="shared" si="7"/>
        <v>0</v>
      </c>
      <c r="P137" s="7" t="str">
        <f t="shared" si="14"/>
        <v>OK</v>
      </c>
      <c r="Q137" s="4"/>
    </row>
    <row r="138" spans="1:17" s="3" customFormat="1" ht="45" x14ac:dyDescent="0.2">
      <c r="A138" s="6">
        <v>127</v>
      </c>
      <c r="B138" s="17" t="s">
        <v>323</v>
      </c>
      <c r="C138" s="8" t="s">
        <v>128</v>
      </c>
      <c r="D138" s="9" t="s">
        <v>403</v>
      </c>
      <c r="E138" s="53">
        <v>1</v>
      </c>
      <c r="F138" s="84">
        <v>2394.9579831932774</v>
      </c>
      <c r="G138" s="84">
        <f t="shared" si="19"/>
        <v>455.0420168067227</v>
      </c>
      <c r="H138" s="62">
        <f t="shared" si="9"/>
        <v>2850</v>
      </c>
      <c r="I138" s="71">
        <f t="shared" si="15"/>
        <v>2394.9579831932774</v>
      </c>
      <c r="J138" s="76">
        <f t="shared" si="16"/>
        <v>2850</v>
      </c>
      <c r="K138" s="16"/>
      <c r="L138" s="16"/>
      <c r="M138" s="40">
        <f t="shared" si="13"/>
        <v>0</v>
      </c>
      <c r="N138" s="41">
        <f t="shared" si="11"/>
        <v>0</v>
      </c>
      <c r="O138" s="41">
        <f t="shared" si="7"/>
        <v>0</v>
      </c>
      <c r="P138" s="7" t="str">
        <f t="shared" si="14"/>
        <v>OK</v>
      </c>
      <c r="Q138" s="4"/>
    </row>
    <row r="139" spans="1:17" s="3" customFormat="1" ht="30" x14ac:dyDescent="0.2">
      <c r="A139" s="6">
        <v>128</v>
      </c>
      <c r="B139" s="17" t="s">
        <v>324</v>
      </c>
      <c r="C139" s="8" t="s">
        <v>129</v>
      </c>
      <c r="D139" s="9" t="s">
        <v>392</v>
      </c>
      <c r="E139" s="53">
        <v>1</v>
      </c>
      <c r="F139" s="84">
        <v>33907.563025210089</v>
      </c>
      <c r="G139" s="84">
        <f t="shared" si="19"/>
        <v>6442.4369747899173</v>
      </c>
      <c r="H139" s="62">
        <f t="shared" si="9"/>
        <v>40350.000000000007</v>
      </c>
      <c r="I139" s="71">
        <f t="shared" si="15"/>
        <v>33907.563025210089</v>
      </c>
      <c r="J139" s="76">
        <f t="shared" si="16"/>
        <v>40350.000000000007</v>
      </c>
      <c r="K139" s="16"/>
      <c r="L139" s="16"/>
      <c r="M139" s="40">
        <f t="shared" si="13"/>
        <v>0</v>
      </c>
      <c r="N139" s="41">
        <f t="shared" si="11"/>
        <v>0</v>
      </c>
      <c r="O139" s="41">
        <f t="shared" si="7"/>
        <v>0</v>
      </c>
      <c r="P139" s="7" t="str">
        <f t="shared" si="14"/>
        <v>OK</v>
      </c>
      <c r="Q139" s="4"/>
    </row>
    <row r="140" spans="1:17" s="3" customFormat="1" ht="30" x14ac:dyDescent="0.2">
      <c r="A140" s="6">
        <v>129</v>
      </c>
      <c r="B140" s="17" t="s">
        <v>325</v>
      </c>
      <c r="C140" s="8" t="s">
        <v>130</v>
      </c>
      <c r="D140" s="9" t="s">
        <v>24</v>
      </c>
      <c r="E140" s="53">
        <v>1</v>
      </c>
      <c r="F140" s="84">
        <v>6302.5210084033615</v>
      </c>
      <c r="G140" s="84">
        <f t="shared" si="19"/>
        <v>1197.4789915966387</v>
      </c>
      <c r="H140" s="62">
        <f t="shared" si="9"/>
        <v>7500</v>
      </c>
      <c r="I140" s="71">
        <f t="shared" si="15"/>
        <v>6302.5210084033615</v>
      </c>
      <c r="J140" s="76">
        <f t="shared" si="16"/>
        <v>7500</v>
      </c>
      <c r="K140" s="16"/>
      <c r="L140" s="16"/>
      <c r="M140" s="40">
        <f t="shared" si="13"/>
        <v>0</v>
      </c>
      <c r="N140" s="41">
        <f t="shared" si="11"/>
        <v>0</v>
      </c>
      <c r="O140" s="41">
        <f t="shared" si="7"/>
        <v>0</v>
      </c>
      <c r="P140" s="7" t="str">
        <f t="shared" si="14"/>
        <v>OK</v>
      </c>
      <c r="Q140" s="4"/>
    </row>
    <row r="141" spans="1:17" s="3" customFormat="1" ht="45" x14ac:dyDescent="0.2">
      <c r="A141" s="6">
        <v>130</v>
      </c>
      <c r="B141" s="17" t="s">
        <v>326</v>
      </c>
      <c r="C141" s="8" t="s">
        <v>131</v>
      </c>
      <c r="D141" s="9" t="s">
        <v>24</v>
      </c>
      <c r="E141" s="53">
        <v>1</v>
      </c>
      <c r="F141" s="84">
        <v>5882.3529411764712</v>
      </c>
      <c r="G141" s="84">
        <f t="shared" si="19"/>
        <v>1117.6470588235295</v>
      </c>
      <c r="H141" s="62">
        <f t="shared" si="9"/>
        <v>7000.0000000000009</v>
      </c>
      <c r="I141" s="71">
        <f t="shared" si="15"/>
        <v>5882.3529411764712</v>
      </c>
      <c r="J141" s="76">
        <f t="shared" si="16"/>
        <v>7000.0000000000009</v>
      </c>
      <c r="K141" s="16"/>
      <c r="L141" s="16"/>
      <c r="M141" s="40">
        <f t="shared" si="13"/>
        <v>0</v>
      </c>
      <c r="N141" s="41">
        <f t="shared" si="11"/>
        <v>0</v>
      </c>
      <c r="O141" s="41">
        <f t="shared" si="7"/>
        <v>0</v>
      </c>
      <c r="P141" s="7" t="str">
        <f t="shared" si="14"/>
        <v>OK</v>
      </c>
      <c r="Q141" s="4"/>
    </row>
    <row r="142" spans="1:17" s="3" customFormat="1" ht="30" x14ac:dyDescent="0.2">
      <c r="A142" s="6">
        <v>131</v>
      </c>
      <c r="B142" s="17" t="s">
        <v>327</v>
      </c>
      <c r="C142" s="8" t="s">
        <v>132</v>
      </c>
      <c r="D142" s="9" t="s">
        <v>24</v>
      </c>
      <c r="E142" s="53">
        <v>1</v>
      </c>
      <c r="F142" s="84">
        <v>40924.36974789916</v>
      </c>
      <c r="G142" s="84">
        <f t="shared" si="19"/>
        <v>7775.6302521008402</v>
      </c>
      <c r="H142" s="62">
        <f t="shared" si="9"/>
        <v>48700</v>
      </c>
      <c r="I142" s="71">
        <f t="shared" si="15"/>
        <v>40924.36974789916</v>
      </c>
      <c r="J142" s="76">
        <f t="shared" si="16"/>
        <v>48700</v>
      </c>
      <c r="K142" s="16"/>
      <c r="L142" s="16"/>
      <c r="M142" s="40">
        <f t="shared" si="13"/>
        <v>0</v>
      </c>
      <c r="N142" s="41">
        <f t="shared" si="11"/>
        <v>0</v>
      </c>
      <c r="O142" s="41">
        <f t="shared" si="7"/>
        <v>0</v>
      </c>
      <c r="P142" s="7" t="str">
        <f t="shared" si="14"/>
        <v>OK</v>
      </c>
      <c r="Q142" s="4"/>
    </row>
    <row r="143" spans="1:17" s="3" customFormat="1" ht="30" x14ac:dyDescent="0.2">
      <c r="A143" s="6">
        <v>132</v>
      </c>
      <c r="B143" s="17" t="s">
        <v>328</v>
      </c>
      <c r="C143" s="8" t="s">
        <v>133</v>
      </c>
      <c r="D143" s="9" t="s">
        <v>24</v>
      </c>
      <c r="E143" s="53">
        <v>1</v>
      </c>
      <c r="F143" s="84">
        <v>22142.857142857145</v>
      </c>
      <c r="G143" s="84">
        <f t="shared" si="19"/>
        <v>4207.1428571428578</v>
      </c>
      <c r="H143" s="62">
        <f t="shared" si="9"/>
        <v>26350.000000000004</v>
      </c>
      <c r="I143" s="71">
        <f t="shared" si="15"/>
        <v>22142.857142857145</v>
      </c>
      <c r="J143" s="76">
        <f t="shared" si="16"/>
        <v>26350.000000000004</v>
      </c>
      <c r="K143" s="16"/>
      <c r="L143" s="16"/>
      <c r="M143" s="40">
        <f t="shared" si="13"/>
        <v>0</v>
      </c>
      <c r="N143" s="41">
        <f t="shared" si="11"/>
        <v>0</v>
      </c>
      <c r="O143" s="41">
        <f t="shared" si="7"/>
        <v>0</v>
      </c>
      <c r="P143" s="7" t="str">
        <f t="shared" si="14"/>
        <v>OK</v>
      </c>
      <c r="Q143" s="4"/>
    </row>
    <row r="144" spans="1:17" s="3" customFormat="1" ht="30" x14ac:dyDescent="0.2">
      <c r="A144" s="6">
        <v>133</v>
      </c>
      <c r="B144" s="17" t="s">
        <v>329</v>
      </c>
      <c r="C144" s="8" t="s">
        <v>134</v>
      </c>
      <c r="D144" s="9" t="s">
        <v>24</v>
      </c>
      <c r="E144" s="53">
        <v>1</v>
      </c>
      <c r="F144" s="84">
        <v>45378.151260504201</v>
      </c>
      <c r="G144" s="84">
        <f t="shared" si="19"/>
        <v>8621.8487394957974</v>
      </c>
      <c r="H144" s="62">
        <f t="shared" si="9"/>
        <v>54000</v>
      </c>
      <c r="I144" s="71">
        <f t="shared" si="15"/>
        <v>45378.151260504201</v>
      </c>
      <c r="J144" s="76">
        <f t="shared" si="16"/>
        <v>54000</v>
      </c>
      <c r="K144" s="16"/>
      <c r="L144" s="16"/>
      <c r="M144" s="40">
        <f t="shared" si="13"/>
        <v>0</v>
      </c>
      <c r="N144" s="41">
        <f t="shared" si="11"/>
        <v>0</v>
      </c>
      <c r="O144" s="41">
        <f t="shared" si="7"/>
        <v>0</v>
      </c>
      <c r="P144" s="7" t="str">
        <f t="shared" si="14"/>
        <v>OK</v>
      </c>
      <c r="Q144" s="4"/>
    </row>
    <row r="145" spans="1:17" s="3" customFormat="1" ht="75" x14ac:dyDescent="0.2">
      <c r="A145" s="6">
        <v>134</v>
      </c>
      <c r="B145" s="17" t="s">
        <v>330</v>
      </c>
      <c r="C145" s="8" t="s">
        <v>135</v>
      </c>
      <c r="D145" s="9" t="s">
        <v>24</v>
      </c>
      <c r="E145" s="53">
        <v>1</v>
      </c>
      <c r="F145" s="84">
        <v>11574.074074074073</v>
      </c>
      <c r="G145" s="84">
        <f>+F145*8%</f>
        <v>925.92592592592587</v>
      </c>
      <c r="H145" s="62">
        <f t="shared" si="9"/>
        <v>12499.999999999998</v>
      </c>
      <c r="I145" s="71">
        <f t="shared" si="15"/>
        <v>11574.074074074073</v>
      </c>
      <c r="J145" s="76">
        <f t="shared" si="16"/>
        <v>12499.999999999998</v>
      </c>
      <c r="K145" s="16"/>
      <c r="L145" s="16"/>
      <c r="M145" s="40">
        <f t="shared" si="13"/>
        <v>0</v>
      </c>
      <c r="N145" s="41">
        <f t="shared" si="11"/>
        <v>0</v>
      </c>
      <c r="O145" s="41">
        <f t="shared" si="7"/>
        <v>0</v>
      </c>
      <c r="P145" s="7" t="str">
        <f t="shared" si="14"/>
        <v>OK</v>
      </c>
      <c r="Q145" s="4"/>
    </row>
    <row r="146" spans="1:17" s="3" customFormat="1" ht="90" x14ac:dyDescent="0.2">
      <c r="A146" s="6">
        <v>135</v>
      </c>
      <c r="B146" s="17" t="s">
        <v>331</v>
      </c>
      <c r="C146" s="8" t="s">
        <v>136</v>
      </c>
      <c r="D146" s="9" t="s">
        <v>24</v>
      </c>
      <c r="E146" s="53">
        <v>1</v>
      </c>
      <c r="F146" s="84">
        <v>13611.111111111109</v>
      </c>
      <c r="G146" s="84">
        <f t="shared" ref="G146:G152" si="20">+F146*8%</f>
        <v>1088.8888888888887</v>
      </c>
      <c r="H146" s="62">
        <f t="shared" si="9"/>
        <v>14699.999999999998</v>
      </c>
      <c r="I146" s="71">
        <f t="shared" si="15"/>
        <v>13611.111111111109</v>
      </c>
      <c r="J146" s="76">
        <f t="shared" si="16"/>
        <v>14699.999999999998</v>
      </c>
      <c r="K146" s="16"/>
      <c r="L146" s="16"/>
      <c r="M146" s="40">
        <f t="shared" si="13"/>
        <v>0</v>
      </c>
      <c r="N146" s="41">
        <f t="shared" si="11"/>
        <v>0</v>
      </c>
      <c r="O146" s="41">
        <f t="shared" si="7"/>
        <v>0</v>
      </c>
      <c r="P146" s="7" t="str">
        <f t="shared" si="14"/>
        <v>OK</v>
      </c>
      <c r="Q146" s="4"/>
    </row>
    <row r="147" spans="1:17" s="3" customFormat="1" ht="90" x14ac:dyDescent="0.2">
      <c r="A147" s="6">
        <v>136</v>
      </c>
      <c r="B147" s="17" t="s">
        <v>332</v>
      </c>
      <c r="C147" s="8" t="s">
        <v>137</v>
      </c>
      <c r="D147" s="9" t="s">
        <v>24</v>
      </c>
      <c r="E147" s="53">
        <v>1</v>
      </c>
      <c r="F147" s="84">
        <v>15046.296296296296</v>
      </c>
      <c r="G147" s="84">
        <f t="shared" si="20"/>
        <v>1203.7037037037037</v>
      </c>
      <c r="H147" s="62">
        <f t="shared" si="9"/>
        <v>16250</v>
      </c>
      <c r="I147" s="71">
        <f t="shared" si="15"/>
        <v>15046.296296296296</v>
      </c>
      <c r="J147" s="76">
        <f t="shared" si="16"/>
        <v>16250</v>
      </c>
      <c r="K147" s="16"/>
      <c r="L147" s="16"/>
      <c r="M147" s="40">
        <f t="shared" si="13"/>
        <v>0</v>
      </c>
      <c r="N147" s="41">
        <f t="shared" si="11"/>
        <v>0</v>
      </c>
      <c r="O147" s="41">
        <f t="shared" si="7"/>
        <v>0</v>
      </c>
      <c r="P147" s="7" t="str">
        <f t="shared" si="14"/>
        <v>OK</v>
      </c>
      <c r="Q147" s="4"/>
    </row>
    <row r="148" spans="1:17" s="3" customFormat="1" ht="75" x14ac:dyDescent="0.2">
      <c r="A148" s="6">
        <v>137</v>
      </c>
      <c r="B148" s="17" t="s">
        <v>333</v>
      </c>
      <c r="C148" s="8" t="s">
        <v>138</v>
      </c>
      <c r="D148" s="9" t="s">
        <v>24</v>
      </c>
      <c r="E148" s="53">
        <v>1</v>
      </c>
      <c r="F148" s="84">
        <v>15833.333333333332</v>
      </c>
      <c r="G148" s="84">
        <f t="shared" si="20"/>
        <v>1266.6666666666665</v>
      </c>
      <c r="H148" s="62">
        <f t="shared" si="9"/>
        <v>17100</v>
      </c>
      <c r="I148" s="71">
        <f t="shared" si="15"/>
        <v>15833.333333333332</v>
      </c>
      <c r="J148" s="76">
        <f t="shared" si="16"/>
        <v>17100</v>
      </c>
      <c r="K148" s="16"/>
      <c r="L148" s="16"/>
      <c r="M148" s="40">
        <f t="shared" si="13"/>
        <v>0</v>
      </c>
      <c r="N148" s="41">
        <f t="shared" si="11"/>
        <v>0</v>
      </c>
      <c r="O148" s="41">
        <f t="shared" si="7"/>
        <v>0</v>
      </c>
      <c r="P148" s="7" t="str">
        <f t="shared" si="14"/>
        <v>OK</v>
      </c>
      <c r="Q148" s="4"/>
    </row>
    <row r="149" spans="1:17" s="3" customFormat="1" ht="60" x14ac:dyDescent="0.2">
      <c r="A149" s="6">
        <v>138</v>
      </c>
      <c r="B149" s="17" t="s">
        <v>334</v>
      </c>
      <c r="C149" s="8" t="s">
        <v>139</v>
      </c>
      <c r="D149" s="9" t="s">
        <v>24</v>
      </c>
      <c r="E149" s="53">
        <v>1</v>
      </c>
      <c r="F149" s="84">
        <v>10879.62962962963</v>
      </c>
      <c r="G149" s="84">
        <f t="shared" si="20"/>
        <v>870.37037037037044</v>
      </c>
      <c r="H149" s="62">
        <f t="shared" si="9"/>
        <v>11750</v>
      </c>
      <c r="I149" s="71">
        <f t="shared" si="15"/>
        <v>10879.62962962963</v>
      </c>
      <c r="J149" s="76">
        <f t="shared" si="16"/>
        <v>11750</v>
      </c>
      <c r="K149" s="16"/>
      <c r="L149" s="16"/>
      <c r="M149" s="40">
        <f t="shared" si="13"/>
        <v>0</v>
      </c>
      <c r="N149" s="41">
        <f t="shared" si="11"/>
        <v>0</v>
      </c>
      <c r="O149" s="41">
        <f t="shared" si="7"/>
        <v>0</v>
      </c>
      <c r="P149" s="7" t="str">
        <f t="shared" si="14"/>
        <v>OK</v>
      </c>
      <c r="Q149" s="4"/>
    </row>
    <row r="150" spans="1:17" s="3" customFormat="1" ht="75" x14ac:dyDescent="0.2">
      <c r="A150" s="6">
        <v>139</v>
      </c>
      <c r="B150" s="17" t="s">
        <v>335</v>
      </c>
      <c r="C150" s="8" t="s">
        <v>140</v>
      </c>
      <c r="D150" s="9" t="s">
        <v>24</v>
      </c>
      <c r="E150" s="53">
        <v>1</v>
      </c>
      <c r="F150" s="84">
        <v>15231.48148148148</v>
      </c>
      <c r="G150" s="84">
        <f t="shared" si="20"/>
        <v>1218.5185185185185</v>
      </c>
      <c r="H150" s="62">
        <f t="shared" si="9"/>
        <v>16450</v>
      </c>
      <c r="I150" s="71">
        <f t="shared" si="15"/>
        <v>15231.48148148148</v>
      </c>
      <c r="J150" s="76">
        <f t="shared" si="16"/>
        <v>16450</v>
      </c>
      <c r="K150" s="16"/>
      <c r="L150" s="16"/>
      <c r="M150" s="40">
        <f t="shared" si="13"/>
        <v>0</v>
      </c>
      <c r="N150" s="41">
        <f t="shared" si="11"/>
        <v>0</v>
      </c>
      <c r="O150" s="41">
        <f t="shared" si="7"/>
        <v>0</v>
      </c>
      <c r="P150" s="7" t="str">
        <f t="shared" si="14"/>
        <v>OK</v>
      </c>
      <c r="Q150" s="4"/>
    </row>
    <row r="151" spans="1:17" s="3" customFormat="1" ht="75" x14ac:dyDescent="0.2">
      <c r="A151" s="6">
        <v>140</v>
      </c>
      <c r="B151" s="17" t="s">
        <v>336</v>
      </c>
      <c r="C151" s="8" t="s">
        <v>141</v>
      </c>
      <c r="D151" s="9" t="s">
        <v>24</v>
      </c>
      <c r="E151" s="53">
        <v>1</v>
      </c>
      <c r="F151" s="84">
        <v>16111.111111111109</v>
      </c>
      <c r="G151" s="84">
        <f t="shared" si="20"/>
        <v>1288.8888888888887</v>
      </c>
      <c r="H151" s="62">
        <f t="shared" si="9"/>
        <v>17400</v>
      </c>
      <c r="I151" s="71">
        <f t="shared" si="15"/>
        <v>16111.111111111109</v>
      </c>
      <c r="J151" s="76">
        <f t="shared" si="16"/>
        <v>17400</v>
      </c>
      <c r="K151" s="16"/>
      <c r="L151" s="16"/>
      <c r="M151" s="40">
        <f t="shared" si="13"/>
        <v>0</v>
      </c>
      <c r="N151" s="41">
        <f t="shared" si="11"/>
        <v>0</v>
      </c>
      <c r="O151" s="41">
        <f t="shared" si="7"/>
        <v>0</v>
      </c>
      <c r="P151" s="7" t="str">
        <f t="shared" si="14"/>
        <v>OK</v>
      </c>
      <c r="Q151" s="4"/>
    </row>
    <row r="152" spans="1:17" s="3" customFormat="1" ht="45" x14ac:dyDescent="0.2">
      <c r="A152" s="6">
        <v>141</v>
      </c>
      <c r="B152" s="17" t="s">
        <v>337</v>
      </c>
      <c r="C152" s="8" t="s">
        <v>142</v>
      </c>
      <c r="D152" s="9" t="s">
        <v>24</v>
      </c>
      <c r="E152" s="53">
        <v>1</v>
      </c>
      <c r="F152" s="84">
        <v>20324.074074074073</v>
      </c>
      <c r="G152" s="84">
        <f t="shared" si="20"/>
        <v>1625.9259259259259</v>
      </c>
      <c r="H152" s="62">
        <f t="shared" si="9"/>
        <v>21950</v>
      </c>
      <c r="I152" s="71">
        <f t="shared" si="15"/>
        <v>20324.074074074073</v>
      </c>
      <c r="J152" s="76">
        <f t="shared" si="16"/>
        <v>21950</v>
      </c>
      <c r="K152" s="16"/>
      <c r="L152" s="16"/>
      <c r="M152" s="40">
        <f t="shared" si="13"/>
        <v>0</v>
      </c>
      <c r="N152" s="41">
        <f t="shared" si="11"/>
        <v>0</v>
      </c>
      <c r="O152" s="41">
        <f t="shared" si="7"/>
        <v>0</v>
      </c>
      <c r="P152" s="7" t="str">
        <f t="shared" si="14"/>
        <v>OK</v>
      </c>
      <c r="Q152" s="4"/>
    </row>
    <row r="153" spans="1:17" s="3" customFormat="1" ht="45" x14ac:dyDescent="0.2">
      <c r="A153" s="6">
        <v>142</v>
      </c>
      <c r="B153" s="17" t="s">
        <v>338</v>
      </c>
      <c r="C153" s="8" t="s">
        <v>143</v>
      </c>
      <c r="D153" s="9" t="s">
        <v>24</v>
      </c>
      <c r="E153" s="53">
        <v>1</v>
      </c>
      <c r="F153" s="84">
        <v>1848.7394957983195</v>
      </c>
      <c r="G153" s="84">
        <f t="shared" si="19"/>
        <v>351.2605042016807</v>
      </c>
      <c r="H153" s="62">
        <f t="shared" si="9"/>
        <v>2200</v>
      </c>
      <c r="I153" s="71">
        <f t="shared" si="15"/>
        <v>1848.7394957983195</v>
      </c>
      <c r="J153" s="76">
        <f t="shared" si="16"/>
        <v>2200</v>
      </c>
      <c r="K153" s="16"/>
      <c r="L153" s="16"/>
      <c r="M153" s="40">
        <f t="shared" si="13"/>
        <v>0</v>
      </c>
      <c r="N153" s="41">
        <f t="shared" si="11"/>
        <v>0</v>
      </c>
      <c r="O153" s="41">
        <f t="shared" ref="O153:O186" si="21">E153*K153</f>
        <v>0</v>
      </c>
      <c r="P153" s="7" t="str">
        <f t="shared" si="14"/>
        <v>OK</v>
      </c>
      <c r="Q153" s="4"/>
    </row>
    <row r="154" spans="1:17" s="3" customFormat="1" ht="45" x14ac:dyDescent="0.2">
      <c r="A154" s="6">
        <v>143</v>
      </c>
      <c r="B154" s="17" t="s">
        <v>339</v>
      </c>
      <c r="C154" s="8" t="s">
        <v>144</v>
      </c>
      <c r="D154" s="9" t="s">
        <v>24</v>
      </c>
      <c r="E154" s="53">
        <v>1</v>
      </c>
      <c r="F154" s="84">
        <v>798.31932773109247</v>
      </c>
      <c r="G154" s="84">
        <f t="shared" si="19"/>
        <v>151.68067226890759</v>
      </c>
      <c r="H154" s="62">
        <f t="shared" si="9"/>
        <v>950</v>
      </c>
      <c r="I154" s="71">
        <f t="shared" si="15"/>
        <v>798.31932773109247</v>
      </c>
      <c r="J154" s="76">
        <f t="shared" si="16"/>
        <v>950</v>
      </c>
      <c r="K154" s="16"/>
      <c r="L154" s="16"/>
      <c r="M154" s="40">
        <f t="shared" si="13"/>
        <v>0</v>
      </c>
      <c r="N154" s="41">
        <f t="shared" si="11"/>
        <v>0</v>
      </c>
      <c r="O154" s="41">
        <f t="shared" si="21"/>
        <v>0</v>
      </c>
      <c r="P154" s="7" t="str">
        <f t="shared" si="14"/>
        <v>OK</v>
      </c>
      <c r="Q154" s="4"/>
    </row>
    <row r="155" spans="1:17" s="3" customFormat="1" ht="30" x14ac:dyDescent="0.2">
      <c r="A155" s="6">
        <v>144</v>
      </c>
      <c r="B155" s="17" t="s">
        <v>340</v>
      </c>
      <c r="C155" s="8" t="s">
        <v>145</v>
      </c>
      <c r="D155" s="9" t="s">
        <v>24</v>
      </c>
      <c r="E155" s="53">
        <v>1</v>
      </c>
      <c r="F155" s="84">
        <v>1722.6890756302521</v>
      </c>
      <c r="G155" s="84">
        <f t="shared" si="19"/>
        <v>327.31092436974791</v>
      </c>
      <c r="H155" s="62">
        <f t="shared" si="9"/>
        <v>2050</v>
      </c>
      <c r="I155" s="71">
        <f t="shared" si="15"/>
        <v>1722.6890756302521</v>
      </c>
      <c r="J155" s="76">
        <f t="shared" si="16"/>
        <v>2050</v>
      </c>
      <c r="K155" s="16"/>
      <c r="L155" s="16"/>
      <c r="M155" s="40">
        <f t="shared" si="13"/>
        <v>0</v>
      </c>
      <c r="N155" s="41">
        <f t="shared" si="11"/>
        <v>0</v>
      </c>
      <c r="O155" s="41">
        <f t="shared" si="21"/>
        <v>0</v>
      </c>
      <c r="P155" s="7" t="str">
        <f t="shared" si="14"/>
        <v>OK</v>
      </c>
      <c r="Q155" s="4"/>
    </row>
    <row r="156" spans="1:17" s="3" customFormat="1" ht="30" x14ac:dyDescent="0.2">
      <c r="A156" s="6">
        <v>145</v>
      </c>
      <c r="B156" s="17" t="s">
        <v>341</v>
      </c>
      <c r="C156" s="8" t="s">
        <v>146</v>
      </c>
      <c r="D156" s="9" t="s">
        <v>24</v>
      </c>
      <c r="E156" s="58">
        <v>1</v>
      </c>
      <c r="F156" s="84">
        <v>1890.7563025210086</v>
      </c>
      <c r="G156" s="84">
        <f t="shared" si="19"/>
        <v>359.24369747899163</v>
      </c>
      <c r="H156" s="62">
        <f t="shared" si="9"/>
        <v>2250</v>
      </c>
      <c r="I156" s="71">
        <f t="shared" si="15"/>
        <v>1890.7563025210086</v>
      </c>
      <c r="J156" s="76">
        <f t="shared" si="16"/>
        <v>2250</v>
      </c>
      <c r="K156" s="16"/>
      <c r="L156" s="16"/>
      <c r="M156" s="40">
        <f t="shared" si="13"/>
        <v>0</v>
      </c>
      <c r="N156" s="41">
        <f t="shared" si="11"/>
        <v>0</v>
      </c>
      <c r="O156" s="41">
        <f t="shared" si="21"/>
        <v>0</v>
      </c>
      <c r="P156" s="7" t="str">
        <f t="shared" si="14"/>
        <v>OK</v>
      </c>
      <c r="Q156" s="4"/>
    </row>
    <row r="157" spans="1:17" s="3" customFormat="1" ht="93" customHeight="1" x14ac:dyDescent="0.2">
      <c r="A157" s="6">
        <v>146</v>
      </c>
      <c r="B157" s="87" t="s">
        <v>342</v>
      </c>
      <c r="C157" s="8" t="s">
        <v>147</v>
      </c>
      <c r="D157" s="9" t="s">
        <v>24</v>
      </c>
      <c r="E157" s="52">
        <v>1</v>
      </c>
      <c r="F157" s="84">
        <v>22142.857142857145</v>
      </c>
      <c r="G157" s="84">
        <f t="shared" si="19"/>
        <v>4207.1428571428578</v>
      </c>
      <c r="H157" s="75">
        <f t="shared" si="9"/>
        <v>26350.000000000004</v>
      </c>
      <c r="I157" s="71">
        <f t="shared" si="15"/>
        <v>22142.857142857145</v>
      </c>
      <c r="J157" s="76">
        <f>E157*H157</f>
        <v>26350.000000000004</v>
      </c>
      <c r="K157" s="74"/>
      <c r="L157" s="74"/>
      <c r="M157" s="40">
        <f t="shared" si="13"/>
        <v>0</v>
      </c>
      <c r="N157" s="41">
        <f t="shared" si="11"/>
        <v>0</v>
      </c>
      <c r="O157" s="41">
        <f t="shared" si="21"/>
        <v>0</v>
      </c>
      <c r="P157" s="7" t="str">
        <f t="shared" si="14"/>
        <v>OK</v>
      </c>
      <c r="Q157" s="4"/>
    </row>
    <row r="158" spans="1:17" s="3" customFormat="1" ht="96.75" customHeight="1" x14ac:dyDescent="0.2">
      <c r="A158" s="6">
        <v>147</v>
      </c>
      <c r="B158" s="17" t="s">
        <v>343</v>
      </c>
      <c r="C158" s="8" t="s">
        <v>148</v>
      </c>
      <c r="D158" s="9" t="s">
        <v>24</v>
      </c>
      <c r="E158" s="52">
        <v>1</v>
      </c>
      <c r="F158" s="84">
        <v>39117.647058823532</v>
      </c>
      <c r="G158" s="84">
        <f t="shared" si="19"/>
        <v>7432.3529411764712</v>
      </c>
      <c r="H158" s="62">
        <f t="shared" ref="H158:H186" si="22">F158+G158</f>
        <v>46550</v>
      </c>
      <c r="I158" s="71">
        <f t="shared" si="15"/>
        <v>39117.647058823532</v>
      </c>
      <c r="J158" s="76">
        <f t="shared" si="16"/>
        <v>46550</v>
      </c>
      <c r="K158" s="16"/>
      <c r="L158" s="16"/>
      <c r="M158" s="40">
        <f t="shared" si="13"/>
        <v>0</v>
      </c>
      <c r="N158" s="41">
        <f t="shared" ref="N158:N175" si="23">_xlfn.CEILING.MATH(M158*E158)</f>
        <v>0</v>
      </c>
      <c r="O158" s="41">
        <f t="shared" si="21"/>
        <v>0</v>
      </c>
      <c r="P158" s="7" t="str">
        <f t="shared" ref="P158:P175" si="24">IF(M158&gt;H158,"REVISAR PROPUESTA","OK")</f>
        <v>OK</v>
      </c>
      <c r="Q158" s="4"/>
    </row>
    <row r="159" spans="1:17" s="3" customFormat="1" ht="45" x14ac:dyDescent="0.2">
      <c r="A159" s="6">
        <v>148</v>
      </c>
      <c r="B159" s="17" t="s">
        <v>344</v>
      </c>
      <c r="C159" s="8" t="s">
        <v>149</v>
      </c>
      <c r="D159" s="9" t="s">
        <v>393</v>
      </c>
      <c r="E159" s="59">
        <v>1</v>
      </c>
      <c r="F159" s="84">
        <v>32689.075630252104</v>
      </c>
      <c r="G159" s="84">
        <f t="shared" si="19"/>
        <v>6210.9243697478996</v>
      </c>
      <c r="H159" s="62">
        <f t="shared" si="22"/>
        <v>38900</v>
      </c>
      <c r="I159" s="71">
        <f t="shared" si="15"/>
        <v>32689.075630252104</v>
      </c>
      <c r="J159" s="76">
        <f t="shared" si="16"/>
        <v>38900</v>
      </c>
      <c r="K159" s="16"/>
      <c r="L159" s="16"/>
      <c r="M159" s="40">
        <f t="shared" si="13"/>
        <v>0</v>
      </c>
      <c r="N159" s="41">
        <f t="shared" si="23"/>
        <v>0</v>
      </c>
      <c r="O159" s="41">
        <f t="shared" si="21"/>
        <v>0</v>
      </c>
      <c r="P159" s="7" t="str">
        <f t="shared" si="24"/>
        <v>OK</v>
      </c>
      <c r="Q159" s="4"/>
    </row>
    <row r="160" spans="1:17" s="3" customFormat="1" ht="45" x14ac:dyDescent="0.2">
      <c r="A160" s="6">
        <v>149</v>
      </c>
      <c r="B160" s="17" t="s">
        <v>345</v>
      </c>
      <c r="C160" s="8" t="s">
        <v>150</v>
      </c>
      <c r="D160" s="9" t="s">
        <v>393</v>
      </c>
      <c r="E160" s="53">
        <v>1</v>
      </c>
      <c r="F160" s="84">
        <v>85126.050420168074</v>
      </c>
      <c r="G160" s="84">
        <f t="shared" si="19"/>
        <v>16173.949579831935</v>
      </c>
      <c r="H160" s="62">
        <f t="shared" si="22"/>
        <v>101300.00000000001</v>
      </c>
      <c r="I160" s="71">
        <f t="shared" si="15"/>
        <v>85126.050420168074</v>
      </c>
      <c r="J160" s="76">
        <f t="shared" si="16"/>
        <v>101300.00000000001</v>
      </c>
      <c r="K160" s="16"/>
      <c r="L160" s="16"/>
      <c r="M160" s="40">
        <f t="shared" si="13"/>
        <v>0</v>
      </c>
      <c r="N160" s="41">
        <f t="shared" si="23"/>
        <v>0</v>
      </c>
      <c r="O160" s="41">
        <f t="shared" si="21"/>
        <v>0</v>
      </c>
      <c r="P160" s="7" t="str">
        <f t="shared" si="24"/>
        <v>OK</v>
      </c>
      <c r="Q160" s="4"/>
    </row>
    <row r="161" spans="1:17" s="3" customFormat="1" ht="90" x14ac:dyDescent="0.2">
      <c r="A161" s="6">
        <v>150</v>
      </c>
      <c r="B161" s="17" t="s">
        <v>346</v>
      </c>
      <c r="C161" s="8" t="s">
        <v>151</v>
      </c>
      <c r="D161" s="9" t="s">
        <v>404</v>
      </c>
      <c r="E161" s="53">
        <v>1</v>
      </c>
      <c r="F161" s="84">
        <v>21008.403361344539</v>
      </c>
      <c r="G161" s="84">
        <f t="shared" si="19"/>
        <v>3991.5966386554624</v>
      </c>
      <c r="H161" s="62">
        <f t="shared" si="22"/>
        <v>25000</v>
      </c>
      <c r="I161" s="71">
        <f t="shared" si="15"/>
        <v>21008.403361344539</v>
      </c>
      <c r="J161" s="76">
        <f t="shared" si="16"/>
        <v>25000</v>
      </c>
      <c r="K161" s="16"/>
      <c r="L161" s="16"/>
      <c r="M161" s="40">
        <f t="shared" si="13"/>
        <v>0</v>
      </c>
      <c r="N161" s="41">
        <f t="shared" si="23"/>
        <v>0</v>
      </c>
      <c r="O161" s="41">
        <f t="shared" si="21"/>
        <v>0</v>
      </c>
      <c r="P161" s="7" t="str">
        <f t="shared" si="24"/>
        <v>OK</v>
      </c>
      <c r="Q161" s="4"/>
    </row>
    <row r="162" spans="1:17" s="3" customFormat="1" ht="60" x14ac:dyDescent="0.2">
      <c r="A162" s="6">
        <v>151</v>
      </c>
      <c r="B162" s="17" t="s">
        <v>347</v>
      </c>
      <c r="C162" s="8" t="s">
        <v>152</v>
      </c>
      <c r="D162" s="9" t="s">
        <v>404</v>
      </c>
      <c r="E162" s="53">
        <v>1</v>
      </c>
      <c r="F162" s="84">
        <v>714.28571428571433</v>
      </c>
      <c r="G162" s="84">
        <f t="shared" si="19"/>
        <v>135.71428571428572</v>
      </c>
      <c r="H162" s="62">
        <f t="shared" si="22"/>
        <v>850</v>
      </c>
      <c r="I162" s="71">
        <f t="shared" si="15"/>
        <v>714.28571428571433</v>
      </c>
      <c r="J162" s="76">
        <f t="shared" si="16"/>
        <v>850</v>
      </c>
      <c r="K162" s="16"/>
      <c r="L162" s="16"/>
      <c r="M162" s="40">
        <f t="shared" si="13"/>
        <v>0</v>
      </c>
      <c r="N162" s="41">
        <f t="shared" si="23"/>
        <v>0</v>
      </c>
      <c r="O162" s="41">
        <f t="shared" si="21"/>
        <v>0</v>
      </c>
      <c r="P162" s="7" t="str">
        <f t="shared" si="24"/>
        <v>OK</v>
      </c>
      <c r="Q162" s="4"/>
    </row>
    <row r="163" spans="1:17" s="3" customFormat="1" ht="60" x14ac:dyDescent="0.2">
      <c r="A163" s="6">
        <v>152</v>
      </c>
      <c r="B163" s="17" t="s">
        <v>347</v>
      </c>
      <c r="C163" s="8" t="s">
        <v>153</v>
      </c>
      <c r="D163" s="9" t="s">
        <v>404</v>
      </c>
      <c r="E163" s="53">
        <v>1</v>
      </c>
      <c r="F163" s="84">
        <v>714.28571428571433</v>
      </c>
      <c r="G163" s="84">
        <f t="shared" si="19"/>
        <v>135.71428571428572</v>
      </c>
      <c r="H163" s="62">
        <f t="shared" si="22"/>
        <v>850</v>
      </c>
      <c r="I163" s="71">
        <f t="shared" si="15"/>
        <v>714.28571428571433</v>
      </c>
      <c r="J163" s="76">
        <f t="shared" si="16"/>
        <v>850</v>
      </c>
      <c r="K163" s="16"/>
      <c r="L163" s="16"/>
      <c r="M163" s="40">
        <f t="shared" si="13"/>
        <v>0</v>
      </c>
      <c r="N163" s="41">
        <f t="shared" si="23"/>
        <v>0</v>
      </c>
      <c r="O163" s="41">
        <f t="shared" si="21"/>
        <v>0</v>
      </c>
      <c r="P163" s="7" t="str">
        <f t="shared" si="24"/>
        <v>OK</v>
      </c>
      <c r="Q163" s="4"/>
    </row>
    <row r="164" spans="1:17" s="3" customFormat="1" ht="90" x14ac:dyDescent="0.2">
      <c r="A164" s="6">
        <v>153</v>
      </c>
      <c r="B164" s="17" t="s">
        <v>348</v>
      </c>
      <c r="C164" s="8" t="s">
        <v>154</v>
      </c>
      <c r="D164" s="9" t="s">
        <v>404</v>
      </c>
      <c r="E164" s="53">
        <v>1</v>
      </c>
      <c r="F164" s="84">
        <v>78950</v>
      </c>
      <c r="G164" s="84">
        <v>0</v>
      </c>
      <c r="H164" s="62">
        <f t="shared" si="22"/>
        <v>78950</v>
      </c>
      <c r="I164" s="71">
        <f t="shared" si="15"/>
        <v>78950</v>
      </c>
      <c r="J164" s="76">
        <f t="shared" si="16"/>
        <v>78950</v>
      </c>
      <c r="K164" s="16"/>
      <c r="L164" s="16"/>
      <c r="M164" s="40">
        <f t="shared" si="13"/>
        <v>0</v>
      </c>
      <c r="N164" s="41">
        <f t="shared" si="23"/>
        <v>0</v>
      </c>
      <c r="O164" s="41">
        <f t="shared" si="21"/>
        <v>0</v>
      </c>
      <c r="P164" s="7" t="str">
        <f t="shared" si="24"/>
        <v>OK</v>
      </c>
      <c r="Q164" s="4"/>
    </row>
    <row r="165" spans="1:17" s="3" customFormat="1" ht="75" x14ac:dyDescent="0.2">
      <c r="A165" s="6">
        <v>154</v>
      </c>
      <c r="B165" s="17" t="s">
        <v>349</v>
      </c>
      <c r="C165" s="8" t="s">
        <v>155</v>
      </c>
      <c r="D165" s="9" t="s">
        <v>405</v>
      </c>
      <c r="E165" s="51">
        <v>1</v>
      </c>
      <c r="F165" s="84">
        <v>2268.90756302521</v>
      </c>
      <c r="G165" s="84">
        <f>+F165*19%</f>
        <v>431.0924369747899</v>
      </c>
      <c r="H165" s="62">
        <f t="shared" si="22"/>
        <v>2700</v>
      </c>
      <c r="I165" s="71">
        <f t="shared" si="15"/>
        <v>2268.90756302521</v>
      </c>
      <c r="J165" s="76">
        <f t="shared" si="16"/>
        <v>2700</v>
      </c>
      <c r="K165" s="16"/>
      <c r="L165" s="16"/>
      <c r="M165" s="40">
        <f t="shared" si="13"/>
        <v>0</v>
      </c>
      <c r="N165" s="41">
        <f t="shared" si="23"/>
        <v>0</v>
      </c>
      <c r="O165" s="41">
        <f t="shared" si="21"/>
        <v>0</v>
      </c>
      <c r="P165" s="7" t="str">
        <f t="shared" si="24"/>
        <v>OK</v>
      </c>
      <c r="Q165" s="4"/>
    </row>
    <row r="166" spans="1:17" s="3" customFormat="1" ht="105" x14ac:dyDescent="0.2">
      <c r="A166" s="6">
        <v>155</v>
      </c>
      <c r="B166" s="17" t="s">
        <v>350</v>
      </c>
      <c r="C166" s="8" t="s">
        <v>156</v>
      </c>
      <c r="D166" s="9" t="s">
        <v>405</v>
      </c>
      <c r="E166" s="57">
        <v>1</v>
      </c>
      <c r="F166" s="84">
        <v>8193.2773109243699</v>
      </c>
      <c r="G166" s="84">
        <f t="shared" ref="G166:G186" si="25">+F166*19%</f>
        <v>1556.7226890756303</v>
      </c>
      <c r="H166" s="62">
        <f t="shared" si="22"/>
        <v>9750</v>
      </c>
      <c r="I166" s="71">
        <f t="shared" si="15"/>
        <v>8193.2773109243699</v>
      </c>
      <c r="J166" s="76">
        <f t="shared" si="16"/>
        <v>9750</v>
      </c>
      <c r="K166" s="16"/>
      <c r="L166" s="16"/>
      <c r="M166" s="40">
        <f t="shared" si="13"/>
        <v>0</v>
      </c>
      <c r="N166" s="41">
        <f t="shared" si="23"/>
        <v>0</v>
      </c>
      <c r="O166" s="41">
        <f t="shared" si="21"/>
        <v>0</v>
      </c>
      <c r="P166" s="7" t="str">
        <f t="shared" si="24"/>
        <v>OK</v>
      </c>
      <c r="Q166" s="4"/>
    </row>
    <row r="167" spans="1:17" s="3" customFormat="1" ht="75" x14ac:dyDescent="0.2">
      <c r="A167" s="6">
        <v>156</v>
      </c>
      <c r="B167" s="17" t="s">
        <v>351</v>
      </c>
      <c r="C167" s="8" t="s">
        <v>157</v>
      </c>
      <c r="D167" s="9" t="s">
        <v>23</v>
      </c>
      <c r="E167" s="57">
        <v>1</v>
      </c>
      <c r="F167" s="84">
        <v>1036428.5714285715</v>
      </c>
      <c r="G167" s="84">
        <f t="shared" si="25"/>
        <v>196921.42857142858</v>
      </c>
      <c r="H167" s="62">
        <f t="shared" si="22"/>
        <v>1233350</v>
      </c>
      <c r="I167" s="71">
        <f t="shared" si="15"/>
        <v>1036428.5714285715</v>
      </c>
      <c r="J167" s="76">
        <f t="shared" si="16"/>
        <v>1233350</v>
      </c>
      <c r="K167" s="16"/>
      <c r="L167" s="16"/>
      <c r="M167" s="40">
        <f t="shared" si="13"/>
        <v>0</v>
      </c>
      <c r="N167" s="41">
        <f t="shared" si="23"/>
        <v>0</v>
      </c>
      <c r="O167" s="41">
        <f t="shared" si="21"/>
        <v>0</v>
      </c>
      <c r="P167" s="7" t="str">
        <f t="shared" si="24"/>
        <v>OK</v>
      </c>
      <c r="Q167" s="4"/>
    </row>
    <row r="168" spans="1:17" s="3" customFormat="1" ht="60" x14ac:dyDescent="0.2">
      <c r="A168" s="6">
        <v>157</v>
      </c>
      <c r="B168" s="17" t="s">
        <v>352</v>
      </c>
      <c r="C168" s="8" t="s">
        <v>158</v>
      </c>
      <c r="D168" s="9" t="s">
        <v>23</v>
      </c>
      <c r="E168" s="53">
        <v>1</v>
      </c>
      <c r="F168" s="84">
        <v>86848.73949579832</v>
      </c>
      <c r="G168" s="84">
        <f t="shared" si="25"/>
        <v>16501.26050420168</v>
      </c>
      <c r="H168" s="62">
        <f t="shared" si="22"/>
        <v>103350</v>
      </c>
      <c r="I168" s="71">
        <f t="shared" si="15"/>
        <v>86848.73949579832</v>
      </c>
      <c r="J168" s="76">
        <f t="shared" si="16"/>
        <v>103350</v>
      </c>
      <c r="K168" s="16"/>
      <c r="L168" s="16"/>
      <c r="M168" s="40">
        <f t="shared" si="13"/>
        <v>0</v>
      </c>
      <c r="N168" s="41">
        <f t="shared" si="23"/>
        <v>0</v>
      </c>
      <c r="O168" s="41">
        <f t="shared" si="21"/>
        <v>0</v>
      </c>
      <c r="P168" s="7" t="str">
        <f t="shared" si="24"/>
        <v>OK</v>
      </c>
      <c r="Q168" s="4"/>
    </row>
    <row r="169" spans="1:17" s="3" customFormat="1" ht="90" x14ac:dyDescent="0.2">
      <c r="A169" s="6">
        <v>158</v>
      </c>
      <c r="B169" s="17" t="s">
        <v>353</v>
      </c>
      <c r="C169" s="8" t="s">
        <v>159</v>
      </c>
      <c r="D169" s="9" t="s">
        <v>22</v>
      </c>
      <c r="E169" s="53">
        <v>1</v>
      </c>
      <c r="F169" s="84">
        <v>2520966.3865546221</v>
      </c>
      <c r="G169" s="84">
        <f t="shared" si="25"/>
        <v>478983.6134453782</v>
      </c>
      <c r="H169" s="62">
        <f t="shared" si="22"/>
        <v>2999950.0000000005</v>
      </c>
      <c r="I169" s="71">
        <f t="shared" si="15"/>
        <v>2520966.3865546221</v>
      </c>
      <c r="J169" s="76">
        <f t="shared" si="16"/>
        <v>2999950.0000000005</v>
      </c>
      <c r="K169" s="16"/>
      <c r="L169" s="16"/>
      <c r="M169" s="40">
        <f t="shared" si="13"/>
        <v>0</v>
      </c>
      <c r="N169" s="41">
        <f t="shared" si="23"/>
        <v>0</v>
      </c>
      <c r="O169" s="41">
        <f t="shared" si="21"/>
        <v>0</v>
      </c>
      <c r="P169" s="7" t="str">
        <f t="shared" si="24"/>
        <v>OK</v>
      </c>
      <c r="Q169" s="4"/>
    </row>
    <row r="170" spans="1:17" s="3" customFormat="1" ht="90" x14ac:dyDescent="0.2">
      <c r="A170" s="6">
        <v>159</v>
      </c>
      <c r="B170" s="17" t="s">
        <v>354</v>
      </c>
      <c r="C170" s="8" t="s">
        <v>160</v>
      </c>
      <c r="D170" s="9" t="s">
        <v>22</v>
      </c>
      <c r="E170" s="53">
        <v>1</v>
      </c>
      <c r="F170" s="84">
        <v>50336.134453781517</v>
      </c>
      <c r="G170" s="84">
        <f t="shared" si="25"/>
        <v>9563.8655462184888</v>
      </c>
      <c r="H170" s="62">
        <f t="shared" si="22"/>
        <v>59900.000000000007</v>
      </c>
      <c r="I170" s="71">
        <f t="shared" si="15"/>
        <v>50336.134453781517</v>
      </c>
      <c r="J170" s="76">
        <f t="shared" si="16"/>
        <v>59900.000000000007</v>
      </c>
      <c r="K170" s="16"/>
      <c r="L170" s="16"/>
      <c r="M170" s="40">
        <f t="shared" si="13"/>
        <v>0</v>
      </c>
      <c r="N170" s="41">
        <f t="shared" si="23"/>
        <v>0</v>
      </c>
      <c r="O170" s="41">
        <f t="shared" si="21"/>
        <v>0</v>
      </c>
      <c r="P170" s="7" t="str">
        <f t="shared" si="24"/>
        <v>OK</v>
      </c>
      <c r="Q170" s="4"/>
    </row>
    <row r="171" spans="1:17" s="3" customFormat="1" ht="105" x14ac:dyDescent="0.2">
      <c r="A171" s="6">
        <v>160</v>
      </c>
      <c r="B171" s="17" t="s">
        <v>355</v>
      </c>
      <c r="C171" s="8" t="s">
        <v>161</v>
      </c>
      <c r="D171" s="9" t="s">
        <v>22</v>
      </c>
      <c r="E171" s="53">
        <v>1</v>
      </c>
      <c r="F171" s="84">
        <v>294117.64705882355</v>
      </c>
      <c r="G171" s="84">
        <f t="shared" si="25"/>
        <v>55882.352941176476</v>
      </c>
      <c r="H171" s="62">
        <f t="shared" si="22"/>
        <v>350000</v>
      </c>
      <c r="I171" s="71">
        <f t="shared" si="15"/>
        <v>294117.64705882355</v>
      </c>
      <c r="J171" s="76">
        <f t="shared" si="16"/>
        <v>350000</v>
      </c>
      <c r="K171" s="16"/>
      <c r="L171" s="16"/>
      <c r="M171" s="40">
        <f t="shared" si="13"/>
        <v>0</v>
      </c>
      <c r="N171" s="41">
        <f t="shared" si="23"/>
        <v>0</v>
      </c>
      <c r="O171" s="41">
        <f t="shared" si="21"/>
        <v>0</v>
      </c>
      <c r="P171" s="7" t="str">
        <f t="shared" si="24"/>
        <v>OK</v>
      </c>
      <c r="Q171" s="4"/>
    </row>
    <row r="172" spans="1:17" s="3" customFormat="1" ht="105" x14ac:dyDescent="0.2">
      <c r="A172" s="6">
        <v>161</v>
      </c>
      <c r="B172" s="17" t="s">
        <v>356</v>
      </c>
      <c r="C172" s="8" t="s">
        <v>162</v>
      </c>
      <c r="D172" s="9" t="s">
        <v>22</v>
      </c>
      <c r="E172" s="53">
        <v>1</v>
      </c>
      <c r="F172" s="84">
        <v>193235.29411764708</v>
      </c>
      <c r="G172" s="84">
        <f t="shared" si="25"/>
        <v>36714.705882352944</v>
      </c>
      <c r="H172" s="62">
        <f t="shared" si="22"/>
        <v>229950.00000000003</v>
      </c>
      <c r="I172" s="71">
        <f t="shared" si="15"/>
        <v>193235.29411764708</v>
      </c>
      <c r="J172" s="76">
        <f t="shared" si="16"/>
        <v>229950.00000000003</v>
      </c>
      <c r="K172" s="16"/>
      <c r="L172" s="16"/>
      <c r="M172" s="40">
        <f t="shared" si="13"/>
        <v>0</v>
      </c>
      <c r="N172" s="41">
        <f t="shared" si="23"/>
        <v>0</v>
      </c>
      <c r="O172" s="41">
        <f t="shared" si="21"/>
        <v>0</v>
      </c>
      <c r="P172" s="7" t="str">
        <f t="shared" si="24"/>
        <v>OK</v>
      </c>
      <c r="Q172" s="4"/>
    </row>
    <row r="173" spans="1:17" s="3" customFormat="1" ht="60" x14ac:dyDescent="0.2">
      <c r="A173" s="6">
        <v>162</v>
      </c>
      <c r="B173" s="17" t="s">
        <v>357</v>
      </c>
      <c r="C173" s="8" t="s">
        <v>163</v>
      </c>
      <c r="D173" s="9" t="s">
        <v>22</v>
      </c>
      <c r="E173" s="53">
        <v>1</v>
      </c>
      <c r="F173" s="84">
        <v>2653571.4285714286</v>
      </c>
      <c r="G173" s="84">
        <f t="shared" si="25"/>
        <v>504178.57142857142</v>
      </c>
      <c r="H173" s="62">
        <f t="shared" si="22"/>
        <v>3157750</v>
      </c>
      <c r="I173" s="71">
        <f t="shared" si="15"/>
        <v>2653571.4285714286</v>
      </c>
      <c r="J173" s="76">
        <f t="shared" si="16"/>
        <v>3157750</v>
      </c>
      <c r="K173" s="16"/>
      <c r="L173" s="16"/>
      <c r="M173" s="40">
        <f t="shared" si="13"/>
        <v>0</v>
      </c>
      <c r="N173" s="41">
        <f t="shared" si="23"/>
        <v>0</v>
      </c>
      <c r="O173" s="41">
        <f t="shared" si="21"/>
        <v>0</v>
      </c>
      <c r="P173" s="7" t="str">
        <f t="shared" si="24"/>
        <v>OK</v>
      </c>
      <c r="Q173" s="4"/>
    </row>
    <row r="174" spans="1:17" s="3" customFormat="1" ht="82.5" customHeight="1" x14ac:dyDescent="0.2">
      <c r="A174" s="6">
        <v>163</v>
      </c>
      <c r="B174" s="17" t="s">
        <v>358</v>
      </c>
      <c r="C174" s="8" t="s">
        <v>164</v>
      </c>
      <c r="D174" s="9" t="s">
        <v>22</v>
      </c>
      <c r="E174" s="53">
        <v>1</v>
      </c>
      <c r="F174" s="84">
        <v>82689.075630252104</v>
      </c>
      <c r="G174" s="84">
        <f t="shared" si="25"/>
        <v>15710.9243697479</v>
      </c>
      <c r="H174" s="62">
        <f t="shared" si="22"/>
        <v>98400</v>
      </c>
      <c r="I174" s="71">
        <f t="shared" si="15"/>
        <v>82689.075630252104</v>
      </c>
      <c r="J174" s="76">
        <f t="shared" si="16"/>
        <v>98400</v>
      </c>
      <c r="K174" s="16"/>
      <c r="L174" s="16"/>
      <c r="M174" s="40">
        <f t="shared" si="13"/>
        <v>0</v>
      </c>
      <c r="N174" s="41">
        <f t="shared" si="23"/>
        <v>0</v>
      </c>
      <c r="O174" s="41">
        <f t="shared" si="21"/>
        <v>0</v>
      </c>
      <c r="P174" s="7" t="str">
        <f t="shared" si="24"/>
        <v>OK</v>
      </c>
      <c r="Q174" s="4"/>
    </row>
    <row r="175" spans="1:17" s="3" customFormat="1" ht="59.1" customHeight="1" x14ac:dyDescent="0.2">
      <c r="A175" s="6">
        <v>164</v>
      </c>
      <c r="B175" s="17" t="s">
        <v>359</v>
      </c>
      <c r="C175" s="8" t="s">
        <v>165</v>
      </c>
      <c r="D175" s="9" t="s">
        <v>22</v>
      </c>
      <c r="E175" s="53">
        <v>1</v>
      </c>
      <c r="F175" s="84">
        <v>664159.66386554623</v>
      </c>
      <c r="G175" s="84">
        <f t="shared" si="25"/>
        <v>126190.33613445378</v>
      </c>
      <c r="H175" s="62">
        <f t="shared" si="22"/>
        <v>790350</v>
      </c>
      <c r="I175" s="71">
        <f t="shared" si="15"/>
        <v>664159.66386554623</v>
      </c>
      <c r="J175" s="76">
        <f t="shared" si="16"/>
        <v>790350</v>
      </c>
      <c r="K175" s="16"/>
      <c r="L175" s="16"/>
      <c r="M175" s="40">
        <f t="shared" si="13"/>
        <v>0</v>
      </c>
      <c r="N175" s="41">
        <f t="shared" si="23"/>
        <v>0</v>
      </c>
      <c r="O175" s="41">
        <f t="shared" si="21"/>
        <v>0</v>
      </c>
      <c r="P175" s="7" t="str">
        <f t="shared" si="24"/>
        <v>OK</v>
      </c>
      <c r="Q175" s="4"/>
    </row>
    <row r="176" spans="1:17" s="3" customFormat="1" ht="59.1" customHeight="1" x14ac:dyDescent="0.2">
      <c r="A176" s="6">
        <v>165</v>
      </c>
      <c r="B176" s="88" t="s">
        <v>360</v>
      </c>
      <c r="C176" s="8" t="s">
        <v>166</v>
      </c>
      <c r="D176" s="9" t="s">
        <v>22</v>
      </c>
      <c r="E176" s="58">
        <v>1</v>
      </c>
      <c r="F176" s="84">
        <v>3229831.9327731095</v>
      </c>
      <c r="G176" s="84">
        <f t="shared" si="25"/>
        <v>613668.06722689082</v>
      </c>
      <c r="H176" s="70">
        <f t="shared" si="22"/>
        <v>3843500.0000000005</v>
      </c>
      <c r="I176" s="71">
        <f t="shared" si="15"/>
        <v>3229831.9327731095</v>
      </c>
      <c r="J176" s="76">
        <f t="shared" si="16"/>
        <v>3843500.0000000005</v>
      </c>
      <c r="K176" s="69"/>
      <c r="L176" s="69"/>
      <c r="M176" s="40">
        <f t="shared" ref="M176" si="26">L176+K176</f>
        <v>0</v>
      </c>
      <c r="N176" s="41">
        <f t="shared" ref="N176" si="27">_xlfn.CEILING.MATH(M176*E176)</f>
        <v>0</v>
      </c>
      <c r="O176" s="41">
        <f t="shared" si="21"/>
        <v>0</v>
      </c>
      <c r="P176" s="7" t="str">
        <f t="shared" ref="P176" si="28">IF(M176&gt;H176,"REVISAR PROPUESTA","OK")</f>
        <v>OK</v>
      </c>
      <c r="Q176" s="4"/>
    </row>
    <row r="177" spans="1:24" s="3" customFormat="1" ht="165" customHeight="1" x14ac:dyDescent="0.2">
      <c r="A177" s="6">
        <v>166</v>
      </c>
      <c r="B177" s="17" t="s">
        <v>361</v>
      </c>
      <c r="C177" s="8" t="s">
        <v>167</v>
      </c>
      <c r="D177" s="9" t="s">
        <v>22</v>
      </c>
      <c r="E177" s="53">
        <v>1</v>
      </c>
      <c r="F177" s="84">
        <v>287142.85714285716</v>
      </c>
      <c r="G177" s="84">
        <f t="shared" si="25"/>
        <v>54557.142857142862</v>
      </c>
      <c r="H177" s="62">
        <f t="shared" si="22"/>
        <v>341700</v>
      </c>
      <c r="I177" s="71">
        <f t="shared" si="15"/>
        <v>287142.85714285716</v>
      </c>
      <c r="J177" s="76">
        <f t="shared" si="16"/>
        <v>341700</v>
      </c>
      <c r="K177" s="16"/>
      <c r="L177" s="16"/>
      <c r="M177" s="40">
        <f t="shared" si="13"/>
        <v>0</v>
      </c>
      <c r="N177" s="41">
        <f t="shared" ref="N177:N186" si="29">_xlfn.CEILING.MATH(M177*E177)</f>
        <v>0</v>
      </c>
      <c r="O177" s="41">
        <f t="shared" si="21"/>
        <v>0</v>
      </c>
      <c r="P177" s="7" t="str">
        <f t="shared" ref="P177:P186" si="30">IF(M177&gt;H177,"REVISAR PROPUESTA","OK")</f>
        <v>OK</v>
      </c>
      <c r="Q177" s="4"/>
    </row>
    <row r="178" spans="1:24" s="3" customFormat="1" ht="119.25" customHeight="1" x14ac:dyDescent="0.2">
      <c r="A178" s="6">
        <v>167</v>
      </c>
      <c r="B178" s="17" t="s">
        <v>362</v>
      </c>
      <c r="C178" s="8" t="s">
        <v>168</v>
      </c>
      <c r="D178" s="9" t="s">
        <v>22</v>
      </c>
      <c r="E178" s="53">
        <v>1</v>
      </c>
      <c r="F178" s="84">
        <v>336.1344537815126</v>
      </c>
      <c r="G178" s="84">
        <f t="shared" si="25"/>
        <v>63.865546218487395</v>
      </c>
      <c r="H178" s="62">
        <f t="shared" si="22"/>
        <v>400</v>
      </c>
      <c r="I178" s="71">
        <f t="shared" si="15"/>
        <v>336.1344537815126</v>
      </c>
      <c r="J178" s="76">
        <f t="shared" si="16"/>
        <v>400</v>
      </c>
      <c r="K178" s="16"/>
      <c r="L178" s="16"/>
      <c r="M178" s="40">
        <f t="shared" si="13"/>
        <v>0</v>
      </c>
      <c r="N178" s="41">
        <f t="shared" si="29"/>
        <v>0</v>
      </c>
      <c r="O178" s="41">
        <f t="shared" si="21"/>
        <v>0</v>
      </c>
      <c r="P178" s="7" t="str">
        <f t="shared" si="30"/>
        <v>OK</v>
      </c>
      <c r="Q178" s="4"/>
    </row>
    <row r="179" spans="1:24" s="3" customFormat="1" ht="114" customHeight="1" x14ac:dyDescent="0.2">
      <c r="A179" s="6">
        <v>168</v>
      </c>
      <c r="B179" s="17" t="s">
        <v>363</v>
      </c>
      <c r="C179" s="8" t="s">
        <v>169</v>
      </c>
      <c r="D179" s="9" t="s">
        <v>22</v>
      </c>
      <c r="E179" s="53">
        <v>1</v>
      </c>
      <c r="F179" s="84">
        <v>4621.8487394957983</v>
      </c>
      <c r="G179" s="84">
        <f t="shared" si="25"/>
        <v>878.15126050420167</v>
      </c>
      <c r="H179" s="62">
        <f t="shared" si="22"/>
        <v>5500</v>
      </c>
      <c r="I179" s="71">
        <f t="shared" si="15"/>
        <v>4621.8487394957983</v>
      </c>
      <c r="J179" s="76">
        <f t="shared" si="16"/>
        <v>5500</v>
      </c>
      <c r="K179" s="16"/>
      <c r="L179" s="16"/>
      <c r="M179" s="40">
        <f t="shared" si="13"/>
        <v>0</v>
      </c>
      <c r="N179" s="41">
        <f t="shared" si="29"/>
        <v>0</v>
      </c>
      <c r="O179" s="41">
        <f t="shared" si="21"/>
        <v>0</v>
      </c>
      <c r="P179" s="7" t="str">
        <f t="shared" si="30"/>
        <v>OK</v>
      </c>
      <c r="Q179" s="4"/>
    </row>
    <row r="180" spans="1:24" s="3" customFormat="1" ht="45" x14ac:dyDescent="0.2">
      <c r="A180" s="6">
        <v>169</v>
      </c>
      <c r="B180" s="17" t="s">
        <v>364</v>
      </c>
      <c r="C180" s="8" t="s">
        <v>170</v>
      </c>
      <c r="D180" s="9" t="s">
        <v>406</v>
      </c>
      <c r="E180" s="53">
        <v>1</v>
      </c>
      <c r="F180" s="84">
        <v>21470.588235294119</v>
      </c>
      <c r="G180" s="84">
        <f t="shared" si="25"/>
        <v>4079.4117647058824</v>
      </c>
      <c r="H180" s="62">
        <f t="shared" si="22"/>
        <v>25550</v>
      </c>
      <c r="I180" s="71">
        <f t="shared" si="15"/>
        <v>21470.588235294119</v>
      </c>
      <c r="J180" s="76">
        <f t="shared" si="16"/>
        <v>25550</v>
      </c>
      <c r="K180" s="16"/>
      <c r="L180" s="16"/>
      <c r="M180" s="40">
        <f t="shared" ref="M180:M186" si="31">L180+K180</f>
        <v>0</v>
      </c>
      <c r="N180" s="41">
        <f t="shared" si="29"/>
        <v>0</v>
      </c>
      <c r="O180" s="41">
        <f t="shared" si="21"/>
        <v>0</v>
      </c>
      <c r="P180" s="7" t="str">
        <f t="shared" si="30"/>
        <v>OK</v>
      </c>
      <c r="Q180" s="4"/>
    </row>
    <row r="181" spans="1:24" s="3" customFormat="1" ht="45" x14ac:dyDescent="0.2">
      <c r="A181" s="6">
        <v>170</v>
      </c>
      <c r="B181" s="17" t="s">
        <v>365</v>
      </c>
      <c r="C181" s="8" t="s">
        <v>171</v>
      </c>
      <c r="D181" s="9" t="s">
        <v>406</v>
      </c>
      <c r="E181" s="53">
        <v>1</v>
      </c>
      <c r="F181" s="84">
        <v>16890.756302521007</v>
      </c>
      <c r="G181" s="84">
        <f t="shared" si="25"/>
        <v>3209.2436974789916</v>
      </c>
      <c r="H181" s="62">
        <f t="shared" si="22"/>
        <v>20100</v>
      </c>
      <c r="I181" s="71">
        <f t="shared" si="15"/>
        <v>16890.756302521007</v>
      </c>
      <c r="J181" s="76">
        <f t="shared" si="16"/>
        <v>20100</v>
      </c>
      <c r="K181" s="16"/>
      <c r="L181" s="16"/>
      <c r="M181" s="40">
        <f t="shared" si="31"/>
        <v>0</v>
      </c>
      <c r="N181" s="41">
        <f t="shared" si="29"/>
        <v>0</v>
      </c>
      <c r="O181" s="41">
        <f t="shared" si="21"/>
        <v>0</v>
      </c>
      <c r="P181" s="7" t="str">
        <f t="shared" si="30"/>
        <v>OK</v>
      </c>
      <c r="Q181" s="4"/>
    </row>
    <row r="182" spans="1:24" s="3" customFormat="1" ht="30" x14ac:dyDescent="0.2">
      <c r="A182" s="6">
        <v>171</v>
      </c>
      <c r="B182" s="17" t="s">
        <v>366</v>
      </c>
      <c r="C182" s="8" t="s">
        <v>172</v>
      </c>
      <c r="D182" s="9" t="s">
        <v>404</v>
      </c>
      <c r="E182" s="53">
        <v>1</v>
      </c>
      <c r="F182" s="84">
        <v>13907.563025210085</v>
      </c>
      <c r="G182" s="84">
        <f t="shared" si="25"/>
        <v>2642.4369747899163</v>
      </c>
      <c r="H182" s="62">
        <f t="shared" si="22"/>
        <v>16550</v>
      </c>
      <c r="I182" s="71">
        <f t="shared" si="15"/>
        <v>13907.563025210085</v>
      </c>
      <c r="J182" s="76">
        <f t="shared" si="16"/>
        <v>16550</v>
      </c>
      <c r="K182" s="16"/>
      <c r="L182" s="16"/>
      <c r="M182" s="40">
        <f t="shared" si="31"/>
        <v>0</v>
      </c>
      <c r="N182" s="41">
        <f t="shared" si="29"/>
        <v>0</v>
      </c>
      <c r="O182" s="41">
        <f t="shared" si="21"/>
        <v>0</v>
      </c>
      <c r="P182" s="7" t="str">
        <f t="shared" si="30"/>
        <v>OK</v>
      </c>
      <c r="Q182" s="4"/>
    </row>
    <row r="183" spans="1:24" s="3" customFormat="1" ht="45" x14ac:dyDescent="0.2">
      <c r="A183" s="6">
        <v>172</v>
      </c>
      <c r="B183" s="17" t="s">
        <v>367</v>
      </c>
      <c r="C183" s="8" t="s">
        <v>173</v>
      </c>
      <c r="D183" s="9" t="s">
        <v>407</v>
      </c>
      <c r="E183" s="53">
        <v>1</v>
      </c>
      <c r="F183" s="84">
        <v>10700</v>
      </c>
      <c r="G183" s="84">
        <v>0</v>
      </c>
      <c r="H183" s="62">
        <f t="shared" si="22"/>
        <v>10700</v>
      </c>
      <c r="I183" s="71">
        <f t="shared" si="15"/>
        <v>10700</v>
      </c>
      <c r="J183" s="76">
        <f t="shared" si="16"/>
        <v>10700</v>
      </c>
      <c r="K183" s="16"/>
      <c r="L183" s="16"/>
      <c r="M183" s="40">
        <f t="shared" si="31"/>
        <v>0</v>
      </c>
      <c r="N183" s="41">
        <f t="shared" si="29"/>
        <v>0</v>
      </c>
      <c r="O183" s="41">
        <f t="shared" si="21"/>
        <v>0</v>
      </c>
      <c r="P183" s="7" t="str">
        <f t="shared" si="30"/>
        <v>OK</v>
      </c>
      <c r="Q183" s="4"/>
    </row>
    <row r="184" spans="1:24" s="3" customFormat="1" ht="30" x14ac:dyDescent="0.2">
      <c r="A184" s="6">
        <v>173</v>
      </c>
      <c r="B184" s="17" t="s">
        <v>368</v>
      </c>
      <c r="C184" s="8" t="s">
        <v>174</v>
      </c>
      <c r="D184" s="9" t="s">
        <v>407</v>
      </c>
      <c r="E184" s="53">
        <v>1</v>
      </c>
      <c r="F184" s="84">
        <v>16050</v>
      </c>
      <c r="G184" s="84">
        <v>0</v>
      </c>
      <c r="H184" s="62">
        <f t="shared" si="22"/>
        <v>16050</v>
      </c>
      <c r="I184" s="71">
        <f t="shared" si="15"/>
        <v>16050</v>
      </c>
      <c r="J184" s="76">
        <f t="shared" si="16"/>
        <v>16050</v>
      </c>
      <c r="K184" s="16"/>
      <c r="L184" s="16"/>
      <c r="M184" s="40">
        <f t="shared" si="31"/>
        <v>0</v>
      </c>
      <c r="N184" s="41">
        <f t="shared" si="29"/>
        <v>0</v>
      </c>
      <c r="O184" s="41">
        <f t="shared" si="21"/>
        <v>0</v>
      </c>
      <c r="P184" s="7" t="str">
        <f t="shared" si="30"/>
        <v>OK</v>
      </c>
      <c r="Q184" s="4"/>
    </row>
    <row r="185" spans="1:24" s="3" customFormat="1" ht="30" x14ac:dyDescent="0.2">
      <c r="A185" s="6">
        <v>174</v>
      </c>
      <c r="B185" s="17" t="s">
        <v>369</v>
      </c>
      <c r="C185" s="8" t="s">
        <v>175</v>
      </c>
      <c r="D185" s="9" t="s">
        <v>407</v>
      </c>
      <c r="E185" s="53">
        <v>1</v>
      </c>
      <c r="F185" s="84">
        <v>3789.0756302521008</v>
      </c>
      <c r="G185" s="84">
        <f t="shared" si="25"/>
        <v>719.92436974789916</v>
      </c>
      <c r="H185" s="62">
        <f t="shared" si="22"/>
        <v>4509</v>
      </c>
      <c r="I185" s="71">
        <f t="shared" si="15"/>
        <v>3789.0756302521008</v>
      </c>
      <c r="J185" s="76">
        <v>4550</v>
      </c>
      <c r="K185" s="16"/>
      <c r="L185" s="16"/>
      <c r="M185" s="40">
        <f t="shared" si="31"/>
        <v>0</v>
      </c>
      <c r="N185" s="41">
        <f t="shared" si="29"/>
        <v>0</v>
      </c>
      <c r="O185" s="41">
        <f t="shared" si="21"/>
        <v>0</v>
      </c>
      <c r="P185" s="7" t="str">
        <f t="shared" si="30"/>
        <v>OK</v>
      </c>
      <c r="Q185" s="4"/>
    </row>
    <row r="186" spans="1:24" s="3" customFormat="1" ht="30" x14ac:dyDescent="0.2">
      <c r="A186" s="6">
        <v>175</v>
      </c>
      <c r="B186" s="17" t="s">
        <v>370</v>
      </c>
      <c r="C186" s="8" t="s">
        <v>176</v>
      </c>
      <c r="D186" s="9" t="s">
        <v>407</v>
      </c>
      <c r="E186" s="53">
        <v>1</v>
      </c>
      <c r="F186" s="84">
        <v>21624.649859943976</v>
      </c>
      <c r="G186" s="84">
        <f t="shared" si="25"/>
        <v>4108.6834733893556</v>
      </c>
      <c r="H186" s="62">
        <f t="shared" si="22"/>
        <v>25733.333333333332</v>
      </c>
      <c r="I186" s="71">
        <f t="shared" si="15"/>
        <v>21624.649859943976</v>
      </c>
      <c r="J186" s="76">
        <v>25750</v>
      </c>
      <c r="K186" s="16"/>
      <c r="L186" s="16"/>
      <c r="M186" s="40">
        <f t="shared" si="31"/>
        <v>0</v>
      </c>
      <c r="N186" s="41">
        <f t="shared" si="29"/>
        <v>0</v>
      </c>
      <c r="O186" s="41">
        <f t="shared" si="21"/>
        <v>0</v>
      </c>
      <c r="P186" s="7" t="str">
        <f t="shared" si="30"/>
        <v>OK</v>
      </c>
      <c r="Q186" s="4"/>
    </row>
    <row r="187" spans="1:24" s="3" customFormat="1" ht="6" customHeight="1" x14ac:dyDescent="0.2">
      <c r="A187" s="26"/>
      <c r="B187" s="89"/>
    </row>
    <row r="188" spans="1:24" s="3" customFormat="1" ht="78.75" customHeight="1" x14ac:dyDescent="0.2">
      <c r="A188" s="27"/>
      <c r="B188" s="90"/>
      <c r="C188" s="117" t="s">
        <v>27</v>
      </c>
      <c r="D188" s="118"/>
      <c r="E188" s="119"/>
      <c r="F188" s="29"/>
      <c r="G188" s="77" t="s">
        <v>28</v>
      </c>
      <c r="I188" s="92">
        <f>SUM(I14:I187)</f>
        <v>106805841.7211329</v>
      </c>
      <c r="J188" s="92">
        <f>SUM(J14:J187)</f>
        <v>127039100</v>
      </c>
      <c r="K188" s="77" t="s">
        <v>408</v>
      </c>
      <c r="L188" s="50"/>
      <c r="M188" s="77" t="s">
        <v>29</v>
      </c>
      <c r="O188" s="73">
        <f>SUM(O14:O187)</f>
        <v>0</v>
      </c>
      <c r="P188" s="7" t="str">
        <f>IF(O188&gt;I188,"REVISAR PROPUESTA","OK")</f>
        <v>OK</v>
      </c>
      <c r="Q188" s="20"/>
      <c r="R188" s="28"/>
    </row>
    <row r="189" spans="1:24" s="3" customFormat="1" ht="33" customHeight="1" thickBot="1" x14ac:dyDescent="0.25">
      <c r="A189" s="26"/>
      <c r="B189" s="89"/>
      <c r="K189" s="72"/>
    </row>
    <row r="190" spans="1:24" s="31" customFormat="1" ht="298.5" customHeight="1" thickBot="1" x14ac:dyDescent="0.25">
      <c r="A190" s="3"/>
      <c r="B190" s="103" t="s">
        <v>38</v>
      </c>
      <c r="C190" s="104"/>
      <c r="D190" s="104"/>
      <c r="E190" s="104"/>
      <c r="F190" s="104"/>
      <c r="G190" s="104"/>
      <c r="H190" s="104"/>
      <c r="I190" s="104"/>
      <c r="J190" s="104"/>
      <c r="K190" s="104"/>
      <c r="L190" s="104"/>
      <c r="M190" s="104"/>
      <c r="N190" s="104"/>
      <c r="O190" s="104"/>
      <c r="P190" s="105"/>
      <c r="Q190" s="30"/>
    </row>
    <row r="191" spans="1:24" s="3" customFormat="1" ht="32.25" customHeight="1" thickBot="1" x14ac:dyDescent="0.25">
      <c r="B191" s="89"/>
      <c r="K191" s="28"/>
      <c r="L191" s="28"/>
      <c r="M191" s="28"/>
      <c r="N191" s="28"/>
      <c r="O191" s="28"/>
      <c r="P191" s="28"/>
      <c r="Q191" s="28"/>
      <c r="R191" s="28"/>
    </row>
    <row r="192" spans="1:24" s="1" customFormat="1" ht="36" customHeight="1" x14ac:dyDescent="0.2">
      <c r="A192" s="2"/>
      <c r="B192" s="106" t="s">
        <v>30</v>
      </c>
      <c r="C192" s="107"/>
      <c r="D192" s="108"/>
      <c r="E192" s="108"/>
      <c r="F192" s="108"/>
      <c r="G192" s="108"/>
      <c r="H192" s="108"/>
      <c r="I192" s="108"/>
      <c r="J192" s="108"/>
      <c r="K192" s="108"/>
      <c r="L192" s="108"/>
      <c r="M192" s="109"/>
      <c r="N192" s="109"/>
      <c r="O192" s="109"/>
      <c r="P192" s="110"/>
      <c r="Q192" s="32"/>
      <c r="R192" s="32"/>
      <c r="S192" s="32"/>
      <c r="T192" s="32"/>
      <c r="U192" s="32"/>
      <c r="V192" s="32"/>
      <c r="W192" s="32"/>
      <c r="X192" s="32"/>
    </row>
    <row r="193" spans="1:24" s="1" customFormat="1" ht="36" customHeight="1" x14ac:dyDescent="0.2">
      <c r="A193" s="2"/>
      <c r="B193" s="93" t="s">
        <v>31</v>
      </c>
      <c r="C193" s="94"/>
      <c r="D193" s="95"/>
      <c r="E193" s="95"/>
      <c r="F193" s="95"/>
      <c r="G193" s="95"/>
      <c r="H193" s="95"/>
      <c r="I193" s="95"/>
      <c r="J193" s="95"/>
      <c r="K193" s="95"/>
      <c r="L193" s="95"/>
      <c r="M193" s="96"/>
      <c r="N193" s="96"/>
      <c r="O193" s="96"/>
      <c r="P193" s="97"/>
      <c r="Q193" s="32"/>
      <c r="R193" s="32"/>
      <c r="S193" s="32"/>
      <c r="T193" s="32"/>
      <c r="U193" s="32"/>
      <c r="V193" s="32"/>
      <c r="W193" s="32"/>
      <c r="X193" s="32"/>
    </row>
    <row r="194" spans="1:24" s="1" customFormat="1" ht="27.75" customHeight="1" x14ac:dyDescent="0.2">
      <c r="A194" s="2"/>
      <c r="B194" s="93" t="s">
        <v>32</v>
      </c>
      <c r="C194" s="94"/>
      <c r="D194" s="95"/>
      <c r="E194" s="95"/>
      <c r="F194" s="95"/>
      <c r="G194" s="95"/>
      <c r="H194" s="95"/>
      <c r="I194" s="95"/>
      <c r="J194" s="95"/>
      <c r="K194" s="95"/>
      <c r="L194" s="95"/>
      <c r="M194" s="96"/>
      <c r="N194" s="96"/>
      <c r="O194" s="96"/>
      <c r="P194" s="97"/>
      <c r="Q194" s="32"/>
      <c r="R194" s="32"/>
      <c r="S194" s="32"/>
      <c r="T194" s="32"/>
      <c r="U194" s="32"/>
      <c r="V194" s="32"/>
      <c r="W194" s="32"/>
      <c r="X194" s="32"/>
    </row>
    <row r="195" spans="1:24" s="1" customFormat="1" ht="36" customHeight="1" thickBot="1" x14ac:dyDescent="0.25">
      <c r="A195" s="2"/>
      <c r="B195" s="98" t="s">
        <v>33</v>
      </c>
      <c r="C195" s="99"/>
      <c r="D195" s="100"/>
      <c r="E195" s="100"/>
      <c r="F195" s="100"/>
      <c r="G195" s="100"/>
      <c r="H195" s="100"/>
      <c r="I195" s="100"/>
      <c r="J195" s="100"/>
      <c r="K195" s="100"/>
      <c r="L195" s="100"/>
      <c r="M195" s="101"/>
      <c r="N195" s="101"/>
      <c r="O195" s="101"/>
      <c r="P195" s="102"/>
      <c r="Q195" s="32"/>
      <c r="R195" s="32"/>
      <c r="S195" s="32"/>
      <c r="T195" s="32"/>
      <c r="U195" s="32"/>
      <c r="V195" s="32"/>
      <c r="W195" s="32"/>
      <c r="X195" s="32"/>
    </row>
  </sheetData>
  <mergeCells count="19">
    <mergeCell ref="A9:C9"/>
    <mergeCell ref="D9:K9"/>
    <mergeCell ref="A10:C10"/>
    <mergeCell ref="C188:E188"/>
    <mergeCell ref="A1:P1"/>
    <mergeCell ref="A2:P2"/>
    <mergeCell ref="A3:P3"/>
    <mergeCell ref="A4:P4"/>
    <mergeCell ref="A7:C7"/>
    <mergeCell ref="D7:P7"/>
    <mergeCell ref="B194:C194"/>
    <mergeCell ref="D194:P194"/>
    <mergeCell ref="B195:C195"/>
    <mergeCell ref="D195:P195"/>
    <mergeCell ref="B190:P190"/>
    <mergeCell ref="B192:C192"/>
    <mergeCell ref="D192:P192"/>
    <mergeCell ref="B193:C193"/>
    <mergeCell ref="D193:P193"/>
  </mergeCells>
  <conditionalFormatting sqref="P12:P186">
    <cfRule type="containsText" dxfId="3" priority="3" operator="containsText" text="OK">
      <formula>NOT(ISERROR(SEARCH("OK",P12)))</formula>
    </cfRule>
    <cfRule type="containsText" dxfId="2" priority="4" operator="containsText" text="revisar">
      <formula>NOT(ISERROR(SEARCH("revisar",P12)))</formula>
    </cfRule>
  </conditionalFormatting>
  <conditionalFormatting sqref="P188">
    <cfRule type="containsText" dxfId="1" priority="1" operator="containsText" text="OK">
      <formula>NOT(ISERROR(SEARCH("OK",P188)))</formula>
    </cfRule>
    <cfRule type="containsText" dxfId="0" priority="2" operator="containsText" text="revisar">
      <formula>NOT(ISERROR(SEARCH("revisar",P188)))</formula>
    </cfRule>
  </conditionalFormatting>
  <printOptions horizontalCentered="1"/>
  <pageMargins left="0.23622047244094491" right="0.23622047244094491" top="0.74803149606299213" bottom="0.74803149606299213" header="0.31496062992125984" footer="0.31496062992125984"/>
  <pageSetup paperSize="5"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zoomScale="96" zoomScaleNormal="96" workbookViewId="0">
      <selection activeCell="I16" sqref="I16"/>
    </sheetView>
  </sheetViews>
  <sheetFormatPr baseColWidth="10" defaultColWidth="9.140625" defaultRowHeight="12.75" x14ac:dyDescent="0.2"/>
  <cols>
    <col min="1" max="1" width="23.85546875" style="19" customWidth="1"/>
    <col min="2" max="2" width="21.42578125" style="66" customWidth="1"/>
    <col min="3" max="3" width="65.28515625" style="19" customWidth="1"/>
    <col min="4" max="4" width="11.7109375" style="19" customWidth="1"/>
    <col min="5" max="5" width="7" style="19" customWidth="1"/>
    <col min="6" max="6" width="22.140625" style="19" customWidth="1"/>
    <col min="7" max="7" width="18.42578125" style="19" customWidth="1"/>
    <col min="8" max="8" width="22.7109375" style="19" customWidth="1"/>
    <col min="9" max="9" width="23.28515625" style="19" customWidth="1"/>
    <col min="10" max="10" width="26.42578125" style="3" customWidth="1"/>
    <col min="11" max="11" width="11.42578125" style="3" customWidth="1"/>
    <col min="12" max="252" width="11.42578125" style="19" customWidth="1"/>
    <col min="253" max="16384" width="9.140625" style="19"/>
  </cols>
  <sheetData>
    <row r="1" spans="1:9" s="33" customFormat="1" ht="45" x14ac:dyDescent="0.2">
      <c r="A1" s="64" t="s">
        <v>34</v>
      </c>
      <c r="B1" s="9" t="s">
        <v>5</v>
      </c>
      <c r="C1" s="65" t="s">
        <v>6</v>
      </c>
      <c r="D1" s="9" t="s">
        <v>7</v>
      </c>
      <c r="E1" s="9" t="s">
        <v>8</v>
      </c>
      <c r="F1" s="10" t="s">
        <v>9</v>
      </c>
      <c r="G1" s="34" t="s">
        <v>10</v>
      </c>
      <c r="H1" s="10" t="s">
        <v>11</v>
      </c>
      <c r="I1" s="10" t="s">
        <v>35</v>
      </c>
    </row>
    <row r="2" spans="1:9" s="3" customFormat="1" ht="187.5" customHeight="1" x14ac:dyDescent="0.2">
      <c r="A2" s="78" t="s">
        <v>45</v>
      </c>
      <c r="B2" s="79" t="s">
        <v>39</v>
      </c>
      <c r="C2" s="81" t="s">
        <v>44</v>
      </c>
      <c r="D2" s="63" t="s">
        <v>47</v>
      </c>
      <c r="E2" s="53">
        <v>5</v>
      </c>
      <c r="F2" s="82">
        <v>6108000</v>
      </c>
      <c r="G2" s="16"/>
      <c r="H2" s="16">
        <f>F2+G2</f>
        <v>6108000</v>
      </c>
      <c r="I2" s="14">
        <f>H2*E2</f>
        <v>30540000</v>
      </c>
    </row>
    <row r="3" spans="1:9" ht="13.5" thickBot="1" x14ac:dyDescent="0.25"/>
    <row r="4" spans="1:9" ht="21" thickBot="1" x14ac:dyDescent="0.25">
      <c r="A4" s="129" t="s">
        <v>48</v>
      </c>
      <c r="B4" s="130"/>
      <c r="C4" s="130"/>
      <c r="D4" s="130"/>
      <c r="E4" s="130"/>
      <c r="F4" s="130"/>
      <c r="G4" s="130"/>
      <c r="H4" s="131"/>
      <c r="I4" s="35">
        <f>SUM(I2:I2)</f>
        <v>30540000</v>
      </c>
    </row>
    <row r="6" spans="1:9" ht="45" x14ac:dyDescent="0.2">
      <c r="A6" s="64" t="s">
        <v>34</v>
      </c>
      <c r="B6" s="9"/>
      <c r="C6" s="65" t="s">
        <v>6</v>
      </c>
      <c r="D6" s="9" t="s">
        <v>7</v>
      </c>
      <c r="E6" s="9" t="s">
        <v>8</v>
      </c>
      <c r="F6" s="10" t="s">
        <v>9</v>
      </c>
      <c r="G6" s="10" t="s">
        <v>10</v>
      </c>
      <c r="H6" s="10" t="s">
        <v>11</v>
      </c>
      <c r="I6" s="10" t="s">
        <v>35</v>
      </c>
    </row>
    <row r="7" spans="1:9" ht="45" x14ac:dyDescent="0.2">
      <c r="A7" s="78" t="s">
        <v>50</v>
      </c>
      <c r="B7" s="17" t="s">
        <v>46</v>
      </c>
      <c r="C7" s="80" t="s">
        <v>40</v>
      </c>
      <c r="D7" s="63" t="s">
        <v>25</v>
      </c>
      <c r="E7" s="53">
        <v>1</v>
      </c>
      <c r="F7" s="82">
        <v>47500000</v>
      </c>
      <c r="G7" s="14">
        <v>0</v>
      </c>
      <c r="H7" s="14">
        <f t="shared" ref="H7:H12" si="0">F7+G7</f>
        <v>47500000</v>
      </c>
      <c r="I7" s="14">
        <f>H7*E7</f>
        <v>47500000</v>
      </c>
    </row>
    <row r="8" spans="1:9" ht="30" x14ac:dyDescent="0.2">
      <c r="A8" s="78" t="s">
        <v>49</v>
      </c>
      <c r="B8" s="17" t="s">
        <v>46</v>
      </c>
      <c r="C8" s="80" t="s">
        <v>41</v>
      </c>
      <c r="D8" s="63" t="s">
        <v>25</v>
      </c>
      <c r="E8" s="53">
        <v>1</v>
      </c>
      <c r="F8" s="83">
        <v>2500000</v>
      </c>
      <c r="G8" s="14">
        <v>0</v>
      </c>
      <c r="H8" s="14">
        <f t="shared" si="0"/>
        <v>2500000</v>
      </c>
      <c r="I8" s="14">
        <f t="shared" ref="I8:I12" si="1">H8*E8</f>
        <v>2500000</v>
      </c>
    </row>
    <row r="9" spans="1:9" ht="45" x14ac:dyDescent="0.2">
      <c r="A9" s="78" t="s">
        <v>51</v>
      </c>
      <c r="B9" s="17" t="s">
        <v>46</v>
      </c>
      <c r="C9" s="80" t="s">
        <v>42</v>
      </c>
      <c r="D9" s="63" t="s">
        <v>25</v>
      </c>
      <c r="E9" s="53">
        <v>1</v>
      </c>
      <c r="F9" s="82">
        <v>47500000</v>
      </c>
      <c r="G9" s="14">
        <v>0</v>
      </c>
      <c r="H9" s="14">
        <f t="shared" si="0"/>
        <v>47500000</v>
      </c>
      <c r="I9" s="14">
        <f t="shared" si="1"/>
        <v>47500000</v>
      </c>
    </row>
    <row r="10" spans="1:9" ht="30" x14ac:dyDescent="0.2">
      <c r="A10" s="78" t="s">
        <v>49</v>
      </c>
      <c r="B10" s="17" t="s">
        <v>46</v>
      </c>
      <c r="C10" s="80" t="s">
        <v>41</v>
      </c>
      <c r="D10" s="63" t="s">
        <v>25</v>
      </c>
      <c r="E10" s="53">
        <v>1</v>
      </c>
      <c r="F10" s="83">
        <v>2500000</v>
      </c>
      <c r="G10" s="16">
        <v>0</v>
      </c>
      <c r="H10" s="16">
        <f t="shared" si="0"/>
        <v>2500000</v>
      </c>
      <c r="I10" s="14">
        <f t="shared" si="1"/>
        <v>2500000</v>
      </c>
    </row>
    <row r="11" spans="1:9" ht="38.25" x14ac:dyDescent="0.2">
      <c r="A11" s="78" t="s">
        <v>52</v>
      </c>
      <c r="B11" s="17" t="s">
        <v>46</v>
      </c>
      <c r="C11" s="80" t="s">
        <v>43</v>
      </c>
      <c r="D11" s="63" t="s">
        <v>25</v>
      </c>
      <c r="E11" s="53">
        <v>1</v>
      </c>
      <c r="F11" s="82">
        <v>95000000</v>
      </c>
      <c r="G11" s="16"/>
      <c r="H11" s="16">
        <f t="shared" si="0"/>
        <v>95000000</v>
      </c>
      <c r="I11" s="14">
        <f t="shared" si="1"/>
        <v>95000000</v>
      </c>
    </row>
    <row r="12" spans="1:9" ht="30" x14ac:dyDescent="0.2">
      <c r="A12" s="78" t="s">
        <v>49</v>
      </c>
      <c r="B12" s="17" t="s">
        <v>46</v>
      </c>
      <c r="C12" s="80" t="s">
        <v>41</v>
      </c>
      <c r="D12" s="63" t="s">
        <v>25</v>
      </c>
      <c r="E12" s="53">
        <v>1</v>
      </c>
      <c r="F12" s="83">
        <v>5000000</v>
      </c>
      <c r="G12" s="16"/>
      <c r="H12" s="16">
        <f t="shared" si="0"/>
        <v>5000000</v>
      </c>
      <c r="I12" s="14">
        <f t="shared" si="1"/>
        <v>5000000</v>
      </c>
    </row>
    <row r="13" spans="1:9" ht="13.5" thickBot="1" x14ac:dyDescent="0.25"/>
    <row r="14" spans="1:9" ht="21" thickBot="1" x14ac:dyDescent="0.25">
      <c r="A14" s="127" t="s">
        <v>37</v>
      </c>
      <c r="B14" s="128"/>
      <c r="C14" s="128"/>
      <c r="D14" s="128"/>
      <c r="E14" s="128"/>
      <c r="F14" s="42">
        <f>SUM(F7:F13)</f>
        <v>200000000</v>
      </c>
      <c r="G14" s="43">
        <f>SUM(G7:G13)</f>
        <v>0</v>
      </c>
      <c r="H14" s="35"/>
      <c r="I14" s="35">
        <f>SUM(I7:I12)</f>
        <v>200000000</v>
      </c>
    </row>
    <row r="16" spans="1:9" ht="24.75" x14ac:dyDescent="0.6">
      <c r="H16" s="48"/>
      <c r="I16" s="49">
        <f>I14+I4</f>
        <v>230540000</v>
      </c>
    </row>
  </sheetData>
  <sheetProtection selectLockedCells="1" selectUnlockedCells="1"/>
  <sortState ref="A2:H55">
    <sortCondition ref="A2:A55"/>
  </sortState>
  <mergeCells count="2">
    <mergeCell ref="A14:E14"/>
    <mergeCell ref="A4:H4"/>
  </mergeCells>
  <printOptions horizontalCentered="1"/>
  <pageMargins left="0.23622047244094491" right="0.23622047244094491" top="0.74803149606299213" bottom="0.74803149606299213" header="0.31496062992125984" footer="0.31496062992125984"/>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ECONOMICA</vt:lpstr>
      <vt:lpstr>NO MODIFICABLES</vt:lpstr>
      <vt:lpstr>'NO MODIFICABLES'!Área_de_impresión</vt:lpstr>
      <vt:lpstr>'PROPUESTA ECONOMICA'!Área_de_impresión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Jeisson Armando Cubillos Mora</cp:lastModifiedBy>
  <cp:revision/>
  <dcterms:created xsi:type="dcterms:W3CDTF">2006-08-10T20:05:49Z</dcterms:created>
  <dcterms:modified xsi:type="dcterms:W3CDTF">2023-10-05T20:11:09Z</dcterms:modified>
  <cp:category/>
  <cp:contentStatus/>
</cp:coreProperties>
</file>