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ebas\OneDrive\Documentos\INVIAS\CAMINOS COMUNITARIOS ATLANTIC\INTERVENTORIA\IP-DT-004\"/>
    </mc:Choice>
  </mc:AlternateContent>
  <xr:revisionPtr revIDLastSave="0" documentId="8_{17EC8845-5793-4AE2-AFB5-235A8C72FC04}" xr6:coauthVersionLast="47" xr6:coauthVersionMax="47" xr10:uidLastSave="{00000000-0000-0000-0000-000000000000}"/>
  <bookViews>
    <workbookView xWindow="-108" yWindow="-108" windowWidth="23256" windowHeight="12456" activeTab="1" xr2:uid="{21981E82-6D35-4B97-B7C7-10314A644E4E}"/>
  </bookViews>
  <sheets>
    <sheet name="PRESUPUESTO OFICIAL Entidad" sheetId="2" r:id="rId1"/>
    <sheet name="PRESUPUESTO ECONOMICA Prop." sheetId="5" r:id="rId2"/>
  </sheets>
  <externalReferences>
    <externalReference r:id="rId3"/>
    <externalReference r:id="rId4"/>
    <externalReference r:id="rId5"/>
    <externalReference r:id="rId6"/>
    <externalReference r:id="rId7"/>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1" hidden="1">{#N/A,#N/A,FALSE,"sumi ";#N/A,#N/A,FALSE,"RESUMEN"}</definedName>
    <definedName name="cds" localSheetId="0"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localSheetId="1" hidden="1">{"PRES REHAB ARM-PER POR ITEMS  KM A KM",#N/A,TRUE,"Rehabilitacion Arm-Per"}</definedName>
    <definedName name="fdadsfa" localSheetId="0"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1" hidden="1">{"via1",#N/A,TRUE,"general";"via2",#N/A,TRUE,"general";"via3",#N/A,TRUE,"general"}</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localSheetId="0" hidden="1">{#N/A,#N/A,FALSE,"sumi ";#N/A,#N/A,FALSE,"RESUMEN"}</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localSheetId="0" hidden="1">{"via1",#N/A,TRUE,"general";"via2",#N/A,TRUE,"general";"via3",#N/A,TRUE,"general"}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4" i="5" l="1"/>
  <c r="G82" i="5"/>
  <c r="F82" i="5"/>
  <c r="F81" i="5"/>
  <c r="G81" i="5" s="1"/>
  <c r="G80" i="5"/>
  <c r="F80" i="5"/>
  <c r="G79" i="5"/>
  <c r="H78" i="5"/>
  <c r="F77" i="5"/>
  <c r="G77" i="5" s="1"/>
  <c r="F76" i="5"/>
  <c r="G76" i="5" s="1"/>
  <c r="G75" i="5"/>
  <c r="G74" i="5"/>
  <c r="G71" i="5"/>
  <c r="H36" i="5"/>
  <c r="D32" i="5"/>
  <c r="D34" i="5" s="1"/>
  <c r="D35" i="5" s="1"/>
  <c r="D36" i="5" s="1"/>
  <c r="G30" i="5"/>
  <c r="F20" i="5"/>
  <c r="G20" i="5" s="1"/>
  <c r="F19" i="5"/>
  <c r="G19" i="5" s="1"/>
  <c r="F18" i="5"/>
  <c r="F73" i="5" s="1"/>
  <c r="G73" i="5" s="1"/>
  <c r="G17" i="5"/>
  <c r="I5" i="5"/>
  <c r="G83" i="5" l="1"/>
  <c r="G18" i="5"/>
  <c r="G65" i="5" s="1"/>
  <c r="G30" i="2"/>
  <c r="G84" i="5" l="1"/>
  <c r="G87" i="5" s="1"/>
  <c r="G88" i="5" s="1"/>
  <c r="F53" i="2"/>
  <c r="G53" i="2" s="1"/>
  <c r="F18" i="2"/>
  <c r="G18" i="2" s="1"/>
  <c r="G17" i="2"/>
  <c r="F19" i="2"/>
  <c r="G19" i="2" s="1"/>
  <c r="H84" i="2"/>
  <c r="F82" i="2"/>
  <c r="G82" i="2" s="1"/>
  <c r="F81" i="2"/>
  <c r="E81" i="2"/>
  <c r="F80" i="2"/>
  <c r="G80" i="2" s="1"/>
  <c r="G79" i="2"/>
  <c r="H78" i="2"/>
  <c r="F77" i="2"/>
  <c r="G77" i="2" s="1"/>
  <c r="F76" i="2"/>
  <c r="G76" i="2" s="1"/>
  <c r="G75" i="2"/>
  <c r="G74" i="2"/>
  <c r="G71" i="2"/>
  <c r="H36" i="2"/>
  <c r="D32" i="2"/>
  <c r="D34" i="2" s="1"/>
  <c r="D35" i="2" s="1"/>
  <c r="D36" i="2" s="1"/>
  <c r="F20" i="2"/>
  <c r="D20" i="2"/>
  <c r="I5" i="2"/>
  <c r="F52" i="2" s="1"/>
  <c r="G52" i="2" s="1"/>
  <c r="F73" i="2" l="1"/>
  <c r="G73" i="2" s="1"/>
  <c r="G83" i="2" s="1"/>
  <c r="G20" i="2"/>
  <c r="G81" i="2"/>
  <c r="G63" i="2" l="1"/>
  <c r="G65" i="2" s="1"/>
  <c r="G84" i="2" s="1"/>
  <c r="G87" i="2" s="1"/>
  <c r="G88"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tc={1444C6F3-DCE3-4402-BABA-EF0D1ED439A2}</author>
  </authors>
  <commentList>
    <comment ref="B8" authorId="0" shapeId="0" xr:uid="{1444C6F3-DCE3-4402-BABA-EF0D1ED439A2}">
      <text>
        <t>[Comentario encadenado]
Tu versión de Excel te permite leer este comentario encadenado; sin embargo, las ediciones que se apliquen se quitarán si el archivo se abre en una versión más reciente de Excel. Más información: https://go.microsoft.com/fwlink/?linkid=870924
Comentario:
    Verificar objeto determinado en los documentos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tc={0A8E7470-4E4B-46DC-8098-4DA9158C1115}</author>
  </authors>
  <commentList>
    <comment ref="B8" authorId="0" shapeId="0" xr:uid="{0A8E7470-4E4B-46DC-8098-4DA9158C1115}">
      <text>
        <t>[Comentario encadenado]
Tu versión de Excel te permite leer este comentario encadenado; sin embargo, las ediciones que se apliquen se quitarán si el archivo se abre en una versión más reciente de Excel. Más información: https://go.microsoft.com/fwlink/?linkid=870924
Comentario:
    Verificar objeto determinado en los documentos</t>
      </text>
    </comment>
  </commentList>
</comments>
</file>

<file path=xl/sharedStrings.xml><?xml version="1.0" encoding="utf-8"?>
<sst xmlns="http://schemas.openxmlformats.org/spreadsheetml/2006/main" count="232" uniqueCount="105">
  <si>
    <t>MINISTERIO DE TRANSPORTE</t>
  </si>
  <si>
    <t>INSTITUTO NACIONAL DE VÍAS</t>
  </si>
  <si>
    <t>PLAZO TOTAL ESTIMADO (MESES)</t>
  </si>
  <si>
    <t>PLAZO EJECUCIÓN OBRA (MESES)</t>
  </si>
  <si>
    <t>DIRECCIÓN TÉCNICA</t>
  </si>
  <si>
    <t>SUBDIRECCIÓN DE ESTRUCTURACIÓN DE PROYECTOS</t>
  </si>
  <si>
    <t>INVITACIÓN PÚBLICA</t>
  </si>
  <si>
    <t>PRESUPUESTO OFICIAL</t>
  </si>
  <si>
    <t>PLAZO:</t>
  </si>
  <si>
    <t>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</si>
  <si>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</si>
  <si>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</si>
  <si>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</si>
  <si>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</si>
  <si>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</si>
  <si>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</si>
  <si>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</si>
  <si>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</si>
  <si>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</si>
  <si>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</si>
  <si>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</si>
  <si>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</si>
  <si>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</si>
  <si>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</si>
  <si>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</si>
  <si>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Perfil</t>
  </si>
  <si>
    <t>Ingeniero Residente de Interventoría</t>
  </si>
  <si>
    <t>Profesional Ambiental</t>
  </si>
  <si>
    <t>Profesional Social</t>
  </si>
  <si>
    <t>0,15 por proyectio</t>
  </si>
  <si>
    <t>Ingeniero Auxiliar de Interventoría</t>
  </si>
  <si>
    <t>MONTO AGOTABLE DE ESPECIALISTAS (conforman esta bolsa los especialistas de amarillo)</t>
  </si>
  <si>
    <t>NO MODIFICAR</t>
  </si>
  <si>
    <t>Especialista en Pavimentos y/o vias</t>
  </si>
  <si>
    <t>Especialista en Geologia y/o Geotecnia</t>
  </si>
  <si>
    <t>Especialista en Estructuras</t>
  </si>
  <si>
    <t>Especialista en Hidráulica e Hidrología</t>
  </si>
  <si>
    <t>dedicaciones 0,2</t>
  </si>
  <si>
    <t>Especialista en Diseño Geométrico</t>
  </si>
  <si>
    <t>PERSONAL TÉCNICO</t>
  </si>
  <si>
    <t>SALARIO</t>
  </si>
  <si>
    <t xml:space="preserve">Inspector </t>
  </si>
  <si>
    <t>Inspector SST</t>
  </si>
  <si>
    <t>PERSONAL AUXILIAR TÉCNICO</t>
  </si>
  <si>
    <t>PERSONAL ADMINISTRATIVO</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</si>
  <si>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</si>
  <si>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</si>
  <si>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</si>
  <si>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</si>
  <si>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</si>
  <si>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</si>
  <si>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</si>
  <si>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</si>
  <si>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</si>
  <si>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</si>
  <si>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</si>
  <si>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</si>
  <si>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</si>
  <si>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</si>
  <si>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</si>
  <si>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</si>
  <si>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</si>
  <si>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Dia</t>
  </si>
  <si>
    <t>COSTOS DE ALQUILER DE EQUIPOS Y OFICINA</t>
  </si>
  <si>
    <t>Motocicletas (150 cc o mayor, modelo 2014 en adelante, Incluye combustible y SOAT)</t>
  </si>
  <si>
    <t>Mes</t>
  </si>
  <si>
    <t>Vehículo tipo campero ó camioneta  (incluye peajes y combustible) y cuyo modelo sea hasta diez (10) años anteriores al año de suscripción del contrato.</t>
  </si>
  <si>
    <t>CONDUCTOR CUALQUIERA TIEMPO COMPLETO</t>
  </si>
  <si>
    <t>Trabajo de topografia (Incluye personal, equipo y trnasporte)</t>
  </si>
  <si>
    <t>Según comprobante por mes</t>
  </si>
  <si>
    <t>1500000 POR CONVENIO</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</si>
  <si>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</si>
  <si>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</si>
  <si>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</si>
  <si>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</si>
  <si>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</si>
  <si>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</si>
  <si>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</si>
  <si>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</si>
  <si>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</si>
  <si>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</si>
  <si>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</si>
  <si>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</si>
  <si>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</si>
  <si>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</si>
  <si>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</si>
  <si>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 Para el reconocimiento de los gastos deberá tenerse en cuenta la forma de pago establecida en los estudios previos, pliego de condiciones y contrato y las indicaciones pertinentes del Manual de Interventoría vigente aplicado al programa de Caminos Comunitarios de la Paz Total, o el que lo modifique o sustituya. Se tendrá en cuenta lo siguiente, según corresponda: </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</si>
  <si>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</si>
  <si>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</si>
  <si>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</si>
  <si>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se reconocerán para el Personal  Director y/o Especialistas,  previa autorización del Gestor Técnico de Proyecto.</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</si>
  <si>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</si>
  <si>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</si>
  <si>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</si>
  <si>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</si>
  <si>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</si>
  <si>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2.10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</si>
  <si>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</si>
  <si>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</si>
  <si>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</si>
  <si>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</si>
  <si>
    <t xml:space="preserve"> Director de Interventoria</t>
  </si>
  <si>
    <t>Viaticos Director y/o  Especialistas</t>
  </si>
  <si>
    <t>OBJETO
“INTERVENTORÍA TÉCNICA, ADMINISTRATIVA, FINANCIERA Y AMBIENTAL PARA EL MEJORAMIENTO Y MANTENIMIENTO DE LAS VÍAS RURALES EN LOS MUNICIPIOS DE SABANALARGA Y CANDELARIA EN EL DEPARTAMENTO DEL ATLANTICO DEL PROGRAMA “CAMINOS COMUNITARIOS DE LA PAZ TOTAL”</t>
  </si>
  <si>
    <t>IP-DT-ATL-016-2023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</si>
</sst>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quot;$&quot;* #,##0.00_-;\-&quot;$&quot;* #,##0.00_-;_-&quot;$&quot;* &quot;-&quot;??_-;_-@_-"/>
    <numFmt numFmtId="165" formatCode="_-[$$-240A]\ * #,##0.00_ ;_-[$$-240A]\ * \-#,##0.00\ ;_-[$$-240A]\ * &quot;-&quot;??_ ;_-@_ "/>
    <numFmt numFmtId="166" formatCode="_ * #,##0.00_ ;_ * \-#,##0.00_ ;_ * &quot;-&quot;??_ ;_ @_ "/>
    <numFmt numFmtId="167" formatCode="#,##0.00_ ;\-#,##0.00\ "/>
    <numFmt numFmtId="168" formatCode="_-&quot;$&quot;\ * #,##0.00_-;\-&quot;$&quot;\ * #,##0.00_-;_-&quot;$&quot;\ * &quot;-&quot;_-;_-@_-"/>
    <numFmt numFmtId="169" formatCode="_(* #,##0.00_);_(* \(#,##0.00\);_(* &quot;-&quot;??_);_(@_)"/>
    <numFmt numFmtId="170" formatCode="#,##0.0000"/>
    <numFmt numFmtId="171" formatCode="_(&quot;$&quot;\ * #,##0.00_);_(&quot;$&quot;\ * \(#,##0.00\);_(&quot;$&quot;\ * &quot;-&quot;??_);_(@_)"/>
  </numFmts>
  <fonts count="26"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b/>
      <sz val="9"/>
      <color rgb="FFFF0000"/>
      <name val="Arial Narrow"/>
      <family val="2"/>
    </font>
    <font>
      <sz val="9"/>
      <name val="Arial"/>
      <family val="2"/>
    </font>
    <font>
      <sz val="9"/>
      <color theme="0" tint="-0.249977111117893"/>
      <name val="Arial Narrow"/>
      <family val="2"/>
    </font>
    <font>
      <sz val="11"/>
      <name val="Arial Narrow"/>
      <family val="2"/>
    </font>
    <font>
      <sz val="11"/>
      <color theme="0"/>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
      <b/>
      <sz val="9"/>
      <color theme="0"/>
      <name val="Arial Narrow"/>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s>
  <borders count="3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diagonal/>
    </border>
  </borders>
  <cellStyleXfs count="19">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6" fontId="13" fillId="0" borderId="0" applyFont="0" applyFill="0" applyBorder="0" applyAlignment="0" applyProtection="0"/>
    <xf numFmtId="0" fontId="13" fillId="0" borderId="0"/>
    <xf numFmtId="9" fontId="7" fillId="0" borderId="0" applyFont="0" applyFill="0" applyBorder="0" applyAlignment="0" applyProtection="0"/>
    <xf numFmtId="0" fontId="13" fillId="0" borderId="0"/>
    <xf numFmtId="170" fontId="13" fillId="0" borderId="0" applyFont="0" applyFill="0" applyBorder="0" applyAlignment="0" applyProtection="0"/>
    <xf numFmtId="0" fontId="13" fillId="0" borderId="0"/>
    <xf numFmtId="171" fontId="20" fillId="0" borderId="0" applyFont="0" applyFill="0" applyBorder="0" applyAlignment="0" applyProtection="0"/>
    <xf numFmtId="171" fontId="20" fillId="0" borderId="0" applyFont="0" applyFill="0" applyBorder="0" applyAlignment="0" applyProtection="0"/>
    <xf numFmtId="0" fontId="13" fillId="0" borderId="0"/>
    <xf numFmtId="0" fontId="20" fillId="0" borderId="0"/>
    <xf numFmtId="9" fontId="1" fillId="0" borderId="0" applyFont="0" applyFill="0" applyBorder="0" applyAlignment="0" applyProtection="0"/>
  </cellStyleXfs>
  <cellXfs count="215">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44" fontId="4" fillId="2" borderId="0" xfId="1" applyFont="1" applyFill="1" applyAlignment="1">
      <alignment vertical="center" wrapText="1"/>
    </xf>
    <xf numFmtId="0" fontId="6" fillId="2" borderId="8" xfId="3" applyFont="1" applyFill="1" applyBorder="1" applyAlignment="1">
      <alignment horizontal="center" vertical="center" wrapText="1"/>
    </xf>
    <xf numFmtId="44" fontId="4" fillId="0" borderId="0" xfId="1" applyFont="1" applyFill="1" applyAlignment="1">
      <alignment vertical="center" wrapText="1"/>
    </xf>
    <xf numFmtId="0" fontId="3" fillId="0" borderId="0" xfId="3" applyFont="1" applyFill="1" applyAlignment="1">
      <alignment vertical="center" wrapText="1"/>
    </xf>
    <xf numFmtId="0" fontId="6" fillId="2" borderId="1" xfId="3" applyFont="1" applyFill="1" applyBorder="1" applyAlignment="1">
      <alignment horizontal="center" vertical="center" wrapText="1"/>
    </xf>
    <xf numFmtId="0" fontId="6" fillId="2" borderId="1" xfId="3" applyFont="1" applyFill="1" applyBorder="1" applyAlignment="1">
      <alignment vertical="center" wrapText="1"/>
    </xf>
    <xf numFmtId="0" fontId="8" fillId="2" borderId="2" xfId="3" applyFont="1" applyFill="1" applyBorder="1" applyAlignment="1">
      <alignment vertical="center" wrapText="1"/>
    </xf>
    <xf numFmtId="164" fontId="8" fillId="2" borderId="2" xfId="3" applyNumberFormat="1" applyFont="1" applyFill="1" applyBorder="1" applyAlignment="1">
      <alignment vertical="center" wrapText="1"/>
    </xf>
    <xf numFmtId="164" fontId="8"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10" xfId="3"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4" fillId="2" borderId="0" xfId="3" applyFont="1" applyFill="1" applyAlignment="1">
      <alignmen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12" xfId="3" applyNumberFormat="1" applyFont="1" applyFill="1" applyBorder="1" applyAlignment="1">
      <alignment horizontal="center" vertical="center" wrapText="1"/>
    </xf>
    <xf numFmtId="0" fontId="9" fillId="2" borderId="15" xfId="3" quotePrefix="1" applyFont="1" applyFill="1" applyBorder="1" applyAlignment="1">
      <alignment horizontal="center" vertical="center" wrapText="1"/>
    </xf>
    <xf numFmtId="164" fontId="9" fillId="2" borderId="15" xfId="3" quotePrefix="1" applyNumberFormat="1" applyFont="1" applyFill="1" applyBorder="1" applyAlignment="1">
      <alignment horizontal="center" vertical="center" wrapText="1"/>
    </xf>
    <xf numFmtId="0" fontId="10" fillId="2" borderId="5" xfId="6" applyFont="1" applyFill="1" applyBorder="1" applyAlignment="1">
      <alignment horizontal="center" vertical="center" wrapText="1"/>
    </xf>
    <xf numFmtId="0" fontId="6" fillId="2" borderId="16" xfId="3" applyFont="1" applyFill="1" applyBorder="1" applyAlignment="1">
      <alignment vertical="center" wrapText="1"/>
    </xf>
    <xf numFmtId="0" fontId="12" fillId="4" borderId="17" xfId="3" applyFont="1" applyFill="1" applyBorder="1" applyAlignment="1">
      <alignment vertical="center" wrapText="1"/>
    </xf>
    <xf numFmtId="0" fontId="12" fillId="4" borderId="18" xfId="3" applyFont="1" applyFill="1" applyBorder="1" applyAlignment="1">
      <alignment vertical="center" wrapText="1"/>
    </xf>
    <xf numFmtId="0" fontId="3" fillId="5" borderId="19" xfId="3" applyFont="1" applyFill="1" applyBorder="1" applyAlignment="1">
      <alignment horizontal="center" vertical="center" wrapText="1"/>
    </xf>
    <xf numFmtId="0" fontId="6" fillId="6" borderId="8" xfId="3" applyFont="1" applyFill="1" applyBorder="1" applyAlignment="1">
      <alignment vertical="center" wrapText="1"/>
    </xf>
    <xf numFmtId="164" fontId="6" fillId="6" borderId="8" xfId="3" applyNumberFormat="1" applyFont="1" applyFill="1" applyBorder="1" applyAlignment="1">
      <alignment vertical="center" wrapText="1"/>
    </xf>
    <xf numFmtId="164" fontId="6" fillId="6" borderId="20" xfId="3" applyNumberFormat="1" applyFont="1" applyFill="1" applyBorder="1" applyAlignment="1">
      <alignment vertical="center" wrapText="1"/>
    </xf>
    <xf numFmtId="0" fontId="3" fillId="0" borderId="19" xfId="3" applyFont="1" applyBorder="1" applyAlignment="1">
      <alignment horizontal="center" vertical="center" wrapText="1"/>
    </xf>
    <xf numFmtId="0" fontId="3" fillId="0" borderId="8" xfId="7" applyFont="1" applyFill="1" applyBorder="1" applyAlignment="1">
      <alignment vertical="center" wrapText="1"/>
    </xf>
    <xf numFmtId="165" fontId="3" fillId="0" borderId="8" xfId="6" applyNumberFormat="1" applyFont="1" applyFill="1" applyBorder="1" applyAlignment="1">
      <alignment horizontal="center" vertical="center" wrapText="1"/>
    </xf>
    <xf numFmtId="164" fontId="3" fillId="0" borderId="8" xfId="3" applyNumberFormat="1" applyFont="1" applyBorder="1" applyAlignment="1">
      <alignment horizontal="right" vertical="center" wrapText="1"/>
    </xf>
    <xf numFmtId="2" fontId="3" fillId="0" borderId="8" xfId="6" applyNumberFormat="1" applyFont="1" applyFill="1" applyBorder="1" applyAlignment="1">
      <alignment horizontal="center" vertical="center" wrapText="1"/>
    </xf>
    <xf numFmtId="164" fontId="3" fillId="0" borderId="20" xfId="8" applyNumberFormat="1" applyFont="1" applyBorder="1" applyAlignment="1">
      <alignment horizontal="right" vertical="center" wrapText="1"/>
    </xf>
    <xf numFmtId="0" fontId="3" fillId="0" borderId="8" xfId="6" applyFont="1" applyFill="1" applyBorder="1" applyAlignment="1">
      <alignment vertical="center" wrapText="1"/>
    </xf>
    <xf numFmtId="0" fontId="3" fillId="0" borderId="8" xfId="6" applyFont="1" applyFill="1" applyBorder="1" applyAlignment="1">
      <alignment vertical="center"/>
    </xf>
    <xf numFmtId="165" fontId="3" fillId="0" borderId="8" xfId="6" applyNumberFormat="1" applyFont="1" applyFill="1" applyBorder="1" applyAlignment="1">
      <alignment vertical="center" wrapText="1"/>
    </xf>
    <xf numFmtId="165" fontId="3" fillId="0" borderId="8" xfId="9" applyNumberFormat="1" applyFont="1" applyBorder="1" applyAlignment="1">
      <alignment horizontal="center" vertical="center" wrapText="1"/>
    </xf>
    <xf numFmtId="42" fontId="14" fillId="0" borderId="0" xfId="2" applyFont="1" applyFill="1" applyBorder="1" applyAlignment="1">
      <alignment vertical="center" wrapText="1"/>
    </xf>
    <xf numFmtId="0" fontId="3" fillId="0" borderId="0" xfId="3" applyFont="1" applyFill="1" applyAlignment="1">
      <alignment horizontal="right" vertical="center" wrapText="1"/>
    </xf>
    <xf numFmtId="0" fontId="3" fillId="0" borderId="19" xfId="3" applyFont="1" applyFill="1" applyBorder="1" applyAlignment="1">
      <alignment horizontal="center" vertical="center" wrapText="1"/>
    </xf>
    <xf numFmtId="0" fontId="15" fillId="3" borderId="8" xfId="0" applyFont="1" applyFill="1" applyBorder="1" applyAlignment="1">
      <alignment wrapText="1"/>
    </xf>
    <xf numFmtId="165" fontId="3" fillId="3" borderId="8" xfId="6" applyNumberFormat="1" applyFont="1" applyFill="1" applyBorder="1" applyAlignment="1">
      <alignment vertical="center" wrapText="1"/>
    </xf>
    <xf numFmtId="165" fontId="3" fillId="3" borderId="8" xfId="9" applyNumberFormat="1" applyFont="1" applyFill="1" applyBorder="1" applyAlignment="1">
      <alignment horizontal="center" vertical="center" wrapText="1"/>
    </xf>
    <xf numFmtId="2" fontId="3" fillId="3" borderId="8" xfId="6" applyNumberFormat="1" applyFont="1" applyFill="1" applyBorder="1" applyAlignment="1">
      <alignment horizontal="center" vertical="center" wrapText="1"/>
    </xf>
    <xf numFmtId="164" fontId="3" fillId="3" borderId="20" xfId="8" applyNumberFormat="1" applyFont="1" applyFill="1" applyBorder="1" applyAlignment="1">
      <alignment horizontal="right" vertical="center" wrapText="1"/>
    </xf>
    <xf numFmtId="0" fontId="14" fillId="3" borderId="21" xfId="3" applyFont="1" applyFill="1" applyBorder="1" applyAlignment="1">
      <alignment horizontal="center" vertical="center" wrapText="1"/>
    </xf>
    <xf numFmtId="0" fontId="3" fillId="3" borderId="8" xfId="6" applyFont="1" applyFill="1" applyBorder="1" applyAlignment="1">
      <alignment vertical="center"/>
    </xf>
    <xf numFmtId="0" fontId="16" fillId="6" borderId="22" xfId="3" applyFont="1" applyFill="1" applyBorder="1" applyAlignment="1">
      <alignment horizontal="center" vertical="center" wrapText="1"/>
    </xf>
    <xf numFmtId="0" fontId="6" fillId="6" borderId="23" xfId="3" applyFont="1" applyFill="1" applyBorder="1" applyAlignment="1">
      <alignment vertical="center" wrapText="1"/>
    </xf>
    <xf numFmtId="164" fontId="3" fillId="6" borderId="23" xfId="3" applyNumberFormat="1" applyFont="1" applyFill="1" applyBorder="1" applyAlignment="1">
      <alignment vertical="center" wrapText="1"/>
    </xf>
    <xf numFmtId="165" fontId="3" fillId="6" borderId="23" xfId="3" applyNumberFormat="1" applyFont="1" applyFill="1" applyBorder="1" applyAlignment="1">
      <alignment horizontal="center" vertical="center" wrapText="1"/>
    </xf>
    <xf numFmtId="164" fontId="3" fillId="6" borderId="24" xfId="8" applyNumberFormat="1" applyFont="1" applyFill="1" applyBorder="1" applyAlignment="1">
      <alignment vertical="center" wrapText="1"/>
    </xf>
    <xf numFmtId="0" fontId="3" fillId="0" borderId="19" xfId="3" applyFont="1" applyBorder="1" applyAlignment="1">
      <alignment horizontal="center" vertical="center"/>
    </xf>
    <xf numFmtId="0" fontId="3" fillId="2" borderId="21" xfId="7" applyFont="1" applyFill="1" applyBorder="1" applyAlignment="1">
      <alignment vertical="center"/>
    </xf>
    <xf numFmtId="165" fontId="3" fillId="0" borderId="8" xfId="6" applyNumberFormat="1" applyFont="1" applyFill="1" applyBorder="1" applyAlignment="1">
      <alignment vertical="center"/>
    </xf>
    <xf numFmtId="164" fontId="3" fillId="0" borderId="8" xfId="3" applyNumberFormat="1" applyFont="1" applyBorder="1" applyAlignment="1">
      <alignment horizontal="right" vertical="center"/>
    </xf>
    <xf numFmtId="2" fontId="3" fillId="0" borderId="8" xfId="7" applyNumberFormat="1" applyFont="1" applyFill="1" applyBorder="1" applyAlignment="1">
      <alignment horizontal="center" vertical="center"/>
    </xf>
    <xf numFmtId="0" fontId="4" fillId="2" borderId="0" xfId="3" applyFont="1" applyFill="1" applyAlignment="1">
      <alignment horizontal="right" vertical="center"/>
    </xf>
    <xf numFmtId="44" fontId="4" fillId="2" borderId="0" xfId="1" applyFont="1" applyFill="1" applyAlignment="1">
      <alignment vertical="center"/>
    </xf>
    <xf numFmtId="0" fontId="3" fillId="2" borderId="0" xfId="3" applyFont="1" applyFill="1" applyAlignment="1">
      <alignment vertical="center"/>
    </xf>
    <xf numFmtId="0" fontId="3" fillId="2" borderId="0" xfId="3" applyFont="1" applyFill="1" applyAlignment="1">
      <alignment horizontal="right" vertical="center"/>
    </xf>
    <xf numFmtId="0" fontId="3" fillId="0" borderId="21" xfId="7" applyFont="1" applyFill="1" applyBorder="1" applyAlignment="1">
      <alignment vertical="center"/>
    </xf>
    <xf numFmtId="2" fontId="3" fillId="0" borderId="8" xfId="7" applyNumberFormat="1" applyFont="1" applyBorder="1" applyAlignment="1">
      <alignment horizontal="center" vertical="center" wrapText="1"/>
    </xf>
    <xf numFmtId="164" fontId="3" fillId="0" borderId="8" xfId="3" applyNumberFormat="1" applyFont="1" applyFill="1" applyBorder="1" applyAlignment="1">
      <alignment horizontal="right" vertical="center" wrapText="1"/>
    </xf>
    <xf numFmtId="2" fontId="3" fillId="0" borderId="8" xfId="7" applyNumberFormat="1" applyFont="1" applyFill="1" applyBorder="1" applyAlignment="1">
      <alignment horizontal="center" vertical="center" wrapText="1"/>
    </xf>
    <xf numFmtId="0" fontId="3" fillId="7" borderId="21" xfId="7" applyFont="1" applyFill="1" applyBorder="1" applyAlignment="1">
      <alignment vertical="center"/>
    </xf>
    <xf numFmtId="165" fontId="3" fillId="7" borderId="8" xfId="6" applyNumberFormat="1" applyFont="1" applyFill="1" applyBorder="1" applyAlignment="1">
      <alignment vertical="center" wrapText="1"/>
    </xf>
    <xf numFmtId="0" fontId="3" fillId="2" borderId="23" xfId="7" applyFont="1" applyFill="1" applyBorder="1" applyAlignment="1">
      <alignment vertical="center" wrapText="1"/>
    </xf>
    <xf numFmtId="165" fontId="3" fillId="0" borderId="8" xfId="7" applyNumberFormat="1" applyFont="1" applyFill="1" applyBorder="1" applyAlignment="1">
      <alignment vertical="center" wrapText="1"/>
    </xf>
    <xf numFmtId="165" fontId="3" fillId="2" borderId="8" xfId="7" applyNumberFormat="1" applyFont="1" applyFill="1" applyBorder="1" applyAlignment="1">
      <alignment vertical="center" wrapText="1"/>
    </xf>
    <xf numFmtId="0" fontId="3" fillId="5" borderId="19" xfId="6" applyFont="1" applyFill="1" applyBorder="1" applyAlignment="1">
      <alignment horizontal="center"/>
    </xf>
    <xf numFmtId="0" fontId="3" fillId="0" borderId="8" xfId="3" applyFont="1" applyBorder="1" applyAlignment="1">
      <alignment vertical="center"/>
    </xf>
    <xf numFmtId="0" fontId="3" fillId="0" borderId="21" xfId="7" applyFont="1" applyBorder="1" applyAlignment="1">
      <alignment vertical="center"/>
    </xf>
    <xf numFmtId="165" fontId="3" fillId="0" borderId="8" xfId="7" applyNumberFormat="1" applyFont="1" applyBorder="1" applyAlignment="1">
      <alignment vertical="center" wrapText="1"/>
    </xf>
    <xf numFmtId="0" fontId="12" fillId="8" borderId="20" xfId="9" applyFont="1" applyFill="1" applyBorder="1" applyAlignment="1">
      <alignment vertical="center" wrapText="1"/>
    </xf>
    <xf numFmtId="0" fontId="3" fillId="6" borderId="19" xfId="3" applyFont="1" applyFill="1" applyBorder="1" applyAlignment="1">
      <alignment horizontal="center" vertical="center" wrapText="1"/>
    </xf>
    <xf numFmtId="164" fontId="3" fillId="6" borderId="8" xfId="3" applyNumberFormat="1" applyFont="1" applyFill="1" applyBorder="1" applyAlignment="1">
      <alignment vertical="center" wrapText="1"/>
    </xf>
    <xf numFmtId="165" fontId="3" fillId="6" borderId="8" xfId="3" applyNumberFormat="1" applyFont="1" applyFill="1" applyBorder="1" applyAlignment="1">
      <alignment vertical="center" wrapText="1"/>
    </xf>
    <xf numFmtId="164" fontId="3" fillId="6" borderId="20" xfId="8" applyNumberFormat="1" applyFont="1" applyFill="1" applyBorder="1" applyAlignment="1">
      <alignment vertical="center" wrapText="1"/>
    </xf>
    <xf numFmtId="0" fontId="3" fillId="0" borderId="25" xfId="3" applyFont="1" applyBorder="1" applyAlignment="1">
      <alignment vertical="center" wrapText="1"/>
    </xf>
    <xf numFmtId="164" fontId="3" fillId="0" borderId="26" xfId="3" applyNumberFormat="1" applyFont="1" applyBorder="1" applyAlignment="1">
      <alignment horizontal="right" vertical="center" wrapText="1"/>
    </xf>
    <xf numFmtId="0" fontId="3" fillId="2" borderId="21" xfId="3" applyFont="1" applyFill="1" applyBorder="1" applyAlignment="1">
      <alignment horizontal="right" vertical="center" wrapText="1"/>
    </xf>
    <xf numFmtId="164" fontId="3" fillId="3" borderId="27" xfId="8" applyNumberFormat="1" applyFont="1" applyFill="1" applyBorder="1" applyAlignment="1">
      <alignment horizontal="right" vertical="center" wrapText="1"/>
    </xf>
    <xf numFmtId="0" fontId="17" fillId="0" borderId="0" xfId="9" applyFont="1" applyAlignment="1">
      <alignment vertical="center" wrapText="1"/>
    </xf>
    <xf numFmtId="0" fontId="17" fillId="0" borderId="0" xfId="9" applyFont="1" applyAlignment="1">
      <alignment horizontal="right" vertical="center" wrapText="1"/>
    </xf>
    <xf numFmtId="164" fontId="6" fillId="6" borderId="27" xfId="8" applyNumberFormat="1" applyFont="1" applyFill="1" applyBorder="1" applyAlignment="1">
      <alignment horizontal="right" vertical="center" wrapText="1"/>
    </xf>
    <xf numFmtId="44" fontId="4" fillId="0" borderId="0" xfId="1" applyFont="1" applyFill="1" applyBorder="1" applyAlignment="1">
      <alignment vertical="center" wrapText="1"/>
    </xf>
    <xf numFmtId="44" fontId="18" fillId="0" borderId="0" xfId="1" applyFont="1" applyAlignment="1">
      <alignment vertical="center" wrapText="1"/>
    </xf>
    <xf numFmtId="0" fontId="3" fillId="2" borderId="19" xfId="3" applyFont="1" applyFill="1" applyBorder="1" applyAlignment="1">
      <alignment horizontal="center" vertical="center" wrapText="1"/>
    </xf>
    <xf numFmtId="167" fontId="6" fillId="3" borderId="20" xfId="10" applyNumberFormat="1" applyFont="1" applyFill="1" applyBorder="1" applyAlignment="1">
      <alignment vertical="center" wrapText="1"/>
    </xf>
    <xf numFmtId="42" fontId="14" fillId="3" borderId="28" xfId="2" applyFont="1" applyFill="1" applyBorder="1" applyAlignment="1">
      <alignment vertical="center" wrapText="1"/>
    </xf>
    <xf numFmtId="164" fontId="6" fillId="6" borderId="8" xfId="8" applyNumberFormat="1" applyFont="1" applyFill="1" applyBorder="1" applyAlignment="1">
      <alignment horizontal="right" vertical="center" wrapText="1"/>
    </xf>
    <xf numFmtId="168" fontId="3" fillId="2" borderId="0" xfId="2" applyNumberFormat="1" applyFont="1" applyFill="1" applyAlignment="1">
      <alignment vertical="center" wrapText="1"/>
    </xf>
    <xf numFmtId="164" fontId="3" fillId="2" borderId="8" xfId="3" applyNumberFormat="1" applyFont="1" applyFill="1" applyBorder="1" applyAlignment="1">
      <alignment horizontal="center" vertical="center" wrapText="1"/>
    </xf>
    <xf numFmtId="164" fontId="3" fillId="2" borderId="27" xfId="3" applyNumberFormat="1" applyFont="1" applyFill="1" applyBorder="1" applyAlignment="1">
      <alignment horizontal="center" vertical="center" wrapText="1"/>
    </xf>
    <xf numFmtId="164" fontId="3" fillId="2" borderId="20" xfId="3" applyNumberFormat="1" applyFont="1" applyFill="1" applyBorder="1" applyAlignment="1">
      <alignment horizontal="center" vertical="center" wrapText="1"/>
    </xf>
    <xf numFmtId="164" fontId="6" fillId="2" borderId="8" xfId="3" quotePrefix="1" applyNumberFormat="1" applyFont="1" applyFill="1" applyBorder="1" applyAlignment="1">
      <alignment horizontal="center" vertical="center" wrapText="1"/>
    </xf>
    <xf numFmtId="0" fontId="6" fillId="2" borderId="8" xfId="3" quotePrefix="1" applyFont="1" applyFill="1" applyBorder="1" applyAlignment="1">
      <alignment horizontal="center" vertical="center" wrapText="1"/>
    </xf>
    <xf numFmtId="0" fontId="12" fillId="2" borderId="8" xfId="3" applyFont="1" applyFill="1" applyBorder="1" applyAlignment="1">
      <alignment vertical="center" wrapText="1"/>
    </xf>
    <xf numFmtId="164" fontId="12" fillId="2" borderId="8" xfId="3" applyNumberFormat="1" applyFont="1" applyFill="1" applyBorder="1" applyAlignment="1">
      <alignment vertical="center" wrapText="1"/>
    </xf>
    <xf numFmtId="164" fontId="12" fillId="2" borderId="20" xfId="3" applyNumberFormat="1" applyFont="1" applyFill="1" applyBorder="1" applyAlignment="1">
      <alignment vertical="center" wrapText="1"/>
    </xf>
    <xf numFmtId="0" fontId="3" fillId="9" borderId="19" xfId="3" applyFont="1" applyFill="1" applyBorder="1" applyAlignment="1">
      <alignment horizontal="center" vertical="center" wrapText="1"/>
    </xf>
    <xf numFmtId="0" fontId="3" fillId="0" borderId="22" xfId="3" applyFont="1" applyBorder="1" applyAlignment="1">
      <alignment horizontal="center" vertical="center" wrapText="1"/>
    </xf>
    <xf numFmtId="0" fontId="3" fillId="0" borderId="8" xfId="3" applyFont="1" applyBorder="1" applyAlignment="1">
      <alignment vertical="center" wrapText="1"/>
    </xf>
    <xf numFmtId="0" fontId="3" fillId="0" borderId="8" xfId="3" applyFont="1" applyBorder="1" applyAlignment="1">
      <alignment horizontal="center" vertical="center" wrapText="1"/>
    </xf>
    <xf numFmtId="165" fontId="3" fillId="0" borderId="8" xfId="11" applyNumberFormat="1" applyFont="1" applyBorder="1" applyAlignment="1">
      <alignment vertical="center" wrapText="1"/>
    </xf>
    <xf numFmtId="169" fontId="3" fillId="0" borderId="8" xfId="12" applyNumberFormat="1" applyFont="1" applyFill="1" applyBorder="1" applyAlignment="1">
      <alignment vertical="center" wrapText="1"/>
    </xf>
    <xf numFmtId="164" fontId="3" fillId="0" borderId="20" xfId="8" applyNumberFormat="1" applyFont="1" applyBorder="1" applyAlignment="1">
      <alignment vertical="center" wrapText="1"/>
    </xf>
    <xf numFmtId="2" fontId="3" fillId="6" borderId="8" xfId="3" applyNumberFormat="1" applyFont="1" applyFill="1" applyBorder="1" applyAlignment="1">
      <alignment horizontal="center" vertical="center" wrapText="1"/>
    </xf>
    <xf numFmtId="164" fontId="3" fillId="6" borderId="20" xfId="3" applyNumberFormat="1" applyFont="1" applyFill="1" applyBorder="1" applyAlignment="1">
      <alignment horizontal="center" vertical="center" wrapText="1"/>
    </xf>
    <xf numFmtId="0" fontId="3" fillId="0" borderId="22" xfId="3" applyFont="1" applyFill="1" applyBorder="1" applyAlignment="1">
      <alignment horizontal="center" vertical="center" wrapText="1"/>
    </xf>
    <xf numFmtId="0" fontId="3" fillId="0" borderId="8" xfId="3" applyFont="1" applyFill="1" applyBorder="1" applyAlignment="1">
      <alignment horizontal="justify" vertical="center" wrapText="1"/>
    </xf>
    <xf numFmtId="0" fontId="3" fillId="0" borderId="8" xfId="3" applyFont="1" applyFill="1" applyBorder="1" applyAlignment="1">
      <alignment horizontal="center" vertical="center" wrapText="1"/>
    </xf>
    <xf numFmtId="2" fontId="3" fillId="0" borderId="8" xfId="11" applyNumberFormat="1" applyFont="1" applyBorder="1" applyAlignment="1">
      <alignment vertical="center" wrapText="1"/>
    </xf>
    <xf numFmtId="0" fontId="3" fillId="0" borderId="8" xfId="3" applyFont="1" applyFill="1" applyBorder="1" applyAlignment="1">
      <alignment vertical="center" wrapText="1"/>
    </xf>
    <xf numFmtId="2" fontId="3" fillId="0" borderId="8" xfId="6" applyNumberFormat="1" applyFont="1" applyBorder="1" applyAlignment="1">
      <alignment horizontal="right" vertical="center" wrapText="1"/>
    </xf>
    <xf numFmtId="0" fontId="3" fillId="0" borderId="0" xfId="3" applyFont="1" applyFill="1" applyAlignment="1">
      <alignment horizontal="center" vertical="center" wrapText="1"/>
    </xf>
    <xf numFmtId="44" fontId="4" fillId="0" borderId="0" xfId="1" applyFont="1" applyFill="1" applyAlignment="1">
      <alignment horizontal="center" vertical="center" wrapText="1"/>
    </xf>
    <xf numFmtId="0" fontId="3" fillId="2" borderId="0" xfId="3" applyFont="1" applyFill="1" applyAlignment="1">
      <alignment horizontal="center" vertical="center" wrapText="1"/>
    </xf>
    <xf numFmtId="44" fontId="4" fillId="2" borderId="0" xfId="1" applyFont="1" applyFill="1" applyAlignment="1">
      <alignment horizontal="center" vertical="center" wrapText="1"/>
    </xf>
    <xf numFmtId="0" fontId="3" fillId="0" borderId="8" xfId="13" applyFont="1" applyBorder="1" applyAlignment="1">
      <alignment vertical="center" wrapText="1"/>
    </xf>
    <xf numFmtId="0" fontId="3" fillId="0" borderId="8" xfId="13" applyFont="1" applyBorder="1" applyAlignment="1">
      <alignment horizontal="center" vertical="center" wrapText="1"/>
    </xf>
    <xf numFmtId="2" fontId="3" fillId="0" borderId="6" xfId="11" applyNumberFormat="1" applyFont="1" applyBorder="1" applyAlignment="1">
      <alignment vertical="center" wrapText="1"/>
    </xf>
    <xf numFmtId="0" fontId="3" fillId="3" borderId="29" xfId="3" applyFont="1" applyFill="1" applyBorder="1" applyAlignment="1">
      <alignment horizontal="center" vertical="center" wrapText="1"/>
    </xf>
    <xf numFmtId="0" fontId="3" fillId="3" borderId="6" xfId="3" applyFont="1" applyFill="1" applyBorder="1" applyAlignment="1">
      <alignment vertical="center" wrapText="1"/>
    </xf>
    <xf numFmtId="0" fontId="3" fillId="3" borderId="6" xfId="3" applyFont="1" applyFill="1" applyBorder="1" applyAlignment="1">
      <alignment horizontal="center" vertical="center" wrapText="1"/>
    </xf>
    <xf numFmtId="165" fontId="3" fillId="3" borderId="8" xfId="11" applyNumberFormat="1" applyFont="1" applyFill="1" applyBorder="1" applyAlignment="1">
      <alignment vertical="center" wrapText="1"/>
    </xf>
    <xf numFmtId="2" fontId="3" fillId="3" borderId="8" xfId="11" applyNumberFormat="1" applyFont="1" applyFill="1" applyBorder="1" applyAlignment="1">
      <alignment vertical="center" wrapText="1"/>
    </xf>
    <xf numFmtId="164" fontId="3" fillId="3" borderId="20" xfId="8" applyNumberFormat="1" applyFont="1" applyFill="1" applyBorder="1" applyAlignment="1">
      <alignment vertical="center" wrapText="1"/>
    </xf>
    <xf numFmtId="0" fontId="14" fillId="3" borderId="0" xfId="3" applyFont="1" applyFill="1" applyAlignment="1">
      <alignment horizontal="center" vertical="center" wrapText="1"/>
    </xf>
    <xf numFmtId="0" fontId="3" fillId="6" borderId="16" xfId="3" applyFont="1" applyFill="1" applyBorder="1" applyAlignment="1">
      <alignment vertical="center" wrapText="1"/>
    </xf>
    <xf numFmtId="164" fontId="6" fillId="6" borderId="18" xfId="14" applyNumberFormat="1" applyFont="1" applyFill="1" applyBorder="1" applyAlignment="1">
      <alignment vertical="center" wrapText="1"/>
    </xf>
    <xf numFmtId="44" fontId="3" fillId="2" borderId="0" xfId="1" applyFont="1" applyFill="1" applyAlignment="1">
      <alignment vertical="center" wrapText="1"/>
    </xf>
    <xf numFmtId="0" fontId="3" fillId="6" borderId="19" xfId="3" applyFont="1" applyFill="1" applyBorder="1" applyAlignment="1">
      <alignment vertical="center" wrapText="1"/>
    </xf>
    <xf numFmtId="164" fontId="6" fillId="6" borderId="20" xfId="14" applyNumberFormat="1" applyFont="1" applyFill="1" applyBorder="1" applyAlignment="1">
      <alignment vertical="center" wrapText="1"/>
    </xf>
    <xf numFmtId="164" fontId="6" fillId="3" borderId="20" xfId="14" applyNumberFormat="1" applyFont="1" applyFill="1" applyBorder="1" applyAlignment="1">
      <alignment vertical="center" wrapText="1"/>
    </xf>
    <xf numFmtId="164" fontId="6" fillId="6" borderId="20" xfId="15" applyNumberFormat="1" applyFont="1" applyFill="1" applyBorder="1" applyAlignment="1">
      <alignment vertical="center" wrapText="1"/>
    </xf>
    <xf numFmtId="0" fontId="3" fillId="6" borderId="30" xfId="3" applyFont="1" applyFill="1" applyBorder="1" applyAlignment="1">
      <alignment vertical="center" wrapText="1"/>
    </xf>
    <xf numFmtId="164" fontId="6" fillId="6" borderId="32" xfId="14" applyNumberFormat="1" applyFont="1" applyFill="1" applyBorder="1" applyAlignment="1">
      <alignment vertical="center" wrapText="1"/>
    </xf>
    <xf numFmtId="42" fontId="3" fillId="2" borderId="0" xfId="2" applyFont="1" applyFill="1" applyAlignment="1">
      <alignment vertical="center" wrapText="1"/>
    </xf>
    <xf numFmtId="0" fontId="23" fillId="2" borderId="0" xfId="16" applyFont="1" applyFill="1" applyAlignment="1">
      <alignment vertical="center"/>
    </xf>
    <xf numFmtId="0" fontId="23" fillId="0" borderId="0" xfId="16" applyFont="1" applyAlignment="1">
      <alignment vertical="center"/>
    </xf>
    <xf numFmtId="0" fontId="24" fillId="2" borderId="0" xfId="6" applyFont="1" applyFill="1" applyBorder="1" applyAlignment="1">
      <alignment horizontal="left" vertical="center" wrapText="1"/>
    </xf>
    <xf numFmtId="0" fontId="24" fillId="0" borderId="0" xfId="6" applyNumberFormat="1" applyFont="1" applyFill="1" applyBorder="1" applyAlignment="1">
      <alignment horizontal="center" vertical="center" wrapText="1"/>
    </xf>
    <xf numFmtId="0" fontId="24" fillId="0" borderId="0" xfId="6" applyNumberFormat="1" applyFont="1" applyFill="1" applyBorder="1" applyAlignment="1">
      <alignment horizontal="justify" vertical="center" wrapText="1"/>
    </xf>
    <xf numFmtId="0" fontId="24" fillId="0" borderId="0" xfId="6" applyNumberFormat="1" applyFont="1" applyFill="1" applyBorder="1" applyAlignment="1">
      <alignment vertical="center" wrapText="1"/>
    </xf>
    <xf numFmtId="0" fontId="17" fillId="2" borderId="26" xfId="17" applyFont="1" applyFill="1" applyBorder="1" applyAlignment="1">
      <alignment vertical="center"/>
    </xf>
    <xf numFmtId="0" fontId="24" fillId="0" borderId="26" xfId="6" applyNumberFormat="1" applyFont="1" applyFill="1" applyBorder="1" applyAlignment="1">
      <alignment horizontal="center" vertical="center" wrapText="1"/>
    </xf>
    <xf numFmtId="0" fontId="24" fillId="0" borderId="26" xfId="6" applyNumberFormat="1" applyFont="1" applyFill="1" applyBorder="1" applyAlignment="1">
      <alignment horizontal="justify" vertical="center" wrapText="1"/>
    </xf>
    <xf numFmtId="0" fontId="24" fillId="0" borderId="26"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4" fontId="3" fillId="2" borderId="0" xfId="3" applyNumberFormat="1" applyFont="1" applyFill="1" applyAlignment="1">
      <alignment vertical="center" wrapText="1"/>
    </xf>
    <xf numFmtId="0" fontId="25" fillId="3" borderId="0" xfId="3" applyFont="1" applyFill="1" applyAlignment="1">
      <alignment horizontal="center" vertical="center" wrapText="1"/>
    </xf>
    <xf numFmtId="44" fontId="3" fillId="2" borderId="0" xfId="1" applyFont="1" applyFill="1" applyAlignment="1">
      <alignment horizontal="center" vertical="center" wrapText="1"/>
    </xf>
    <xf numFmtId="165" fontId="3" fillId="2" borderId="8" xfId="6" applyNumberFormat="1" applyFont="1" applyFill="1" applyBorder="1" applyAlignment="1">
      <alignment vertical="center" wrapText="1"/>
    </xf>
    <xf numFmtId="165" fontId="3" fillId="2" borderId="8" xfId="9" applyNumberFormat="1" applyFont="1" applyFill="1" applyBorder="1" applyAlignment="1">
      <alignment horizontal="center" vertical="center" wrapText="1"/>
    </xf>
    <xf numFmtId="2" fontId="3" fillId="2" borderId="8" xfId="6" applyNumberFormat="1" applyFont="1" applyFill="1" applyBorder="1" applyAlignment="1">
      <alignment horizontal="center" vertical="center" wrapText="1"/>
    </xf>
    <xf numFmtId="164" fontId="3" fillId="2" borderId="20" xfId="8" applyNumberFormat="1" applyFont="1" applyFill="1" applyBorder="1" applyAlignment="1">
      <alignment horizontal="right" vertical="center" wrapText="1"/>
    </xf>
    <xf numFmtId="9" fontId="3" fillId="2" borderId="0" xfId="18" applyFont="1" applyFill="1" applyAlignment="1">
      <alignment vertical="center" wrapText="1"/>
    </xf>
    <xf numFmtId="0" fontId="24" fillId="0" borderId="35" xfId="6" applyNumberFormat="1" applyFont="1" applyFill="1" applyBorder="1" applyAlignment="1">
      <alignment horizontal="center" vertical="center" wrapText="1"/>
    </xf>
    <xf numFmtId="0" fontId="22" fillId="2" borderId="22" xfId="6" applyFont="1" applyFill="1" applyBorder="1" applyAlignment="1">
      <alignment horizontal="justify" vertical="center" wrapText="1"/>
    </xf>
    <xf numFmtId="0" fontId="22" fillId="2" borderId="23" xfId="6" applyFont="1" applyFill="1" applyBorder="1" applyAlignment="1">
      <alignment horizontal="justify" vertical="center" wrapText="1"/>
    </xf>
    <xf numFmtId="0" fontId="22" fillId="2" borderId="24" xfId="6" applyFont="1" applyFill="1" applyBorder="1" applyAlignment="1">
      <alignment horizontal="justify" vertical="center" wrapText="1"/>
    </xf>
    <xf numFmtId="0" fontId="22" fillId="0" borderId="19" xfId="6" applyFont="1" applyFill="1" applyBorder="1" applyAlignment="1">
      <alignment horizontal="justify" vertical="center" wrapText="1"/>
    </xf>
    <xf numFmtId="0" fontId="22" fillId="0" borderId="8" xfId="6" applyFont="1" applyFill="1" applyBorder="1" applyAlignment="1">
      <alignment horizontal="justify" vertical="center" wrapText="1"/>
    </xf>
    <xf numFmtId="0" fontId="22" fillId="0" borderId="20" xfId="6" applyFont="1" applyFill="1" applyBorder="1" applyAlignment="1">
      <alignment horizontal="justify" vertical="center" wrapText="1"/>
    </xf>
    <xf numFmtId="0" fontId="22" fillId="2" borderId="22" xfId="6" applyFont="1" applyFill="1" applyBorder="1" applyAlignment="1">
      <alignment horizontal="left" vertical="center" wrapText="1"/>
    </xf>
    <xf numFmtId="0" fontId="22" fillId="2" borderId="23" xfId="6" applyFont="1" applyFill="1" applyBorder="1" applyAlignment="1">
      <alignment horizontal="left" vertical="center" wrapText="1"/>
    </xf>
    <xf numFmtId="0" fontId="22" fillId="2" borderId="24" xfId="6" applyFont="1" applyFill="1" applyBorder="1" applyAlignment="1">
      <alignment horizontal="left" vertical="center" wrapText="1"/>
    </xf>
    <xf numFmtId="0" fontId="6" fillId="6" borderId="8" xfId="3" applyFont="1" applyFill="1" applyBorder="1" applyAlignment="1">
      <alignment horizontal="left" vertical="center" wrapText="1"/>
    </xf>
    <xf numFmtId="0" fontId="6" fillId="6" borderId="31" xfId="3" applyFont="1" applyFill="1" applyBorder="1" applyAlignment="1">
      <alignment horizontal="left" vertical="center" wrapText="1"/>
    </xf>
    <xf numFmtId="0" fontId="21" fillId="2" borderId="33" xfId="16" applyFont="1" applyFill="1" applyBorder="1" applyAlignment="1">
      <alignment horizontal="left" vertical="center" wrapText="1"/>
    </xf>
    <xf numFmtId="0" fontId="21" fillId="2" borderId="34" xfId="16" applyFont="1" applyFill="1" applyBorder="1" applyAlignment="1">
      <alignment horizontal="left" vertical="center" wrapText="1"/>
    </xf>
    <xf numFmtId="0" fontId="6" fillId="3" borderId="8" xfId="3" applyFont="1" applyFill="1" applyBorder="1" applyAlignment="1">
      <alignment horizontal="left" vertical="center" wrapText="1"/>
    </xf>
    <xf numFmtId="0" fontId="3" fillId="2" borderId="1"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3"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6" fillId="6" borderId="20" xfId="3" applyFont="1" applyFill="1" applyBorder="1" applyAlignment="1">
      <alignment horizontal="left" vertical="center" wrapText="1"/>
    </xf>
    <xf numFmtId="0" fontId="12" fillId="8" borderId="19" xfId="9" applyFont="1" applyFill="1" applyBorder="1" applyAlignment="1">
      <alignment horizontal="left" vertical="center" wrapText="1"/>
    </xf>
    <xf numFmtId="0" fontId="12" fillId="8" borderId="8" xfId="9" applyFont="1" applyFill="1" applyBorder="1" applyAlignment="1">
      <alignment horizontal="left" vertical="center" wrapText="1"/>
    </xf>
    <xf numFmtId="0" fontId="6" fillId="2" borderId="8" xfId="3" applyFont="1" applyFill="1" applyBorder="1" applyAlignment="1">
      <alignment horizontal="left" vertical="center" wrapText="1"/>
    </xf>
    <xf numFmtId="0" fontId="3" fillId="2" borderId="19" xfId="3" applyFont="1" applyFill="1" applyBorder="1" applyAlignment="1">
      <alignment horizontal="center" vertical="center" wrapText="1"/>
    </xf>
    <xf numFmtId="0" fontId="3" fillId="2" borderId="8" xfId="3" applyFont="1" applyFill="1" applyBorder="1" applyAlignment="1">
      <alignment horizontal="center" vertical="center" wrapText="1"/>
    </xf>
    <xf numFmtId="169" fontId="3" fillId="2" borderId="8" xfId="3" applyNumberFormat="1" applyFont="1" applyFill="1" applyBorder="1" applyAlignment="1">
      <alignment horizontal="center" vertical="center" wrapText="1"/>
    </xf>
    <xf numFmtId="0" fontId="6" fillId="6" borderId="17" xfId="3" applyFont="1" applyFill="1" applyBorder="1" applyAlignment="1">
      <alignment horizontal="left"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6" fillId="0" borderId="4" xfId="5" applyFont="1" applyBorder="1" applyAlignment="1">
      <alignment horizontal="center" vertical="center" wrapText="1"/>
    </xf>
    <xf numFmtId="0" fontId="6" fillId="0" borderId="0" xfId="5" applyFont="1" applyAlignment="1">
      <alignment horizontal="center" vertical="center" wrapText="1"/>
    </xf>
    <xf numFmtId="0" fontId="6" fillId="0" borderId="5" xfId="5" applyFont="1" applyBorder="1" applyAlignment="1">
      <alignment horizontal="center" vertical="center" wrapText="1"/>
    </xf>
    <xf numFmtId="0" fontId="6" fillId="2" borderId="4" xfId="5" applyFont="1" applyFill="1" applyBorder="1" applyAlignment="1">
      <alignment horizontal="center" vertical="center" wrapText="1"/>
    </xf>
    <xf numFmtId="0" fontId="6" fillId="2" borderId="0" xfId="5" applyFont="1" applyFill="1" applyAlignment="1">
      <alignment horizontal="center" vertical="center" wrapText="1"/>
    </xf>
    <xf numFmtId="0" fontId="6" fillId="2" borderId="5" xfId="5" applyFont="1" applyFill="1" applyBorder="1" applyAlignment="1">
      <alignment horizontal="center" vertical="center" wrapText="1"/>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5" fillId="2" borderId="4" xfId="3" applyFont="1" applyFill="1" applyBorder="1" applyAlignment="1">
      <alignment horizontal="center" vertical="center" wrapText="1"/>
    </xf>
    <xf numFmtId="0" fontId="5" fillId="2" borderId="0"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6" fillId="2" borderId="6" xfId="3" applyFont="1" applyFill="1" applyBorder="1" applyAlignment="1">
      <alignment horizontal="center" vertical="center" wrapText="1"/>
    </xf>
    <xf numFmtId="0" fontId="6" fillId="2" borderId="7" xfId="3" applyFont="1" applyFill="1" applyBorder="1" applyAlignment="1">
      <alignment horizontal="center" vertical="center" wrapText="1"/>
    </xf>
    <xf numFmtId="0" fontId="6" fillId="0" borderId="4" xfId="4" applyFont="1" applyFill="1" applyBorder="1" applyAlignment="1">
      <alignment horizontal="center" vertical="center"/>
    </xf>
    <xf numFmtId="0" fontId="6" fillId="0" borderId="0" xfId="4" applyFont="1" applyFill="1" applyAlignment="1">
      <alignment horizontal="center" vertical="center"/>
    </xf>
    <xf numFmtId="0" fontId="6" fillId="0" borderId="5" xfId="4" applyFont="1" applyFill="1" applyBorder="1" applyAlignment="1">
      <alignment horizontal="center" vertical="center"/>
    </xf>
  </cellXfs>
  <cellStyles count="19">
    <cellStyle name="Millares 2 2 2 2" xfId="8" xr:uid="{7C3B15A2-4C4A-4CA1-A787-DE07824DB097}"/>
    <cellStyle name="Millares 2 2 5" xfId="12" xr:uid="{E892E506-5BF1-47C5-9BCE-F283447EB398}"/>
    <cellStyle name="Moneda" xfId="1" builtinId="4"/>
    <cellStyle name="Moneda [0]" xfId="2" builtinId="7"/>
    <cellStyle name="Moneda 3 2" xfId="14" xr:uid="{92F0A93A-4F1E-4EE8-B2B6-64633F6E5916}"/>
    <cellStyle name="Moneda 3 4" xfId="15" xr:uid="{D0A84D8E-623A-4153-AD86-00DA2E1C87D0}"/>
    <cellStyle name="Normal" xfId="0" builtinId="0"/>
    <cellStyle name="Normal 10 3" xfId="16" xr:uid="{887608C3-F38E-4220-A07F-F6DACB699753}"/>
    <cellStyle name="Normal 10 5 2" xfId="4" xr:uid="{29BD0ED5-BCA9-473A-9893-0A08A9E3E56F}"/>
    <cellStyle name="Normal 2 3" xfId="5" xr:uid="{1E99A300-8361-422C-87E5-E2B9AB6AAE5D}"/>
    <cellStyle name="Normal 3 11 2" xfId="6" xr:uid="{146DC6FC-2E95-4FDF-AE37-8A604231EF87}"/>
    <cellStyle name="Normal 3 2" xfId="3" xr:uid="{99292297-2487-48EE-BE9B-509CDDBBE18D}"/>
    <cellStyle name="Normal 3 2 2" xfId="9" xr:uid="{7D535872-7EAB-4808-8396-0C89D3F69C4A}"/>
    <cellStyle name="Normal 3 2 3" xfId="11" xr:uid="{7A7163BD-8ECC-46CD-A0F4-86C784489D05}"/>
    <cellStyle name="Normal 3 3" xfId="7" xr:uid="{968063FC-C070-4265-8930-87EBE6EE9B37}"/>
    <cellStyle name="Normal 3 4 10" xfId="13" xr:uid="{8A904018-4DC4-4A84-9CB0-46064E211B3E}"/>
    <cellStyle name="Normal_ESTABLECIMIENTO Y MANTENIMIENTO 2" xfId="17" xr:uid="{275A5AB0-7F98-4F3F-A055-383A9B1709CA}"/>
    <cellStyle name="Porcentaje" xfId="18" builtinId="5"/>
    <cellStyle name="Porcentaje 2 2" xfId="10" xr:uid="{3291CBEB-6E32-4D82-9266-8E63EE6B11E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microsoft.com/office/2017/10/relationships/person" Target="persons/perso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16F6795F-0DC3-4E42-A7FA-6EA52841387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7D6F1A11-88CE-4CFB-98C9-CAD5C82E75B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3712" y="223299"/>
          <a:ext cx="1698481" cy="619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BB1DC994-6BD0-4FBE-A6B3-3E86BEB15D6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34A011B0-2D8D-4BEE-A119-21FC677CAE9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3712" y="223299"/>
          <a:ext cx="1698481" cy="619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sheetData sheetId="45"/>
      <sheetData sheetId="46" refreshError="1"/>
      <sheetData sheetId="47" refreshError="1"/>
      <sheetData sheetId="48" refreshError="1"/>
      <sheetData sheetId="49" refreshError="1"/>
      <sheetData sheetId="50"/>
      <sheetData sheetId="51"/>
      <sheetData sheetId="52"/>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Alejandro Sepulveda Buitrago" id="{EC33DE30-7EF4-4980-B41A-1D192562A710}"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8" dT="2023-07-18T19:34:55.90" personId="{EC33DE30-7EF4-4980-B41A-1D192562A710}" id="{1444C6F3-DCE3-4402-BABA-EF0D1ED439A2}">
    <text>Verificar objeto determinado en los documentos</text>
  </threadedComment>
</ThreadedComments>
</file>

<file path=xl/threadedComments/threadedComment2.xml><?xml version="1.0" encoding="utf-8"?>
<ThreadedComments xmlns="http://schemas.microsoft.com/office/spreadsheetml/2018/threadedcomments" xmlns:x="http://schemas.openxmlformats.org/spreadsheetml/2006/main">
  <threadedComment ref="B8" dT="2023-07-18T19:34:55.90" personId="{EC33DE30-7EF4-4980-B41A-1D192562A710}" id="{0A8E7470-4E4B-46DC-8098-4DA9158C1115}">
    <text>Verificar objeto determinado en los documentos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C413D7-0433-45FE-A67A-F3955DC577CB}">
  <sheetPr>
    <tabColor rgb="FF00B050"/>
  </sheetPr>
  <dimension ref="A1:GV106"/>
  <sheetViews>
    <sheetView zoomScale="87" zoomScaleNormal="70" workbookViewId="0">
      <selection activeCell="B7" sqref="B7:G7"/>
    </sheetView>
  </sheetViews>
  <sheetFormatPr baseColWidth="10" defaultColWidth="12.5546875" defaultRowHeight="13.2" x14ac:dyDescent="0.3"/>
  <cols>
    <col min="1" max="1" width="1.88671875" style="6" customWidth="1"/>
    <col min="2" max="2" width="10.33203125" style="125" customWidth="1"/>
    <col min="3" max="3" width="51.33203125" style="125" customWidth="1"/>
    <col min="4" max="4" width="19" style="125" customWidth="1"/>
    <col min="5" max="5" width="15.88671875" style="158" customWidth="1"/>
    <col min="6" max="6" width="13.88671875" style="6" customWidth="1"/>
    <col min="7" max="7" width="25" style="159" customWidth="1"/>
    <col min="8" max="8" width="20.5546875" style="6" customWidth="1"/>
    <col min="9" max="9" width="49.5546875" style="7" customWidth="1"/>
    <col min="10" max="10" width="11.5546875" style="7" customWidth="1"/>
    <col min="11" max="195" width="11.5546875" style="6" customWidth="1"/>
    <col min="196" max="16384" width="12.5546875" style="6"/>
  </cols>
  <sheetData>
    <row r="1" spans="2:195" ht="11.25" customHeight="1" x14ac:dyDescent="0.3">
      <c r="B1" s="1"/>
      <c r="C1" s="2"/>
      <c r="D1" s="2"/>
      <c r="E1" s="3"/>
      <c r="F1" s="4"/>
      <c r="G1" s="5"/>
    </row>
    <row r="2" spans="2:195" x14ac:dyDescent="0.3">
      <c r="B2" s="207" t="s">
        <v>0</v>
      </c>
      <c r="C2" s="208"/>
      <c r="D2" s="208"/>
      <c r="E2" s="208"/>
      <c r="F2" s="208"/>
      <c r="G2" s="209"/>
    </row>
    <row r="3" spans="2:195" x14ac:dyDescent="0.3">
      <c r="B3" s="207" t="s">
        <v>1</v>
      </c>
      <c r="C3" s="208"/>
      <c r="D3" s="208"/>
      <c r="E3" s="208"/>
      <c r="F3" s="208"/>
      <c r="G3" s="208"/>
      <c r="H3" s="210" t="s">
        <v>2</v>
      </c>
      <c r="I3" s="210" t="s">
        <v>3</v>
      </c>
    </row>
    <row r="4" spans="2:195" x14ac:dyDescent="0.3">
      <c r="B4" s="207" t="s">
        <v>4</v>
      </c>
      <c r="C4" s="208"/>
      <c r="D4" s="208"/>
      <c r="E4" s="208"/>
      <c r="F4" s="208"/>
      <c r="G4" s="208"/>
      <c r="H4" s="211"/>
      <c r="I4" s="211"/>
    </row>
    <row r="5" spans="2:195" ht="15" customHeight="1" x14ac:dyDescent="0.3">
      <c r="B5" s="207" t="s">
        <v>5</v>
      </c>
      <c r="C5" s="208"/>
      <c r="D5" s="208"/>
      <c r="E5" s="208"/>
      <c r="F5" s="208"/>
      <c r="G5" s="208"/>
      <c r="H5" s="8">
        <v>3</v>
      </c>
      <c r="I5" s="8">
        <f>+H5-1</f>
        <v>2</v>
      </c>
    </row>
    <row r="6" spans="2:195" ht="14.4" x14ac:dyDescent="0.3">
      <c r="B6" s="196" t="s">
        <v>6</v>
      </c>
      <c r="C6" s="197"/>
      <c r="D6" s="197"/>
      <c r="E6" s="197"/>
      <c r="F6" s="197"/>
      <c r="G6" s="198"/>
      <c r="H6"/>
    </row>
    <row r="7" spans="2:195" x14ac:dyDescent="0.3">
      <c r="B7" s="212" t="s">
        <v>104</v>
      </c>
      <c r="C7" s="213"/>
      <c r="D7" s="213"/>
      <c r="E7" s="213"/>
      <c r="F7" s="213"/>
      <c r="G7" s="214"/>
    </row>
    <row r="8" spans="2:195" ht="70.95" customHeight="1" x14ac:dyDescent="0.3">
      <c r="B8" s="199" t="s">
        <v>103</v>
      </c>
      <c r="C8" s="200"/>
      <c r="D8" s="200"/>
      <c r="E8" s="200"/>
      <c r="F8" s="200"/>
      <c r="G8" s="201"/>
      <c r="J8" s="9"/>
      <c r="K8" s="10"/>
    </row>
    <row r="9" spans="2:195" ht="13.8" thickBot="1" x14ac:dyDescent="0.35">
      <c r="B9" s="202"/>
      <c r="C9" s="203"/>
      <c r="D9" s="203"/>
      <c r="E9" s="203"/>
      <c r="F9" s="203"/>
      <c r="G9" s="204"/>
      <c r="J9" s="9"/>
      <c r="K9" s="10"/>
    </row>
    <row r="10" spans="2:195" ht="15" customHeight="1" thickBot="1" x14ac:dyDescent="0.35">
      <c r="B10" s="202" t="s">
        <v>7</v>
      </c>
      <c r="C10" s="203"/>
      <c r="D10" s="204"/>
      <c r="E10" s="11" t="s">
        <v>8</v>
      </c>
      <c r="F10" s="205" t="s">
        <v>9</v>
      </c>
      <c r="G10" s="206"/>
      <c r="J10" s="9"/>
      <c r="K10" s="10"/>
    </row>
    <row r="11" spans="2:195" s="16" customFormat="1" ht="14.25" customHeight="1" thickBot="1" x14ac:dyDescent="0.35">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2" customHeight="1" x14ac:dyDescent="0.3">
      <c r="B12" s="182" t="s">
        <v>10</v>
      </c>
      <c r="C12" s="183"/>
      <c r="D12" s="17" t="s">
        <v>11</v>
      </c>
      <c r="E12" s="18" t="s">
        <v>12</v>
      </c>
      <c r="F12" s="17" t="s">
        <v>13</v>
      </c>
      <c r="G12" s="19" t="s">
        <v>14</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 customHeight="1" x14ac:dyDescent="0.3">
      <c r="B13" s="184"/>
      <c r="C13" s="185"/>
      <c r="D13" s="21" t="s">
        <v>15</v>
      </c>
      <c r="E13" s="22" t="s">
        <v>16</v>
      </c>
      <c r="F13" s="21" t="s">
        <v>17</v>
      </c>
      <c r="G13" s="23" t="s">
        <v>18</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5">
      <c r="B14" s="186"/>
      <c r="C14" s="187"/>
      <c r="D14" s="24" t="s">
        <v>19</v>
      </c>
      <c r="E14" s="25" t="s">
        <v>20</v>
      </c>
      <c r="F14" s="24" t="s">
        <v>21</v>
      </c>
      <c r="G14" s="26" t="s">
        <v>22</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 customHeight="1" x14ac:dyDescent="0.3">
      <c r="B15" s="27"/>
      <c r="C15" s="28" t="s">
        <v>23</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3">
      <c r="B16" s="30"/>
      <c r="C16" s="31" t="s">
        <v>24</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3">
      <c r="B17" s="34"/>
      <c r="C17" s="35" t="s">
        <v>101</v>
      </c>
      <c r="D17" s="36">
        <v>6000000</v>
      </c>
      <c r="E17" s="37"/>
      <c r="F17" s="38">
        <v>1</v>
      </c>
      <c r="G17" s="39">
        <f>+F17*D17</f>
        <v>6000000</v>
      </c>
      <c r="H17" s="20" t="s">
        <v>25</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3">
      <c r="B18" s="34"/>
      <c r="C18" s="35" t="s">
        <v>26</v>
      </c>
      <c r="D18" s="36">
        <v>2800000</v>
      </c>
      <c r="E18" s="37"/>
      <c r="F18" s="38">
        <f>+H5</f>
        <v>3</v>
      </c>
      <c r="G18" s="39">
        <f>+F18*D18</f>
        <v>8400000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3">
      <c r="B19" s="34"/>
      <c r="C19" s="40" t="s">
        <v>27</v>
      </c>
      <c r="D19" s="36">
        <v>3000000</v>
      </c>
      <c r="E19" s="37"/>
      <c r="F19" s="38">
        <f>0.15*H5</f>
        <v>0.44999999999999996</v>
      </c>
      <c r="G19" s="39">
        <f>+F19*D19</f>
        <v>1349999.9999999998</v>
      </c>
      <c r="H19" s="20"/>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3">
      <c r="B20" s="34"/>
      <c r="C20" s="40" t="s">
        <v>28</v>
      </c>
      <c r="D20" s="36">
        <f>+D19</f>
        <v>3000000</v>
      </c>
      <c r="E20" s="37"/>
      <c r="F20" s="38">
        <f>0.15*H5</f>
        <v>0.44999999999999996</v>
      </c>
      <c r="G20" s="39">
        <f>+F20*D20</f>
        <v>1349999.9999999998</v>
      </c>
      <c r="H20" s="20" t="s">
        <v>29</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idden="1" x14ac:dyDescent="0.3">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idden="1" x14ac:dyDescent="0.3">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idden="1" x14ac:dyDescent="0.3">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idden="1" x14ac:dyDescent="0.3">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idden="1" x14ac:dyDescent="0.3">
      <c r="B25" s="34"/>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6" hidden="1" customHeight="1" x14ac:dyDescent="0.3">
      <c r="B26" s="34"/>
      <c r="C26" s="41" t="s">
        <v>30</v>
      </c>
      <c r="D26" s="42">
        <v>2900000</v>
      </c>
      <c r="E26" s="43"/>
      <c r="F26" s="38">
        <v>4</v>
      </c>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idden="1" x14ac:dyDescent="0.3">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idden="1" x14ac:dyDescent="0.3">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idden="1" x14ac:dyDescent="0.3">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2.8" x14ac:dyDescent="0.2">
      <c r="B30" s="46"/>
      <c r="C30" s="47" t="s">
        <v>31</v>
      </c>
      <c r="D30" s="48"/>
      <c r="E30" s="49"/>
      <c r="F30" s="50"/>
      <c r="G30" s="51">
        <f>+D31*(0.2*3.2)</f>
        <v>3200000.0000000005</v>
      </c>
      <c r="H30" s="52" t="s">
        <v>32</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3">
      <c r="B31" s="46"/>
      <c r="C31" s="53" t="s">
        <v>33</v>
      </c>
      <c r="D31" s="162">
        <v>5000000</v>
      </c>
      <c r="E31" s="163"/>
      <c r="F31" s="164"/>
      <c r="G31" s="165"/>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3">
      <c r="B32" s="46"/>
      <c r="C32" s="53" t="s">
        <v>34</v>
      </c>
      <c r="D32" s="162">
        <f>+D31</f>
        <v>5000000</v>
      </c>
      <c r="E32" s="163"/>
      <c r="F32" s="164"/>
      <c r="G32" s="165"/>
      <c r="H32" s="20" t="s">
        <v>25</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idden="1" x14ac:dyDescent="0.3">
      <c r="B33" s="46"/>
      <c r="C33" s="53"/>
      <c r="D33" s="162"/>
      <c r="E33" s="163"/>
      <c r="F33" s="164"/>
      <c r="G33" s="165"/>
      <c r="H33" s="20" t="s">
        <v>25</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3">
      <c r="B34" s="46"/>
      <c r="C34" s="53" t="s">
        <v>35</v>
      </c>
      <c r="D34" s="162">
        <f>+D32</f>
        <v>5000000</v>
      </c>
      <c r="E34" s="163"/>
      <c r="F34" s="164"/>
      <c r="G34" s="165"/>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x14ac:dyDescent="0.3">
      <c r="B35" s="46"/>
      <c r="C35" s="53" t="s">
        <v>36</v>
      </c>
      <c r="D35" s="162">
        <f>+D34</f>
        <v>5000000</v>
      </c>
      <c r="E35" s="163"/>
      <c r="F35" s="164"/>
      <c r="G35" s="165"/>
      <c r="H35" s="20" t="s">
        <v>37</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3">
      <c r="B36" s="46"/>
      <c r="C36" s="53" t="s">
        <v>38</v>
      </c>
      <c r="D36" s="162">
        <f>+D35</f>
        <v>5000000</v>
      </c>
      <c r="E36" s="163"/>
      <c r="F36" s="164"/>
      <c r="G36" s="165"/>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idden="1" x14ac:dyDescent="0.3">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idden="1" x14ac:dyDescent="0.3">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idden="1" x14ac:dyDescent="0.3">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idden="1" x14ac:dyDescent="0.3">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idden="1" x14ac:dyDescent="0.3">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idden="1" x14ac:dyDescent="0.3">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idden="1" x14ac:dyDescent="0.3">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idden="1" x14ac:dyDescent="0.3">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idden="1" x14ac:dyDescent="0.3">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idden="1" x14ac:dyDescent="0.3">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idden="1" x14ac:dyDescent="0.3">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idden="1" x14ac:dyDescent="0.3">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idden="1" x14ac:dyDescent="0.3">
      <c r="B49" s="46"/>
      <c r="C49" s="53"/>
      <c r="D49" s="48"/>
      <c r="E49" s="49"/>
      <c r="F49" s="50"/>
      <c r="G49" s="51"/>
      <c r="H49" s="20" t="s">
        <v>25</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3">
      <c r="B50" s="54"/>
      <c r="C50" s="55" t="s">
        <v>39</v>
      </c>
      <c r="D50" s="56"/>
      <c r="E50" s="56"/>
      <c r="F50" s="57"/>
      <c r="G50" s="58"/>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7" customFormat="1" hidden="1" x14ac:dyDescent="0.3">
      <c r="B51" s="59"/>
      <c r="C51" s="60"/>
      <c r="D51" s="61"/>
      <c r="E51" s="62"/>
      <c r="F51" s="63"/>
      <c r="G51" s="39"/>
      <c r="H51" s="64" t="s">
        <v>40</v>
      </c>
      <c r="I51" s="65"/>
      <c r="J51" s="65">
        <v>2000000</v>
      </c>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6"/>
      <c r="CZ51" s="66"/>
      <c r="DA51" s="66"/>
      <c r="DB51" s="66"/>
      <c r="DC51" s="66"/>
      <c r="DD51" s="66"/>
      <c r="DE51" s="66"/>
      <c r="DF51" s="66"/>
      <c r="DG51" s="66"/>
      <c r="DH51" s="66"/>
      <c r="DI51" s="66"/>
      <c r="DJ51" s="66"/>
      <c r="DK51" s="66"/>
      <c r="DL51" s="66"/>
      <c r="DM51" s="66"/>
      <c r="DN51" s="66"/>
      <c r="DO51" s="66"/>
      <c r="DP51" s="66"/>
      <c r="DQ51" s="66"/>
      <c r="DR51" s="66"/>
      <c r="DS51" s="66"/>
      <c r="DT51" s="66"/>
      <c r="DU51" s="66"/>
      <c r="DV51" s="66"/>
      <c r="DW51" s="66"/>
      <c r="DX51" s="66"/>
      <c r="DY51" s="66"/>
      <c r="DZ51" s="66"/>
      <c r="EA51" s="66"/>
      <c r="EB51" s="66"/>
      <c r="EC51" s="66"/>
      <c r="ED51" s="66"/>
      <c r="EE51" s="66"/>
      <c r="EF51" s="66"/>
      <c r="EG51" s="66"/>
      <c r="EH51" s="66"/>
      <c r="EI51" s="66"/>
      <c r="EJ51" s="66"/>
      <c r="EK51" s="66"/>
      <c r="EL51" s="66"/>
      <c r="EM51" s="66"/>
      <c r="EN51" s="66"/>
      <c r="EO51" s="66"/>
      <c r="EP51" s="66"/>
      <c r="EQ51" s="66"/>
      <c r="ER51" s="66"/>
      <c r="ES51" s="66"/>
      <c r="ET51" s="66"/>
      <c r="EU51" s="66"/>
      <c r="EV51" s="66"/>
      <c r="EW51" s="66"/>
      <c r="EX51" s="66"/>
      <c r="EY51" s="66"/>
      <c r="EZ51" s="66"/>
      <c r="FA51" s="66"/>
      <c r="FB51" s="66"/>
      <c r="FC51" s="66"/>
      <c r="FD51" s="66"/>
      <c r="FE51" s="66"/>
      <c r="FF51" s="66"/>
      <c r="FG51" s="66"/>
      <c r="FH51" s="66"/>
      <c r="FI51" s="66"/>
      <c r="FJ51" s="66"/>
      <c r="FK51" s="66"/>
      <c r="FL51" s="66"/>
      <c r="FM51" s="66"/>
      <c r="FN51" s="66"/>
      <c r="FO51" s="66"/>
      <c r="FP51" s="66"/>
      <c r="FQ51" s="66"/>
      <c r="FR51" s="66"/>
      <c r="FS51" s="66"/>
      <c r="FT51" s="66"/>
      <c r="FU51" s="66"/>
      <c r="FV51" s="66"/>
      <c r="FW51" s="66"/>
      <c r="FX51" s="66"/>
      <c r="FY51" s="66"/>
      <c r="FZ51" s="66"/>
      <c r="GA51" s="66"/>
      <c r="GB51" s="66"/>
      <c r="GC51" s="66"/>
      <c r="GD51" s="66"/>
      <c r="GE51" s="66"/>
      <c r="GF51" s="66"/>
      <c r="GG51" s="66"/>
      <c r="GH51" s="66"/>
      <c r="GI51" s="66"/>
      <c r="GJ51" s="66"/>
      <c r="GK51" s="66"/>
      <c r="GL51" s="66"/>
      <c r="GM51" s="66"/>
    </row>
    <row r="52" spans="2:204" s="16" customFormat="1" x14ac:dyDescent="0.3">
      <c r="B52" s="34"/>
      <c r="C52" s="68" t="s">
        <v>41</v>
      </c>
      <c r="D52" s="42">
        <v>1370000</v>
      </c>
      <c r="E52" s="37"/>
      <c r="F52" s="69">
        <f>+I5*2</f>
        <v>4</v>
      </c>
      <c r="G52" s="39">
        <f>+F52*D52</f>
        <v>5480000</v>
      </c>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x14ac:dyDescent="0.3">
      <c r="B53" s="34"/>
      <c r="C53" s="68" t="s">
        <v>42</v>
      </c>
      <c r="D53" s="42">
        <v>1415000</v>
      </c>
      <c r="E53" s="70"/>
      <c r="F53" s="71">
        <f>+I5</f>
        <v>2</v>
      </c>
      <c r="G53" s="39">
        <f>+F53*D53</f>
        <v>2830000</v>
      </c>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idden="1" x14ac:dyDescent="0.3">
      <c r="B54" s="34"/>
      <c r="C54" s="72"/>
      <c r="D54" s="73"/>
      <c r="E54" s="37"/>
      <c r="F54" s="69"/>
      <c r="G54" s="39"/>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idden="1" x14ac:dyDescent="0.3">
      <c r="B55" s="54"/>
      <c r="C55" s="55" t="s">
        <v>43</v>
      </c>
      <c r="D55" s="56"/>
      <c r="E55" s="56"/>
      <c r="F55" s="57"/>
      <c r="G55" s="58"/>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idden="1" x14ac:dyDescent="0.3">
      <c r="B56" s="34"/>
      <c r="C56" s="74"/>
      <c r="D56" s="75"/>
      <c r="E56" s="76"/>
      <c r="F56" s="69"/>
      <c r="G56" s="39"/>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idden="1" x14ac:dyDescent="0.3">
      <c r="B57" s="77"/>
      <c r="C57" s="177" t="s">
        <v>44</v>
      </c>
      <c r="D57" s="177"/>
      <c r="E57" s="177"/>
      <c r="F57" s="177"/>
      <c r="G57" s="188"/>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idden="1" x14ac:dyDescent="0.3">
      <c r="B58" s="34"/>
      <c r="C58" s="78"/>
      <c r="D58" s="75"/>
      <c r="E58" s="37"/>
      <c r="F58" s="71"/>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idden="1" x14ac:dyDescent="0.3">
      <c r="B59" s="34"/>
      <c r="C59" s="79"/>
      <c r="D59" s="75"/>
      <c r="E59" s="80"/>
      <c r="F59" s="69"/>
      <c r="G59" s="39"/>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idden="1" x14ac:dyDescent="0.3">
      <c r="B60" s="189" t="s">
        <v>45</v>
      </c>
      <c r="C60" s="190"/>
      <c r="D60" s="190"/>
      <c r="E60" s="190"/>
      <c r="F60" s="190"/>
      <c r="G60" s="81"/>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hidden="1" x14ac:dyDescent="0.3">
      <c r="B61" s="82"/>
      <c r="C61" s="31" t="s">
        <v>46</v>
      </c>
      <c r="D61" s="83"/>
      <c r="E61" s="83"/>
      <c r="F61" s="84"/>
      <c r="G61" s="85"/>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91" customFormat="1" ht="16.5" hidden="1" customHeight="1" x14ac:dyDescent="0.3">
      <c r="B62" s="34"/>
      <c r="C62" s="86" t="s">
        <v>47</v>
      </c>
      <c r="D62" s="87"/>
      <c r="E62" s="87"/>
      <c r="F62" s="88"/>
      <c r="G62" s="89"/>
      <c r="H62" s="52" t="s">
        <v>32</v>
      </c>
      <c r="I62" s="7"/>
      <c r="J62" s="7"/>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c r="GH62" s="90"/>
      <c r="GI62" s="90"/>
      <c r="GJ62" s="90"/>
      <c r="GK62" s="90"/>
      <c r="GL62" s="90"/>
      <c r="GM62" s="90"/>
      <c r="GN62" s="90"/>
      <c r="GO62" s="90"/>
      <c r="GP62" s="90"/>
      <c r="GQ62" s="90"/>
      <c r="GR62" s="90"/>
      <c r="GS62" s="90"/>
      <c r="GT62" s="90"/>
      <c r="GU62" s="90"/>
      <c r="GV62" s="90"/>
    </row>
    <row r="63" spans="2:204" s="16" customFormat="1" ht="14.4" thickBot="1" x14ac:dyDescent="0.35">
      <c r="B63" s="30"/>
      <c r="C63" s="177" t="s">
        <v>48</v>
      </c>
      <c r="D63" s="177"/>
      <c r="E63" s="177"/>
      <c r="F63" s="177"/>
      <c r="G63" s="92">
        <f>+SUM(G17:G30)+SUM(G51:G62)</f>
        <v>28610000</v>
      </c>
      <c r="H63" s="6"/>
      <c r="I63" s="93"/>
      <c r="J63" s="94"/>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ht="13.8" thickBot="1" x14ac:dyDescent="0.35">
      <c r="B64" s="95"/>
      <c r="C64" s="191" t="s">
        <v>49</v>
      </c>
      <c r="D64" s="191"/>
      <c r="E64" s="191"/>
      <c r="F64" s="191"/>
      <c r="G64" s="96">
        <v>2.36</v>
      </c>
      <c r="H64" s="97" t="s">
        <v>50</v>
      </c>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x14ac:dyDescent="0.3">
      <c r="B65" s="30"/>
      <c r="C65" s="177" t="s">
        <v>51</v>
      </c>
      <c r="D65" s="177"/>
      <c r="E65" s="177"/>
      <c r="F65" s="177"/>
      <c r="G65" s="98">
        <f>+ROUND(G63*G64,0)</f>
        <v>67519600</v>
      </c>
      <c r="H65" s="99"/>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4" customHeight="1" x14ac:dyDescent="0.3">
      <c r="B66" s="192" t="s">
        <v>52</v>
      </c>
      <c r="C66" s="193"/>
      <c r="D66" s="193" t="s">
        <v>53</v>
      </c>
      <c r="E66" s="100" t="s">
        <v>54</v>
      </c>
      <c r="F66" s="194" t="s">
        <v>55</v>
      </c>
      <c r="G66" s="101" t="s">
        <v>14</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4.4" customHeight="1" x14ac:dyDescent="0.3">
      <c r="B67" s="192"/>
      <c r="C67" s="193"/>
      <c r="D67" s="193"/>
      <c r="E67" s="100" t="s">
        <v>56</v>
      </c>
      <c r="F67" s="194"/>
      <c r="G67" s="102" t="s">
        <v>18</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5" customHeight="1" x14ac:dyDescent="0.3">
      <c r="B68" s="192"/>
      <c r="C68" s="193"/>
      <c r="D68" s="193"/>
      <c r="E68" s="103" t="s">
        <v>57</v>
      </c>
      <c r="F68" s="104" t="s">
        <v>58</v>
      </c>
      <c r="G68" s="102" t="s">
        <v>59</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x14ac:dyDescent="0.3">
      <c r="B69" s="95"/>
      <c r="C69" s="105" t="s">
        <v>60</v>
      </c>
      <c r="D69" s="105"/>
      <c r="E69" s="106"/>
      <c r="F69" s="105"/>
      <c r="G69" s="107"/>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x14ac:dyDescent="0.3">
      <c r="B70" s="108"/>
      <c r="C70" s="31" t="s">
        <v>61</v>
      </c>
      <c r="D70" s="31"/>
      <c r="E70" s="32"/>
      <c r="F70" s="31"/>
      <c r="G70" s="33"/>
      <c r="H70" s="20"/>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ht="24" customHeight="1" x14ac:dyDescent="0.3">
      <c r="B71" s="109"/>
      <c r="C71" s="110" t="s">
        <v>102</v>
      </c>
      <c r="D71" s="111" t="s">
        <v>62</v>
      </c>
      <c r="E71" s="112">
        <v>155549.99992323198</v>
      </c>
      <c r="F71" s="113">
        <v>7</v>
      </c>
      <c r="G71" s="114">
        <f>+F71*E71</f>
        <v>1088849.9994626238</v>
      </c>
      <c r="H71" s="20">
        <v>140000</v>
      </c>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x14ac:dyDescent="0.3">
      <c r="B72" s="108"/>
      <c r="C72" s="31" t="s">
        <v>63</v>
      </c>
      <c r="D72" s="31"/>
      <c r="E72" s="83"/>
      <c r="F72" s="115"/>
      <c r="G72" s="116"/>
      <c r="H72" s="20"/>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57" customHeight="1" x14ac:dyDescent="0.3">
      <c r="B73" s="117"/>
      <c r="C73" s="118" t="s">
        <v>64</v>
      </c>
      <c r="D73" s="119" t="s">
        <v>65</v>
      </c>
      <c r="E73" s="112">
        <v>750000</v>
      </c>
      <c r="F73" s="120">
        <f>+F18+F52+F53</f>
        <v>9</v>
      </c>
      <c r="G73" s="114">
        <f>+F73*E73</f>
        <v>6750000</v>
      </c>
      <c r="H73" s="20">
        <v>500000</v>
      </c>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6" customFormat="1" ht="57" hidden="1" customHeight="1" x14ac:dyDescent="0.3">
      <c r="B74" s="117"/>
      <c r="C74" s="118" t="s">
        <v>66</v>
      </c>
      <c r="D74" s="119" t="s">
        <v>65</v>
      </c>
      <c r="E74" s="112">
        <v>4000000</v>
      </c>
      <c r="F74" s="120"/>
      <c r="G74" s="114">
        <f>+F74*E74</f>
        <v>0</v>
      </c>
      <c r="H74" s="20">
        <v>4000000</v>
      </c>
      <c r="I74" s="7"/>
      <c r="J74" s="7" t="s">
        <v>67</v>
      </c>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16" customFormat="1" ht="38.25" customHeight="1" x14ac:dyDescent="0.3">
      <c r="B75" s="117"/>
      <c r="C75" s="121" t="s">
        <v>68</v>
      </c>
      <c r="D75" s="119" t="s">
        <v>69</v>
      </c>
      <c r="E75" s="112">
        <v>3000000</v>
      </c>
      <c r="F75" s="122">
        <v>2</v>
      </c>
      <c r="G75" s="114">
        <f>+F75*E75</f>
        <v>6000000</v>
      </c>
      <c r="H75" s="20">
        <v>3000000</v>
      </c>
      <c r="I75" s="7"/>
      <c r="J75" s="7" t="s">
        <v>70</v>
      </c>
      <c r="K75" s="6"/>
      <c r="L75" s="6"/>
      <c r="M75" s="6"/>
      <c r="N75" s="6"/>
      <c r="O75" s="6"/>
      <c r="P75" s="10"/>
      <c r="Q75" s="10"/>
      <c r="R75" s="10"/>
      <c r="S75" s="10"/>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2:195" s="45" customFormat="1" ht="34.200000000000003" customHeight="1" x14ac:dyDescent="0.3">
      <c r="B76" s="117"/>
      <c r="C76" s="40" t="s">
        <v>71</v>
      </c>
      <c r="D76" s="119" t="s">
        <v>69</v>
      </c>
      <c r="E76" s="112">
        <v>300000</v>
      </c>
      <c r="F76" s="120">
        <f>+H5</f>
        <v>3</v>
      </c>
      <c r="G76" s="114">
        <f>+F76*E76</f>
        <v>900000</v>
      </c>
      <c r="H76" s="20">
        <v>400000</v>
      </c>
      <c r="I76" s="7"/>
      <c r="J76" s="7"/>
      <c r="K76" s="123"/>
      <c r="L76" s="123"/>
      <c r="M76" s="123"/>
      <c r="N76" s="123"/>
      <c r="P76" s="6"/>
      <c r="Q76" s="6"/>
      <c r="R76" s="6"/>
      <c r="S76" s="6"/>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c r="CM76" s="10"/>
      <c r="CN76" s="10"/>
      <c r="CO76" s="10"/>
      <c r="CP76" s="10"/>
      <c r="CQ76" s="10"/>
      <c r="CR76" s="10"/>
      <c r="CS76" s="10"/>
      <c r="CT76" s="10"/>
      <c r="CU76" s="10"/>
      <c r="CV76" s="10"/>
      <c r="CW76" s="10"/>
      <c r="CX76" s="10"/>
      <c r="CY76" s="10"/>
      <c r="CZ76" s="10"/>
      <c r="DA76" s="10"/>
      <c r="DB76" s="10"/>
      <c r="DC76" s="10"/>
      <c r="DD76" s="10"/>
      <c r="DE76" s="10"/>
      <c r="DF76" s="10"/>
      <c r="DG76" s="10"/>
      <c r="DH76" s="10"/>
      <c r="DI76" s="10"/>
      <c r="DJ76" s="10"/>
      <c r="DK76" s="10"/>
      <c r="DL76" s="10"/>
      <c r="DM76" s="10"/>
      <c r="DN76" s="10"/>
      <c r="DO76" s="10"/>
      <c r="DP76" s="10"/>
      <c r="DQ76" s="10"/>
      <c r="DR76" s="10"/>
      <c r="DS76" s="10"/>
      <c r="DT76" s="10"/>
      <c r="DU76" s="10"/>
      <c r="DV76" s="10"/>
      <c r="DW76" s="10"/>
      <c r="DX76" s="10"/>
      <c r="DY76" s="10"/>
      <c r="DZ76" s="10"/>
      <c r="EA76" s="10"/>
      <c r="EB76" s="10"/>
      <c r="EC76" s="10"/>
      <c r="ED76" s="10"/>
      <c r="EE76" s="10"/>
      <c r="EF76" s="10"/>
      <c r="EG76" s="10"/>
      <c r="EH76" s="10"/>
      <c r="EI76" s="10"/>
      <c r="EJ76" s="10"/>
      <c r="EK76" s="10"/>
      <c r="EL76" s="10"/>
      <c r="EM76" s="10"/>
      <c r="EN76" s="10"/>
      <c r="EO76" s="10"/>
      <c r="EP76" s="10"/>
      <c r="EQ76" s="10"/>
      <c r="ER76" s="10"/>
      <c r="ES76" s="10"/>
      <c r="ET76" s="10"/>
      <c r="EU76" s="10"/>
      <c r="EV76" s="10"/>
      <c r="EW76" s="10"/>
      <c r="EX76" s="10"/>
      <c r="EY76" s="10"/>
      <c r="EZ76" s="10"/>
      <c r="FA76" s="10"/>
      <c r="FB76" s="10"/>
      <c r="FC76" s="10"/>
      <c r="FD76" s="10"/>
      <c r="FE76" s="10"/>
      <c r="FF76" s="10"/>
      <c r="FG76" s="10"/>
      <c r="FH76" s="10"/>
      <c r="FI76" s="10"/>
      <c r="FJ76" s="10"/>
      <c r="FK76" s="10"/>
      <c r="FL76" s="10"/>
      <c r="FM76" s="10"/>
      <c r="FN76" s="10"/>
      <c r="FO76" s="10"/>
      <c r="FP76" s="10"/>
      <c r="FQ76" s="10"/>
      <c r="FR76" s="10"/>
      <c r="FS76" s="10"/>
      <c r="FT76" s="10"/>
      <c r="FU76" s="10"/>
      <c r="FV76" s="10"/>
      <c r="FW76" s="10"/>
      <c r="FX76" s="10"/>
      <c r="FY76" s="10"/>
      <c r="FZ76" s="10"/>
      <c r="GA76" s="10"/>
      <c r="GB76" s="10"/>
      <c r="GC76" s="10"/>
      <c r="GD76" s="10"/>
      <c r="GE76" s="10"/>
      <c r="GF76" s="10"/>
      <c r="GG76" s="10"/>
      <c r="GH76" s="10"/>
      <c r="GI76" s="10"/>
      <c r="GJ76" s="10"/>
      <c r="GK76" s="10"/>
      <c r="GL76" s="10"/>
      <c r="GM76" s="10"/>
    </row>
    <row r="77" spans="2:195" s="16" customFormat="1" ht="27.75" customHeight="1" x14ac:dyDescent="0.3">
      <c r="B77" s="117"/>
      <c r="C77" s="110" t="s">
        <v>72</v>
      </c>
      <c r="D77" s="111" t="s">
        <v>69</v>
      </c>
      <c r="E77" s="112">
        <v>400000</v>
      </c>
      <c r="F77" s="120">
        <f>+H5</f>
        <v>3</v>
      </c>
      <c r="G77" s="114">
        <f>+F77*E77</f>
        <v>1200000</v>
      </c>
      <c r="H77" s="20">
        <v>700000</v>
      </c>
      <c r="I77" s="9"/>
      <c r="J77" s="124"/>
      <c r="K77" s="125"/>
      <c r="L77" s="125"/>
      <c r="M77" s="125"/>
      <c r="N77" s="125"/>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x14ac:dyDescent="0.3">
      <c r="B78" s="108"/>
      <c r="C78" s="31" t="s">
        <v>73</v>
      </c>
      <c r="D78" s="31"/>
      <c r="E78" s="83"/>
      <c r="F78" s="115"/>
      <c r="G78" s="116"/>
      <c r="H78" s="7">
        <f>+H77/2.3</f>
        <v>304347.82608695654</v>
      </c>
      <c r="I78" s="7"/>
      <c r="J78" s="12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27.75" customHeight="1" x14ac:dyDescent="0.3">
      <c r="B79" s="117"/>
      <c r="C79" s="127" t="s">
        <v>74</v>
      </c>
      <c r="D79" s="128" t="s">
        <v>69</v>
      </c>
      <c r="E79" s="112">
        <v>200000</v>
      </c>
      <c r="F79" s="120">
        <v>2</v>
      </c>
      <c r="G79" s="114">
        <f>+F79*E79</f>
        <v>400000</v>
      </c>
      <c r="H79" s="20">
        <v>1000000</v>
      </c>
      <c r="I79" s="7"/>
      <c r="J79" s="7"/>
      <c r="K79" s="123"/>
      <c r="L79" s="123"/>
      <c r="M79" s="123"/>
      <c r="N79" s="123"/>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27.75" customHeight="1" x14ac:dyDescent="0.3">
      <c r="B80" s="117"/>
      <c r="C80" s="110" t="s">
        <v>75</v>
      </c>
      <c r="D80" s="111" t="s">
        <v>69</v>
      </c>
      <c r="E80" s="112">
        <v>100000</v>
      </c>
      <c r="F80" s="120">
        <f>+H5</f>
        <v>3</v>
      </c>
      <c r="G80" s="114">
        <f>+F80*E80</f>
        <v>300000</v>
      </c>
      <c r="H80" s="20">
        <v>100000</v>
      </c>
      <c r="I80" s="7"/>
      <c r="J80" s="124"/>
      <c r="K80" s="125"/>
      <c r="L80" s="125"/>
      <c r="M80" s="125"/>
      <c r="N80" s="125"/>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ht="31.2" customHeight="1" x14ac:dyDescent="0.3">
      <c r="B81" s="117"/>
      <c r="C81" s="110" t="s">
        <v>76</v>
      </c>
      <c r="D81" s="111" t="s">
        <v>69</v>
      </c>
      <c r="E81" s="112">
        <f>+H81</f>
        <v>200000</v>
      </c>
      <c r="F81" s="129">
        <f>+H5</f>
        <v>3</v>
      </c>
      <c r="G81" s="114">
        <f>+F81*E81</f>
        <v>600000</v>
      </c>
      <c r="H81" s="20">
        <v>200000</v>
      </c>
      <c r="I81" s="7"/>
      <c r="J81" s="126"/>
      <c r="K81" s="125"/>
      <c r="L81" s="125"/>
      <c r="M81" s="125"/>
      <c r="N81" s="125"/>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ht="27.75" customHeight="1" thickBot="1" x14ac:dyDescent="0.35">
      <c r="B82" s="130"/>
      <c r="C82" s="131" t="s">
        <v>77</v>
      </c>
      <c r="D82" s="132" t="s">
        <v>69</v>
      </c>
      <c r="E82" s="133">
        <v>38500</v>
      </c>
      <c r="F82" s="134">
        <f>+H5</f>
        <v>3</v>
      </c>
      <c r="G82" s="135">
        <f>+F82*E82</f>
        <v>115500</v>
      </c>
      <c r="H82" s="136" t="s">
        <v>32</v>
      </c>
      <c r="I82" s="7"/>
      <c r="J82" s="126"/>
      <c r="K82" s="125"/>
      <c r="L82" s="125"/>
      <c r="M82" s="125"/>
      <c r="N82" s="125"/>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x14ac:dyDescent="0.3">
      <c r="B83" s="137"/>
      <c r="C83" s="195" t="s">
        <v>78</v>
      </c>
      <c r="D83" s="195"/>
      <c r="E83" s="195"/>
      <c r="F83" s="195"/>
      <c r="G83" s="138">
        <f>+SUM(G71:G82)</f>
        <v>17354349.999462623</v>
      </c>
      <c r="H83" s="6"/>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x14ac:dyDescent="0.3">
      <c r="B84" s="140"/>
      <c r="C84" s="177" t="s">
        <v>79</v>
      </c>
      <c r="D84" s="177"/>
      <c r="E84" s="177"/>
      <c r="F84" s="177"/>
      <c r="G84" s="141">
        <f>+G83+G65</f>
        <v>84873949.999462619</v>
      </c>
      <c r="H84" s="7">
        <f>+H87/2.36</f>
        <v>0</v>
      </c>
      <c r="I84" s="7"/>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t="13.2" hidden="1" customHeight="1" x14ac:dyDescent="0.3">
      <c r="B85" s="140"/>
      <c r="C85" s="181" t="s">
        <v>80</v>
      </c>
      <c r="D85" s="181"/>
      <c r="E85" s="181"/>
      <c r="F85" s="181"/>
      <c r="G85" s="142"/>
      <c r="H85" s="160" t="s">
        <v>32</v>
      </c>
      <c r="I85" s="7"/>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ht="13.2" hidden="1" customHeight="1" x14ac:dyDescent="0.3">
      <c r="B86" s="140"/>
      <c r="C86" s="177" t="s">
        <v>81</v>
      </c>
      <c r="D86" s="177"/>
      <c r="E86" s="177"/>
      <c r="F86" s="177"/>
      <c r="G86" s="141"/>
      <c r="H86" s="20"/>
      <c r="I86" s="7"/>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6" customFormat="1" x14ac:dyDescent="0.3">
      <c r="B87" s="140"/>
      <c r="C87" s="177" t="s">
        <v>82</v>
      </c>
      <c r="D87" s="177"/>
      <c r="E87" s="177"/>
      <c r="F87" s="177"/>
      <c r="G87" s="143">
        <f>+ROUND(G84*0.19,0)</f>
        <v>16126050</v>
      </c>
      <c r="H87" s="7"/>
      <c r="I87" s="7"/>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s="16" customFormat="1" ht="13.8" thickBot="1" x14ac:dyDescent="0.35">
      <c r="A88" s="45"/>
      <c r="B88" s="144"/>
      <c r="C88" s="178" t="s">
        <v>83</v>
      </c>
      <c r="D88" s="178"/>
      <c r="E88" s="178"/>
      <c r="F88" s="178"/>
      <c r="G88" s="145">
        <f>+G87+G84</f>
        <v>100999999.99946262</v>
      </c>
      <c r="H88" s="7">
        <v>114794540</v>
      </c>
      <c r="I88" s="161"/>
      <c r="J88" s="7"/>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c r="CT88" s="6"/>
      <c r="CU88" s="6"/>
      <c r="CV88" s="6"/>
      <c r="CW88" s="6"/>
      <c r="CX88" s="6"/>
      <c r="CY88" s="6"/>
      <c r="CZ88" s="6"/>
      <c r="DA88" s="6"/>
      <c r="DB88" s="6"/>
      <c r="DC88" s="6"/>
      <c r="DD88" s="6"/>
      <c r="DE88" s="6"/>
      <c r="DF88" s="6"/>
      <c r="DG88" s="6"/>
      <c r="DH88" s="6"/>
      <c r="DI88" s="6"/>
      <c r="DJ88" s="6"/>
      <c r="DK88" s="6"/>
      <c r="DL88" s="6"/>
      <c r="DM88" s="6"/>
      <c r="DN88" s="6"/>
      <c r="DO88" s="6"/>
      <c r="DP88" s="6"/>
      <c r="DQ88" s="6"/>
      <c r="DR88" s="6"/>
      <c r="DS88" s="6"/>
      <c r="DT88" s="6"/>
      <c r="DU88" s="6"/>
      <c r="DV88" s="6"/>
      <c r="DW88" s="6"/>
      <c r="DX88" s="6"/>
      <c r="DY88" s="6"/>
      <c r="DZ88" s="6"/>
      <c r="EA88" s="6"/>
      <c r="EB88" s="6"/>
      <c r="EC88" s="6"/>
      <c r="ED88" s="6"/>
      <c r="EE88" s="6"/>
      <c r="EF88" s="6"/>
      <c r="EG88" s="6"/>
      <c r="EH88" s="6"/>
      <c r="EI88" s="6"/>
      <c r="EJ88" s="6"/>
      <c r="EK88" s="6"/>
      <c r="EL88" s="6"/>
      <c r="EM88" s="6"/>
      <c r="EN88" s="6"/>
      <c r="EO88" s="6"/>
      <c r="EP88" s="6"/>
      <c r="EQ88" s="6"/>
      <c r="ER88" s="6"/>
      <c r="ES88" s="6"/>
      <c r="ET88" s="6"/>
      <c r="EU88" s="6"/>
      <c r="EV88" s="6"/>
      <c r="EW88" s="6"/>
      <c r="EX88" s="6"/>
      <c r="EY88" s="6"/>
      <c r="EZ88" s="6"/>
      <c r="FA88" s="6"/>
      <c r="FB88" s="6"/>
      <c r="FC88" s="6"/>
      <c r="FD88" s="6"/>
      <c r="FE88" s="6"/>
      <c r="FF88" s="6"/>
      <c r="FG88" s="6"/>
      <c r="FH88" s="6"/>
      <c r="FI88" s="6"/>
      <c r="FJ88" s="6"/>
      <c r="FK88" s="6"/>
      <c r="FL88" s="6"/>
      <c r="FM88" s="6"/>
      <c r="FN88" s="6"/>
      <c r="FO88" s="6"/>
      <c r="FP88" s="6"/>
      <c r="FQ88" s="6"/>
      <c r="FR88" s="6"/>
      <c r="FS88" s="6"/>
      <c r="FT88" s="6"/>
      <c r="FU88" s="6"/>
      <c r="FV88" s="6"/>
      <c r="FW88" s="6"/>
      <c r="FX88" s="6"/>
      <c r="FY88" s="6"/>
      <c r="FZ88" s="6"/>
      <c r="GA88" s="6"/>
      <c r="GB88" s="6"/>
      <c r="GC88" s="6"/>
      <c r="GD88" s="6"/>
      <c r="GE88" s="6"/>
      <c r="GF88" s="6"/>
      <c r="GG88" s="6"/>
      <c r="GH88" s="6"/>
      <c r="GI88" s="6"/>
      <c r="GJ88" s="6"/>
      <c r="GK88" s="6"/>
      <c r="GL88" s="6"/>
      <c r="GM88" s="6"/>
    </row>
    <row r="89" spans="1:195" ht="30" customHeight="1" x14ac:dyDescent="0.3">
      <c r="B89" s="179" t="s">
        <v>84</v>
      </c>
      <c r="C89" s="180"/>
      <c r="D89" s="180"/>
      <c r="E89" s="180"/>
      <c r="F89" s="180"/>
      <c r="G89" s="180"/>
      <c r="H89" s="7"/>
    </row>
    <row r="90" spans="1:195" ht="28.5" customHeight="1" x14ac:dyDescent="0.3">
      <c r="B90" s="168" t="s">
        <v>85</v>
      </c>
      <c r="C90" s="169"/>
      <c r="D90" s="169"/>
      <c r="E90" s="169"/>
      <c r="F90" s="169"/>
      <c r="G90" s="170"/>
      <c r="H90" s="7"/>
    </row>
    <row r="91" spans="1:195" ht="27" customHeight="1" x14ac:dyDescent="0.3">
      <c r="B91" s="168" t="s">
        <v>86</v>
      </c>
      <c r="C91" s="169"/>
      <c r="D91" s="169"/>
      <c r="E91" s="169"/>
      <c r="F91" s="169"/>
      <c r="G91" s="170"/>
      <c r="H91" s="139"/>
    </row>
    <row r="92" spans="1:195" ht="24.75" customHeight="1" x14ac:dyDescent="0.3">
      <c r="B92" s="168" t="s">
        <v>87</v>
      </c>
      <c r="C92" s="169"/>
      <c r="D92" s="169"/>
      <c r="E92" s="169"/>
      <c r="F92" s="169"/>
      <c r="G92" s="170"/>
    </row>
    <row r="93" spans="1:195" ht="38.4" customHeight="1" x14ac:dyDescent="0.3">
      <c r="B93" s="168" t="s">
        <v>88</v>
      </c>
      <c r="C93" s="169"/>
      <c r="D93" s="169"/>
      <c r="E93" s="169"/>
      <c r="F93" s="169"/>
      <c r="G93" s="170"/>
      <c r="H93" s="146"/>
      <c r="I93" s="166"/>
    </row>
    <row r="94" spans="1:195" ht="28.5" customHeight="1" x14ac:dyDescent="0.3">
      <c r="B94" s="168" t="s">
        <v>89</v>
      </c>
      <c r="C94" s="169"/>
      <c r="D94" s="169"/>
      <c r="E94" s="169"/>
      <c r="F94" s="169"/>
      <c r="G94" s="170"/>
    </row>
    <row r="95" spans="1:195" ht="28.5" customHeight="1" x14ac:dyDescent="0.3">
      <c r="B95" s="168" t="s">
        <v>90</v>
      </c>
      <c r="C95" s="169"/>
      <c r="D95" s="169"/>
      <c r="E95" s="169"/>
      <c r="F95" s="169"/>
      <c r="G95" s="170"/>
    </row>
    <row r="96" spans="1:195" ht="28.5" customHeight="1" x14ac:dyDescent="0.3">
      <c r="B96" s="168" t="s">
        <v>91</v>
      </c>
      <c r="C96" s="169"/>
      <c r="D96" s="169"/>
      <c r="E96" s="169"/>
      <c r="F96" s="169"/>
      <c r="G96" s="170"/>
    </row>
    <row r="97" spans="2:7" ht="28.5" customHeight="1" x14ac:dyDescent="0.3">
      <c r="B97" s="168" t="s">
        <v>92</v>
      </c>
      <c r="C97" s="169"/>
      <c r="D97" s="169"/>
      <c r="E97" s="169"/>
      <c r="F97" s="169"/>
      <c r="G97" s="170"/>
    </row>
    <row r="98" spans="2:7" ht="48" customHeight="1" x14ac:dyDescent="0.3">
      <c r="B98" s="168" t="s">
        <v>93</v>
      </c>
      <c r="C98" s="169"/>
      <c r="D98" s="169"/>
      <c r="E98" s="169"/>
      <c r="F98" s="169"/>
      <c r="G98" s="170"/>
    </row>
    <row r="99" spans="2:7" ht="43.95" customHeight="1" x14ac:dyDescent="0.3">
      <c r="B99" s="171" t="s">
        <v>94</v>
      </c>
      <c r="C99" s="172"/>
      <c r="D99" s="172"/>
      <c r="E99" s="172"/>
      <c r="F99" s="172"/>
      <c r="G99" s="173"/>
    </row>
    <row r="100" spans="2:7" ht="44.25" customHeight="1" x14ac:dyDescent="0.3">
      <c r="B100" s="174" t="s">
        <v>95</v>
      </c>
      <c r="C100" s="175"/>
      <c r="D100" s="175"/>
      <c r="E100" s="175"/>
      <c r="F100" s="175"/>
      <c r="G100" s="176"/>
    </row>
    <row r="101" spans="2:7" ht="30" customHeight="1" x14ac:dyDescent="0.3">
      <c r="B101" s="168" t="s">
        <v>96</v>
      </c>
      <c r="C101" s="169"/>
      <c r="D101" s="169"/>
      <c r="E101" s="169"/>
      <c r="F101" s="169"/>
      <c r="G101" s="170"/>
    </row>
    <row r="102" spans="2:7" ht="29.4" customHeight="1" x14ac:dyDescent="0.3">
      <c r="B102" s="174" t="s">
        <v>97</v>
      </c>
      <c r="C102" s="175"/>
      <c r="D102" s="175"/>
      <c r="E102" s="175"/>
      <c r="F102" s="175"/>
      <c r="G102" s="176"/>
    </row>
    <row r="103" spans="2:7" ht="13.8" x14ac:dyDescent="0.3">
      <c r="B103" s="147"/>
      <c r="C103" s="148"/>
      <c r="D103" s="148"/>
      <c r="E103" s="148"/>
      <c r="F103" s="148"/>
      <c r="G103" s="148"/>
    </row>
    <row r="104" spans="2:7" ht="15.6" x14ac:dyDescent="0.3">
      <c r="B104" s="149" t="s">
        <v>98</v>
      </c>
      <c r="C104" s="150"/>
      <c r="D104" s="150"/>
      <c r="E104" s="151"/>
      <c r="F104" s="152"/>
      <c r="G104" s="152"/>
    </row>
    <row r="105" spans="2:7" ht="38.25" customHeight="1" x14ac:dyDescent="0.3">
      <c r="B105" s="153"/>
      <c r="C105" s="154"/>
      <c r="D105" s="150"/>
      <c r="E105" s="155"/>
      <c r="F105" s="156"/>
      <c r="G105" s="156"/>
    </row>
    <row r="106" spans="2:7" ht="15.6" x14ac:dyDescent="0.3">
      <c r="B106" s="157" t="s">
        <v>99</v>
      </c>
      <c r="C106" s="150"/>
      <c r="D106" s="150"/>
      <c r="E106" s="167" t="s">
        <v>100</v>
      </c>
      <c r="F106" s="167"/>
      <c r="G106" s="167"/>
    </row>
  </sheetData>
  <mergeCells count="42">
    <mergeCell ref="B5:G5"/>
    <mergeCell ref="B2:G2"/>
    <mergeCell ref="B3:G3"/>
    <mergeCell ref="H3:H4"/>
    <mergeCell ref="I3:I4"/>
    <mergeCell ref="B4:G4"/>
    <mergeCell ref="B6:G6"/>
    <mergeCell ref="B7:G7"/>
    <mergeCell ref="B8:G8"/>
    <mergeCell ref="B9:G9"/>
    <mergeCell ref="B10:D10"/>
    <mergeCell ref="F10:G10"/>
    <mergeCell ref="C85:F85"/>
    <mergeCell ref="B12:C14"/>
    <mergeCell ref="C57:G57"/>
    <mergeCell ref="B60:F60"/>
    <mergeCell ref="C63:F63"/>
    <mergeCell ref="C64:F64"/>
    <mergeCell ref="C65:F65"/>
    <mergeCell ref="B66:C68"/>
    <mergeCell ref="D66:D68"/>
    <mergeCell ref="F66:F67"/>
    <mergeCell ref="C83:F83"/>
    <mergeCell ref="C84:F84"/>
    <mergeCell ref="B97:G97"/>
    <mergeCell ref="C86:F86"/>
    <mergeCell ref="C87:F87"/>
    <mergeCell ref="C88:F88"/>
    <mergeCell ref="B89:G89"/>
    <mergeCell ref="B90:G90"/>
    <mergeCell ref="B91:G91"/>
    <mergeCell ref="B92:G92"/>
    <mergeCell ref="B93:G93"/>
    <mergeCell ref="B94:G94"/>
    <mergeCell ref="B95:G95"/>
    <mergeCell ref="B96:G96"/>
    <mergeCell ref="E106:G106"/>
    <mergeCell ref="B98:G98"/>
    <mergeCell ref="B99:G99"/>
    <mergeCell ref="B100:G100"/>
    <mergeCell ref="B101:G101"/>
    <mergeCell ref="B102:G102"/>
  </mergeCell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D8A3FA-6B6D-41EA-A224-75E961B5E2F3}">
  <sheetPr>
    <tabColor rgb="FF00B050"/>
  </sheetPr>
  <dimension ref="A1:GV106"/>
  <sheetViews>
    <sheetView tabSelected="1" zoomScale="87" zoomScaleNormal="70" workbookViewId="0">
      <selection activeCell="B8" sqref="B8:G8"/>
    </sheetView>
  </sheetViews>
  <sheetFormatPr baseColWidth="10" defaultColWidth="12.5546875" defaultRowHeight="13.2" x14ac:dyDescent="0.3"/>
  <cols>
    <col min="1" max="1" width="1.88671875" style="6" customWidth="1"/>
    <col min="2" max="2" width="10.33203125" style="125" customWidth="1"/>
    <col min="3" max="3" width="51.33203125" style="125" customWidth="1"/>
    <col min="4" max="4" width="19" style="125" customWidth="1"/>
    <col min="5" max="5" width="15.88671875" style="158" customWidth="1"/>
    <col min="6" max="6" width="13.88671875" style="6" customWidth="1"/>
    <col min="7" max="7" width="25" style="159" customWidth="1"/>
    <col min="8" max="8" width="20.5546875" style="6" customWidth="1"/>
    <col min="9" max="9" width="49.5546875" style="7" customWidth="1"/>
    <col min="10" max="10" width="11.5546875" style="7" customWidth="1"/>
    <col min="11" max="195" width="11.5546875" style="6" customWidth="1"/>
    <col min="196" max="16384" width="12.5546875" style="6"/>
  </cols>
  <sheetData>
    <row r="1" spans="2:195" ht="11.25" customHeight="1" x14ac:dyDescent="0.3">
      <c r="B1" s="1"/>
      <c r="C1" s="2"/>
      <c r="D1" s="2"/>
      <c r="E1" s="3"/>
      <c r="F1" s="4"/>
      <c r="G1" s="5"/>
    </row>
    <row r="2" spans="2:195" x14ac:dyDescent="0.3">
      <c r="B2" s="207" t="s">
        <v>0</v>
      </c>
      <c r="C2" s="208"/>
      <c r="D2" s="208"/>
      <c r="E2" s="208"/>
      <c r="F2" s="208"/>
      <c r="G2" s="209"/>
    </row>
    <row r="3" spans="2:195" x14ac:dyDescent="0.3">
      <c r="B3" s="207" t="s">
        <v>1</v>
      </c>
      <c r="C3" s="208"/>
      <c r="D3" s="208"/>
      <c r="E3" s="208"/>
      <c r="F3" s="208"/>
      <c r="G3" s="208"/>
      <c r="H3" s="210" t="s">
        <v>2</v>
      </c>
      <c r="I3" s="210" t="s">
        <v>3</v>
      </c>
    </row>
    <row r="4" spans="2:195" x14ac:dyDescent="0.3">
      <c r="B4" s="207" t="s">
        <v>4</v>
      </c>
      <c r="C4" s="208"/>
      <c r="D4" s="208"/>
      <c r="E4" s="208"/>
      <c r="F4" s="208"/>
      <c r="G4" s="208"/>
      <c r="H4" s="211"/>
      <c r="I4" s="211"/>
    </row>
    <row r="5" spans="2:195" ht="15" customHeight="1" x14ac:dyDescent="0.3">
      <c r="B5" s="207" t="s">
        <v>5</v>
      </c>
      <c r="C5" s="208"/>
      <c r="D5" s="208"/>
      <c r="E5" s="208"/>
      <c r="F5" s="208"/>
      <c r="G5" s="208"/>
      <c r="H5" s="8">
        <v>3</v>
      </c>
      <c r="I5" s="8">
        <f>+H5-1</f>
        <v>2</v>
      </c>
    </row>
    <row r="6" spans="2:195" ht="14.4" x14ac:dyDescent="0.3">
      <c r="B6" s="196" t="s">
        <v>6</v>
      </c>
      <c r="C6" s="197"/>
      <c r="D6" s="197"/>
      <c r="E6" s="197"/>
      <c r="F6" s="197"/>
      <c r="G6" s="198"/>
      <c r="H6"/>
    </row>
    <row r="7" spans="2:195" x14ac:dyDescent="0.3">
      <c r="B7" s="212" t="s">
        <v>104</v>
      </c>
      <c r="C7" s="213"/>
      <c r="D7" s="213"/>
      <c r="E7" s="213"/>
      <c r="F7" s="213"/>
      <c r="G7" s="214"/>
    </row>
    <row r="8" spans="2:195" ht="70.95" customHeight="1" x14ac:dyDescent="0.3">
      <c r="B8" s="199" t="s">
        <v>103</v>
      </c>
      <c r="C8" s="200"/>
      <c r="D8" s="200"/>
      <c r="E8" s="200"/>
      <c r="F8" s="200"/>
      <c r="G8" s="201"/>
      <c r="J8" s="9"/>
      <c r="K8" s="10"/>
    </row>
    <row r="9" spans="2:195" ht="13.8" thickBot="1" x14ac:dyDescent="0.35">
      <c r="B9" s="202"/>
      <c r="C9" s="203"/>
      <c r="D9" s="203"/>
      <c r="E9" s="203"/>
      <c r="F9" s="203"/>
      <c r="G9" s="204"/>
      <c r="J9" s="9"/>
      <c r="K9" s="10"/>
    </row>
    <row r="10" spans="2:195" ht="15" customHeight="1" thickBot="1" x14ac:dyDescent="0.35">
      <c r="B10" s="202" t="s">
        <v>7</v>
      </c>
      <c r="C10" s="203"/>
      <c r="D10" s="204"/>
      <c r="E10" s="11" t="s">
        <v>8</v>
      </c>
      <c r="F10" s="205" t="s">
        <v>9</v>
      </c>
      <c r="G10" s="206"/>
      <c r="J10" s="9"/>
      <c r="K10" s="10"/>
    </row>
    <row r="11" spans="2:195" s="16" customFormat="1" ht="14.25" customHeight="1" thickBot="1" x14ac:dyDescent="0.35">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2" customHeight="1" x14ac:dyDescent="0.3">
      <c r="B12" s="182" t="s">
        <v>10</v>
      </c>
      <c r="C12" s="183"/>
      <c r="D12" s="17" t="s">
        <v>11</v>
      </c>
      <c r="E12" s="18" t="s">
        <v>12</v>
      </c>
      <c r="F12" s="17" t="s">
        <v>13</v>
      </c>
      <c r="G12" s="19" t="s">
        <v>14</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 customHeight="1" x14ac:dyDescent="0.3">
      <c r="B13" s="184"/>
      <c r="C13" s="185"/>
      <c r="D13" s="21" t="s">
        <v>15</v>
      </c>
      <c r="E13" s="22" t="s">
        <v>16</v>
      </c>
      <c r="F13" s="21" t="s">
        <v>17</v>
      </c>
      <c r="G13" s="23" t="s">
        <v>18</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5">
      <c r="B14" s="186"/>
      <c r="C14" s="187"/>
      <c r="D14" s="24" t="s">
        <v>19</v>
      </c>
      <c r="E14" s="25" t="s">
        <v>20</v>
      </c>
      <c r="F14" s="24" t="s">
        <v>21</v>
      </c>
      <c r="G14" s="26" t="s">
        <v>22</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 customHeight="1" x14ac:dyDescent="0.3">
      <c r="B15" s="27"/>
      <c r="C15" s="28" t="s">
        <v>23</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3">
      <c r="B16" s="30"/>
      <c r="C16" s="31" t="s">
        <v>24</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3">
      <c r="B17" s="34"/>
      <c r="C17" s="35" t="s">
        <v>101</v>
      </c>
      <c r="D17" s="36"/>
      <c r="E17" s="37"/>
      <c r="F17" s="38">
        <v>1</v>
      </c>
      <c r="G17" s="39">
        <f>+F17*D17</f>
        <v>0</v>
      </c>
      <c r="H17" s="20" t="s">
        <v>25</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3">
      <c r="B18" s="34"/>
      <c r="C18" s="35" t="s">
        <v>26</v>
      </c>
      <c r="D18" s="36"/>
      <c r="E18" s="37"/>
      <c r="F18" s="38">
        <f>+H5</f>
        <v>3</v>
      </c>
      <c r="G18" s="39">
        <f>+F18*D18</f>
        <v>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3">
      <c r="B19" s="34"/>
      <c r="C19" s="40" t="s">
        <v>27</v>
      </c>
      <c r="D19" s="36"/>
      <c r="E19" s="37"/>
      <c r="F19" s="38">
        <f>0.15*H5</f>
        <v>0.44999999999999996</v>
      </c>
      <c r="G19" s="39">
        <f>+F19*D19</f>
        <v>0</v>
      </c>
      <c r="H19" s="20"/>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3">
      <c r="B20" s="34"/>
      <c r="C20" s="40" t="s">
        <v>28</v>
      </c>
      <c r="D20" s="36"/>
      <c r="E20" s="37"/>
      <c r="F20" s="38">
        <f>0.15*H5</f>
        <v>0.44999999999999996</v>
      </c>
      <c r="G20" s="39">
        <f>+F20*D20</f>
        <v>0</v>
      </c>
      <c r="H20" s="20" t="s">
        <v>29</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idden="1" x14ac:dyDescent="0.3">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idden="1" x14ac:dyDescent="0.3">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idden="1" x14ac:dyDescent="0.3">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idden="1" x14ac:dyDescent="0.3">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idden="1" x14ac:dyDescent="0.3">
      <c r="B25" s="34"/>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6" hidden="1" customHeight="1" x14ac:dyDescent="0.3">
      <c r="B26" s="34"/>
      <c r="C26" s="41" t="s">
        <v>30</v>
      </c>
      <c r="D26" s="42">
        <v>2900000</v>
      </c>
      <c r="E26" s="43"/>
      <c r="F26" s="38">
        <v>4</v>
      </c>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idden="1" x14ac:dyDescent="0.3">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idden="1" x14ac:dyDescent="0.3">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idden="1" x14ac:dyDescent="0.3">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2.8" x14ac:dyDescent="0.2">
      <c r="B30" s="46"/>
      <c r="C30" s="47" t="s">
        <v>31</v>
      </c>
      <c r="D30" s="48"/>
      <c r="E30" s="49"/>
      <c r="F30" s="50"/>
      <c r="G30" s="51">
        <f>+D31*(0.2*3.2)</f>
        <v>3200000.0000000005</v>
      </c>
      <c r="H30" s="52" t="s">
        <v>32</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3">
      <c r="B31" s="46"/>
      <c r="C31" s="53" t="s">
        <v>33</v>
      </c>
      <c r="D31" s="162">
        <v>5000000</v>
      </c>
      <c r="E31" s="163"/>
      <c r="F31" s="164"/>
      <c r="G31" s="165"/>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3">
      <c r="B32" s="46"/>
      <c r="C32" s="53" t="s">
        <v>34</v>
      </c>
      <c r="D32" s="162">
        <f>+D31</f>
        <v>5000000</v>
      </c>
      <c r="E32" s="163"/>
      <c r="F32" s="164"/>
      <c r="G32" s="165"/>
      <c r="H32" s="20" t="s">
        <v>25</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idden="1" x14ac:dyDescent="0.3">
      <c r="B33" s="46"/>
      <c r="C33" s="53"/>
      <c r="D33" s="162"/>
      <c r="E33" s="163"/>
      <c r="F33" s="164"/>
      <c r="G33" s="165"/>
      <c r="H33" s="20" t="s">
        <v>25</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3">
      <c r="B34" s="46"/>
      <c r="C34" s="53" t="s">
        <v>35</v>
      </c>
      <c r="D34" s="162">
        <f>+D32</f>
        <v>5000000</v>
      </c>
      <c r="E34" s="163"/>
      <c r="F34" s="164"/>
      <c r="G34" s="165"/>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x14ac:dyDescent="0.3">
      <c r="B35" s="46"/>
      <c r="C35" s="53" t="s">
        <v>36</v>
      </c>
      <c r="D35" s="162">
        <f>+D34</f>
        <v>5000000</v>
      </c>
      <c r="E35" s="163"/>
      <c r="F35" s="164"/>
      <c r="G35" s="165"/>
      <c r="H35" s="20" t="s">
        <v>37</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3">
      <c r="B36" s="46"/>
      <c r="C36" s="53" t="s">
        <v>38</v>
      </c>
      <c r="D36" s="162">
        <f>+D35</f>
        <v>5000000</v>
      </c>
      <c r="E36" s="163"/>
      <c r="F36" s="164"/>
      <c r="G36" s="165"/>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idden="1" x14ac:dyDescent="0.3">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idden="1" x14ac:dyDescent="0.3">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idden="1" x14ac:dyDescent="0.3">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idden="1" x14ac:dyDescent="0.3">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idden="1" x14ac:dyDescent="0.3">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idden="1" x14ac:dyDescent="0.3">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idden="1" x14ac:dyDescent="0.3">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idden="1" x14ac:dyDescent="0.3">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idden="1" x14ac:dyDescent="0.3">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idden="1" x14ac:dyDescent="0.3">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idden="1" x14ac:dyDescent="0.3">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idden="1" x14ac:dyDescent="0.3">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idden="1" x14ac:dyDescent="0.3">
      <c r="B49" s="46"/>
      <c r="C49" s="53"/>
      <c r="D49" s="48"/>
      <c r="E49" s="49"/>
      <c r="F49" s="50"/>
      <c r="G49" s="51"/>
      <c r="H49" s="20" t="s">
        <v>25</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3">
      <c r="B50" s="54"/>
      <c r="C50" s="55" t="s">
        <v>39</v>
      </c>
      <c r="D50" s="56"/>
      <c r="E50" s="56"/>
      <c r="F50" s="57"/>
      <c r="G50" s="58"/>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7" customFormat="1" hidden="1" x14ac:dyDescent="0.3">
      <c r="B51" s="59"/>
      <c r="C51" s="60"/>
      <c r="D51" s="61"/>
      <c r="E51" s="62"/>
      <c r="F51" s="63"/>
      <c r="G51" s="39"/>
      <c r="H51" s="64" t="s">
        <v>40</v>
      </c>
      <c r="I51" s="65"/>
      <c r="J51" s="65">
        <v>2000000</v>
      </c>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6"/>
      <c r="CZ51" s="66"/>
      <c r="DA51" s="66"/>
      <c r="DB51" s="66"/>
      <c r="DC51" s="66"/>
      <c r="DD51" s="66"/>
      <c r="DE51" s="66"/>
      <c r="DF51" s="66"/>
      <c r="DG51" s="66"/>
      <c r="DH51" s="66"/>
      <c r="DI51" s="66"/>
      <c r="DJ51" s="66"/>
      <c r="DK51" s="66"/>
      <c r="DL51" s="66"/>
      <c r="DM51" s="66"/>
      <c r="DN51" s="66"/>
      <c r="DO51" s="66"/>
      <c r="DP51" s="66"/>
      <c r="DQ51" s="66"/>
      <c r="DR51" s="66"/>
      <c r="DS51" s="66"/>
      <c r="DT51" s="66"/>
      <c r="DU51" s="66"/>
      <c r="DV51" s="66"/>
      <c r="DW51" s="66"/>
      <c r="DX51" s="66"/>
      <c r="DY51" s="66"/>
      <c r="DZ51" s="66"/>
      <c r="EA51" s="66"/>
      <c r="EB51" s="66"/>
      <c r="EC51" s="66"/>
      <c r="ED51" s="66"/>
      <c r="EE51" s="66"/>
      <c r="EF51" s="66"/>
      <c r="EG51" s="66"/>
      <c r="EH51" s="66"/>
      <c r="EI51" s="66"/>
      <c r="EJ51" s="66"/>
      <c r="EK51" s="66"/>
      <c r="EL51" s="66"/>
      <c r="EM51" s="66"/>
      <c r="EN51" s="66"/>
      <c r="EO51" s="66"/>
      <c r="EP51" s="66"/>
      <c r="EQ51" s="66"/>
      <c r="ER51" s="66"/>
      <c r="ES51" s="66"/>
      <c r="ET51" s="66"/>
      <c r="EU51" s="66"/>
      <c r="EV51" s="66"/>
      <c r="EW51" s="66"/>
      <c r="EX51" s="66"/>
      <c r="EY51" s="66"/>
      <c r="EZ51" s="66"/>
      <c r="FA51" s="66"/>
      <c r="FB51" s="66"/>
      <c r="FC51" s="66"/>
      <c r="FD51" s="66"/>
      <c r="FE51" s="66"/>
      <c r="FF51" s="66"/>
      <c r="FG51" s="66"/>
      <c r="FH51" s="66"/>
      <c r="FI51" s="66"/>
      <c r="FJ51" s="66"/>
      <c r="FK51" s="66"/>
      <c r="FL51" s="66"/>
      <c r="FM51" s="66"/>
      <c r="FN51" s="66"/>
      <c r="FO51" s="66"/>
      <c r="FP51" s="66"/>
      <c r="FQ51" s="66"/>
      <c r="FR51" s="66"/>
      <c r="FS51" s="66"/>
      <c r="FT51" s="66"/>
      <c r="FU51" s="66"/>
      <c r="FV51" s="66"/>
      <c r="FW51" s="66"/>
      <c r="FX51" s="66"/>
      <c r="FY51" s="66"/>
      <c r="FZ51" s="66"/>
      <c r="GA51" s="66"/>
      <c r="GB51" s="66"/>
      <c r="GC51" s="66"/>
      <c r="GD51" s="66"/>
      <c r="GE51" s="66"/>
      <c r="GF51" s="66"/>
      <c r="GG51" s="66"/>
      <c r="GH51" s="66"/>
      <c r="GI51" s="66"/>
      <c r="GJ51" s="66"/>
      <c r="GK51" s="66"/>
      <c r="GL51" s="66"/>
      <c r="GM51" s="66"/>
    </row>
    <row r="52" spans="2:204" s="16" customFormat="1" x14ac:dyDescent="0.3">
      <c r="B52" s="34"/>
      <c r="C52" s="68"/>
      <c r="D52" s="42"/>
      <c r="E52" s="37"/>
      <c r="F52" s="69"/>
      <c r="G52" s="39"/>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x14ac:dyDescent="0.3">
      <c r="B53" s="34"/>
      <c r="C53" s="68"/>
      <c r="D53" s="42"/>
      <c r="E53" s="70"/>
      <c r="F53" s="71"/>
      <c r="G53" s="39"/>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idden="1" x14ac:dyDescent="0.3">
      <c r="B54" s="34"/>
      <c r="C54" s="72"/>
      <c r="D54" s="73"/>
      <c r="E54" s="37"/>
      <c r="F54" s="69"/>
      <c r="G54" s="39"/>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idden="1" x14ac:dyDescent="0.3">
      <c r="B55" s="54"/>
      <c r="C55" s="55"/>
      <c r="D55" s="56"/>
      <c r="E55" s="56"/>
      <c r="F55" s="57"/>
      <c r="G55" s="58"/>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idden="1" x14ac:dyDescent="0.3">
      <c r="B56" s="34"/>
      <c r="C56" s="74"/>
      <c r="D56" s="75"/>
      <c r="E56" s="76"/>
      <c r="F56" s="69"/>
      <c r="G56" s="39"/>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idden="1" x14ac:dyDescent="0.3">
      <c r="B57" s="77"/>
      <c r="C57" s="177"/>
      <c r="D57" s="177"/>
      <c r="E57" s="177"/>
      <c r="F57" s="177"/>
      <c r="G57" s="188"/>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idden="1" x14ac:dyDescent="0.3">
      <c r="B58" s="34"/>
      <c r="C58" s="78"/>
      <c r="D58" s="75"/>
      <c r="E58" s="37"/>
      <c r="F58" s="71"/>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idden="1" x14ac:dyDescent="0.3">
      <c r="B59" s="34"/>
      <c r="C59" s="79"/>
      <c r="D59" s="75"/>
      <c r="E59" s="80"/>
      <c r="F59" s="69"/>
      <c r="G59" s="39"/>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idden="1" x14ac:dyDescent="0.3">
      <c r="B60" s="189"/>
      <c r="C60" s="190"/>
      <c r="D60" s="190"/>
      <c r="E60" s="190"/>
      <c r="F60" s="190"/>
      <c r="G60" s="81"/>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hidden="1" x14ac:dyDescent="0.3">
      <c r="B61" s="82"/>
      <c r="C61" s="31"/>
      <c r="D61" s="83"/>
      <c r="E61" s="83"/>
      <c r="F61" s="84"/>
      <c r="G61" s="85"/>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91" customFormat="1" ht="16.5" hidden="1" customHeight="1" x14ac:dyDescent="0.3">
      <c r="B62" s="34"/>
      <c r="C62" s="86"/>
      <c r="D62" s="87"/>
      <c r="E62" s="87"/>
      <c r="F62" s="88"/>
      <c r="G62" s="89"/>
      <c r="H62" s="52" t="s">
        <v>32</v>
      </c>
      <c r="I62" s="7"/>
      <c r="J62" s="7"/>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c r="GH62" s="90"/>
      <c r="GI62" s="90"/>
      <c r="GJ62" s="90"/>
      <c r="GK62" s="90"/>
      <c r="GL62" s="90"/>
      <c r="GM62" s="90"/>
      <c r="GN62" s="90"/>
      <c r="GO62" s="90"/>
      <c r="GP62" s="90"/>
      <c r="GQ62" s="90"/>
      <c r="GR62" s="90"/>
      <c r="GS62" s="90"/>
      <c r="GT62" s="90"/>
      <c r="GU62" s="90"/>
      <c r="GV62" s="90"/>
    </row>
    <row r="63" spans="2:204" s="16" customFormat="1" ht="14.4" thickBot="1" x14ac:dyDescent="0.35">
      <c r="B63" s="30"/>
      <c r="C63" s="177"/>
      <c r="D63" s="177"/>
      <c r="E63" s="177"/>
      <c r="F63" s="177"/>
      <c r="G63" s="92"/>
      <c r="H63" s="6"/>
      <c r="I63" s="93"/>
      <c r="J63" s="94"/>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ht="13.8" thickBot="1" x14ac:dyDescent="0.35">
      <c r="B64" s="95"/>
      <c r="C64" s="191" t="s">
        <v>49</v>
      </c>
      <c r="D64" s="191"/>
      <c r="E64" s="191"/>
      <c r="F64" s="191"/>
      <c r="G64" s="96">
        <v>2.36</v>
      </c>
      <c r="H64" s="97" t="s">
        <v>50</v>
      </c>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x14ac:dyDescent="0.3">
      <c r="B65" s="30"/>
      <c r="C65" s="177" t="s">
        <v>51</v>
      </c>
      <c r="D65" s="177"/>
      <c r="E65" s="177"/>
      <c r="F65" s="177"/>
      <c r="G65" s="98">
        <f>+ROUND(G63*G64,0)</f>
        <v>0</v>
      </c>
      <c r="H65" s="99"/>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4" customHeight="1" x14ac:dyDescent="0.3">
      <c r="B66" s="192" t="s">
        <v>52</v>
      </c>
      <c r="C66" s="193"/>
      <c r="D66" s="193" t="s">
        <v>53</v>
      </c>
      <c r="E66" s="100" t="s">
        <v>54</v>
      </c>
      <c r="F66" s="194" t="s">
        <v>55</v>
      </c>
      <c r="G66" s="101" t="s">
        <v>14</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4.4" customHeight="1" x14ac:dyDescent="0.3">
      <c r="B67" s="192"/>
      <c r="C67" s="193"/>
      <c r="D67" s="193"/>
      <c r="E67" s="100" t="s">
        <v>56</v>
      </c>
      <c r="F67" s="194"/>
      <c r="G67" s="102" t="s">
        <v>18</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5" customHeight="1" x14ac:dyDescent="0.3">
      <c r="B68" s="192"/>
      <c r="C68" s="193"/>
      <c r="D68" s="193"/>
      <c r="E68" s="103" t="s">
        <v>57</v>
      </c>
      <c r="F68" s="104" t="s">
        <v>58</v>
      </c>
      <c r="G68" s="102" t="s">
        <v>59</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x14ac:dyDescent="0.3">
      <c r="B69" s="95"/>
      <c r="C69" s="105" t="s">
        <v>60</v>
      </c>
      <c r="D69" s="105"/>
      <c r="E69" s="106"/>
      <c r="F69" s="105"/>
      <c r="G69" s="107"/>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x14ac:dyDescent="0.3">
      <c r="B70" s="108"/>
      <c r="C70" s="31" t="s">
        <v>61</v>
      </c>
      <c r="D70" s="31"/>
      <c r="E70" s="32"/>
      <c r="F70" s="31"/>
      <c r="G70" s="33"/>
      <c r="H70" s="20"/>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ht="24" customHeight="1" x14ac:dyDescent="0.3">
      <c r="B71" s="109"/>
      <c r="C71" s="110" t="s">
        <v>102</v>
      </c>
      <c r="D71" s="111" t="s">
        <v>62</v>
      </c>
      <c r="E71" s="112"/>
      <c r="F71" s="113">
        <v>7</v>
      </c>
      <c r="G71" s="114">
        <f>+F71*E71</f>
        <v>0</v>
      </c>
      <c r="H71" s="20">
        <v>140000</v>
      </c>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x14ac:dyDescent="0.3">
      <c r="B72" s="108"/>
      <c r="C72" s="31" t="s">
        <v>63</v>
      </c>
      <c r="D72" s="31"/>
      <c r="E72" s="83"/>
      <c r="F72" s="115"/>
      <c r="G72" s="116"/>
      <c r="H72" s="20"/>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57" customHeight="1" x14ac:dyDescent="0.3">
      <c r="B73" s="117"/>
      <c r="C73" s="118" t="s">
        <v>64</v>
      </c>
      <c r="D73" s="119" t="s">
        <v>65</v>
      </c>
      <c r="E73" s="112"/>
      <c r="F73" s="120">
        <f>+F18+F52+F53</f>
        <v>3</v>
      </c>
      <c r="G73" s="114">
        <f>+F73*E73</f>
        <v>0</v>
      </c>
      <c r="H73" s="20">
        <v>500000</v>
      </c>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6" customFormat="1" ht="57" hidden="1" customHeight="1" x14ac:dyDescent="0.3">
      <c r="B74" s="117"/>
      <c r="C74" s="118" t="s">
        <v>66</v>
      </c>
      <c r="D74" s="119" t="s">
        <v>65</v>
      </c>
      <c r="E74" s="112"/>
      <c r="F74" s="120"/>
      <c r="G74" s="114">
        <f>+F74*E74</f>
        <v>0</v>
      </c>
      <c r="H74" s="20">
        <v>4000000</v>
      </c>
      <c r="I74" s="7"/>
      <c r="J74" s="7" t="s">
        <v>67</v>
      </c>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16" customFormat="1" ht="38.25" customHeight="1" x14ac:dyDescent="0.3">
      <c r="B75" s="117"/>
      <c r="C75" s="121" t="s">
        <v>68</v>
      </c>
      <c r="D75" s="119" t="s">
        <v>69</v>
      </c>
      <c r="E75" s="112"/>
      <c r="F75" s="122">
        <v>2</v>
      </c>
      <c r="G75" s="114">
        <f>+F75*E75</f>
        <v>0</v>
      </c>
      <c r="H75" s="20">
        <v>3000000</v>
      </c>
      <c r="I75" s="7"/>
      <c r="J75" s="7" t="s">
        <v>70</v>
      </c>
      <c r="K75" s="6"/>
      <c r="L75" s="6"/>
      <c r="M75" s="6"/>
      <c r="N75" s="6"/>
      <c r="O75" s="6"/>
      <c r="P75" s="10"/>
      <c r="Q75" s="10"/>
      <c r="R75" s="10"/>
      <c r="S75" s="10"/>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2:195" s="45" customFormat="1" ht="34.200000000000003" customHeight="1" x14ac:dyDescent="0.3">
      <c r="B76" s="117"/>
      <c r="C76" s="40" t="s">
        <v>71</v>
      </c>
      <c r="D76" s="119" t="s">
        <v>69</v>
      </c>
      <c r="E76" s="112"/>
      <c r="F76" s="120">
        <f>+H5</f>
        <v>3</v>
      </c>
      <c r="G76" s="114">
        <f>+F76*E76</f>
        <v>0</v>
      </c>
      <c r="H76" s="20">
        <v>400000</v>
      </c>
      <c r="I76" s="7"/>
      <c r="J76" s="7"/>
      <c r="K76" s="123"/>
      <c r="L76" s="123"/>
      <c r="M76" s="123"/>
      <c r="N76" s="123"/>
      <c r="P76" s="6"/>
      <c r="Q76" s="6"/>
      <c r="R76" s="6"/>
      <c r="S76" s="6"/>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c r="CM76" s="10"/>
      <c r="CN76" s="10"/>
      <c r="CO76" s="10"/>
      <c r="CP76" s="10"/>
      <c r="CQ76" s="10"/>
      <c r="CR76" s="10"/>
      <c r="CS76" s="10"/>
      <c r="CT76" s="10"/>
      <c r="CU76" s="10"/>
      <c r="CV76" s="10"/>
      <c r="CW76" s="10"/>
      <c r="CX76" s="10"/>
      <c r="CY76" s="10"/>
      <c r="CZ76" s="10"/>
      <c r="DA76" s="10"/>
      <c r="DB76" s="10"/>
      <c r="DC76" s="10"/>
      <c r="DD76" s="10"/>
      <c r="DE76" s="10"/>
      <c r="DF76" s="10"/>
      <c r="DG76" s="10"/>
      <c r="DH76" s="10"/>
      <c r="DI76" s="10"/>
      <c r="DJ76" s="10"/>
      <c r="DK76" s="10"/>
      <c r="DL76" s="10"/>
      <c r="DM76" s="10"/>
      <c r="DN76" s="10"/>
      <c r="DO76" s="10"/>
      <c r="DP76" s="10"/>
      <c r="DQ76" s="10"/>
      <c r="DR76" s="10"/>
      <c r="DS76" s="10"/>
      <c r="DT76" s="10"/>
      <c r="DU76" s="10"/>
      <c r="DV76" s="10"/>
      <c r="DW76" s="10"/>
      <c r="DX76" s="10"/>
      <c r="DY76" s="10"/>
      <c r="DZ76" s="10"/>
      <c r="EA76" s="10"/>
      <c r="EB76" s="10"/>
      <c r="EC76" s="10"/>
      <c r="ED76" s="10"/>
      <c r="EE76" s="10"/>
      <c r="EF76" s="10"/>
      <c r="EG76" s="10"/>
      <c r="EH76" s="10"/>
      <c r="EI76" s="10"/>
      <c r="EJ76" s="10"/>
      <c r="EK76" s="10"/>
      <c r="EL76" s="10"/>
      <c r="EM76" s="10"/>
      <c r="EN76" s="10"/>
      <c r="EO76" s="10"/>
      <c r="EP76" s="10"/>
      <c r="EQ76" s="10"/>
      <c r="ER76" s="10"/>
      <c r="ES76" s="10"/>
      <c r="ET76" s="10"/>
      <c r="EU76" s="10"/>
      <c r="EV76" s="10"/>
      <c r="EW76" s="10"/>
      <c r="EX76" s="10"/>
      <c r="EY76" s="10"/>
      <c r="EZ76" s="10"/>
      <c r="FA76" s="10"/>
      <c r="FB76" s="10"/>
      <c r="FC76" s="10"/>
      <c r="FD76" s="10"/>
      <c r="FE76" s="10"/>
      <c r="FF76" s="10"/>
      <c r="FG76" s="10"/>
      <c r="FH76" s="10"/>
      <c r="FI76" s="10"/>
      <c r="FJ76" s="10"/>
      <c r="FK76" s="10"/>
      <c r="FL76" s="10"/>
      <c r="FM76" s="10"/>
      <c r="FN76" s="10"/>
      <c r="FO76" s="10"/>
      <c r="FP76" s="10"/>
      <c r="FQ76" s="10"/>
      <c r="FR76" s="10"/>
      <c r="FS76" s="10"/>
      <c r="FT76" s="10"/>
      <c r="FU76" s="10"/>
      <c r="FV76" s="10"/>
      <c r="FW76" s="10"/>
      <c r="FX76" s="10"/>
      <c r="FY76" s="10"/>
      <c r="FZ76" s="10"/>
      <c r="GA76" s="10"/>
      <c r="GB76" s="10"/>
      <c r="GC76" s="10"/>
      <c r="GD76" s="10"/>
      <c r="GE76" s="10"/>
      <c r="GF76" s="10"/>
      <c r="GG76" s="10"/>
      <c r="GH76" s="10"/>
      <c r="GI76" s="10"/>
      <c r="GJ76" s="10"/>
      <c r="GK76" s="10"/>
      <c r="GL76" s="10"/>
      <c r="GM76" s="10"/>
    </row>
    <row r="77" spans="2:195" s="16" customFormat="1" ht="27.75" customHeight="1" x14ac:dyDescent="0.3">
      <c r="B77" s="117"/>
      <c r="C77" s="110" t="s">
        <v>72</v>
      </c>
      <c r="D77" s="111" t="s">
        <v>69</v>
      </c>
      <c r="E77" s="112"/>
      <c r="F77" s="120">
        <f>+H5</f>
        <v>3</v>
      </c>
      <c r="G77" s="114">
        <f>+F77*E77</f>
        <v>0</v>
      </c>
      <c r="H77" s="20">
        <v>700000</v>
      </c>
      <c r="I77" s="9"/>
      <c r="J77" s="124"/>
      <c r="K77" s="125"/>
      <c r="L77" s="125"/>
      <c r="M77" s="125"/>
      <c r="N77" s="125"/>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x14ac:dyDescent="0.3">
      <c r="B78" s="108"/>
      <c r="C78" s="31" t="s">
        <v>73</v>
      </c>
      <c r="D78" s="31"/>
      <c r="E78" s="83"/>
      <c r="F78" s="115"/>
      <c r="G78" s="116"/>
      <c r="H78" s="7">
        <f>+H77/2.3</f>
        <v>304347.82608695654</v>
      </c>
      <c r="I78" s="7"/>
      <c r="J78" s="12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27.75" customHeight="1" x14ac:dyDescent="0.3">
      <c r="B79" s="117"/>
      <c r="C79" s="127" t="s">
        <v>74</v>
      </c>
      <c r="D79" s="128" t="s">
        <v>69</v>
      </c>
      <c r="E79" s="112"/>
      <c r="F79" s="120">
        <v>2</v>
      </c>
      <c r="G79" s="114">
        <f>+F79*E79</f>
        <v>0</v>
      </c>
      <c r="H79" s="20">
        <v>1000000</v>
      </c>
      <c r="I79" s="7"/>
      <c r="J79" s="7"/>
      <c r="K79" s="123"/>
      <c r="L79" s="123"/>
      <c r="M79" s="123"/>
      <c r="N79" s="123"/>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27.75" customHeight="1" x14ac:dyDescent="0.3">
      <c r="B80" s="117"/>
      <c r="C80" s="110" t="s">
        <v>75</v>
      </c>
      <c r="D80" s="111" t="s">
        <v>69</v>
      </c>
      <c r="E80" s="112"/>
      <c r="F80" s="120">
        <f>+H5</f>
        <v>3</v>
      </c>
      <c r="G80" s="114">
        <f>+F80*E80</f>
        <v>0</v>
      </c>
      <c r="H80" s="20">
        <v>100000</v>
      </c>
      <c r="I80" s="7"/>
      <c r="J80" s="124"/>
      <c r="K80" s="125"/>
      <c r="L80" s="125"/>
      <c r="M80" s="125"/>
      <c r="N80" s="125"/>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ht="31.2" customHeight="1" x14ac:dyDescent="0.3">
      <c r="B81" s="117"/>
      <c r="C81" s="110" t="s">
        <v>76</v>
      </c>
      <c r="D81" s="111" t="s">
        <v>69</v>
      </c>
      <c r="E81" s="112"/>
      <c r="F81" s="129">
        <f>+H5</f>
        <v>3</v>
      </c>
      <c r="G81" s="114">
        <f>+F81*E81</f>
        <v>0</v>
      </c>
      <c r="H81" s="20">
        <v>200000</v>
      </c>
      <c r="I81" s="7"/>
      <c r="J81" s="126"/>
      <c r="K81" s="125"/>
      <c r="L81" s="125"/>
      <c r="M81" s="125"/>
      <c r="N81" s="125"/>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ht="27.75" customHeight="1" thickBot="1" x14ac:dyDescent="0.35">
      <c r="B82" s="130"/>
      <c r="C82" s="131" t="s">
        <v>77</v>
      </c>
      <c r="D82" s="132" t="s">
        <v>69</v>
      </c>
      <c r="E82" s="133">
        <v>38500</v>
      </c>
      <c r="F82" s="134">
        <f>+H5</f>
        <v>3</v>
      </c>
      <c r="G82" s="135">
        <f>+F82*E82</f>
        <v>115500</v>
      </c>
      <c r="H82" s="136" t="s">
        <v>32</v>
      </c>
      <c r="I82" s="7"/>
      <c r="J82" s="126"/>
      <c r="K82" s="125"/>
      <c r="L82" s="125"/>
      <c r="M82" s="125"/>
      <c r="N82" s="125"/>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x14ac:dyDescent="0.3">
      <c r="B83" s="137"/>
      <c r="C83" s="195" t="s">
        <v>78</v>
      </c>
      <c r="D83" s="195"/>
      <c r="E83" s="195"/>
      <c r="F83" s="195"/>
      <c r="G83" s="138">
        <f>+SUM(G71:G82)</f>
        <v>115500</v>
      </c>
      <c r="H83" s="6"/>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x14ac:dyDescent="0.3">
      <c r="B84" s="140"/>
      <c r="C84" s="177" t="s">
        <v>79</v>
      </c>
      <c r="D84" s="177"/>
      <c r="E84" s="177"/>
      <c r="F84" s="177"/>
      <c r="G84" s="141">
        <f>+G83+G65</f>
        <v>115500</v>
      </c>
      <c r="H84" s="7">
        <f>+H87/2.36</f>
        <v>0</v>
      </c>
      <c r="I84" s="7"/>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t="13.2" hidden="1" customHeight="1" x14ac:dyDescent="0.3">
      <c r="B85" s="140"/>
      <c r="C85" s="181" t="s">
        <v>80</v>
      </c>
      <c r="D85" s="181"/>
      <c r="E85" s="181"/>
      <c r="F85" s="181"/>
      <c r="G85" s="142"/>
      <c r="H85" s="160" t="s">
        <v>32</v>
      </c>
      <c r="I85" s="7"/>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ht="13.2" hidden="1" customHeight="1" x14ac:dyDescent="0.3">
      <c r="B86" s="140"/>
      <c r="C86" s="177" t="s">
        <v>81</v>
      </c>
      <c r="D86" s="177"/>
      <c r="E86" s="177"/>
      <c r="F86" s="177"/>
      <c r="G86" s="141"/>
      <c r="H86" s="20"/>
      <c r="I86" s="7"/>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6" customFormat="1" x14ac:dyDescent="0.3">
      <c r="B87" s="140"/>
      <c r="C87" s="177" t="s">
        <v>82</v>
      </c>
      <c r="D87" s="177"/>
      <c r="E87" s="177"/>
      <c r="F87" s="177"/>
      <c r="G87" s="143">
        <f>+ROUND(G84*0.19,0)</f>
        <v>21945</v>
      </c>
      <c r="H87" s="7"/>
      <c r="I87" s="7"/>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s="16" customFormat="1" ht="13.8" thickBot="1" x14ac:dyDescent="0.35">
      <c r="A88" s="45"/>
      <c r="B88" s="144"/>
      <c r="C88" s="178" t="s">
        <v>83</v>
      </c>
      <c r="D88" s="178"/>
      <c r="E88" s="178"/>
      <c r="F88" s="178"/>
      <c r="G88" s="145">
        <f>+G87+G84</f>
        <v>137445</v>
      </c>
      <c r="H88" s="7">
        <v>114794540</v>
      </c>
      <c r="I88" s="161"/>
      <c r="J88" s="7"/>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c r="CT88" s="6"/>
      <c r="CU88" s="6"/>
      <c r="CV88" s="6"/>
      <c r="CW88" s="6"/>
      <c r="CX88" s="6"/>
      <c r="CY88" s="6"/>
      <c r="CZ88" s="6"/>
      <c r="DA88" s="6"/>
      <c r="DB88" s="6"/>
      <c r="DC88" s="6"/>
      <c r="DD88" s="6"/>
      <c r="DE88" s="6"/>
      <c r="DF88" s="6"/>
      <c r="DG88" s="6"/>
      <c r="DH88" s="6"/>
      <c r="DI88" s="6"/>
      <c r="DJ88" s="6"/>
      <c r="DK88" s="6"/>
      <c r="DL88" s="6"/>
      <c r="DM88" s="6"/>
      <c r="DN88" s="6"/>
      <c r="DO88" s="6"/>
      <c r="DP88" s="6"/>
      <c r="DQ88" s="6"/>
      <c r="DR88" s="6"/>
      <c r="DS88" s="6"/>
      <c r="DT88" s="6"/>
      <c r="DU88" s="6"/>
      <c r="DV88" s="6"/>
      <c r="DW88" s="6"/>
      <c r="DX88" s="6"/>
      <c r="DY88" s="6"/>
      <c r="DZ88" s="6"/>
      <c r="EA88" s="6"/>
      <c r="EB88" s="6"/>
      <c r="EC88" s="6"/>
      <c r="ED88" s="6"/>
      <c r="EE88" s="6"/>
      <c r="EF88" s="6"/>
      <c r="EG88" s="6"/>
      <c r="EH88" s="6"/>
      <c r="EI88" s="6"/>
      <c r="EJ88" s="6"/>
      <c r="EK88" s="6"/>
      <c r="EL88" s="6"/>
      <c r="EM88" s="6"/>
      <c r="EN88" s="6"/>
      <c r="EO88" s="6"/>
      <c r="EP88" s="6"/>
      <c r="EQ88" s="6"/>
      <c r="ER88" s="6"/>
      <c r="ES88" s="6"/>
      <c r="ET88" s="6"/>
      <c r="EU88" s="6"/>
      <c r="EV88" s="6"/>
      <c r="EW88" s="6"/>
      <c r="EX88" s="6"/>
      <c r="EY88" s="6"/>
      <c r="EZ88" s="6"/>
      <c r="FA88" s="6"/>
      <c r="FB88" s="6"/>
      <c r="FC88" s="6"/>
      <c r="FD88" s="6"/>
      <c r="FE88" s="6"/>
      <c r="FF88" s="6"/>
      <c r="FG88" s="6"/>
      <c r="FH88" s="6"/>
      <c r="FI88" s="6"/>
      <c r="FJ88" s="6"/>
      <c r="FK88" s="6"/>
      <c r="FL88" s="6"/>
      <c r="FM88" s="6"/>
      <c r="FN88" s="6"/>
      <c r="FO88" s="6"/>
      <c r="FP88" s="6"/>
      <c r="FQ88" s="6"/>
      <c r="FR88" s="6"/>
      <c r="FS88" s="6"/>
      <c r="FT88" s="6"/>
      <c r="FU88" s="6"/>
      <c r="FV88" s="6"/>
      <c r="FW88" s="6"/>
      <c r="FX88" s="6"/>
      <c r="FY88" s="6"/>
      <c r="FZ88" s="6"/>
      <c r="GA88" s="6"/>
      <c r="GB88" s="6"/>
      <c r="GC88" s="6"/>
      <c r="GD88" s="6"/>
      <c r="GE88" s="6"/>
      <c r="GF88" s="6"/>
      <c r="GG88" s="6"/>
      <c r="GH88" s="6"/>
      <c r="GI88" s="6"/>
      <c r="GJ88" s="6"/>
      <c r="GK88" s="6"/>
      <c r="GL88" s="6"/>
      <c r="GM88" s="6"/>
    </row>
    <row r="89" spans="1:195" ht="30" customHeight="1" x14ac:dyDescent="0.3">
      <c r="B89" s="179" t="s">
        <v>84</v>
      </c>
      <c r="C89" s="180"/>
      <c r="D89" s="180"/>
      <c r="E89" s="180"/>
      <c r="F89" s="180"/>
      <c r="G89" s="180"/>
      <c r="H89" s="7"/>
    </row>
    <row r="90" spans="1:195" ht="28.5" customHeight="1" x14ac:dyDescent="0.3">
      <c r="B90" s="168" t="s">
        <v>85</v>
      </c>
      <c r="C90" s="169"/>
      <c r="D90" s="169"/>
      <c r="E90" s="169"/>
      <c r="F90" s="169"/>
      <c r="G90" s="170"/>
      <c r="H90" s="7"/>
    </row>
    <row r="91" spans="1:195" ht="27" customHeight="1" x14ac:dyDescent="0.3">
      <c r="B91" s="168" t="s">
        <v>86</v>
      </c>
      <c r="C91" s="169"/>
      <c r="D91" s="169"/>
      <c r="E91" s="169"/>
      <c r="F91" s="169"/>
      <c r="G91" s="170"/>
      <c r="H91" s="139"/>
    </row>
    <row r="92" spans="1:195" ht="24.75" customHeight="1" x14ac:dyDescent="0.3">
      <c r="B92" s="168" t="s">
        <v>87</v>
      </c>
      <c r="C92" s="169"/>
      <c r="D92" s="169"/>
      <c r="E92" s="169"/>
      <c r="F92" s="169"/>
      <c r="G92" s="170"/>
    </row>
    <row r="93" spans="1:195" ht="38.4" customHeight="1" x14ac:dyDescent="0.3">
      <c r="B93" s="168" t="s">
        <v>88</v>
      </c>
      <c r="C93" s="169"/>
      <c r="D93" s="169"/>
      <c r="E93" s="169"/>
      <c r="F93" s="169"/>
      <c r="G93" s="170"/>
      <c r="H93" s="146"/>
      <c r="I93" s="166"/>
    </row>
    <row r="94" spans="1:195" ht="28.5" customHeight="1" x14ac:dyDescent="0.3">
      <c r="B94" s="168" t="s">
        <v>89</v>
      </c>
      <c r="C94" s="169"/>
      <c r="D94" s="169"/>
      <c r="E94" s="169"/>
      <c r="F94" s="169"/>
      <c r="G94" s="170"/>
    </row>
    <row r="95" spans="1:195" ht="28.5" customHeight="1" x14ac:dyDescent="0.3">
      <c r="B95" s="168" t="s">
        <v>90</v>
      </c>
      <c r="C95" s="169"/>
      <c r="D95" s="169"/>
      <c r="E95" s="169"/>
      <c r="F95" s="169"/>
      <c r="G95" s="170"/>
    </row>
    <row r="96" spans="1:195" ht="28.5" customHeight="1" x14ac:dyDescent="0.3">
      <c r="B96" s="168" t="s">
        <v>91</v>
      </c>
      <c r="C96" s="169"/>
      <c r="D96" s="169"/>
      <c r="E96" s="169"/>
      <c r="F96" s="169"/>
      <c r="G96" s="170"/>
    </row>
    <row r="97" spans="2:7" ht="28.5" customHeight="1" x14ac:dyDescent="0.3">
      <c r="B97" s="168" t="s">
        <v>92</v>
      </c>
      <c r="C97" s="169"/>
      <c r="D97" s="169"/>
      <c r="E97" s="169"/>
      <c r="F97" s="169"/>
      <c r="G97" s="170"/>
    </row>
    <row r="98" spans="2:7" ht="48" customHeight="1" x14ac:dyDescent="0.3">
      <c r="B98" s="168" t="s">
        <v>93</v>
      </c>
      <c r="C98" s="169"/>
      <c r="D98" s="169"/>
      <c r="E98" s="169"/>
      <c r="F98" s="169"/>
      <c r="G98" s="170"/>
    </row>
    <row r="99" spans="2:7" ht="43.95" customHeight="1" x14ac:dyDescent="0.3">
      <c r="B99" s="171" t="s">
        <v>94</v>
      </c>
      <c r="C99" s="172"/>
      <c r="D99" s="172"/>
      <c r="E99" s="172"/>
      <c r="F99" s="172"/>
      <c r="G99" s="173"/>
    </row>
    <row r="100" spans="2:7" ht="44.25" customHeight="1" x14ac:dyDescent="0.3">
      <c r="B100" s="174" t="s">
        <v>95</v>
      </c>
      <c r="C100" s="175"/>
      <c r="D100" s="175"/>
      <c r="E100" s="175"/>
      <c r="F100" s="175"/>
      <c r="G100" s="176"/>
    </row>
    <row r="101" spans="2:7" ht="30" customHeight="1" x14ac:dyDescent="0.3">
      <c r="B101" s="168" t="s">
        <v>96</v>
      </c>
      <c r="C101" s="169"/>
      <c r="D101" s="169"/>
      <c r="E101" s="169"/>
      <c r="F101" s="169"/>
      <c r="G101" s="170"/>
    </row>
    <row r="102" spans="2:7" ht="29.4" customHeight="1" x14ac:dyDescent="0.3">
      <c r="B102" s="174" t="s">
        <v>97</v>
      </c>
      <c r="C102" s="175"/>
      <c r="D102" s="175"/>
      <c r="E102" s="175"/>
      <c r="F102" s="175"/>
      <c r="G102" s="176"/>
    </row>
    <row r="103" spans="2:7" ht="13.8" x14ac:dyDescent="0.3">
      <c r="B103" s="147"/>
      <c r="C103" s="148"/>
      <c r="D103" s="148"/>
      <c r="E103" s="148"/>
      <c r="F103" s="148"/>
      <c r="G103" s="148"/>
    </row>
    <row r="104" spans="2:7" ht="15.6" x14ac:dyDescent="0.3">
      <c r="B104" s="149" t="s">
        <v>98</v>
      </c>
      <c r="C104" s="150"/>
      <c r="D104" s="150"/>
      <c r="E104" s="151"/>
      <c r="F104" s="152"/>
      <c r="G104" s="152"/>
    </row>
    <row r="105" spans="2:7" ht="38.25" customHeight="1" x14ac:dyDescent="0.3">
      <c r="B105" s="153"/>
      <c r="C105" s="154"/>
      <c r="D105" s="150"/>
      <c r="E105" s="155"/>
      <c r="F105" s="156"/>
      <c r="G105" s="156"/>
    </row>
    <row r="106" spans="2:7" ht="15.6" x14ac:dyDescent="0.3">
      <c r="B106" s="157" t="s">
        <v>99</v>
      </c>
      <c r="C106" s="150"/>
      <c r="D106" s="150"/>
      <c r="E106" s="167" t="s">
        <v>100</v>
      </c>
      <c r="F106" s="167"/>
      <c r="G106" s="167"/>
    </row>
  </sheetData>
  <mergeCells count="42">
    <mergeCell ref="E106:G106"/>
    <mergeCell ref="B92:G92"/>
    <mergeCell ref="B93:G93"/>
    <mergeCell ref="B94:G94"/>
    <mergeCell ref="B95:G95"/>
    <mergeCell ref="B96:G96"/>
    <mergeCell ref="B97:G97"/>
    <mergeCell ref="B98:G98"/>
    <mergeCell ref="B99:G99"/>
    <mergeCell ref="B100:G100"/>
    <mergeCell ref="B101:G101"/>
    <mergeCell ref="B102:G102"/>
    <mergeCell ref="B91:G91"/>
    <mergeCell ref="B66:C68"/>
    <mergeCell ref="D66:D68"/>
    <mergeCell ref="F66:F67"/>
    <mergeCell ref="C83:F83"/>
    <mergeCell ref="C84:F84"/>
    <mergeCell ref="C85:F85"/>
    <mergeCell ref="C86:F86"/>
    <mergeCell ref="C87:F87"/>
    <mergeCell ref="C88:F88"/>
    <mergeCell ref="B89:G89"/>
    <mergeCell ref="B90:G90"/>
    <mergeCell ref="C65:F65"/>
    <mergeCell ref="B6:G6"/>
    <mergeCell ref="B7:G7"/>
    <mergeCell ref="B8:G8"/>
    <mergeCell ref="B9:G9"/>
    <mergeCell ref="B10:D10"/>
    <mergeCell ref="F10:G10"/>
    <mergeCell ref="B12:C14"/>
    <mergeCell ref="C57:G57"/>
    <mergeCell ref="B60:F60"/>
    <mergeCell ref="C63:F63"/>
    <mergeCell ref="C64:F64"/>
    <mergeCell ref="B5:G5"/>
    <mergeCell ref="B2:G2"/>
    <mergeCell ref="B3:G3"/>
    <mergeCell ref="H3:H4"/>
    <mergeCell ref="I3:I4"/>
    <mergeCell ref="B4:G4"/>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PRESUPUESTO OFICIAL Entidad</vt:lpstr>
      <vt:lpstr>PRESUPUESTO ECONOMICA Prop.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Sepúlveda Buitrago</dc:creator>
  <cp:keywords/>
  <dc:description/>
  <cp:lastModifiedBy>sebastian curiel</cp:lastModifiedBy>
  <cp:revision/>
  <dcterms:created xsi:type="dcterms:W3CDTF">2023-07-18T17:47:23Z</dcterms:created>
  <dcterms:modified xsi:type="dcterms:W3CDTF">2023-10-17T15:29:58Z</dcterms:modified>
  <cp:category/>
  <cp:contentStatus/>
</cp:coreProperties>
</file>