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C:\Users\marti\Desktop\"/>
    </mc:Choice>
  </mc:AlternateContent>
  <xr:revisionPtr revIDLastSave="0" documentId="8_{FF60A9E9-5DB9-42D8-BAD6-444FA1137647}" xr6:coauthVersionLast="47" xr6:coauthVersionMax="47" xr10:uidLastSave="{00000000-0000-0000-0000-000000000000}"/>
  <bookViews>
    <workbookView xWindow="-120" yWindow="-120" windowWidth="20730" windowHeight="11160" tabRatio="754" firstSheet="8" activeTab="8" xr2:uid="{00000000-000D-0000-FFFF-FFFF00000000}"/>
  </bookViews>
  <sheets>
    <sheet name="LOTE 1(Multiparametros)" sheetId="16" r:id="rId1"/>
    <sheet name="LOTE 2(Hornos, Muflas, Nev, In)" sheetId="14" r:id="rId2"/>
    <sheet name="LOTE 3(Micro y Disp)" sheetId="15" r:id="rId3"/>
    <sheet name="LOTE 4(Cab Flujo)" sheetId="20" r:id="rId4"/>
    <sheet name="LOTE 5(Balanzas)" sheetId="13" r:id="rId5"/>
    <sheet name="LOTE 6(Hidrometros)" sheetId="26" r:id="rId6"/>
    <sheet name="LOTE 7(termohigr y termometros)" sheetId="27" r:id="rId7"/>
    <sheet name="LOTE 8(termomet)" sheetId="28" r:id="rId8"/>
    <sheet name="Seguimiento" sheetId="25" r:id="rId9"/>
  </sheets>
  <definedNames>
    <definedName name="_xlnm.Print_Area" localSheetId="8">Seguimiento!$A$1:$N$12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4" i="15" l="1"/>
  <c r="O63" i="15"/>
  <c r="L64" i="15"/>
  <c r="L63" i="15"/>
  <c r="I64" i="15"/>
  <c r="I63" i="15"/>
  <c r="F65" i="15"/>
  <c r="F64" i="15"/>
  <c r="F63" i="15"/>
  <c r="O40" i="15"/>
  <c r="L40" i="15"/>
  <c r="I40" i="15"/>
  <c r="F40" i="15"/>
  <c r="O38" i="15"/>
  <c r="L38" i="15"/>
  <c r="I38" i="15"/>
  <c r="F38" i="15"/>
  <c r="O13" i="15"/>
  <c r="L13" i="15"/>
  <c r="I13" i="15"/>
  <c r="F13" i="15"/>
  <c r="K3" i="25"/>
  <c r="B11" i="25"/>
  <c r="J10" i="25"/>
  <c r="H10" i="25"/>
  <c r="F10" i="25"/>
  <c r="E10" i="25"/>
  <c r="C10" i="25"/>
  <c r="B10" i="25"/>
  <c r="R20" i="28"/>
  <c r="O20" i="28"/>
  <c r="L20" i="28"/>
  <c r="I20" i="28"/>
  <c r="F20" i="28"/>
  <c r="Q19" i="28"/>
  <c r="R19" i="28" s="1"/>
  <c r="N19" i="28"/>
  <c r="O19" i="28" s="1"/>
  <c r="K19" i="28"/>
  <c r="L19" i="28" s="1"/>
  <c r="H19" i="28"/>
  <c r="I19" i="28" s="1"/>
  <c r="E19" i="28"/>
  <c r="F19" i="28" s="1"/>
  <c r="Q18" i="28"/>
  <c r="R18" i="28" s="1"/>
  <c r="N18" i="28"/>
  <c r="O18" i="28" s="1"/>
  <c r="K18" i="28"/>
  <c r="L18" i="28" s="1"/>
  <c r="H18" i="28"/>
  <c r="I18" i="28" s="1"/>
  <c r="E18" i="28"/>
  <c r="F18" i="28" s="1"/>
  <c r="Q17" i="28"/>
  <c r="R17" i="28" s="1"/>
  <c r="N17" i="28"/>
  <c r="O17" i="28" s="1"/>
  <c r="K17" i="28"/>
  <c r="L17" i="28" s="1"/>
  <c r="H17" i="28"/>
  <c r="I17" i="28" s="1"/>
  <c r="E17" i="28"/>
  <c r="F17" i="28" s="1"/>
  <c r="Q16" i="28"/>
  <c r="R16" i="28" s="1"/>
  <c r="N16" i="28"/>
  <c r="O16" i="28" s="1"/>
  <c r="K16" i="28"/>
  <c r="L16" i="28" s="1"/>
  <c r="H16" i="28"/>
  <c r="I16" i="28" s="1"/>
  <c r="E16" i="28"/>
  <c r="F16" i="28" s="1"/>
  <c r="Q15" i="28"/>
  <c r="R15" i="28" s="1"/>
  <c r="N15" i="28"/>
  <c r="O15" i="28" s="1"/>
  <c r="K15" i="28"/>
  <c r="L15" i="28" s="1"/>
  <c r="H15" i="28"/>
  <c r="I15" i="28" s="1"/>
  <c r="E15" i="28"/>
  <c r="F15" i="28" s="1"/>
  <c r="Q14" i="28"/>
  <c r="R14" i="28" s="1"/>
  <c r="N14" i="28"/>
  <c r="O14" i="28" s="1"/>
  <c r="K14" i="28"/>
  <c r="L14" i="28" s="1"/>
  <c r="H14" i="28"/>
  <c r="I14" i="28" s="1"/>
  <c r="E14" i="28"/>
  <c r="F14" i="28" s="1"/>
  <c r="Q13" i="28"/>
  <c r="R13" i="28" s="1"/>
  <c r="N13" i="28"/>
  <c r="O13" i="28" s="1"/>
  <c r="K13" i="28"/>
  <c r="L13" i="28" s="1"/>
  <c r="H13" i="28"/>
  <c r="I13" i="28" s="1"/>
  <c r="E13" i="28"/>
  <c r="F13" i="28" s="1"/>
  <c r="Q12" i="28"/>
  <c r="R12" i="28" s="1"/>
  <c r="N12" i="28"/>
  <c r="O12" i="28" s="1"/>
  <c r="K12" i="28"/>
  <c r="L12" i="28" s="1"/>
  <c r="H12" i="28"/>
  <c r="I12" i="28" s="1"/>
  <c r="E12" i="28"/>
  <c r="F12" i="28" s="1"/>
  <c r="Q11" i="28"/>
  <c r="R11" i="28" s="1"/>
  <c r="N11" i="28"/>
  <c r="O11" i="28" s="1"/>
  <c r="K11" i="28"/>
  <c r="L11" i="28" s="1"/>
  <c r="H11" i="28"/>
  <c r="I11" i="28" s="1"/>
  <c r="E11" i="28"/>
  <c r="F11" i="28" s="1"/>
  <c r="Q10" i="28"/>
  <c r="R21" i="28" s="1"/>
  <c r="N10" i="28"/>
  <c r="O21" i="28" s="1"/>
  <c r="K10" i="28"/>
  <c r="L21" i="28" s="1"/>
  <c r="H10" i="28"/>
  <c r="I21" i="28" s="1"/>
  <c r="E10" i="28"/>
  <c r="F21" i="28" s="1"/>
  <c r="H4" i="25"/>
  <c r="Q17" i="27"/>
  <c r="R17" i="27" s="1"/>
  <c r="N17" i="27"/>
  <c r="O17" i="27" s="1"/>
  <c r="K17" i="27"/>
  <c r="L17" i="27" s="1"/>
  <c r="H17" i="27"/>
  <c r="I17" i="27" s="1"/>
  <c r="E17" i="27"/>
  <c r="F17" i="27" s="1"/>
  <c r="Q16" i="27"/>
  <c r="R16" i="27" s="1"/>
  <c r="N16" i="27"/>
  <c r="O16" i="27" s="1"/>
  <c r="K16" i="27"/>
  <c r="L16" i="27" s="1"/>
  <c r="H16" i="27"/>
  <c r="I16" i="27" s="1"/>
  <c r="E16" i="27"/>
  <c r="F16" i="27" s="1"/>
  <c r="N60" i="15"/>
  <c r="O60" i="15" s="1"/>
  <c r="K60" i="15"/>
  <c r="L60" i="15" s="1"/>
  <c r="H60" i="15"/>
  <c r="I60" i="15" s="1"/>
  <c r="E60" i="15"/>
  <c r="F60" i="15" s="1"/>
  <c r="N59" i="15"/>
  <c r="O59" i="15" s="1"/>
  <c r="K59" i="15"/>
  <c r="L59" i="15" s="1"/>
  <c r="H59" i="15"/>
  <c r="I59" i="15" s="1"/>
  <c r="E59" i="15"/>
  <c r="F59" i="15" s="1"/>
  <c r="N61" i="15"/>
  <c r="O61" i="15" s="1"/>
  <c r="K61" i="15"/>
  <c r="L61" i="15" s="1"/>
  <c r="H61" i="15"/>
  <c r="I61" i="15" s="1"/>
  <c r="E61" i="15"/>
  <c r="F61" i="15" s="1"/>
  <c r="N58" i="15"/>
  <c r="O58" i="15" s="1"/>
  <c r="K58" i="15"/>
  <c r="L58" i="15" s="1"/>
  <c r="H58" i="15"/>
  <c r="I58" i="15" s="1"/>
  <c r="E58" i="15"/>
  <c r="F58" i="15" s="1"/>
  <c r="N57" i="15"/>
  <c r="O57" i="15" s="1"/>
  <c r="K57" i="15"/>
  <c r="L57" i="15" s="1"/>
  <c r="H57" i="15"/>
  <c r="I57" i="15" s="1"/>
  <c r="E57" i="15"/>
  <c r="F57" i="15" s="1"/>
  <c r="N55" i="15"/>
  <c r="O55" i="15" s="1"/>
  <c r="K55" i="15"/>
  <c r="L55" i="15" s="1"/>
  <c r="H55" i="15"/>
  <c r="I55" i="15" s="1"/>
  <c r="E55" i="15"/>
  <c r="F55" i="15" s="1"/>
  <c r="N54" i="15"/>
  <c r="O54" i="15" s="1"/>
  <c r="K54" i="15"/>
  <c r="L54" i="15" s="1"/>
  <c r="H54" i="15"/>
  <c r="I54" i="15" s="1"/>
  <c r="E54" i="15"/>
  <c r="F54" i="15" s="1"/>
  <c r="N53" i="15"/>
  <c r="O53" i="15" s="1"/>
  <c r="K53" i="15"/>
  <c r="L53" i="15" s="1"/>
  <c r="H53" i="15"/>
  <c r="I53" i="15" s="1"/>
  <c r="E53" i="15"/>
  <c r="F53" i="15" s="1"/>
  <c r="R23" i="27"/>
  <c r="Q22" i="27"/>
  <c r="R22" i="27" s="1"/>
  <c r="Q21" i="27"/>
  <c r="R21" i="27" s="1"/>
  <c r="Q19" i="27"/>
  <c r="R19" i="27" s="1"/>
  <c r="Q18" i="27"/>
  <c r="R18" i="27" s="1"/>
  <c r="Q15" i="27"/>
  <c r="R15" i="27" s="1"/>
  <c r="Q14" i="27"/>
  <c r="R14" i="27" s="1"/>
  <c r="Q13" i="27"/>
  <c r="R13" i="27" s="1"/>
  <c r="Q12" i="27"/>
  <c r="R12" i="27" s="1"/>
  <c r="Q11" i="27"/>
  <c r="R11" i="27" s="1"/>
  <c r="Q10" i="27"/>
  <c r="J8" i="25"/>
  <c r="I8" i="25"/>
  <c r="J3" i="25"/>
  <c r="I3" i="25"/>
  <c r="X19" i="13"/>
  <c r="X18" i="13"/>
  <c r="X20" i="13" s="1"/>
  <c r="U19" i="13"/>
  <c r="U18" i="13"/>
  <c r="U20" i="13" s="1"/>
  <c r="T17" i="13"/>
  <c r="U17" i="13" s="1"/>
  <c r="T11" i="13"/>
  <c r="U11" i="13" s="1"/>
  <c r="T12" i="13"/>
  <c r="U12" i="13" s="1"/>
  <c r="T13" i="13"/>
  <c r="U13" i="13" s="1"/>
  <c r="T14" i="13"/>
  <c r="U14" i="13" s="1"/>
  <c r="T15" i="13"/>
  <c r="U15" i="13" s="1"/>
  <c r="T10" i="13"/>
  <c r="U10" i="13" s="1"/>
  <c r="W17" i="13"/>
  <c r="X17" i="13" s="1"/>
  <c r="W15" i="13"/>
  <c r="X15" i="13" s="1"/>
  <c r="W14" i="13"/>
  <c r="X14" i="13" s="1"/>
  <c r="W13" i="13"/>
  <c r="X13" i="13" s="1"/>
  <c r="W12" i="13"/>
  <c r="X12" i="13" s="1"/>
  <c r="W11" i="13"/>
  <c r="X11" i="13" s="1"/>
  <c r="W10" i="13"/>
  <c r="E3" i="25"/>
  <c r="Q17" i="13"/>
  <c r="R17" i="13"/>
  <c r="R18" i="13"/>
  <c r="Q10" i="13"/>
  <c r="R10" i="13"/>
  <c r="Q11" i="13"/>
  <c r="R11" i="13"/>
  <c r="Q12" i="13"/>
  <c r="R12" i="13"/>
  <c r="Q13" i="13"/>
  <c r="R13" i="13"/>
  <c r="Q14" i="13"/>
  <c r="R14" i="13"/>
  <c r="Q15" i="13"/>
  <c r="R15" i="13"/>
  <c r="H3" i="25"/>
  <c r="N24" i="14"/>
  <c r="O24" i="14"/>
  <c r="O25" i="14"/>
  <c r="N22" i="14"/>
  <c r="O22" i="14"/>
  <c r="N19" i="14"/>
  <c r="O19" i="14"/>
  <c r="N20" i="14"/>
  <c r="O20" i="14"/>
  <c r="N10" i="14"/>
  <c r="O10" i="14"/>
  <c r="N11" i="14"/>
  <c r="O11" i="14"/>
  <c r="N12" i="14"/>
  <c r="O12" i="14"/>
  <c r="N13" i="14"/>
  <c r="O13" i="14"/>
  <c r="N14" i="14"/>
  <c r="O14" i="14"/>
  <c r="N15" i="14"/>
  <c r="O15" i="14"/>
  <c r="N16" i="14"/>
  <c r="O16" i="14"/>
  <c r="N17" i="14"/>
  <c r="O17" i="14"/>
  <c r="G3" i="25"/>
  <c r="F3" i="25"/>
  <c r="D3" i="25"/>
  <c r="D4" i="25"/>
  <c r="C9" i="25"/>
  <c r="C7" i="25"/>
  <c r="C3" i="25"/>
  <c r="N22" i="27"/>
  <c r="O22" i="27" s="1"/>
  <c r="N21" i="27"/>
  <c r="O21" i="27" s="1"/>
  <c r="N19" i="27"/>
  <c r="O19" i="27" s="1"/>
  <c r="N18" i="27"/>
  <c r="O18" i="27" s="1"/>
  <c r="N15" i="27"/>
  <c r="O15" i="27" s="1"/>
  <c r="N14" i="27"/>
  <c r="O14" i="27" s="1"/>
  <c r="N13" i="27"/>
  <c r="O13" i="27" s="1"/>
  <c r="N12" i="27"/>
  <c r="O12" i="27" s="1"/>
  <c r="N11" i="27"/>
  <c r="O11" i="27" s="1"/>
  <c r="N10" i="27"/>
  <c r="O24" i="27" s="1"/>
  <c r="K22" i="27"/>
  <c r="L22" i="27" s="1"/>
  <c r="K21" i="27"/>
  <c r="L21" i="27" s="1"/>
  <c r="K19" i="27"/>
  <c r="L19" i="27" s="1"/>
  <c r="K18" i="27"/>
  <c r="L18" i="27" s="1"/>
  <c r="K15" i="27"/>
  <c r="L15" i="27" s="1"/>
  <c r="K14" i="27"/>
  <c r="L14" i="27" s="1"/>
  <c r="K13" i="27"/>
  <c r="L13" i="27" s="1"/>
  <c r="K12" i="27"/>
  <c r="L12" i="27" s="1"/>
  <c r="K11" i="27"/>
  <c r="L11" i="27" s="1"/>
  <c r="K10" i="27"/>
  <c r="L24" i="27" s="1"/>
  <c r="H22" i="27"/>
  <c r="I22" i="27" s="1"/>
  <c r="H21" i="27"/>
  <c r="I21" i="27" s="1"/>
  <c r="E22" i="27"/>
  <c r="F22" i="27" s="1"/>
  <c r="E21" i="27"/>
  <c r="F21" i="27" s="1"/>
  <c r="N14" i="26"/>
  <c r="O14" i="26" s="1"/>
  <c r="N13" i="26"/>
  <c r="O13" i="26" s="1"/>
  <c r="N12" i="26"/>
  <c r="O12" i="26" s="1"/>
  <c r="N11" i="26"/>
  <c r="O11" i="26" s="1"/>
  <c r="N10" i="26"/>
  <c r="O10" i="26" s="1"/>
  <c r="K14" i="26"/>
  <c r="L14" i="26" s="1"/>
  <c r="K13" i="26"/>
  <c r="L13" i="26" s="1"/>
  <c r="K12" i="26"/>
  <c r="L12" i="26" s="1"/>
  <c r="K11" i="26"/>
  <c r="L11" i="26" s="1"/>
  <c r="K10" i="26"/>
  <c r="L10" i="26" s="1"/>
  <c r="K24" i="14"/>
  <c r="L24" i="14" s="1"/>
  <c r="H24" i="14"/>
  <c r="I24" i="14" s="1"/>
  <c r="E24" i="14"/>
  <c r="F24" i="14" s="1"/>
  <c r="H22" i="14"/>
  <c r="I22" i="14" s="1"/>
  <c r="K22" i="14"/>
  <c r="L22" i="14" s="1"/>
  <c r="K20" i="14"/>
  <c r="L20" i="14" s="1"/>
  <c r="K19" i="14"/>
  <c r="L19" i="14" s="1"/>
  <c r="K17" i="14"/>
  <c r="L17" i="14" s="1"/>
  <c r="K16" i="14"/>
  <c r="L16" i="14" s="1"/>
  <c r="K15" i="14"/>
  <c r="L15" i="14" s="1"/>
  <c r="K14" i="14"/>
  <c r="L14" i="14" s="1"/>
  <c r="K13" i="14"/>
  <c r="L13" i="14" s="1"/>
  <c r="K12" i="14"/>
  <c r="L12" i="14" s="1"/>
  <c r="K11" i="14"/>
  <c r="L11" i="14" s="1"/>
  <c r="K10" i="14"/>
  <c r="L10" i="14" s="1"/>
  <c r="N17" i="13"/>
  <c r="O17" i="13" s="1"/>
  <c r="N15" i="13"/>
  <c r="O15" i="13" s="1"/>
  <c r="N14" i="13"/>
  <c r="O14" i="13" s="1"/>
  <c r="N13" i="13"/>
  <c r="O13" i="13" s="1"/>
  <c r="N12" i="13"/>
  <c r="O12" i="13" s="1"/>
  <c r="N11" i="13"/>
  <c r="O11" i="13" s="1"/>
  <c r="N10" i="13"/>
  <c r="O10" i="13" s="1"/>
  <c r="K17" i="13"/>
  <c r="L17" i="13" s="1"/>
  <c r="K15" i="13"/>
  <c r="L15" i="13" s="1"/>
  <c r="K14" i="13"/>
  <c r="L14" i="13" s="1"/>
  <c r="K13" i="13"/>
  <c r="L13" i="13" s="1"/>
  <c r="K12" i="13"/>
  <c r="L12" i="13" s="1"/>
  <c r="K11" i="13"/>
  <c r="L11" i="13" s="1"/>
  <c r="K10" i="13"/>
  <c r="L10" i="13" s="1"/>
  <c r="H17" i="13"/>
  <c r="I17" i="13" s="1"/>
  <c r="L18" i="13"/>
  <c r="H20" i="14"/>
  <c r="I20" i="14" s="1"/>
  <c r="H19" i="14"/>
  <c r="I19" i="14" s="1"/>
  <c r="H15" i="27"/>
  <c r="I15" i="27"/>
  <c r="H18" i="27"/>
  <c r="I18" i="27"/>
  <c r="E15" i="27"/>
  <c r="F15" i="27"/>
  <c r="E18" i="27"/>
  <c r="F18" i="27"/>
  <c r="O16" i="26"/>
  <c r="O15" i="26"/>
  <c r="L15" i="26"/>
  <c r="I15" i="26"/>
  <c r="F15" i="26"/>
  <c r="O18" i="13"/>
  <c r="I18" i="13"/>
  <c r="F18" i="13"/>
  <c r="F25" i="14"/>
  <c r="L26" i="14"/>
  <c r="L25" i="14"/>
  <c r="I25" i="14"/>
  <c r="O11" i="16"/>
  <c r="L11" i="16"/>
  <c r="I11" i="16"/>
  <c r="O23" i="27"/>
  <c r="L23" i="27"/>
  <c r="I23" i="27"/>
  <c r="F23" i="27"/>
  <c r="N62" i="15"/>
  <c r="O62" i="15" s="1"/>
  <c r="K62" i="15"/>
  <c r="L62" i="15" s="1"/>
  <c r="H62" i="15"/>
  <c r="I62" i="15" s="1"/>
  <c r="E62" i="15"/>
  <c r="F62" i="15" s="1"/>
  <c r="N56" i="15"/>
  <c r="O56" i="15" s="1"/>
  <c r="K56" i="15"/>
  <c r="L56" i="15" s="1"/>
  <c r="H56" i="15"/>
  <c r="I56" i="15" s="1"/>
  <c r="E56" i="15"/>
  <c r="F56" i="15" s="1"/>
  <c r="N52" i="15"/>
  <c r="O52" i="15" s="1"/>
  <c r="K52" i="15"/>
  <c r="L52" i="15" s="1"/>
  <c r="H52" i="15"/>
  <c r="I52" i="15" s="1"/>
  <c r="E52" i="15"/>
  <c r="F52" i="15" s="1"/>
  <c r="N51" i="15"/>
  <c r="O51" i="15" s="1"/>
  <c r="K51" i="15"/>
  <c r="L51" i="15" s="1"/>
  <c r="H51" i="15"/>
  <c r="I51" i="15" s="1"/>
  <c r="E51" i="15"/>
  <c r="F51" i="15" s="1"/>
  <c r="N49" i="15"/>
  <c r="O49" i="15" s="1"/>
  <c r="K49" i="15"/>
  <c r="L49" i="15" s="1"/>
  <c r="H49" i="15"/>
  <c r="I49" i="15" s="1"/>
  <c r="E49" i="15"/>
  <c r="F49" i="15" s="1"/>
  <c r="N48" i="15"/>
  <c r="O48" i="15" s="1"/>
  <c r="K48" i="15"/>
  <c r="L48" i="15" s="1"/>
  <c r="H48" i="15"/>
  <c r="I48" i="15" s="1"/>
  <c r="E48" i="15"/>
  <c r="F48" i="15" s="1"/>
  <c r="B9" i="25"/>
  <c r="B8" i="25"/>
  <c r="B7" i="25"/>
  <c r="B6" i="25"/>
  <c r="B5" i="25"/>
  <c r="B4" i="25"/>
  <c r="H19" i="27"/>
  <c r="I19" i="27" s="1"/>
  <c r="E19" i="27"/>
  <c r="F19" i="27" s="1"/>
  <c r="H14" i="27"/>
  <c r="I14" i="27" s="1"/>
  <c r="E14" i="27"/>
  <c r="F14" i="27" s="1"/>
  <c r="H13" i="27"/>
  <c r="I13" i="27" s="1"/>
  <c r="E13" i="27"/>
  <c r="F13" i="27" s="1"/>
  <c r="H12" i="27"/>
  <c r="I12" i="27" s="1"/>
  <c r="E12" i="27"/>
  <c r="F12" i="27" s="1"/>
  <c r="H11" i="27"/>
  <c r="I11" i="27" s="1"/>
  <c r="E11" i="27"/>
  <c r="F11" i="27" s="1"/>
  <c r="H10" i="27"/>
  <c r="E10" i="27"/>
  <c r="H14" i="26"/>
  <c r="I14" i="26" s="1"/>
  <c r="E14" i="26"/>
  <c r="F14" i="26" s="1"/>
  <c r="H13" i="26"/>
  <c r="I13" i="26" s="1"/>
  <c r="E13" i="26"/>
  <c r="F13" i="26" s="1"/>
  <c r="H12" i="26"/>
  <c r="I12" i="26" s="1"/>
  <c r="E12" i="26"/>
  <c r="F12" i="26" s="1"/>
  <c r="H11" i="26"/>
  <c r="I11" i="26" s="1"/>
  <c r="E11" i="26"/>
  <c r="F11" i="26" s="1"/>
  <c r="H10" i="26"/>
  <c r="E10" i="26"/>
  <c r="R22" i="28" l="1"/>
  <c r="O22" i="28"/>
  <c r="L22" i="28"/>
  <c r="K11" i="25" s="1"/>
  <c r="I22" i="28"/>
  <c r="H11" i="25" s="1"/>
  <c r="F22" i="28"/>
  <c r="C11" i="25" s="1"/>
  <c r="N4" i="25"/>
  <c r="O4" i="25"/>
  <c r="R10" i="25"/>
  <c r="Q10" i="25"/>
  <c r="P10" i="25"/>
  <c r="O10" i="25"/>
  <c r="N10" i="25"/>
  <c r="F10" i="28"/>
  <c r="I10" i="28"/>
  <c r="L10" i="28"/>
  <c r="O10" i="28"/>
  <c r="R10" i="28"/>
  <c r="R24" i="27"/>
  <c r="R10" i="27"/>
  <c r="R25" i="27"/>
  <c r="X10" i="13"/>
  <c r="R19" i="13"/>
  <c r="R20" i="13" s="1"/>
  <c r="H8" i="25" s="1"/>
  <c r="O26" i="14"/>
  <c r="O27" i="14" s="1"/>
  <c r="H5" i="25" s="1"/>
  <c r="F10" i="26"/>
  <c r="F16" i="26"/>
  <c r="I10" i="26"/>
  <c r="I16" i="26"/>
  <c r="F10" i="27"/>
  <c r="F24" i="27"/>
  <c r="I10" i="27"/>
  <c r="I24" i="27"/>
  <c r="O10" i="27"/>
  <c r="L10" i="27"/>
  <c r="L16" i="26"/>
  <c r="O19" i="13"/>
  <c r="F25" i="27"/>
  <c r="L25" i="27"/>
  <c r="O25" i="27"/>
  <c r="I25" i="27"/>
  <c r="L17" i="26"/>
  <c r="O17" i="26"/>
  <c r="F17" i="26"/>
  <c r="I17" i="26"/>
  <c r="H9" i="25" s="1"/>
  <c r="O9" i="25" s="1"/>
  <c r="R11" i="25" l="1"/>
  <c r="Q11" i="25"/>
  <c r="P11" i="25"/>
  <c r="O11" i="25"/>
  <c r="N11" i="25"/>
  <c r="E10" i="13"/>
  <c r="F10" i="13" s="1"/>
  <c r="H10" i="13"/>
  <c r="I10" i="13" l="1"/>
  <c r="F11" i="16"/>
  <c r="N10" i="16"/>
  <c r="O12" i="16" s="1"/>
  <c r="K10" i="16"/>
  <c r="H10" i="16"/>
  <c r="I12" i="16" s="1"/>
  <c r="N46" i="15"/>
  <c r="O46" i="15" s="1"/>
  <c r="K46" i="15"/>
  <c r="L46" i="15" s="1"/>
  <c r="H46" i="15"/>
  <c r="I46" i="15" s="1"/>
  <c r="N45" i="15"/>
  <c r="O45" i="15" s="1"/>
  <c r="K45" i="15"/>
  <c r="L45" i="15" s="1"/>
  <c r="H45" i="15"/>
  <c r="I45" i="15" s="1"/>
  <c r="N44" i="15"/>
  <c r="O44" i="15" s="1"/>
  <c r="K44" i="15"/>
  <c r="L44" i="15" s="1"/>
  <c r="H44" i="15"/>
  <c r="I44" i="15" s="1"/>
  <c r="N43" i="15"/>
  <c r="O43" i="15" s="1"/>
  <c r="K43" i="15"/>
  <c r="L43" i="15" s="1"/>
  <c r="H43" i="15"/>
  <c r="I43" i="15" s="1"/>
  <c r="N42" i="15"/>
  <c r="O42" i="15" s="1"/>
  <c r="K42" i="15"/>
  <c r="L42" i="15" s="1"/>
  <c r="H42" i="15"/>
  <c r="I42" i="15" s="1"/>
  <c r="N41" i="15"/>
  <c r="O41" i="15" s="1"/>
  <c r="K41" i="15"/>
  <c r="L41" i="15" s="1"/>
  <c r="H41" i="15"/>
  <c r="I41" i="15" s="1"/>
  <c r="N40" i="15"/>
  <c r="K40" i="15"/>
  <c r="H40" i="15"/>
  <c r="N39" i="15"/>
  <c r="O39" i="15" s="1"/>
  <c r="K39" i="15"/>
  <c r="L39" i="15" s="1"/>
  <c r="H39" i="15"/>
  <c r="I39" i="15" s="1"/>
  <c r="N38" i="15"/>
  <c r="K38" i="15"/>
  <c r="H38" i="15"/>
  <c r="N37" i="15"/>
  <c r="O37" i="15" s="1"/>
  <c r="K37" i="15"/>
  <c r="L37" i="15" s="1"/>
  <c r="H37" i="15"/>
  <c r="I37" i="15" s="1"/>
  <c r="N36" i="15"/>
  <c r="O36" i="15" s="1"/>
  <c r="K36" i="15"/>
  <c r="L36" i="15" s="1"/>
  <c r="H36" i="15"/>
  <c r="I36" i="15" s="1"/>
  <c r="N35" i="15"/>
  <c r="O35" i="15" s="1"/>
  <c r="K35" i="15"/>
  <c r="L35" i="15" s="1"/>
  <c r="H35" i="15"/>
  <c r="I35" i="15" s="1"/>
  <c r="N34" i="15"/>
  <c r="O34" i="15" s="1"/>
  <c r="K34" i="15"/>
  <c r="L34" i="15" s="1"/>
  <c r="H34" i="15"/>
  <c r="I34" i="15" s="1"/>
  <c r="N33" i="15"/>
  <c r="O33" i="15" s="1"/>
  <c r="K33" i="15"/>
  <c r="L33" i="15" s="1"/>
  <c r="H33" i="15"/>
  <c r="I33" i="15" s="1"/>
  <c r="N10" i="15"/>
  <c r="K10" i="15"/>
  <c r="H10" i="15"/>
  <c r="N31" i="15"/>
  <c r="O31" i="15" s="1"/>
  <c r="K31" i="15"/>
  <c r="L31" i="15" s="1"/>
  <c r="H31" i="15"/>
  <c r="I31" i="15" s="1"/>
  <c r="N30" i="15"/>
  <c r="O30" i="15" s="1"/>
  <c r="K30" i="15"/>
  <c r="L30" i="15" s="1"/>
  <c r="H30" i="15"/>
  <c r="I30" i="15" s="1"/>
  <c r="N29" i="15"/>
  <c r="O29" i="15" s="1"/>
  <c r="K29" i="15"/>
  <c r="L29" i="15" s="1"/>
  <c r="H29" i="15"/>
  <c r="I29" i="15" s="1"/>
  <c r="H10" i="14"/>
  <c r="H17" i="14"/>
  <c r="I17" i="14" s="1"/>
  <c r="H16" i="14"/>
  <c r="I16" i="14" s="1"/>
  <c r="H15" i="14"/>
  <c r="I15" i="14" s="1"/>
  <c r="H14" i="14"/>
  <c r="I14" i="14" s="1"/>
  <c r="H13" i="14"/>
  <c r="I13" i="14" s="1"/>
  <c r="H12" i="14"/>
  <c r="I12" i="14" s="1"/>
  <c r="H11" i="14"/>
  <c r="I11" i="14" s="1"/>
  <c r="N28" i="15"/>
  <c r="O28" i="15" s="1"/>
  <c r="K28" i="15"/>
  <c r="L28" i="15" s="1"/>
  <c r="H28" i="15"/>
  <c r="I28" i="15" s="1"/>
  <c r="N27" i="15"/>
  <c r="O27" i="15" s="1"/>
  <c r="K27" i="15"/>
  <c r="L27" i="15" s="1"/>
  <c r="H27" i="15"/>
  <c r="I27" i="15" s="1"/>
  <c r="N26" i="15"/>
  <c r="O26" i="15" s="1"/>
  <c r="K26" i="15"/>
  <c r="L26" i="15" s="1"/>
  <c r="H26" i="15"/>
  <c r="I26" i="15" s="1"/>
  <c r="N25" i="15"/>
  <c r="O25" i="15" s="1"/>
  <c r="K25" i="15"/>
  <c r="L25" i="15" s="1"/>
  <c r="H25" i="15"/>
  <c r="I25" i="15" s="1"/>
  <c r="N24" i="15"/>
  <c r="O24" i="15" s="1"/>
  <c r="K24" i="15"/>
  <c r="L24" i="15" s="1"/>
  <c r="H24" i="15"/>
  <c r="I24" i="15" s="1"/>
  <c r="N23" i="15"/>
  <c r="O23" i="15" s="1"/>
  <c r="K23" i="15"/>
  <c r="L23" i="15" s="1"/>
  <c r="H23" i="15"/>
  <c r="I23" i="15" s="1"/>
  <c r="N22" i="15"/>
  <c r="O22" i="15" s="1"/>
  <c r="K22" i="15"/>
  <c r="L22" i="15" s="1"/>
  <c r="H22" i="15"/>
  <c r="I22" i="15" s="1"/>
  <c r="N21" i="15"/>
  <c r="O21" i="15" s="1"/>
  <c r="K21" i="15"/>
  <c r="L21" i="15" s="1"/>
  <c r="H21" i="15"/>
  <c r="I21" i="15" s="1"/>
  <c r="N20" i="15"/>
  <c r="O20" i="15" s="1"/>
  <c r="K20" i="15"/>
  <c r="L20" i="15" s="1"/>
  <c r="H20" i="15"/>
  <c r="I20" i="15" s="1"/>
  <c r="N19" i="15"/>
  <c r="O19" i="15" s="1"/>
  <c r="K19" i="15"/>
  <c r="L19" i="15" s="1"/>
  <c r="H19" i="15"/>
  <c r="I19" i="15" s="1"/>
  <c r="N18" i="15"/>
  <c r="O18" i="15" s="1"/>
  <c r="K18" i="15"/>
  <c r="L18" i="15" s="1"/>
  <c r="H18" i="15"/>
  <c r="I18" i="15" s="1"/>
  <c r="N17" i="15"/>
  <c r="O17" i="15" s="1"/>
  <c r="K17" i="15"/>
  <c r="L17" i="15" s="1"/>
  <c r="H17" i="15"/>
  <c r="I17" i="15" s="1"/>
  <c r="N16" i="15"/>
  <c r="O16" i="15" s="1"/>
  <c r="K16" i="15"/>
  <c r="L16" i="15" s="1"/>
  <c r="H16" i="15"/>
  <c r="I16" i="15" s="1"/>
  <c r="N15" i="15"/>
  <c r="O15" i="15" s="1"/>
  <c r="K15" i="15"/>
  <c r="L15" i="15" s="1"/>
  <c r="H15" i="15"/>
  <c r="I15" i="15" s="1"/>
  <c r="N14" i="15"/>
  <c r="O14" i="15" s="1"/>
  <c r="K14" i="15"/>
  <c r="L14" i="15" s="1"/>
  <c r="H14" i="15"/>
  <c r="N13" i="15"/>
  <c r="K13" i="15"/>
  <c r="H13" i="15"/>
  <c r="N12" i="15"/>
  <c r="K12" i="15"/>
  <c r="L12" i="15" s="1"/>
  <c r="H12" i="15"/>
  <c r="I12" i="15" s="1"/>
  <c r="N11" i="15"/>
  <c r="O11" i="15" s="1"/>
  <c r="K11" i="15"/>
  <c r="L11" i="15" s="1"/>
  <c r="H11" i="15"/>
  <c r="I11" i="15" s="1"/>
  <c r="H15" i="13"/>
  <c r="I15" i="13" s="1"/>
  <c r="H14" i="13"/>
  <c r="I14" i="13" s="1"/>
  <c r="H13" i="13"/>
  <c r="I13" i="13" s="1"/>
  <c r="H12" i="13"/>
  <c r="H11" i="13"/>
  <c r="I11" i="13" l="1"/>
  <c r="I19" i="13"/>
  <c r="I10" i="14"/>
  <c r="I26" i="14"/>
  <c r="I10" i="15"/>
  <c r="L10" i="15"/>
  <c r="O10" i="15"/>
  <c r="L10" i="16"/>
  <c r="L12" i="16"/>
  <c r="L19" i="13"/>
  <c r="L20" i="13" s="1"/>
  <c r="F8" i="25" s="1"/>
  <c r="I10" i="16"/>
  <c r="I13" i="16"/>
  <c r="O10" i="16"/>
  <c r="O13" i="16"/>
  <c r="L27" i="14"/>
  <c r="F5" i="25" s="1"/>
  <c r="O20" i="13"/>
  <c r="G8" i="25" s="1"/>
  <c r="L13" i="16"/>
  <c r="I27" i="14"/>
  <c r="E5" i="25" s="1"/>
  <c r="I20" i="13"/>
  <c r="D8" i="25" s="1"/>
  <c r="I65" i="15"/>
  <c r="F6" i="25" s="1"/>
  <c r="L65" i="15"/>
  <c r="G6" i="25" s="1"/>
  <c r="O65" i="15"/>
  <c r="H6" i="25" s="1"/>
  <c r="I12" i="13"/>
  <c r="O12" i="15"/>
  <c r="I14" i="15"/>
  <c r="L12" i="20"/>
  <c r="K11" i="20"/>
  <c r="L11" i="20" s="1"/>
  <c r="K10" i="20"/>
  <c r="I12" i="20"/>
  <c r="H11" i="20"/>
  <c r="I11" i="20" s="1"/>
  <c r="H10" i="20"/>
  <c r="I13" i="20" l="1"/>
  <c r="L13" i="20"/>
  <c r="L14" i="20" s="1"/>
  <c r="I10" i="20"/>
  <c r="L10" i="20"/>
  <c r="I14" i="20"/>
  <c r="H7" i="25" s="1"/>
  <c r="O7" i="25" s="1"/>
  <c r="F12" i="20" l="1"/>
  <c r="E11" i="20"/>
  <c r="F11" i="20" s="1"/>
  <c r="E10" i="20"/>
  <c r="E10" i="16"/>
  <c r="F12" i="16" s="1"/>
  <c r="F13" i="16" s="1"/>
  <c r="E35" i="15"/>
  <c r="F35" i="15" s="1"/>
  <c r="E36" i="15"/>
  <c r="F36" i="15" s="1"/>
  <c r="E37" i="15"/>
  <c r="F37" i="15" s="1"/>
  <c r="E38" i="15"/>
  <c r="E39" i="15"/>
  <c r="F39" i="15" s="1"/>
  <c r="E40" i="15"/>
  <c r="E28" i="15"/>
  <c r="F28" i="15" s="1"/>
  <c r="E11" i="15"/>
  <c r="F11" i="15" s="1"/>
  <c r="E12" i="15"/>
  <c r="F12" i="15" s="1"/>
  <c r="E13" i="15"/>
  <c r="E14" i="15"/>
  <c r="F14" i="15" s="1"/>
  <c r="E15" i="15"/>
  <c r="F15" i="15" s="1"/>
  <c r="E16" i="15"/>
  <c r="F16" i="15" s="1"/>
  <c r="E17" i="15"/>
  <c r="F17" i="15" s="1"/>
  <c r="E18" i="15"/>
  <c r="F18" i="15" s="1"/>
  <c r="E19" i="15"/>
  <c r="F19" i="15" s="1"/>
  <c r="E20" i="15"/>
  <c r="F20" i="15" s="1"/>
  <c r="E21" i="15"/>
  <c r="F21" i="15" s="1"/>
  <c r="E22" i="15"/>
  <c r="F22" i="15" s="1"/>
  <c r="E23" i="15"/>
  <c r="F23" i="15" s="1"/>
  <c r="E46" i="15"/>
  <c r="F46" i="15" s="1"/>
  <c r="E45" i="15"/>
  <c r="F45" i="15" s="1"/>
  <c r="E44" i="15"/>
  <c r="F44" i="15" s="1"/>
  <c r="E43" i="15"/>
  <c r="F43" i="15" s="1"/>
  <c r="E42" i="15"/>
  <c r="F42" i="15" s="1"/>
  <c r="E41" i="15"/>
  <c r="F41" i="15" s="1"/>
  <c r="E34" i="15"/>
  <c r="F34" i="15" s="1"/>
  <c r="E33" i="15"/>
  <c r="F33" i="15" s="1"/>
  <c r="E31" i="15"/>
  <c r="F31" i="15" s="1"/>
  <c r="E30" i="15"/>
  <c r="F30" i="15" s="1"/>
  <c r="E29" i="15"/>
  <c r="F29" i="15" s="1"/>
  <c r="E27" i="15"/>
  <c r="F27" i="15" s="1"/>
  <c r="E26" i="15"/>
  <c r="F26" i="15" s="1"/>
  <c r="E25" i="15"/>
  <c r="F25" i="15" s="1"/>
  <c r="E24" i="15"/>
  <c r="F24" i="15" s="1"/>
  <c r="E10" i="15"/>
  <c r="E22" i="14"/>
  <c r="F22" i="14" s="1"/>
  <c r="E20" i="14"/>
  <c r="F20" i="14" s="1"/>
  <c r="E13" i="14"/>
  <c r="F13" i="14" s="1"/>
  <c r="E14" i="14"/>
  <c r="F14" i="14" s="1"/>
  <c r="E15" i="14"/>
  <c r="F15" i="14" s="1"/>
  <c r="E16" i="14"/>
  <c r="F16" i="14" s="1"/>
  <c r="E17" i="14"/>
  <c r="F17" i="14" s="1"/>
  <c r="E19" i="14"/>
  <c r="F19" i="14" s="1"/>
  <c r="E12" i="14"/>
  <c r="F12" i="14" s="1"/>
  <c r="E11" i="14"/>
  <c r="F11" i="14" s="1"/>
  <c r="E10" i="14"/>
  <c r="F26" i="14" s="1"/>
  <c r="E17" i="13"/>
  <c r="F17" i="13" s="1"/>
  <c r="E15" i="13"/>
  <c r="F15" i="13" s="1"/>
  <c r="E14" i="13"/>
  <c r="F14" i="13" s="1"/>
  <c r="E13" i="13"/>
  <c r="F13" i="13" s="1"/>
  <c r="E12" i="13"/>
  <c r="F12" i="13" s="1"/>
  <c r="E11" i="13"/>
  <c r="F27" i="14" l="1"/>
  <c r="C5" i="25" s="1"/>
  <c r="O5" i="25" s="1"/>
  <c r="F11" i="13"/>
  <c r="F19" i="13"/>
  <c r="F20" i="13"/>
  <c r="C8" i="25" s="1"/>
  <c r="O8" i="25" s="1"/>
  <c r="F13" i="20"/>
  <c r="F14" i="20" s="1"/>
  <c r="F10" i="20"/>
  <c r="F10" i="16"/>
  <c r="F10" i="15"/>
  <c r="F10" i="14"/>
  <c r="C6" i="25" l="1"/>
  <c r="O6" i="25" s="1"/>
  <c r="Q8" i="25"/>
  <c r="R8" i="25"/>
  <c r="N8" i="25"/>
  <c r="P8" i="25"/>
  <c r="R4" i="25"/>
  <c r="Q4" i="25"/>
  <c r="P4" i="25"/>
  <c r="R5" i="25"/>
  <c r="Q5" i="25"/>
  <c r="P5" i="25"/>
  <c r="N5" i="25"/>
  <c r="Q9" i="25"/>
  <c r="P9" i="25"/>
  <c r="R9" i="25"/>
  <c r="N9" i="25"/>
  <c r="R6" i="25"/>
  <c r="N6" i="25"/>
  <c r="Q6" i="25"/>
  <c r="P6" i="25"/>
  <c r="R7" i="25"/>
  <c r="Q7" i="25"/>
  <c r="P7" i="25"/>
  <c r="N7" i="25"/>
  <c r="N12" i="25" l="1"/>
</calcChain>
</file>

<file path=xl/sharedStrings.xml><?xml version="1.0" encoding="utf-8"?>
<sst xmlns="http://schemas.openxmlformats.org/spreadsheetml/2006/main" count="591" uniqueCount="205">
  <si>
    <t>ESTUDIO DE MERCADO 
PROCESO CONTRACTUAL: PRESTACIÓN DEL SERVICIO DE CALIBRACIÓN ACREDITADA DE EQUIPOS E INSTRUMENTOS NO EXCLUSIVOS DEL LABORATORIO NACIONAL DE SUELOS.
CIFRAS EN COP $</t>
  </si>
  <si>
    <r>
      <rPr>
        <b/>
        <sz val="12"/>
        <color rgb="FF000000"/>
        <rFont val="Calibri"/>
        <scheme val="minor"/>
      </rPr>
      <t xml:space="preserve">LOTE No. 1. </t>
    </r>
    <r>
      <rPr>
        <sz val="12"/>
        <color rgb="FF000000"/>
        <rFont val="Calibri"/>
        <scheme val="minor"/>
      </rPr>
      <t>Calibración certificada para un (1) multiparámetro (pH, Conductividad y medidor de iones).</t>
    </r>
  </si>
  <si>
    <t>ITEM</t>
  </si>
  <si>
    <t>DESCRIPCIÓN</t>
  </si>
  <si>
    <t>PROVEEDOR:</t>
  </si>
  <si>
    <t>METRILAB LTDA</t>
  </si>
  <si>
    <t>UNION METROLÓGICA</t>
  </si>
  <si>
    <t>COTIZACIÓN No.</t>
  </si>
  <si>
    <t>VALOR UNITARIO ANTES DE IVA ($)</t>
  </si>
  <si>
    <t>IVA ($)</t>
  </si>
  <si>
    <t>VALOR TOTAL IVA INCLUIDO ($)</t>
  </si>
  <si>
    <t>Calibración certificada del termómetro del equipo, con entrega de certificado de calibración y estado de los electrodos de conductividad eléctrica y pH para buffers certificados (1 mol / l; 0,1 mol / l y 0,01 mol / l y 4,00; 7,00 y 10,00 respectivamente) a 20 °C, y electrodo Redox en tres puntos, con norma nacional e internacional vigente.</t>
  </si>
  <si>
    <t>1 </t>
  </si>
  <si>
    <t>Medidor Multiparámetros (pH, Conductímetro y medidor de iones), marca Sartorius, modelo Meter pp-50, número de serie: PP-5023454433, sin número de placa. 
Incluir: Dos (2) Patrón estándar para conductividad eléctrica con certificado de trazabilidad de cada uno: 1 mol / l; 0,1 mol / l y 0,01 mol / l, presentación 125 ml de cada concentración.</t>
  </si>
  <si>
    <t>TOTAL VALOR DEL LOTE (COP)</t>
  </si>
  <si>
    <t>VALOR TOTAL LOTE ANTES DE IVA</t>
  </si>
  <si>
    <t>IVA (19%)</t>
  </si>
  <si>
    <t>VALOR TOTAL LOTE CON IVA</t>
  </si>
  <si>
    <r>
      <rPr>
        <b/>
        <sz val="12"/>
        <color rgb="FF000000"/>
        <rFont val="Calibri"/>
        <scheme val="minor"/>
      </rPr>
      <t xml:space="preserve">LOTE No. 2. </t>
    </r>
    <r>
      <rPr>
        <sz val="12"/>
        <color rgb="FF000000"/>
        <rFont val="Calibri"/>
        <scheme val="minor"/>
      </rPr>
      <t>Calibración certificada de ocho(8) hornos, dos (2) muflas, una (1) incubadora, un (1) baño termostatado.</t>
    </r>
  </si>
  <si>
    <t>COMPAÑÍA NACIONAL DE METROLOGIA SAS</t>
  </si>
  <si>
    <t>METROLOGIC COLOMBIA SAS</t>
  </si>
  <si>
    <t xml:space="preserve">INDUSTRIA Y METROLOGIA LTDA </t>
  </si>
  <si>
    <t>UNION METROLOGICA LTDA</t>
  </si>
  <si>
    <t>0076-23T</t>
  </si>
  <si>
    <t>ITEM 1. Calibración certificada bajo ISO 17025:2017 de hornos. Entregando el reporte de calibración con homogeneidad, estabilidad y corrección de temperatura. También debe expresarse si cumple con los requisitos respecto a los parámetros máximos y mínimos según norma nacional o internacional vigente, se debe realizar calibración en tres o cuatro puntos de tres o cuatro puntos de temperatura para: (8) Hornos:</t>
  </si>
  <si>
    <t>1.1 </t>
  </si>
  <si>
    <t>Horno, marca Despatch, modelo DOC-67, número de serie: 151166, sin número de placa, verificar a: 40°C, 70 ºC y 105 ºC.  </t>
  </si>
  <si>
    <t>1.2</t>
  </si>
  <si>
    <t>Horno termostatado, marca DESPATCH, modelo LAC-67, número de serie 151169, número de placa IGAC 10573, verificar a: 40°C, 70 ºC y 105 ºC.  </t>
  </si>
  <si>
    <t>1.3</t>
  </si>
  <si>
    <t>Horno, marca BAIRD – TATLOCK, modelo B. S2648, sin número de serie, número de placa 06674, verificar a: 70 ºC 105 ºC y 130 ºC.  </t>
  </si>
  <si>
    <t>1.4</t>
  </si>
  <si>
    <t>Horno, Marca BlueM, Modelo OV-8A, número de serie: OV-1-9975, número de placa 06496. verificar Tres (3) puntos: 70 ºC, 105 ºC y 130 ºC 9,035 Litros </t>
  </si>
  <si>
    <t>1.5</t>
  </si>
  <si>
    <t>Horno, Marca 1 Dies, Modelo D240, sin número de serie, verificar Tres (3) puntos: 70 ºC; 105 ºC; 200 ºC 240 Litros.  </t>
  </si>
  <si>
    <t>1.6</t>
  </si>
  <si>
    <t>Horno, Marca 1 DSIES/TOKY, Modelo D-240, sin número de serie, número de placa 16081. verificar Tres (3) puntos: 40 ºC 70 ºC y 105 ºC 240 Litros  </t>
  </si>
  <si>
    <t>1.7</t>
  </si>
  <si>
    <t>Horno, Marca 1DIES/IBC, Modelo D-240, sin número de serie, número de placa 16082. verificar Tres (3) puntos: 40 ºC 70 ºC y 105 ºC 240 Litros.  </t>
  </si>
  <si>
    <t>1.8</t>
  </si>
  <si>
    <t>Horno, Marca Precisión Scientific, Modelo STG 40, número de serie 24AX-3, sin número de placa. verificar Tres (3) puntos: 35ºC 50ºC y 65ºC, capacidad 45,69 Litros  </t>
  </si>
  <si>
    <t>ITEM 2. Calibración certificada bajo ISO 17025:2017 de dos Muflas. Entregando el reporte de calibración con homogeneidad de la temperatura, estabilidad de temperatura y corrección de temperatura, y demás. También debe expresarse si cumple con los requisitos respecto a los parámetros máximos y mínimos según norma, se debe realizar calibración en tres puntos de temperatura para:</t>
  </si>
  <si>
    <t>2.1</t>
  </si>
  <si>
    <t>Mufla, marca CHECKMAN, modelo M254, número de serie: 05633/61, sin número de placa (High Watts Resistencias, 110 V, KW 3.5, Type M-254), Rango: 0 a 990°C. Verificar a:    350 ºC, 550 ºC y 950 ºC.</t>
  </si>
  <si>
    <t>2.2</t>
  </si>
  <si>
    <t xml:space="preserve">Mufla, marca CENCO - COOLEY, modelo13633-D, número de serie: A -152, sin número de placa rango de trabajo   25°C a 1100°C, Rango de temperatura, exactitud, resolución, sensor de temperatura (clase). Verificar a: 350 ºC, 550 ºC y 950 ºC. se debe tener en cuenta que la incertidumbre tiene que ser menor o igual a 16,6°C. </t>
  </si>
  <si>
    <t>ITEM 3. Calibración certificada de una incubadora bajo ISO 17025:2017. Entregando el reporte de calibración con homogeneidad de la temperatura, estabilidad de temperatura y corrección de temperatura. También debe expresarse si cumple con los requisitos respecto a los parámetros máximos y mínimos según norma, se debe realizar calibración en tres puntos de temperatura para:</t>
  </si>
  <si>
    <t>3.1</t>
  </si>
  <si>
    <t>Incubadora, marca Thelco, Modelo 60, número de serie: 22AD-6, número de placa 16428. Rango de uso: 28 ºC - 44,5 °C.</t>
  </si>
  <si>
    <t>ITEM 4. Calibración certificada bajo ISO 17025:2017 del medio térmico con determinación de homogeneidad, determinación de inestabilidad temporal, disposición de medición de ubicaciones para:</t>
  </si>
  <si>
    <t>4.1</t>
  </si>
  <si>
    <t xml:space="preserve">Baño termostatado, marca LAUDA, modelo ALPHA A-24, número de serie: LCBC4735-09-0502, número de placa 35264. </t>
  </si>
  <si>
    <r>
      <rPr>
        <b/>
        <sz val="12"/>
        <color rgb="FF000000"/>
        <rFont val="Calibri"/>
      </rPr>
      <t xml:space="preserve">LOTE No. 3. </t>
    </r>
    <r>
      <rPr>
        <sz val="12"/>
        <color rgb="FF000000"/>
        <rFont val="Calibri"/>
      </rPr>
      <t>Calibración certificada de instrumentos de volumetría variables para  veintitres (23) micropipetas, dieciseis (16) dispensadores, dos (2) buretas digitales y doce (12) pipetas lowy.</t>
    </r>
  </si>
  <si>
    <t>DETECTO DE COLOMBIA LTDA</t>
  </si>
  <si>
    <t>ITEM 1. Calibración certificada en volumen conforme a norma nacional o internacional para veintidos (22) micropipetas:</t>
  </si>
  <si>
    <t>1.1</t>
  </si>
  <si>
    <t xml:space="preserve">Micropipeta, marca Brand, modelo Transferpettes, número de serie 09H78105, número de placa 97111, rango: 10 µl - 100 µl, escala: 0,1 µl. </t>
  </si>
  <si>
    <t xml:space="preserve">Micropipeta 1000, marca Jencons, modelo Sealpette, número de serie 5057147, número de placa   28880, rango: 100 µl - 1000 µl, escala: 5 µl. </t>
  </si>
  <si>
    <t>1.3 </t>
  </si>
  <si>
    <t xml:space="preserve">Micropipeta 1000, marca Jencons, modelo Sealpette, serie 5057149, número de placa 28882, rango: 100 µl -1000 µl, escala: 5 µl. </t>
  </si>
  <si>
    <t xml:space="preserve">2 Micropipetas, marca Brand, modelo Transferpette, número de serie 09H74440, sin número de placa rango: 10 µl – 100 µl, escala: 0,1 µl. </t>
  </si>
  <si>
    <t xml:space="preserve">Micropipeta, marca Brand, modelo Transferpette, número de serie 08K20448, sin número de placa, rango: 100 µl -1000 µl escala: 1 µl. </t>
  </si>
  <si>
    <t xml:space="preserve">Micropipeta, marca Brand, modelo Transferpette, número de serie 01L75249, sin número de placa, rango: 100 µl -1000 µl, escala: 1 µl. </t>
  </si>
  <si>
    <t xml:space="preserve">Micropipeta, marca Brand, modelo Transferpette, número de serie 01L75241, sin número de placa, rango: 100 µl – 1000 µl, escala: 1 µl. </t>
  </si>
  <si>
    <t xml:space="preserve">Micropipeta, marca Brand, modelo Transferpette, número de serie 07M39195, sin número de placa, rango: 0,5 µl - 10 µl, escala: 0.1 µl. </t>
  </si>
  <si>
    <t>1.9</t>
  </si>
  <si>
    <t xml:space="preserve">Micropipeta, marca Brand, modelo Transferpette, número de serie 10L96090, sin número de placa, rango: 100 µl – 1000 µl, escala: 1 µl. </t>
  </si>
  <si>
    <t>1.10</t>
  </si>
  <si>
    <t xml:space="preserve">Micropipeta, marca Brand, modelo Transferpette, número de serie 01N23987, sin número de placa, rango: 100 µl - 1000 µl, escala: 1 µl. </t>
  </si>
  <si>
    <t>1.11</t>
  </si>
  <si>
    <t xml:space="preserve">Micropipeta, marca Brand, modelo Transferpettes, número de serie 10K47948, sin número de placa, rango: 0,5 ml – 5 ml, escala: 5 ml. </t>
  </si>
  <si>
    <t>1.12</t>
  </si>
  <si>
    <t>Micropipeta marca Brand modelo Transferpettes serie 11L99844 sin número de placa, rango: 0,5 µl - 5 µl escala: 5 µl.</t>
  </si>
  <si>
    <t>1.13</t>
  </si>
  <si>
    <t xml:space="preserve">Micropipeta, marca Brand, modelo Transferpette, número de serie 01N23984, sin número de placa, rango: 100 µl – 1000 µl, escala: 0,001 µl. </t>
  </si>
  <si>
    <t>1.14</t>
  </si>
  <si>
    <t>Micropipeta, marca Thermo Scientific, modelo FINNIPIPETTE, número de serie KJ07084, sin número de placa, rango: 100 µl – 1000 µl, escala: 1 µl.</t>
  </si>
  <si>
    <t>1.15</t>
  </si>
  <si>
    <t xml:space="preserve">Micropipeta, marca Brand, modelo Transferpette, número de serie 10M89760, sin número de placa, rango: 100 µl – 1000 µl, escala: 1 µl. </t>
  </si>
  <si>
    <t>1.16</t>
  </si>
  <si>
    <t>Micropipeta, marca Brand, modelo Transferpettes, número de serie 01L85597, sin número de placa, rango: 0,5 µl -10 µl, escala: 0,1 µl.</t>
  </si>
  <si>
    <t>1.17</t>
  </si>
  <si>
    <t xml:space="preserve">Micropipeta, marca Brand, modelo Transferpette, número de serie 11L99848, sin número de placa, rango: 0,5 µl - 5 µl, escala 0,1 µl. </t>
  </si>
  <si>
    <t>1.18</t>
  </si>
  <si>
    <t>Micropipeta, marca Jencons Sealpette, modelo SEALPETTE, número de serie 5057148, número de placa: 28881.rango: 100 µl – 1000 µl, escala: 1 µl.</t>
  </si>
  <si>
    <t>1.19</t>
  </si>
  <si>
    <t>Micropipeta, marca Brand, modelo Transferpette, número de serie 11L00683   sin número de placa. Rango 0.5-10 µl,</t>
  </si>
  <si>
    <t>1.20</t>
  </si>
  <si>
    <t xml:space="preserve">Micropipeta, marca Brand, Transferpette, número de serie 05L27830 sin número de placa. Rango 0.5-10 µl, </t>
  </si>
  <si>
    <t>1.21</t>
  </si>
  <si>
    <t xml:space="preserve">Micropipeta, marca Brand, número de serie 05L27830   05L32280 sin número de placa. Rango 0.5-10 µl, </t>
  </si>
  <si>
    <t>1.22</t>
  </si>
  <si>
    <t xml:space="preserve">Micropipeta, marca Brand, modelo Transferpette   número de serie   11L99843    sin número de placa. Rango 0.5-10 µl, </t>
  </si>
  <si>
    <t>ITEM 2. Calibración certificada en volumen conforme a norma nacional o internacional para catorce (14) dispensadores:</t>
  </si>
  <si>
    <r>
      <t>Dispensador digital, marca Brand, modelo Dispensette, número de serie 20A06437, sin número de placa, rango: 1 mL – 10 mL, escala 0,1 mL.</t>
    </r>
    <r>
      <rPr>
        <sz val="9"/>
        <color rgb="FF000000"/>
        <rFont val="Arial"/>
        <charset val="1"/>
      </rPr>
      <t> </t>
    </r>
  </si>
  <si>
    <r>
      <t>Dispensador digital, marca Brand, modelo Dispensette III, número de serie 17C25811, sin número de placa, rango: 0 mL - 10 mL, escala 0,1 mL. </t>
    </r>
    <r>
      <rPr>
        <sz val="9"/>
        <color rgb="FF000000"/>
        <rFont val="Arial"/>
        <charset val="1"/>
      </rPr>
      <t> </t>
    </r>
  </si>
  <si>
    <t>2.3</t>
  </si>
  <si>
    <r>
      <t>Dispensador digital, marca Brand, modelo Dispensette III, número de serie 17B21335, sin número de placa, rango: 10 mL – 100 mL, escala 1 mL. </t>
    </r>
    <r>
      <rPr>
        <sz val="9"/>
        <color rgb="FF000000"/>
        <rFont val="Arial"/>
        <charset val="1"/>
      </rPr>
      <t> </t>
    </r>
  </si>
  <si>
    <t>2.4</t>
  </si>
  <si>
    <r>
      <t>Dispensador digital, marca BOECO, modelo GRADUADA, número de serie 11G46065, sin número de placa, rango: 0 mL a 5 mL, escala 0,1 mL. </t>
    </r>
    <r>
      <rPr>
        <sz val="9"/>
        <color rgb="FF000000"/>
        <rFont val="Arial"/>
        <charset val="1"/>
      </rPr>
      <t> </t>
    </r>
  </si>
  <si>
    <t>2.5</t>
  </si>
  <si>
    <r>
      <t>Dispensador digital, marca BRAND, sin modelo, número de serie 07H42328, sin número de placa, rango: 0 mL - 5 mL, escala 0,1 mL.</t>
    </r>
    <r>
      <rPr>
        <sz val="9"/>
        <color rgb="FF000000"/>
        <rFont val="Arial"/>
        <charset val="1"/>
      </rPr>
      <t> </t>
    </r>
  </si>
  <si>
    <t>2.6</t>
  </si>
  <si>
    <r>
      <rPr>
        <sz val="8"/>
        <color rgb="FF000000"/>
        <rFont val="Arial"/>
      </rPr>
      <t>2 Dispensadores digitales, marca Brand, modelo Dispensette III, número de serie 01H62412, sin número de placa, rango: 0 mL - 25 mL, escala 1 mL. </t>
    </r>
    <r>
      <rPr>
        <sz val="9"/>
        <color rgb="FF000000"/>
        <rFont val="Arial"/>
      </rPr>
      <t> </t>
    </r>
  </si>
  <si>
    <t>2.7</t>
  </si>
  <si>
    <r>
      <t>Dispensador digital, marca Brand, modelo Dispensette III, número de serie 04J79843, sin número de placa, rango: 0 mL - 25 mL, escala 1mL. </t>
    </r>
    <r>
      <rPr>
        <sz val="9"/>
        <color rgb="FF000000"/>
        <rFont val="Arial"/>
        <charset val="1"/>
      </rPr>
      <t> </t>
    </r>
  </si>
  <si>
    <t>2.8</t>
  </si>
  <si>
    <r>
      <rPr>
        <sz val="8"/>
        <color rgb="FF000000"/>
        <rFont val="Arial"/>
      </rPr>
      <t>2 Dispensadores digitales, marca Brand, modelo Dispensette, número de serie 09N57029, sin número de placa, rango: 0 mL - 50 mL, escala 1 mL. </t>
    </r>
    <r>
      <rPr>
        <sz val="9"/>
        <color rgb="FF000000"/>
        <rFont val="Arial"/>
      </rPr>
      <t> </t>
    </r>
  </si>
  <si>
    <t>2.9</t>
  </si>
  <si>
    <r>
      <t>Dispensador digital, marca Brand, modelo Dispensette S, número de serie 09N57028, sin número de placa, rango: 0 mL - 50 mL, escala 1 mL. </t>
    </r>
    <r>
      <rPr>
        <sz val="9"/>
        <color rgb="FF000000"/>
        <rFont val="Arial"/>
        <charset val="1"/>
      </rPr>
      <t> </t>
    </r>
  </si>
  <si>
    <t>2.10</t>
  </si>
  <si>
    <r>
      <t>Dispensador digital, marca Brand, modelo Dispensette III, número de serie 04H07339, sin número de placa, rango: 1 ml - 10 ml. </t>
    </r>
    <r>
      <rPr>
        <sz val="9"/>
        <color rgb="FF000000"/>
        <rFont val="Arial"/>
        <charset val="1"/>
      </rPr>
      <t> </t>
    </r>
  </si>
  <si>
    <t>2.11</t>
  </si>
  <si>
    <r>
      <t>Dispensador digital, marca Hirschmann, modelo EM DISPENSER PP, con número de serie 6404053, sin número de placa, rango: 10 ml - 60 ml.</t>
    </r>
    <r>
      <rPr>
        <sz val="9"/>
        <color rgb="FF000000"/>
        <rFont val="Arial"/>
        <charset val="1"/>
      </rPr>
      <t> </t>
    </r>
  </si>
  <si>
    <t>2.12</t>
  </si>
  <si>
    <r>
      <t>Dispensador digital, marca Hirschmann, modelo CERAMUS, con número de serie 14001085, sin número de placa, rango: 2 ml - 10 ml. </t>
    </r>
    <r>
      <rPr>
        <sz val="9"/>
        <color rgb="FF000000"/>
        <rFont val="Arial"/>
        <charset val="1"/>
      </rPr>
      <t> </t>
    </r>
  </si>
  <si>
    <t>2.13</t>
  </si>
  <si>
    <r>
      <t>Dispensador digital, marca DLAB, modelo DispensMate, con número de serie GB221AG0000019, sin número de placa, rango: 1 ml - 10 ml. </t>
    </r>
    <r>
      <rPr>
        <sz val="9"/>
        <color rgb="FF000000"/>
        <rFont val="Arial"/>
        <charset val="1"/>
      </rPr>
      <t> </t>
    </r>
  </si>
  <si>
    <t>2.14</t>
  </si>
  <si>
    <r>
      <t>Dispensador digital, marca DLAB, modelo DispensMate, con número de serie GB216AB0001397, sin número de placa, rango: 2,5 ml - 25 ml.</t>
    </r>
    <r>
      <rPr>
        <sz val="9"/>
        <color rgb="FF000000"/>
        <rFont val="Arial"/>
        <charset val="1"/>
      </rPr>
      <t> </t>
    </r>
  </si>
  <si>
    <t xml:space="preserve">ITEM 3. Calibración certificada en volumen conforme a norma nacional o internacional para dos (2) buretas digitales: </t>
  </si>
  <si>
    <t>Bureta Digital, Marca Hirschmann, Modelo Solarus, número de serie 50404016, sin número de placa, Rango: 10 A 50 ml División de escala: 0,1 ml</t>
  </si>
  <si>
    <t>3.2</t>
  </si>
  <si>
    <t xml:space="preserve">Bureta digital, Marca Hirschmann, Modelo Solarus, número de serie 50404017, sin número de placa Rango: 0,01 A 50 ml Serie: 50404017 </t>
  </si>
  <si>
    <t xml:space="preserve">ITEM 4. Calibración certificada en volumen conforme a norma nacional o internacional para doce (12) Pipetas Lowy: </t>
  </si>
  <si>
    <r>
      <t>Pipeta Lowy, Marca NACIONAL, sin modelo, número de serie 7, sin número de placa, Volumen 10 ml. </t>
    </r>
    <r>
      <rPr>
        <sz val="9"/>
        <color rgb="FF000000"/>
        <rFont val="Arial"/>
        <charset val="1"/>
      </rPr>
      <t> </t>
    </r>
  </si>
  <si>
    <t>4.2</t>
  </si>
  <si>
    <t>4.3</t>
  </si>
  <si>
    <t>4.4</t>
  </si>
  <si>
    <t>4.5</t>
  </si>
  <si>
    <t>4.6</t>
  </si>
  <si>
    <r>
      <t>Pipeta Lowy, Marca NACIONAL, sin modelo, número de serie 9, sin número de placa, Volumen 25 ml. </t>
    </r>
    <r>
      <rPr>
        <sz val="9"/>
        <color rgb="FF000000"/>
        <rFont val="Arial"/>
        <charset val="1"/>
      </rPr>
      <t> </t>
    </r>
  </si>
  <si>
    <t>4.7</t>
  </si>
  <si>
    <t>4.8</t>
  </si>
  <si>
    <t>4.9</t>
  </si>
  <si>
    <t>4.10</t>
  </si>
  <si>
    <t>4.11</t>
  </si>
  <si>
    <t>4.12</t>
  </si>
  <si>
    <r>
      <rPr>
        <b/>
        <sz val="12"/>
        <color rgb="FF000000"/>
        <rFont val="Calibri"/>
        <scheme val="minor"/>
      </rPr>
      <t xml:space="preserve">LOTE No. 4. </t>
    </r>
    <r>
      <rPr>
        <sz val="12"/>
        <color rgb="FF000000"/>
        <rFont val="Calibri"/>
        <scheme val="minor"/>
      </rPr>
      <t>Calificación para dos (2) cabinas de flujo laminar.</t>
    </r>
  </si>
  <si>
    <t xml:space="preserve"> Calificación con una velocidad de aire de 0,475 m/s, (90 fpm) según norma vigente y certificada para (2) cabinas de flujo laminar:  </t>
  </si>
  <si>
    <t xml:space="preserve">Cabina de Flujo Laminar, marca BASSAIRE, modelo 04HB, número de serie OH16904 HB, número de placa IGAC 10302. </t>
  </si>
  <si>
    <t>2 </t>
  </si>
  <si>
    <t xml:space="preserve">Cabina de Flujo laminar, marca Streamline, modelo SHC4A2, número de serie 2013-77362, número de placa IGAC 40902. </t>
  </si>
  <si>
    <t>VALOR TOTAL DEL LOTE (COP$)</t>
  </si>
  <si>
    <r>
      <rPr>
        <b/>
        <sz val="12"/>
        <color rgb="FF000000"/>
        <rFont val="Calibri"/>
        <scheme val="minor"/>
      </rPr>
      <t xml:space="preserve">LOTE No. 5. </t>
    </r>
    <r>
      <rPr>
        <sz val="12"/>
        <color rgb="FF000000"/>
        <rFont val="Calibri"/>
        <scheme val="minor"/>
      </rPr>
      <t>Calibración certificada para seis (6) balanzas y una (1) báscula.</t>
    </r>
  </si>
  <si>
    <t xml:space="preserve">METROLOGIA Y CALIBRACION METROCAL LTDA </t>
  </si>
  <si>
    <t xml:space="preserve">CELCIUS METROLOGIA </t>
  </si>
  <si>
    <t>C-1-231012</t>
  </si>
  <si>
    <t>ITEM 1.Calibración certificada bajo la ISO 17025:2017 de balanzas con las siguientes pruebas: Excentricidad, Exactitud o prueba de errores de indicación y repetibilidad. De acuerdo con la guía SIM:2009/MWG7/cg-01/v.00 “Guía para la calibración de los instrumentos para pesar de funcionamiento no automático” para calibración certificada de seis (6) balanzas:</t>
  </si>
  <si>
    <t>Balanza precisión, marca Ohaus, modelo E16120, número de serie: B028003097, número de placa: 22480, con rango de: 0,01 gr a 620 gr, con lectura mínima de: 0,01 g</t>
  </si>
  <si>
    <t>Balanza analítica, marca Ohaus, modelo AR1530, número de serie: H29712032300594P, número de placa 23358, con rango de: 0,001 gr a 310 gr, con lectura mínima de: 0,001 gr. </t>
  </si>
  <si>
    <t>3 </t>
  </si>
  <si>
    <t>Balanza analítica, marca Denver, modelo PI214, número de serie 180239, número de placa 28872, con rango de: 0,0001 gr a 210 gr, con lectura mínima de: 0,0001 g</t>
  </si>
  <si>
    <t>4 </t>
  </si>
  <si>
    <t>Balanza, Marca Sartorius, Modelo MSE224S-100-DU, número de Serie 27302826, sin número de placa, con rango de: 0 a 220g, con lectura mínima de: 0,0001g</t>
  </si>
  <si>
    <t>5 </t>
  </si>
  <si>
    <t>Balanza, Marca LECO, Modelo 751-300, número de serie 4309, sin número de placa, con rango de: 0 a 120g, con lectura mínima de: 0,0001g</t>
  </si>
  <si>
    <t>6 </t>
  </si>
  <si>
    <t>Balanza, Marca Sartorius, Modelo CPA124S-MOD, número de serie 29253280, sin número de placa, con rango de: 0 a 120g, con lectura mínima de: 0,01g</t>
  </si>
  <si>
    <t xml:space="preserve">ITEM 2. Calibración certificada bajo la ISO 17025:2017 de una báscula con las siguientes pruebas: Excentricidad, Exactitud o prueba de errores de indicación y receptibilidad. De acuerdo con la guía SIM:2009/MWG7/cg-01/v.00 “Guía para la calibración de los instrumentos para pesar de funcionamiento no automático”. </t>
  </si>
  <si>
    <t>Bascula, marca BBG, sin modelo, sin número de serie, número de placa   96414, con un rango de 300 Kg y una lectura mínima de 100 gr.</t>
  </si>
  <si>
    <r>
      <rPr>
        <b/>
        <sz val="12"/>
        <color rgb="FF000000"/>
        <rFont val="Calibri"/>
        <scheme val="minor"/>
      </rPr>
      <t xml:space="preserve">LOTE No. 6. </t>
    </r>
    <r>
      <rPr>
        <sz val="12"/>
        <color rgb="FF000000"/>
        <rFont val="Calibri"/>
        <scheme val="minor"/>
      </rPr>
      <t>Calibración certificada para cinco (5) hidrómetros.</t>
    </r>
  </si>
  <si>
    <t xml:space="preserve">ITEM 1. Calibración del parámetro acreditado, densidad para hidrómetros, en 4 puntos: -5, 0, 30 y 60 g/L bajo la ISO 17025:2017, para: </t>
  </si>
  <si>
    <t xml:space="preserve">Hidrómetro, Marca chase, Modelo 152H, Max Rango: -5 a 60 g/L, temperatura 68°F, número de serie145197, sin número de placa. </t>
  </si>
  <si>
    <t xml:space="preserve">Hidrómetro, Marca chase, Modelo 152H, Max Rango: -5 a 60 g/L, temperatura 68°F, número de serie145393, sin número de placa. </t>
  </si>
  <si>
    <t xml:space="preserve">Hidrómetro, Marca Eijkelkamp, Modelo 152H, Max Rango: -5 a 60 g/L, temperatura 68°F, número de serie 12459210, sin número de placa. </t>
  </si>
  <si>
    <t xml:space="preserve">Hidrómetro, Marca Fisher scientific Co, Modelo 152H, Max Rango: -5 a 60 g/L, temperatura 68°F, número de serie 87903, sin número de placa. </t>
  </si>
  <si>
    <t xml:space="preserve">Hidrómetro, Marca Chase -5/60, Modelo ASTM 152H, Max Rango: -5 a 60 g/L, temperatura 68°F, número de serie 145109, sin número de placa. </t>
  </si>
  <si>
    <t>LOTE No. 7. Calibración certificada para diez (10) termohigrómetros y dos (2) termómetros de inmersión.</t>
  </si>
  <si>
    <t xml:space="preserve">ITEM 1. Calibración certificada bajo norma nacional o internacional para diez (10) termohigrometros, en dos variables: temperatura (°C), para 3 puntos: 5°C, 20°C y 50°C, Humedad relativa (%), para 3 puntos: 20%, 50% y 90%.: </t>
  </si>
  <si>
    <t>1 .1</t>
  </si>
  <si>
    <r>
      <t>Termóhigrometro digital, Marca Control Company, modelo 4154, Rango: T: - 50 °C a 70°C y H% de 10% a 99%, serie 101949516, sin número de placa. </t>
    </r>
    <r>
      <rPr>
        <sz val="9"/>
        <color rgb="FF000000"/>
        <rFont val="Arial"/>
        <charset val="1"/>
      </rPr>
      <t> </t>
    </r>
  </si>
  <si>
    <r>
      <t>Termóhigrometro digital, Marca Control Company, modelo 21800-066, Rango: T: - 50 °C a 70°C y H% de 10% a 99%, serie 101824390, sin número de placa. </t>
    </r>
    <r>
      <rPr>
        <sz val="9"/>
        <color rgb="FF000000"/>
        <rFont val="Arial"/>
        <charset val="1"/>
      </rPr>
      <t> </t>
    </r>
  </si>
  <si>
    <r>
      <t>Termóhigrometro digital, Marca HTC-2, sin modelo, Rango: T: - 50 °C a 70°C y H% de 10% a 99%, sin número de serie, número de placa 101310.</t>
    </r>
    <r>
      <rPr>
        <sz val="9"/>
        <color rgb="FF000000"/>
        <rFont val="Arial"/>
        <charset val="1"/>
      </rPr>
      <t> </t>
    </r>
  </si>
  <si>
    <r>
      <t>Termóhigrometro digital, Marca HTC-2, sin modelo, Rango: T: - 50 °C a 70 °C y H% de 10% a 99%, sin número de serie, número de placa 101311.</t>
    </r>
    <r>
      <rPr>
        <sz val="9"/>
        <color rgb="FF000000"/>
        <rFont val="Arial"/>
        <charset val="1"/>
      </rPr>
      <t> </t>
    </r>
  </si>
  <si>
    <r>
      <t>Termóhigrometro digital, Marca HTC-2, sin modelo, Rango: T: - 50 °C a 70 °C y H% de 10% a 99%, sin número de serie, número de placa 101312.</t>
    </r>
    <r>
      <rPr>
        <sz val="9"/>
        <color rgb="FF000000"/>
        <rFont val="Arial"/>
        <charset val="1"/>
      </rPr>
      <t> </t>
    </r>
  </si>
  <si>
    <r>
      <t>Termóhigrometro digital, Marca HTC-2, sin modelo, Rango: T: - 50 °C a 70 °C y H% de 10% a 99%, sin número de serie, número de placa 101313.</t>
    </r>
    <r>
      <rPr>
        <sz val="9"/>
        <color rgb="FF000000"/>
        <rFont val="Arial"/>
        <charset val="1"/>
      </rPr>
      <t> </t>
    </r>
  </si>
  <si>
    <r>
      <t>Termóhigrometro digital, Marca Control Company, modelo 4125, Rango: T: - 50 °C a 70°C y H% de 10% a 99%, serie 101949546, sin número de placa.</t>
    </r>
    <r>
      <rPr>
        <sz val="9"/>
        <color rgb="FF000000"/>
        <rFont val="Arial"/>
        <charset val="1"/>
      </rPr>
      <t> </t>
    </r>
  </si>
  <si>
    <r>
      <t>Termóhigrometro digital, Marca Control Company, modelo 21800-066, Rango: T: - 50 °C a 70°C y H% de 10% a 99%, serie101949557, sin número de placa. </t>
    </r>
    <r>
      <rPr>
        <sz val="9"/>
        <color rgb="FF000000"/>
        <rFont val="Arial"/>
        <charset val="1"/>
      </rPr>
      <t> </t>
    </r>
  </si>
  <si>
    <r>
      <t>Termóhigrometro digital, Marca Control Company, modelo 21800-066, Rango: T: - 50 °C a 70°C y H% de 10% a 99%, serie 101949557, sin número de placa.</t>
    </r>
    <r>
      <rPr>
        <sz val="9"/>
        <color rgb="FF000000"/>
        <rFont val="Arial"/>
        <charset val="1"/>
      </rPr>
      <t> </t>
    </r>
  </si>
  <si>
    <r>
      <t>Termóhigrometro digital, Marca Control Company, modelo 21800-066 Rango: T: - 50 °C a 70°C y H% de 10% a 99%, serie 101949524, sin número de placa.</t>
    </r>
    <r>
      <rPr>
        <sz val="9"/>
        <color rgb="FF000000"/>
        <rFont val="Arial"/>
        <charset val="1"/>
      </rPr>
      <t> </t>
    </r>
  </si>
  <si>
    <t>ITEM 2. Calibración certificada de temperatura, en tres puntos: 15.0°C, 50°C y 80°C, d=0,1 °C, para dos (2) termómetros de inmersión:</t>
  </si>
  <si>
    <t xml:space="preserve">Termómetro Digital, Marca Milwaukee, Modelo TH 300, Rango: -50 a 150°C número de serie 12345728, sin número de placa   </t>
  </si>
  <si>
    <t xml:space="preserve">Termómetro Digital, Marca Milwaukee, Modelo TH 300, Rango: -50  a 150°C número de serie 12345725, sin número de placa </t>
  </si>
  <si>
    <t>LOTE No. 8. Calibración certificada para diez (10) termómetros con sonda a frasco de glicol.</t>
  </si>
  <si>
    <t>PINZUAR SAS</t>
  </si>
  <si>
    <t>0046-23T</t>
  </si>
  <si>
    <t>ITEM 1. Calibración certificada de temperatura, en tres puntos: 5°C, 20°C y 50°C, para diez (10) termómetros con sonda a frasco de glicol.:</t>
  </si>
  <si>
    <r>
      <t>Termómetro digital de inmersión con sonda a frasco de glicol, Marca control company, Modelo 4227, Rango: - 50 °C a 70 °C número de serie 170361799, sin número de placa.</t>
    </r>
    <r>
      <rPr>
        <sz val="9"/>
        <color rgb="FF000000"/>
        <rFont val="Arial"/>
        <charset val="1"/>
      </rPr>
      <t> </t>
    </r>
  </si>
  <si>
    <r>
      <t>Termómetro digital de inmersión con sonda a frasco de glicol, Marca control company, Modelo 4227, Rango: - 50 °C a 70 °C número de serie, sin número de placa.</t>
    </r>
    <r>
      <rPr>
        <sz val="9"/>
        <color rgb="FF000000"/>
        <rFont val="Arial"/>
        <charset val="1"/>
      </rPr>
      <t> </t>
    </r>
  </si>
  <si>
    <r>
      <t>Termómetro digital de inmersión con sonda a frasco de glicol, Marca control company, Modelo 4227, Rango: - 50 °C a 70 °C número de serie 170361805, sin número de placa.</t>
    </r>
    <r>
      <rPr>
        <sz val="9"/>
        <color rgb="FF000000"/>
        <rFont val="Arial"/>
        <charset val="1"/>
      </rPr>
      <t> </t>
    </r>
  </si>
  <si>
    <r>
      <t>Termómetro digital de inmersión con sonda a frasco de glicol, Marca control company, Modelo 4227, Rango: - 50 °C a 70 °C número de serie 170590526, sin número de placa.</t>
    </r>
    <r>
      <rPr>
        <sz val="9"/>
        <color rgb="FF000000"/>
        <rFont val="Arial"/>
        <charset val="1"/>
      </rPr>
      <t> </t>
    </r>
  </si>
  <si>
    <r>
      <t>Termómetro digital de inmersión con sonda a frasco de glicol, Marca control company, Modelo 4227, Rango: - 50 °C a 70 °C número de serie 170590518, sin número de placa.</t>
    </r>
    <r>
      <rPr>
        <sz val="9"/>
        <color rgb="FF000000"/>
        <rFont val="Arial"/>
        <charset val="1"/>
      </rPr>
      <t> </t>
    </r>
  </si>
  <si>
    <r>
      <t>Termómetro digital de inmersión con sonda a frasco de glicol, Marca control company, Modelo 4227, Rango: - 50 °C a 70 °C número de serie 170590524, sin número de placa.</t>
    </r>
    <r>
      <rPr>
        <sz val="9"/>
        <color rgb="FF000000"/>
        <rFont val="Arial"/>
        <charset val="1"/>
      </rPr>
      <t> </t>
    </r>
  </si>
  <si>
    <t>OBJETO: PRESTACIÓN DEL SERVICIO DE CALIBRACIÓN ACREDITADA DE EQUIPOS E INSTRUMENTOS NO EXCLUSIVOS DEL LABORATORIO NACIONAL DE SUELOS.</t>
  </si>
  <si>
    <t>LOTE</t>
  </si>
  <si>
    <t>VALOR TOTAL CON IVA</t>
  </si>
  <si>
    <t>OBSERVACIONES</t>
  </si>
  <si>
    <t>PROMEDIO</t>
  </si>
  <si>
    <t>CONSOLIDACIÓNESTUDIO DE MERCADO</t>
  </si>
  <si>
    <t>No. DE COTIZACIONES</t>
  </si>
  <si>
    <t>PRECIO UNITARIO PROMEDIO IVA INCLUIDO</t>
  </si>
  <si>
    <t>VALOR MINIMO</t>
  </si>
  <si>
    <t>VALOR MÁXIMO</t>
  </si>
  <si>
    <t>Metrilab Ltda. manifiesta que  el alcance no cubre la calibración de medidor de iones, solo pH y conductividad.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</si>
</sst>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_);_(* \(#,##0\);_(* &quot;-&quot;??_);_(@_)"/>
    <numFmt numFmtId="165" formatCode="#,##0.0"/>
    <numFmt numFmtId="166" formatCode="_-* #,##0_-;\-* #,##0_-;_-* &quot;-&quot;??_-;_-@_-"/>
  </numFmts>
  <fonts count="4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</font>
    <font>
      <b/>
      <sz val="10"/>
      <color indexed="8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16"/>
      <color indexed="8"/>
      <name val="Calibri"/>
      <family val="2"/>
    </font>
    <font>
      <b/>
      <sz val="12"/>
      <color theme="1"/>
      <name val="Arial"/>
      <family val="2"/>
    </font>
    <font>
      <b/>
      <sz val="12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Calibri"/>
      <family val="2"/>
      <scheme val="minor"/>
    </font>
    <font>
      <b/>
      <sz val="10"/>
      <color rgb="FF000000"/>
      <name val="Calibri"/>
      <family val="2"/>
    </font>
    <font>
      <b/>
      <sz val="6"/>
      <color rgb="FF000000"/>
      <name val="Arial"/>
      <family val="2"/>
    </font>
    <font>
      <sz val="8"/>
      <color theme="1"/>
      <name val="Calibri"/>
      <family val="2"/>
    </font>
    <font>
      <sz val="11"/>
      <color theme="1"/>
      <name val="Calibri"/>
      <family val="2"/>
    </font>
    <font>
      <sz val="8"/>
      <name val="Arial"/>
      <family val="2"/>
    </font>
    <font>
      <sz val="8"/>
      <color theme="1"/>
      <name val="Arial"/>
    </font>
    <font>
      <b/>
      <sz val="11"/>
      <color theme="1"/>
      <name val="Calibri"/>
    </font>
    <font>
      <sz val="11"/>
      <name val="Arial"/>
    </font>
    <font>
      <sz val="10"/>
      <color theme="1"/>
      <name val="Arial"/>
    </font>
    <font>
      <b/>
      <sz val="12"/>
      <color theme="1"/>
      <name val="Arial"/>
    </font>
    <font>
      <sz val="8"/>
      <color rgb="FF000000"/>
      <name val="Arial"/>
    </font>
    <font>
      <sz val="8"/>
      <color rgb="FF000000"/>
      <name val="Calibri"/>
      <family val="2"/>
    </font>
    <font>
      <b/>
      <sz val="12"/>
      <color rgb="FF000000"/>
      <name val="Calibri"/>
      <scheme val="minor"/>
    </font>
    <font>
      <sz val="12"/>
      <color rgb="FF000000"/>
      <name val="Calibri"/>
      <scheme val="minor"/>
    </font>
    <font>
      <sz val="10"/>
      <color theme="1"/>
      <name val="Calibri"/>
      <scheme val="minor"/>
    </font>
    <font>
      <b/>
      <sz val="12"/>
      <color rgb="FF000000"/>
      <name val="Calibri"/>
    </font>
    <font>
      <sz val="12"/>
      <color rgb="FF000000"/>
      <name val="Calibri"/>
    </font>
    <font>
      <sz val="11"/>
      <color rgb="FF444444"/>
      <name val="Calibri"/>
      <family val="2"/>
      <charset val="1"/>
    </font>
    <font>
      <sz val="9"/>
      <color rgb="FF000000"/>
      <name val="Arial"/>
      <charset val="1"/>
    </font>
    <font>
      <sz val="9"/>
      <color rgb="FF000000"/>
      <name val="Arial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5B9BD5"/>
        <bgColor rgb="FF5B9BD5"/>
      </patternFill>
    </fill>
    <fill>
      <patternFill patternType="solid">
        <fgColor rgb="FFFFFF00"/>
        <bgColor indexed="64"/>
      </patternFill>
    </fill>
  </fills>
  <borders count="10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290">
    <xf numFmtId="0" fontId="0" fillId="0" borderId="0" xfId="0"/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justify" vertical="center" wrapText="1"/>
    </xf>
    <xf numFmtId="0" fontId="9" fillId="0" borderId="13" xfId="0" applyFont="1" applyBorder="1" applyAlignment="1">
      <alignment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justify" vertical="center" wrapText="1"/>
    </xf>
    <xf numFmtId="0" fontId="4" fillId="4" borderId="27" xfId="0" applyFont="1" applyFill="1" applyBorder="1" applyAlignment="1">
      <alignment vertical="center"/>
    </xf>
    <xf numFmtId="0" fontId="7" fillId="5" borderId="24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14" fillId="4" borderId="27" xfId="0" applyFont="1" applyFill="1" applyBorder="1" applyAlignment="1">
      <alignment vertical="center"/>
    </xf>
    <xf numFmtId="0" fontId="15" fillId="5" borderId="24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4" fillId="0" borderId="27" xfId="0" applyFont="1" applyBorder="1" applyAlignment="1">
      <alignment vertical="center"/>
    </xf>
    <xf numFmtId="0" fontId="15" fillId="0" borderId="24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4" fontId="19" fillId="2" borderId="37" xfId="0" applyNumberFormat="1" applyFont="1" applyFill="1" applyBorder="1" applyAlignment="1" applyProtection="1">
      <alignment horizontal="center" vertical="center" wrapText="1"/>
      <protection locked="0"/>
    </xf>
    <xf numFmtId="4" fontId="19" fillId="2" borderId="39" xfId="0" applyNumberFormat="1" applyFont="1" applyFill="1" applyBorder="1" applyAlignment="1" applyProtection="1">
      <alignment horizontal="center" vertical="center" wrapText="1"/>
      <protection locked="0"/>
    </xf>
    <xf numFmtId="4" fontId="17" fillId="6" borderId="40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44" xfId="0" applyFont="1" applyBorder="1" applyAlignment="1">
      <alignment horizontal="center" vertical="center" wrapText="1"/>
    </xf>
    <xf numFmtId="0" fontId="3" fillId="0" borderId="0" xfId="1" applyAlignment="1">
      <alignment horizontal="center"/>
    </xf>
    <xf numFmtId="0" fontId="3" fillId="0" borderId="0" xfId="1"/>
    <xf numFmtId="0" fontId="23" fillId="0" borderId="47" xfId="1" applyFont="1" applyBorder="1" applyAlignment="1">
      <alignment horizontal="center" vertical="center"/>
    </xf>
    <xf numFmtId="164" fontId="23" fillId="3" borderId="47" xfId="1" applyNumberFormat="1" applyFont="1" applyFill="1" applyBorder="1" applyAlignment="1">
      <alignment horizontal="center" vertical="center"/>
    </xf>
    <xf numFmtId="0" fontId="23" fillId="0" borderId="48" xfId="1" applyFont="1" applyBorder="1" applyAlignment="1">
      <alignment horizontal="center" vertical="center"/>
    </xf>
    <xf numFmtId="0" fontId="24" fillId="0" borderId="0" xfId="1" applyFont="1" applyAlignment="1">
      <alignment horizontal="center" vertical="center"/>
    </xf>
    <xf numFmtId="164" fontId="24" fillId="9" borderId="0" xfId="1" applyNumberFormat="1" applyFont="1" applyFill="1" applyAlignment="1">
      <alignment horizontal="center"/>
    </xf>
    <xf numFmtId="0" fontId="4" fillId="4" borderId="27" xfId="0" applyFont="1" applyFill="1" applyBorder="1" applyAlignment="1">
      <alignment vertical="center" wrapText="1"/>
    </xf>
    <xf numFmtId="3" fontId="8" fillId="2" borderId="4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1" applyAlignment="1">
      <alignment horizontal="center" vertical="center"/>
    </xf>
    <xf numFmtId="164" fontId="24" fillId="0" borderId="0" xfId="1" applyNumberFormat="1" applyFont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3" fontId="8" fillId="0" borderId="6" xfId="0" applyNumberFormat="1" applyFont="1" applyBorder="1" applyAlignment="1">
      <alignment horizontal="center" vertical="center"/>
    </xf>
    <xf numFmtId="3" fontId="17" fillId="6" borderId="40" xfId="0" applyNumberFormat="1" applyFont="1" applyFill="1" applyBorder="1" applyAlignment="1" applyProtection="1">
      <alignment horizontal="center" vertical="center" wrapText="1"/>
      <protection locked="0"/>
    </xf>
    <xf numFmtId="0" fontId="22" fillId="7" borderId="54" xfId="1" applyFont="1" applyFill="1" applyBorder="1" applyAlignment="1">
      <alignment horizontal="center" vertical="center" wrapText="1"/>
    </xf>
    <xf numFmtId="0" fontId="13" fillId="0" borderId="0" xfId="1" applyFont="1" applyAlignment="1">
      <alignment vertical="center" wrapText="1"/>
    </xf>
    <xf numFmtId="0" fontId="9" fillId="0" borderId="57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justify" vertical="center" wrapText="1"/>
    </xf>
    <xf numFmtId="165" fontId="3" fillId="0" borderId="0" xfId="1" applyNumberFormat="1" applyAlignment="1">
      <alignment horizontal="center" vertical="center"/>
    </xf>
    <xf numFmtId="0" fontId="9" fillId="0" borderId="47" xfId="1" applyFont="1" applyBorder="1" applyAlignment="1">
      <alignment horizontal="left" vertical="center" wrapText="1"/>
    </xf>
    <xf numFmtId="0" fontId="9" fillId="0" borderId="48" xfId="1" applyFont="1" applyBorder="1" applyAlignment="1">
      <alignment horizontal="left" vertical="center" wrapText="1"/>
    </xf>
    <xf numFmtId="0" fontId="25" fillId="0" borderId="48" xfId="1" applyFont="1" applyBorder="1" applyAlignment="1">
      <alignment horizontal="left" vertical="center" wrapText="1"/>
    </xf>
    <xf numFmtId="0" fontId="9" fillId="0" borderId="61" xfId="0" applyFont="1" applyBorder="1" applyAlignment="1">
      <alignment horizontal="justify" vertical="center" wrapText="1"/>
    </xf>
    <xf numFmtId="0" fontId="9" fillId="0" borderId="62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justify" vertical="center" wrapText="1"/>
    </xf>
    <xf numFmtId="3" fontId="8" fillId="2" borderId="6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7" fillId="5" borderId="34" xfId="0" applyFont="1" applyFill="1" applyBorder="1" applyAlignment="1">
      <alignment horizontal="center" vertical="center" wrapText="1"/>
    </xf>
    <xf numFmtId="0" fontId="9" fillId="0" borderId="82" xfId="0" applyFont="1" applyBorder="1" applyAlignment="1">
      <alignment horizontal="justify" vertical="center" wrapText="1"/>
    </xf>
    <xf numFmtId="0" fontId="9" fillId="0" borderId="86" xfId="0" applyFont="1" applyBorder="1" applyAlignment="1">
      <alignment horizontal="justify" vertical="center" wrapText="1"/>
    </xf>
    <xf numFmtId="43" fontId="9" fillId="0" borderId="22" xfId="0" applyNumberFormat="1" applyFont="1" applyBorder="1" applyAlignment="1">
      <alignment horizontal="center" vertical="center" wrapText="1"/>
    </xf>
    <xf numFmtId="43" fontId="9" fillId="0" borderId="23" xfId="0" applyNumberFormat="1" applyFont="1" applyBorder="1" applyAlignment="1">
      <alignment horizontal="justify" vertical="center" wrapText="1"/>
    </xf>
    <xf numFmtId="43" fontId="9" fillId="0" borderId="14" xfId="0" applyNumberFormat="1" applyFont="1" applyBorder="1" applyAlignment="1">
      <alignment horizontal="center" vertical="center" wrapText="1"/>
    </xf>
    <xf numFmtId="0" fontId="31" fillId="0" borderId="13" xfId="0" applyFont="1" applyBorder="1" applyAlignment="1">
      <alignment horizontal="justify" vertical="center" wrapText="1"/>
    </xf>
    <xf numFmtId="0" fontId="31" fillId="0" borderId="13" xfId="0" applyFont="1" applyBorder="1" applyAlignment="1">
      <alignment vertical="center" wrapText="1"/>
    </xf>
    <xf numFmtId="0" fontId="26" fillId="0" borderId="14" xfId="0" applyFont="1" applyBorder="1" applyAlignment="1">
      <alignment horizontal="center" vertical="center" wrapText="1"/>
    </xf>
    <xf numFmtId="0" fontId="31" fillId="0" borderId="61" xfId="0" applyFont="1" applyBorder="1" applyAlignment="1">
      <alignment horizontal="justify" vertical="center" wrapText="1"/>
    </xf>
    <xf numFmtId="0" fontId="26" fillId="0" borderId="15" xfId="0" applyFont="1" applyBorder="1" applyAlignment="1">
      <alignment horizontal="center" vertical="center" wrapText="1"/>
    </xf>
    <xf numFmtId="0" fontId="32" fillId="3" borderId="47" xfId="1" applyFont="1" applyFill="1" applyBorder="1" applyAlignment="1">
      <alignment horizontal="center" vertical="center" wrapText="1"/>
    </xf>
    <xf numFmtId="166" fontId="8" fillId="0" borderId="6" xfId="0" applyNumberFormat="1" applyFont="1" applyBorder="1" applyAlignment="1">
      <alignment horizontal="center" vertical="center"/>
    </xf>
    <xf numFmtId="166" fontId="8" fillId="2" borderId="6" xfId="0" applyNumberFormat="1" applyFont="1" applyFill="1" applyBorder="1" applyAlignment="1" applyProtection="1">
      <alignment horizontal="center" vertical="center" wrapText="1"/>
      <protection locked="0"/>
    </xf>
    <xf numFmtId="166" fontId="8" fillId="2" borderId="7" xfId="0" applyNumberFormat="1" applyFont="1" applyFill="1" applyBorder="1" applyAlignment="1" applyProtection="1">
      <alignment horizontal="center" vertical="center" wrapText="1"/>
      <protection locked="0"/>
    </xf>
    <xf numFmtId="3" fontId="19" fillId="2" borderId="37" xfId="0" applyNumberFormat="1" applyFont="1" applyFill="1" applyBorder="1" applyAlignment="1" applyProtection="1">
      <alignment horizontal="center" vertical="center" wrapText="1"/>
      <protection locked="0"/>
    </xf>
    <xf numFmtId="3" fontId="19" fillId="2" borderId="39" xfId="0" applyNumberFormat="1" applyFont="1" applyFill="1" applyBorder="1" applyAlignment="1" applyProtection="1">
      <alignment horizontal="center" vertical="center" wrapText="1"/>
      <protection locked="0"/>
    </xf>
    <xf numFmtId="3" fontId="26" fillId="0" borderId="6" xfId="0" applyNumberFormat="1" applyFont="1" applyBorder="1" applyAlignment="1">
      <alignment horizontal="center" vertical="center"/>
    </xf>
    <xf numFmtId="3" fontId="26" fillId="2" borderId="6" xfId="0" applyNumberFormat="1" applyFont="1" applyFill="1" applyBorder="1" applyAlignment="1" applyProtection="1">
      <alignment horizontal="center" vertical="center" wrapText="1"/>
      <protection locked="0"/>
    </xf>
    <xf numFmtId="3" fontId="26" fillId="2" borderId="7" xfId="0" applyNumberFormat="1" applyFont="1" applyFill="1" applyBorder="1" applyAlignment="1" applyProtection="1">
      <alignment horizontal="center" vertical="center" wrapText="1"/>
      <protection locked="0"/>
    </xf>
    <xf numFmtId="3" fontId="26" fillId="2" borderId="70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83" xfId="0" applyNumberFormat="1" applyFont="1" applyBorder="1" applyAlignment="1">
      <alignment horizontal="center" vertical="center"/>
    </xf>
    <xf numFmtId="3" fontId="8" fillId="2" borderId="83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84" xfId="0" applyNumberFormat="1" applyFont="1" applyFill="1" applyBorder="1" applyAlignment="1" applyProtection="1">
      <alignment horizontal="center" vertical="center" wrapText="1"/>
      <protection locked="0"/>
    </xf>
    <xf numFmtId="3" fontId="26" fillId="2" borderId="83" xfId="0" applyNumberFormat="1" applyFont="1" applyFill="1" applyBorder="1" applyAlignment="1" applyProtection="1">
      <alignment horizontal="center" vertical="center" wrapText="1"/>
      <protection locked="0"/>
    </xf>
    <xf numFmtId="3" fontId="26" fillId="2" borderId="85" xfId="0" applyNumberFormat="1" applyFont="1" applyFill="1" applyBorder="1" applyAlignment="1" applyProtection="1">
      <alignment horizontal="center" vertical="center" wrapText="1"/>
      <protection locked="0"/>
    </xf>
    <xf numFmtId="3" fontId="26" fillId="0" borderId="83" xfId="0" applyNumberFormat="1" applyFont="1" applyBorder="1" applyAlignment="1">
      <alignment horizontal="center" vertical="center"/>
    </xf>
    <xf numFmtId="3" fontId="8" fillId="0" borderId="87" xfId="0" applyNumberFormat="1" applyFont="1" applyBorder="1" applyAlignment="1">
      <alignment horizontal="center" vertical="center"/>
    </xf>
    <xf numFmtId="3" fontId="29" fillId="2" borderId="71" xfId="0" applyNumberFormat="1" applyFont="1" applyFill="1" applyBorder="1" applyAlignment="1" applyProtection="1">
      <alignment horizontal="center" vertical="center" wrapText="1"/>
      <protection locked="0"/>
    </xf>
    <xf numFmtId="3" fontId="29" fillId="2" borderId="72" xfId="0" applyNumberFormat="1" applyFont="1" applyFill="1" applyBorder="1" applyAlignment="1" applyProtection="1">
      <alignment horizontal="center" vertical="center" wrapText="1"/>
      <protection locked="0"/>
    </xf>
    <xf numFmtId="3" fontId="30" fillId="6" borderId="78" xfId="0" applyNumberFormat="1" applyFont="1" applyFill="1" applyBorder="1" applyAlignment="1" applyProtection="1">
      <alignment horizontal="center" vertical="center" wrapText="1"/>
      <protection locked="0"/>
    </xf>
    <xf numFmtId="3" fontId="26" fillId="0" borderId="4" xfId="0" applyNumberFormat="1" applyFont="1" applyBorder="1" applyAlignment="1">
      <alignment horizontal="center" vertical="center"/>
    </xf>
    <xf numFmtId="3" fontId="20" fillId="0" borderId="41" xfId="0" applyNumberFormat="1" applyFont="1" applyBorder="1" applyAlignment="1">
      <alignment horizontal="center" vertical="center"/>
    </xf>
    <xf numFmtId="3" fontId="20" fillId="0" borderId="36" xfId="0" applyNumberFormat="1" applyFont="1" applyBorder="1" applyAlignment="1">
      <alignment horizontal="center" vertical="center"/>
    </xf>
    <xf numFmtId="3" fontId="18" fillId="6" borderId="34" xfId="0" applyNumberFormat="1" applyFont="1" applyFill="1" applyBorder="1" applyAlignment="1">
      <alignment horizontal="center" vertical="center"/>
    </xf>
    <xf numFmtId="3" fontId="23" fillId="3" borderId="47" xfId="1" applyNumberFormat="1" applyFont="1" applyFill="1" applyBorder="1" applyAlignment="1">
      <alignment horizontal="center" vertical="center"/>
    </xf>
    <xf numFmtId="3" fontId="23" fillId="0" borderId="47" xfId="1" applyNumberFormat="1" applyFont="1" applyBorder="1" applyAlignment="1">
      <alignment horizontal="center" vertical="center"/>
    </xf>
    <xf numFmtId="0" fontId="2" fillId="0" borderId="66" xfId="0" applyFont="1" applyBorder="1" applyAlignment="1" applyProtection="1">
      <alignment horizontal="center" vertical="center" wrapText="1"/>
      <protection locked="0"/>
    </xf>
    <xf numFmtId="0" fontId="1" fillId="0" borderId="66" xfId="0" applyFont="1" applyBorder="1" applyAlignment="1">
      <alignment horizontal="center"/>
    </xf>
    <xf numFmtId="0" fontId="11" fillId="8" borderId="92" xfId="1" applyFont="1" applyFill="1" applyBorder="1" applyAlignment="1">
      <alignment horizontal="center" vertical="center" wrapText="1"/>
    </xf>
    <xf numFmtId="0" fontId="11" fillId="8" borderId="93" xfId="1" applyFont="1" applyFill="1" applyBorder="1" applyAlignment="1">
      <alignment horizontal="center" vertical="center" wrapText="1"/>
    </xf>
    <xf numFmtId="164" fontId="35" fillId="0" borderId="90" xfId="1" applyNumberFormat="1" applyFont="1" applyBorder="1" applyAlignment="1">
      <alignment horizontal="center" vertical="center"/>
    </xf>
    <xf numFmtId="3" fontId="35" fillId="0" borderId="48" xfId="1" applyNumberFormat="1" applyFont="1" applyBorder="1" applyAlignment="1">
      <alignment horizontal="center" vertical="center"/>
    </xf>
    <xf numFmtId="164" fontId="35" fillId="0" borderId="48" xfId="1" applyNumberFormat="1" applyFont="1" applyBorder="1" applyAlignment="1">
      <alignment horizontal="center" vertical="center"/>
    </xf>
    <xf numFmtId="164" fontId="35" fillId="0" borderId="91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26" fillId="0" borderId="22" xfId="0" applyFont="1" applyBorder="1" applyAlignment="1">
      <alignment horizontal="center" vertical="center" wrapText="1"/>
    </xf>
    <xf numFmtId="0" fontId="31" fillId="0" borderId="86" xfId="0" applyFont="1" applyBorder="1" applyAlignment="1">
      <alignment horizontal="justify" vertical="center" wrapText="1"/>
    </xf>
    <xf numFmtId="3" fontId="26" fillId="0" borderId="87" xfId="0" applyNumberFormat="1" applyFont="1" applyBorder="1" applyAlignment="1">
      <alignment horizontal="center" vertical="center"/>
    </xf>
    <xf numFmtId="3" fontId="26" fillId="2" borderId="84" xfId="0" applyNumberFormat="1" applyFont="1" applyFill="1" applyBorder="1" applyAlignment="1" applyProtection="1">
      <alignment horizontal="center" vertical="center" wrapText="1"/>
      <protection locked="0"/>
    </xf>
    <xf numFmtId="3" fontId="19" fillId="2" borderId="71" xfId="0" applyNumberFormat="1" applyFont="1" applyFill="1" applyBorder="1" applyAlignment="1" applyProtection="1">
      <alignment horizontal="center" vertical="center" wrapText="1"/>
      <protection locked="0"/>
    </xf>
    <xf numFmtId="3" fontId="19" fillId="2" borderId="72" xfId="0" applyNumberFormat="1" applyFont="1" applyFill="1" applyBorder="1" applyAlignment="1" applyProtection="1">
      <alignment horizontal="center" vertical="center" wrapText="1"/>
      <protection locked="0"/>
    </xf>
    <xf numFmtId="3" fontId="17" fillId="6" borderId="78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vertical="center" wrapText="1"/>
    </xf>
    <xf numFmtId="0" fontId="7" fillId="0" borderId="34" xfId="0" applyFont="1" applyBorder="1" applyAlignment="1">
      <alignment horizontal="center" vertical="center" wrapText="1"/>
    </xf>
    <xf numFmtId="0" fontId="0" fillId="0" borderId="66" xfId="0" applyBorder="1" applyAlignment="1">
      <alignment horizontal="center"/>
    </xf>
    <xf numFmtId="3" fontId="8" fillId="2" borderId="95" xfId="0" applyNumberFormat="1" applyFont="1" applyFill="1" applyBorder="1" applyAlignment="1" applyProtection="1">
      <alignment horizontal="center" vertical="center" wrapText="1"/>
      <protection locked="0"/>
    </xf>
    <xf numFmtId="43" fontId="9" fillId="0" borderId="44" xfId="0" applyNumberFormat="1" applyFont="1" applyBorder="1" applyAlignment="1">
      <alignment horizontal="center" vertical="center" wrapText="1"/>
    </xf>
    <xf numFmtId="43" fontId="9" fillId="0" borderId="0" xfId="0" applyNumberFormat="1" applyFont="1" applyAlignment="1">
      <alignment horizontal="justify" vertical="center" wrapText="1"/>
    </xf>
    <xf numFmtId="3" fontId="8" fillId="2" borderId="70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87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96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97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98" xfId="0" applyNumberFormat="1" applyFont="1" applyBorder="1" applyAlignment="1">
      <alignment horizontal="center" vertical="center"/>
    </xf>
    <xf numFmtId="3" fontId="8" fillId="2" borderId="98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99" xfId="0" applyNumberFormat="1" applyFont="1" applyFill="1" applyBorder="1" applyAlignment="1" applyProtection="1">
      <alignment horizontal="center" vertical="center" wrapText="1"/>
      <protection locked="0"/>
    </xf>
    <xf numFmtId="3" fontId="23" fillId="9" borderId="47" xfId="1" applyNumberFormat="1" applyFont="1" applyFill="1" applyBorder="1" applyAlignment="1">
      <alignment horizontal="center" vertical="center"/>
    </xf>
    <xf numFmtId="43" fontId="9" fillId="0" borderId="44" xfId="0" applyNumberFormat="1" applyFont="1" applyBorder="1" applyAlignment="1">
      <alignment horizontal="left" vertical="center" wrapText="1"/>
    </xf>
    <xf numFmtId="0" fontId="31" fillId="0" borderId="23" xfId="0" applyFont="1" applyBorder="1" applyAlignment="1">
      <alignment horizontal="justify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2" fillId="0" borderId="24" xfId="0" applyFont="1" applyBorder="1" applyAlignment="1"/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33" fillId="0" borderId="26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5" xfId="0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42" xfId="0" applyFont="1" applyBorder="1" applyAlignment="1" applyProtection="1">
      <alignment horizontal="center" vertical="center" wrapText="1"/>
      <protection locked="0"/>
    </xf>
    <xf numFmtId="0" fontId="6" fillId="0" borderId="26" xfId="0" applyFont="1" applyBorder="1" applyAlignment="1" applyProtection="1">
      <alignment horizontal="center" vertical="center" wrapText="1"/>
      <protection locked="0"/>
    </xf>
    <xf numFmtId="0" fontId="6" fillId="0" borderId="43" xfId="0" applyFont="1" applyBorder="1" applyAlignment="1" applyProtection="1">
      <alignment horizontal="center" vertical="center" wrapText="1"/>
      <protection locked="0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8" fillId="0" borderId="49" xfId="0" applyFont="1" applyBorder="1" applyAlignment="1">
      <alignment horizontal="left" vertical="center" wrapText="1"/>
    </xf>
    <xf numFmtId="0" fontId="8" fillId="0" borderId="50" xfId="0" applyFont="1" applyBorder="1" applyAlignment="1">
      <alignment horizontal="left" vertical="center" wrapText="1"/>
    </xf>
    <xf numFmtId="0" fontId="8" fillId="0" borderId="51" xfId="0" applyFont="1" applyBorder="1" applyAlignment="1">
      <alignment horizontal="left" vertical="center" wrapText="1"/>
    </xf>
    <xf numFmtId="0" fontId="13" fillId="3" borderId="32" xfId="0" applyFont="1" applyFill="1" applyBorder="1" applyAlignment="1">
      <alignment horizontal="center" vertical="center" wrapText="1"/>
    </xf>
    <xf numFmtId="0" fontId="12" fillId="0" borderId="33" xfId="0" applyFont="1" applyBorder="1" applyAlignment="1"/>
    <xf numFmtId="0" fontId="13" fillId="3" borderId="38" xfId="0" applyFont="1" applyFill="1" applyBorder="1" applyAlignment="1">
      <alignment horizontal="center" vertical="center" wrapText="1"/>
    </xf>
    <xf numFmtId="0" fontId="12" fillId="0" borderId="12" xfId="0" applyFont="1" applyBorder="1" applyAlignment="1"/>
    <xf numFmtId="0" fontId="0" fillId="9" borderId="2" xfId="0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9" borderId="28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35" xfId="0" applyFont="1" applyFill="1" applyBorder="1" applyAlignment="1">
      <alignment horizontal="center" vertical="center" wrapText="1"/>
    </xf>
    <xf numFmtId="0" fontId="13" fillId="3" borderId="2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69" xfId="0" applyFont="1" applyBorder="1" applyAlignment="1">
      <alignment horizontal="center" vertical="center" wrapText="1"/>
    </xf>
    <xf numFmtId="0" fontId="27" fillId="3" borderId="35" xfId="0" applyFont="1" applyFill="1" applyBorder="1" applyAlignment="1">
      <alignment horizontal="center" vertical="center" wrapText="1"/>
    </xf>
    <xf numFmtId="0" fontId="28" fillId="0" borderId="33" xfId="0" applyFont="1" applyBorder="1" applyAlignment="1"/>
    <xf numFmtId="0" fontId="27" fillId="3" borderId="23" xfId="0" applyFont="1" applyFill="1" applyBorder="1" applyAlignment="1">
      <alignment horizontal="center" vertical="center" wrapText="1"/>
    </xf>
    <xf numFmtId="0" fontId="28" fillId="0" borderId="12" xfId="0" applyFont="1" applyBorder="1" applyAlignment="1"/>
    <xf numFmtId="0" fontId="27" fillId="3" borderId="75" xfId="0" applyFont="1" applyFill="1" applyBorder="1" applyAlignment="1">
      <alignment horizontal="center" vertical="center" wrapText="1"/>
    </xf>
    <xf numFmtId="0" fontId="28" fillId="0" borderId="76" xfId="0" applyFont="1" applyBorder="1" applyAlignment="1"/>
    <xf numFmtId="0" fontId="26" fillId="0" borderId="88" xfId="0" applyFont="1" applyBorder="1" applyAlignment="1">
      <alignment horizontal="left" vertical="center" wrapText="1"/>
    </xf>
    <xf numFmtId="0" fontId="26" fillId="0" borderId="35" xfId="0" applyFont="1" applyBorder="1" applyAlignment="1">
      <alignment horizontal="left" vertical="center" wrapText="1"/>
    </xf>
    <xf numFmtId="0" fontId="26" fillId="0" borderId="89" xfId="0" applyFont="1" applyBorder="1" applyAlignment="1">
      <alignment horizontal="left" vertical="center" wrapText="1"/>
    </xf>
    <xf numFmtId="0" fontId="26" fillId="2" borderId="79" xfId="0" applyFont="1" applyFill="1" applyBorder="1" applyAlignment="1" applyProtection="1">
      <alignment horizontal="left" vertical="center" wrapText="1"/>
      <protection locked="0"/>
    </xf>
    <xf numFmtId="0" fontId="26" fillId="2" borderId="80" xfId="0" applyFont="1" applyFill="1" applyBorder="1" applyAlignment="1" applyProtection="1">
      <alignment horizontal="left" vertical="center" wrapText="1"/>
      <protection locked="0"/>
    </xf>
    <xf numFmtId="0" fontId="26" fillId="2" borderId="81" xfId="0" applyFont="1" applyFill="1" applyBorder="1" applyAlignment="1" applyProtection="1">
      <alignment horizontal="left" vertical="center" wrapText="1"/>
      <protection locked="0"/>
    </xf>
    <xf numFmtId="0" fontId="31" fillId="0" borderId="79" xfId="0" applyFont="1" applyBorder="1" applyAlignment="1">
      <alignment horizontal="left" vertical="center" wrapText="1"/>
    </xf>
    <xf numFmtId="0" fontId="31" fillId="0" borderId="80" xfId="0" applyFont="1" applyBorder="1" applyAlignment="1">
      <alignment horizontal="left" vertical="center" wrapText="1"/>
    </xf>
    <xf numFmtId="0" fontId="31" fillId="0" borderId="81" xfId="0" applyFont="1" applyBorder="1" applyAlignment="1">
      <alignment horizontal="left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73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 wrapText="1"/>
    </xf>
    <xf numFmtId="0" fontId="13" fillId="3" borderId="75" xfId="0" applyFont="1" applyFill="1" applyBorder="1" applyAlignment="1">
      <alignment horizontal="center" vertical="center" wrapText="1"/>
    </xf>
    <xf numFmtId="0" fontId="12" fillId="0" borderId="76" xfId="0" applyFont="1" applyBorder="1" applyAlignment="1"/>
    <xf numFmtId="0" fontId="0" fillId="0" borderId="67" xfId="0" applyBorder="1" applyAlignment="1">
      <alignment horizontal="center"/>
    </xf>
    <xf numFmtId="0" fontId="0" fillId="0" borderId="68" xfId="0" applyBorder="1" applyAlignment="1">
      <alignment horizontal="center"/>
    </xf>
    <xf numFmtId="0" fontId="33" fillId="0" borderId="21" xfId="0" applyFont="1" applyBorder="1" applyAlignment="1" applyProtection="1">
      <alignment horizontal="center" vertical="center" wrapText="1"/>
      <protection locked="0"/>
    </xf>
    <xf numFmtId="0" fontId="2" fillId="0" borderId="66" xfId="0" applyFont="1" applyBorder="1" applyAlignment="1" applyProtection="1">
      <alignment horizontal="center" vertical="center" wrapText="1"/>
      <protection locked="0"/>
    </xf>
    <xf numFmtId="0" fontId="1" fillId="0" borderId="21" xfId="0" applyFont="1" applyBorder="1" applyAlignment="1">
      <alignment horizontal="center"/>
    </xf>
    <xf numFmtId="0" fontId="1" fillId="0" borderId="66" xfId="0" applyFont="1" applyBorder="1" applyAlignment="1">
      <alignment horizontal="center"/>
    </xf>
    <xf numFmtId="0" fontId="1" fillId="0" borderId="63" xfId="0" applyFont="1" applyBorder="1" applyAlignment="1">
      <alignment horizontal="center" vertical="center" wrapText="1"/>
    </xf>
    <xf numFmtId="0" fontId="1" fillId="0" borderId="64" xfId="0" applyFont="1" applyBorder="1" applyAlignment="1">
      <alignment horizontal="center" vertical="center" wrapText="1"/>
    </xf>
    <xf numFmtId="0" fontId="1" fillId="0" borderId="6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67" xfId="0" applyFont="1" applyBorder="1" applyAlignment="1">
      <alignment horizontal="center" vertical="center"/>
    </xf>
    <xf numFmtId="0" fontId="36" fillId="0" borderId="26" xfId="0" applyFont="1" applyBorder="1" applyAlignment="1" applyProtection="1">
      <alignment horizontal="center" vertical="center" wrapText="1"/>
      <protection locked="0"/>
    </xf>
    <xf numFmtId="0" fontId="8" fillId="2" borderId="21" xfId="0" applyFont="1" applyFill="1" applyBorder="1" applyAlignment="1" applyProtection="1">
      <alignment horizontal="left" vertical="center" wrapText="1"/>
      <protection locked="0"/>
    </xf>
    <xf numFmtId="0" fontId="8" fillId="2" borderId="0" xfId="0" applyFont="1" applyFill="1" applyAlignment="1" applyProtection="1">
      <alignment horizontal="left" vertical="center" wrapText="1"/>
      <protection locked="0"/>
    </xf>
    <xf numFmtId="0" fontId="8" fillId="2" borderId="59" xfId="0" applyFont="1" applyFill="1" applyBorder="1" applyAlignment="1" applyProtection="1">
      <alignment horizontal="left" vertical="center" wrapText="1"/>
      <protection locked="0"/>
    </xf>
    <xf numFmtId="0" fontId="8" fillId="2" borderId="60" xfId="0" applyFont="1" applyFill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33" fillId="0" borderId="1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16" fillId="0" borderId="1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20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6" fillId="0" borderId="25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3" fillId="0" borderId="0" xfId="0" applyFont="1" applyAlignment="1" applyProtection="1">
      <alignment horizontal="center" vertical="center" wrapText="1"/>
      <protection locked="0"/>
    </xf>
    <xf numFmtId="0" fontId="33" fillId="0" borderId="66" xfId="0" applyFont="1" applyBorder="1" applyAlignment="1" applyProtection="1">
      <alignment horizontal="center" vertical="center" wrapText="1"/>
      <protection locked="0"/>
    </xf>
    <xf numFmtId="0" fontId="26" fillId="0" borderId="88" xfId="0" applyFont="1" applyBorder="1" applyAlignment="1">
      <alignment horizontal="center" vertical="center" wrapText="1"/>
    </xf>
    <xf numFmtId="0" fontId="26" fillId="0" borderId="35" xfId="0" applyFont="1" applyBorder="1" applyAlignment="1">
      <alignment horizontal="center" vertical="center" wrapText="1"/>
    </xf>
    <xf numFmtId="0" fontId="26" fillId="0" borderId="89" xfId="0" applyFont="1" applyBorder="1" applyAlignment="1">
      <alignment horizontal="center" vertical="center" wrapText="1"/>
    </xf>
    <xf numFmtId="0" fontId="26" fillId="2" borderId="14" xfId="0" applyFont="1" applyFill="1" applyBorder="1" applyAlignment="1" applyProtection="1">
      <alignment horizontal="center" vertical="center" wrapText="1"/>
      <protection locked="0"/>
    </xf>
    <xf numFmtId="0" fontId="26" fillId="2" borderId="48" xfId="0" applyFont="1" applyFill="1" applyBorder="1" applyAlignment="1" applyProtection="1">
      <alignment horizontal="center" vertical="center" wrapText="1"/>
      <protection locked="0"/>
    </xf>
    <xf numFmtId="0" fontId="26" fillId="2" borderId="94" xfId="0" applyFont="1" applyFill="1" applyBorder="1" applyAlignment="1" applyProtection="1">
      <alignment horizontal="center" vertical="center" wrapText="1"/>
      <protection locked="0"/>
    </xf>
    <xf numFmtId="0" fontId="0" fillId="4" borderId="69" xfId="0" applyFill="1" applyBorder="1" applyAlignment="1">
      <alignment horizontal="center" vertical="center" wrapText="1"/>
    </xf>
    <xf numFmtId="0" fontId="10" fillId="4" borderId="69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73" xfId="0" applyFont="1" applyBorder="1" applyAlignment="1">
      <alignment horizontal="center" vertical="center"/>
    </xf>
    <xf numFmtId="0" fontId="1" fillId="0" borderId="74" xfId="0" applyFont="1" applyBorder="1" applyAlignment="1">
      <alignment horizontal="center" vertical="center"/>
    </xf>
    <xf numFmtId="0" fontId="13" fillId="3" borderId="77" xfId="0" applyFont="1" applyFill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9" xfId="0" applyFont="1" applyBorder="1" applyAlignment="1">
      <alignment horizontal="center" vertical="center" wrapText="1"/>
    </xf>
    <xf numFmtId="43" fontId="8" fillId="2" borderId="79" xfId="0" applyNumberFormat="1" applyFont="1" applyFill="1" applyBorder="1" applyAlignment="1" applyProtection="1">
      <alignment horizontal="center" vertical="center" wrapText="1"/>
      <protection locked="0"/>
    </xf>
    <xf numFmtId="43" fontId="8" fillId="2" borderId="80" xfId="0" applyNumberFormat="1" applyFont="1" applyFill="1" applyBorder="1" applyAlignment="1" applyProtection="1">
      <alignment horizontal="center" vertical="center" wrapText="1"/>
      <protection locked="0"/>
    </xf>
    <xf numFmtId="43" fontId="8" fillId="2" borderId="8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13" fillId="7" borderId="4" xfId="1" applyFont="1" applyFill="1" applyBorder="1" applyAlignment="1">
      <alignment horizontal="center" vertical="center"/>
    </xf>
    <xf numFmtId="0" fontId="13" fillId="0" borderId="26" xfId="1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21" fillId="8" borderId="45" xfId="1" applyFont="1" applyFill="1" applyBorder="1" applyAlignment="1">
      <alignment horizontal="center" vertical="center" wrapText="1"/>
    </xf>
    <xf numFmtId="0" fontId="12" fillId="0" borderId="45" xfId="1" applyFont="1" applyBorder="1" applyAlignment="1">
      <alignment horizontal="center"/>
    </xf>
    <xf numFmtId="0" fontId="12" fillId="0" borderId="46" xfId="1" applyFont="1" applyBorder="1" applyAlignment="1">
      <alignment horizontal="center"/>
    </xf>
    <xf numFmtId="0" fontId="13" fillId="7" borderId="52" xfId="1" applyFont="1" applyFill="1" applyBorder="1" applyAlignment="1">
      <alignment horizontal="center" vertical="center"/>
    </xf>
    <xf numFmtId="0" fontId="12" fillId="0" borderId="53" xfId="1" applyFont="1" applyBorder="1" applyAlignment="1"/>
    <xf numFmtId="0" fontId="13" fillId="7" borderId="17" xfId="1" applyFont="1" applyFill="1" applyBorder="1" applyAlignment="1">
      <alignment horizontal="center" vertical="center"/>
    </xf>
    <xf numFmtId="0" fontId="12" fillId="0" borderId="18" xfId="1" applyFont="1" applyBorder="1" applyAlignment="1"/>
    <xf numFmtId="0" fontId="13" fillId="7" borderId="55" xfId="1" applyFont="1" applyFill="1" applyBorder="1" applyAlignment="1">
      <alignment horizontal="center" vertical="center"/>
    </xf>
    <xf numFmtId="0" fontId="13" fillId="7" borderId="56" xfId="1" applyFont="1" applyFill="1" applyBorder="1" applyAlignment="1">
      <alignment horizontal="center" vertical="center"/>
    </xf>
    <xf numFmtId="0" fontId="13" fillId="7" borderId="42" xfId="1" applyFont="1" applyFill="1" applyBorder="1" applyAlignment="1">
      <alignment horizontal="center" vertical="center"/>
    </xf>
    <xf numFmtId="0" fontId="13" fillId="7" borderId="43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3"/>
  <sheetViews>
    <sheetView topLeftCell="B1" zoomScale="90" zoomScaleNormal="90" workbookViewId="0">
      <selection activeCell="B4" sqref="B4:O4"/>
    </sheetView>
  </sheetViews>
  <sheetFormatPr baseColWidth="10" defaultColWidth="11.42578125" defaultRowHeight="15" x14ac:dyDescent="0.25"/>
  <cols>
    <col min="1" max="1" width="0.85546875" customWidth="1"/>
    <col min="2" max="2" width="5.28515625" customWidth="1"/>
    <col min="3" max="3" width="63.140625" customWidth="1"/>
    <col min="4" max="4" width="14" customWidth="1"/>
    <col min="5" max="5" width="10.28515625" customWidth="1"/>
    <col min="6" max="6" width="16.5703125" customWidth="1"/>
    <col min="7" max="7" width="13.28515625" customWidth="1"/>
    <col min="9" max="9" width="17" customWidth="1"/>
    <col min="12" max="12" width="13.7109375" customWidth="1"/>
  </cols>
  <sheetData>
    <row r="1" spans="2:15" ht="15.75" thickBot="1" x14ac:dyDescent="0.3"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</row>
    <row r="2" spans="2:15" ht="69" customHeight="1" x14ac:dyDescent="0.25">
      <c r="B2" s="141" t="s">
        <v>0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3"/>
    </row>
    <row r="3" spans="2:15" ht="9" customHeight="1" x14ac:dyDescent="0.25"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</row>
    <row r="4" spans="2:15" ht="16.5" customHeight="1" x14ac:dyDescent="0.25">
      <c r="B4" s="147" t="s">
        <v>1</v>
      </c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9"/>
    </row>
    <row r="5" spans="2:15" ht="7.5" customHeight="1" thickBot="1" x14ac:dyDescent="0.3">
      <c r="B5" s="150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2"/>
    </row>
    <row r="6" spans="2:15" ht="36" customHeight="1" x14ac:dyDescent="0.25">
      <c r="B6" s="153" t="s">
        <v>2</v>
      </c>
      <c r="C6" s="156" t="s">
        <v>3</v>
      </c>
      <c r="D6" s="10" t="s">
        <v>4</v>
      </c>
      <c r="E6" s="159" t="s">
        <v>5</v>
      </c>
      <c r="F6" s="160"/>
      <c r="G6" s="18" t="s">
        <v>4</v>
      </c>
      <c r="H6" s="170" t="s">
        <v>6</v>
      </c>
      <c r="I6" s="171"/>
      <c r="J6" s="10" t="s">
        <v>4</v>
      </c>
      <c r="K6" s="159"/>
      <c r="L6" s="160"/>
      <c r="M6" s="18" t="s">
        <v>4</v>
      </c>
      <c r="N6" s="172"/>
      <c r="O6" s="173"/>
    </row>
    <row r="7" spans="2:15" ht="29.25" customHeight="1" thickBot="1" x14ac:dyDescent="0.3">
      <c r="B7" s="154"/>
      <c r="C7" s="157"/>
      <c r="D7" s="10" t="s">
        <v>7</v>
      </c>
      <c r="E7" s="161"/>
      <c r="F7" s="162"/>
      <c r="G7" s="18" t="s">
        <v>7</v>
      </c>
      <c r="H7" s="174"/>
      <c r="I7" s="175"/>
      <c r="J7" s="10" t="s">
        <v>7</v>
      </c>
      <c r="K7" s="161"/>
      <c r="L7" s="162"/>
      <c r="M7" s="18" t="s">
        <v>7</v>
      </c>
      <c r="N7" s="176"/>
      <c r="O7" s="177"/>
    </row>
    <row r="8" spans="2:15" ht="33.75" customHeight="1" thickBot="1" x14ac:dyDescent="0.3">
      <c r="B8" s="155"/>
      <c r="C8" s="158"/>
      <c r="D8" s="11" t="s">
        <v>8</v>
      </c>
      <c r="E8" s="12" t="s">
        <v>9</v>
      </c>
      <c r="F8" s="13" t="s">
        <v>10</v>
      </c>
      <c r="G8" s="19" t="s">
        <v>8</v>
      </c>
      <c r="H8" s="20" t="s">
        <v>9</v>
      </c>
      <c r="I8" s="21" t="s">
        <v>10</v>
      </c>
      <c r="J8" s="11" t="s">
        <v>8</v>
      </c>
      <c r="K8" s="12" t="s">
        <v>9</v>
      </c>
      <c r="L8" s="13" t="s">
        <v>10</v>
      </c>
      <c r="M8" s="19" t="s">
        <v>8</v>
      </c>
      <c r="N8" s="20" t="s">
        <v>9</v>
      </c>
      <c r="O8" s="21" t="s">
        <v>10</v>
      </c>
    </row>
    <row r="9" spans="2:15" ht="63" customHeight="1" x14ac:dyDescent="0.25">
      <c r="B9" s="163" t="s">
        <v>11</v>
      </c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5"/>
    </row>
    <row r="10" spans="2:15" ht="77.25" customHeight="1" x14ac:dyDescent="0.25">
      <c r="B10" s="56" t="s">
        <v>12</v>
      </c>
      <c r="C10" s="57" t="s">
        <v>13</v>
      </c>
      <c r="D10" s="73">
        <v>900000</v>
      </c>
      <c r="E10" s="74">
        <f t="shared" ref="E10" si="0">19%*D10</f>
        <v>171000</v>
      </c>
      <c r="F10" s="75">
        <f t="shared" ref="F10" si="1">D10+E10</f>
        <v>1071000</v>
      </c>
      <c r="G10" s="73">
        <v>900000</v>
      </c>
      <c r="H10" s="74">
        <f t="shared" ref="H10" si="2">19%*G10</f>
        <v>171000</v>
      </c>
      <c r="I10" s="75">
        <f t="shared" ref="I10" si="3">G10+H10</f>
        <v>1071000</v>
      </c>
      <c r="J10" s="58"/>
      <c r="K10" s="40">
        <f t="shared" ref="K10" si="4">19%*J10</f>
        <v>0</v>
      </c>
      <c r="L10" s="41">
        <f t="shared" ref="L10" si="5">J10+K10</f>
        <v>0</v>
      </c>
      <c r="M10" s="59"/>
      <c r="N10" s="1">
        <f t="shared" ref="N10" si="6">19%*M10</f>
        <v>0</v>
      </c>
      <c r="O10" s="2">
        <f t="shared" ref="O10" si="7">M10+N10</f>
        <v>0</v>
      </c>
    </row>
    <row r="11" spans="2:15" ht="37.5" customHeight="1" x14ac:dyDescent="0.25">
      <c r="B11" s="134" t="s">
        <v>14</v>
      </c>
      <c r="C11" s="135"/>
      <c r="D11" s="166" t="s">
        <v>15</v>
      </c>
      <c r="E11" s="167"/>
      <c r="F11" s="26">
        <f>D10</f>
        <v>900000</v>
      </c>
      <c r="G11" s="166" t="s">
        <v>15</v>
      </c>
      <c r="H11" s="167"/>
      <c r="I11" s="76">
        <f>G10</f>
        <v>900000</v>
      </c>
      <c r="J11" s="179" t="s">
        <v>15</v>
      </c>
      <c r="K11" s="167"/>
      <c r="L11" s="76">
        <f>J10</f>
        <v>0</v>
      </c>
      <c r="M11" s="179" t="s">
        <v>15</v>
      </c>
      <c r="N11" s="167"/>
      <c r="O11" s="76">
        <f>M10</f>
        <v>0</v>
      </c>
    </row>
    <row r="12" spans="2:15" ht="24" customHeight="1" thickBot="1" x14ac:dyDescent="0.3">
      <c r="B12" s="136"/>
      <c r="C12" s="137"/>
      <c r="D12" s="168" t="s">
        <v>16</v>
      </c>
      <c r="E12" s="169"/>
      <c r="F12" s="27">
        <f>E10</f>
        <v>171000</v>
      </c>
      <c r="G12" s="168" t="s">
        <v>16</v>
      </c>
      <c r="H12" s="169"/>
      <c r="I12" s="77">
        <f>H10</f>
        <v>171000</v>
      </c>
      <c r="J12" s="180" t="s">
        <v>16</v>
      </c>
      <c r="K12" s="169"/>
      <c r="L12" s="77">
        <f>K10</f>
        <v>0</v>
      </c>
      <c r="M12" s="180" t="s">
        <v>16</v>
      </c>
      <c r="N12" s="169"/>
      <c r="O12" s="77">
        <f>N10</f>
        <v>0</v>
      </c>
    </row>
    <row r="13" spans="2:15" ht="28.5" customHeight="1" thickBot="1" x14ac:dyDescent="0.3">
      <c r="B13" s="138"/>
      <c r="C13" s="139"/>
      <c r="D13" s="132" t="s">
        <v>17</v>
      </c>
      <c r="E13" s="133"/>
      <c r="F13" s="28">
        <f>SUM(F11:F12)</f>
        <v>1071000</v>
      </c>
      <c r="G13" s="132" t="s">
        <v>17</v>
      </c>
      <c r="H13" s="133"/>
      <c r="I13" s="46">
        <f>SUM(I11:I12)</f>
        <v>1071000</v>
      </c>
      <c r="J13" s="178" t="s">
        <v>17</v>
      </c>
      <c r="K13" s="133"/>
      <c r="L13" s="46">
        <f>SUM(L11:L12)</f>
        <v>0</v>
      </c>
      <c r="M13" s="178" t="s">
        <v>17</v>
      </c>
      <c r="N13" s="133"/>
      <c r="O13" s="46">
        <f>SUM(O11:O12)</f>
        <v>0</v>
      </c>
    </row>
  </sheetData>
  <mergeCells count="29">
    <mergeCell ref="N6:O6"/>
    <mergeCell ref="H7:I7"/>
    <mergeCell ref="K7:L7"/>
    <mergeCell ref="N7:O7"/>
    <mergeCell ref="G13:H13"/>
    <mergeCell ref="J13:K13"/>
    <mergeCell ref="M13:N13"/>
    <mergeCell ref="G11:H11"/>
    <mergeCell ref="J11:K11"/>
    <mergeCell ref="M11:N11"/>
    <mergeCell ref="G12:H12"/>
    <mergeCell ref="J12:K12"/>
    <mergeCell ref="M12:N12"/>
    <mergeCell ref="D13:E13"/>
    <mergeCell ref="B11:C13"/>
    <mergeCell ref="B1:L1"/>
    <mergeCell ref="B2:O2"/>
    <mergeCell ref="B3:O3"/>
    <mergeCell ref="B4:O4"/>
    <mergeCell ref="B5:O5"/>
    <mergeCell ref="B6:B8"/>
    <mergeCell ref="C6:C8"/>
    <mergeCell ref="E6:F6"/>
    <mergeCell ref="E7:F7"/>
    <mergeCell ref="B9:O9"/>
    <mergeCell ref="D11:E11"/>
    <mergeCell ref="D12:E12"/>
    <mergeCell ref="H6:I6"/>
    <mergeCell ref="K6:L6"/>
  </mergeCells>
  <pageMargins left="0.19685039370078741" right="0.11811023622047245" top="0.19685039370078741" bottom="0.15748031496062992" header="0.31496062992125984" footer="0.31496062992125984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27"/>
  <sheetViews>
    <sheetView zoomScale="90" zoomScaleNormal="90" workbookViewId="0">
      <selection activeCell="B4" sqref="B4"/>
    </sheetView>
  </sheetViews>
  <sheetFormatPr baseColWidth="10" defaultColWidth="11.42578125" defaultRowHeight="15" x14ac:dyDescent="0.25"/>
  <cols>
    <col min="1" max="1" width="0.85546875" customWidth="1"/>
    <col min="2" max="2" width="5.28515625" customWidth="1"/>
    <col min="3" max="3" width="63.140625" customWidth="1"/>
    <col min="4" max="4" width="14.140625" customWidth="1"/>
    <col min="5" max="5" width="10.28515625" customWidth="1"/>
    <col min="6" max="6" width="17.140625" customWidth="1"/>
    <col min="7" max="7" width="13.5703125" customWidth="1"/>
    <col min="9" max="9" width="15" customWidth="1"/>
    <col min="12" max="12" width="15.7109375" customWidth="1"/>
    <col min="13" max="13" width="13.5703125" customWidth="1"/>
    <col min="14" max="14" width="9.140625" bestFit="1" customWidth="1"/>
    <col min="15" max="15" width="15" customWidth="1"/>
    <col min="16" max="16" width="15.7109375" customWidth="1"/>
  </cols>
  <sheetData>
    <row r="1" spans="2:15" x14ac:dyDescent="0.25">
      <c r="B1" s="140"/>
      <c r="C1" s="140"/>
      <c r="D1" s="140"/>
      <c r="E1" s="140"/>
      <c r="F1" s="140"/>
      <c r="G1" s="140"/>
      <c r="H1" s="140"/>
      <c r="I1" s="140"/>
    </row>
    <row r="2" spans="2:15" ht="69" customHeight="1" x14ac:dyDescent="0.25">
      <c r="B2" s="214" t="s">
        <v>0</v>
      </c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6"/>
    </row>
    <row r="3" spans="2:15" ht="9" customHeight="1" x14ac:dyDescent="0.25">
      <c r="B3" s="212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213"/>
    </row>
    <row r="4" spans="2:15" ht="16.5" customHeight="1" x14ac:dyDescent="0.25">
      <c r="B4" s="210" t="s">
        <v>18</v>
      </c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211"/>
    </row>
    <row r="5" spans="2:15" ht="7.5" customHeight="1" x14ac:dyDescent="0.25">
      <c r="B5" s="208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209"/>
    </row>
    <row r="6" spans="2:15" ht="36" customHeight="1" x14ac:dyDescent="0.25">
      <c r="B6" s="219" t="s">
        <v>2</v>
      </c>
      <c r="C6" s="156" t="s">
        <v>3</v>
      </c>
      <c r="D6" s="10" t="s">
        <v>4</v>
      </c>
      <c r="E6" s="159" t="s">
        <v>19</v>
      </c>
      <c r="F6" s="160"/>
      <c r="G6" s="116" t="s">
        <v>4</v>
      </c>
      <c r="H6" s="181" t="s">
        <v>20</v>
      </c>
      <c r="I6" s="217"/>
      <c r="J6" s="37" t="s">
        <v>4</v>
      </c>
      <c r="K6" s="159" t="s">
        <v>21</v>
      </c>
      <c r="L6" s="160"/>
      <c r="M6" s="116" t="s">
        <v>4</v>
      </c>
      <c r="N6" s="181" t="s">
        <v>22</v>
      </c>
      <c r="O6" s="182"/>
    </row>
    <row r="7" spans="2:15" ht="29.25" customHeight="1" x14ac:dyDescent="0.25">
      <c r="B7" s="220"/>
      <c r="C7" s="157"/>
      <c r="D7" s="10" t="s">
        <v>7</v>
      </c>
      <c r="E7" s="161"/>
      <c r="F7" s="162"/>
      <c r="G7" s="18" t="s">
        <v>7</v>
      </c>
      <c r="H7" s="183"/>
      <c r="I7" s="218"/>
      <c r="J7" s="10" t="s">
        <v>7</v>
      </c>
      <c r="K7" s="161"/>
      <c r="L7" s="162"/>
      <c r="M7" s="18" t="s">
        <v>7</v>
      </c>
      <c r="N7" s="183" t="s">
        <v>23</v>
      </c>
      <c r="O7" s="184"/>
    </row>
    <row r="8" spans="2:15" ht="33.75" customHeight="1" x14ac:dyDescent="0.25">
      <c r="B8" s="221"/>
      <c r="C8" s="158"/>
      <c r="D8" s="11" t="s">
        <v>8</v>
      </c>
      <c r="E8" s="12" t="s">
        <v>9</v>
      </c>
      <c r="F8" s="13" t="s">
        <v>10</v>
      </c>
      <c r="G8" s="19" t="s">
        <v>8</v>
      </c>
      <c r="H8" s="20" t="s">
        <v>9</v>
      </c>
      <c r="I8" s="21" t="s">
        <v>10</v>
      </c>
      <c r="J8" s="11" t="s">
        <v>8</v>
      </c>
      <c r="K8" s="12" t="s">
        <v>9</v>
      </c>
      <c r="L8" s="13" t="s">
        <v>10</v>
      </c>
      <c r="M8" s="19" t="s">
        <v>8</v>
      </c>
      <c r="N8" s="20" t="s">
        <v>9</v>
      </c>
      <c r="O8" s="117" t="s">
        <v>10</v>
      </c>
    </row>
    <row r="9" spans="2:15" ht="39" customHeight="1" x14ac:dyDescent="0.25">
      <c r="B9" s="191" t="s">
        <v>24</v>
      </c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3"/>
    </row>
    <row r="10" spans="2:15" ht="22.5" x14ac:dyDescent="0.25">
      <c r="B10" s="29" t="s">
        <v>25</v>
      </c>
      <c r="C10" s="55" t="s">
        <v>26</v>
      </c>
      <c r="D10" s="45">
        <v>1025000</v>
      </c>
      <c r="E10" s="40">
        <f t="shared" ref="E10:E22" si="0">19%*D10</f>
        <v>194750</v>
      </c>
      <c r="F10" s="41">
        <f t="shared" ref="F10:F19" si="1">D10+E10</f>
        <v>1219750</v>
      </c>
      <c r="G10" s="78">
        <v>480000</v>
      </c>
      <c r="H10" s="40">
        <f>19%*G10</f>
        <v>91200</v>
      </c>
      <c r="I10" s="41">
        <f>G10+H10</f>
        <v>571200</v>
      </c>
      <c r="J10" s="78">
        <v>696000</v>
      </c>
      <c r="K10" s="40">
        <f t="shared" ref="K10:K17" si="2">19%*J10</f>
        <v>132240</v>
      </c>
      <c r="L10" s="41">
        <f t="shared" ref="L10:L17" si="3">J10+K10</f>
        <v>828240</v>
      </c>
      <c r="M10" s="78">
        <v>550000</v>
      </c>
      <c r="N10" s="79">
        <f t="shared" ref="N10:N17" si="4">19%*M10</f>
        <v>104500</v>
      </c>
      <c r="O10" s="80">
        <f t="shared" ref="O10:O17" si="5">M10+N10</f>
        <v>654500</v>
      </c>
    </row>
    <row r="11" spans="2:15" ht="22.5" x14ac:dyDescent="0.25">
      <c r="B11" s="7" t="s">
        <v>27</v>
      </c>
      <c r="C11" s="55" t="s">
        <v>28</v>
      </c>
      <c r="D11" s="45">
        <v>1025000</v>
      </c>
      <c r="E11" s="40">
        <f t="shared" si="0"/>
        <v>194750</v>
      </c>
      <c r="F11" s="41">
        <f t="shared" si="1"/>
        <v>1219750</v>
      </c>
      <c r="G11" s="78">
        <v>480000</v>
      </c>
      <c r="H11" s="40">
        <f>19%*G11</f>
        <v>91200</v>
      </c>
      <c r="I11" s="41">
        <f>G11+H11</f>
        <v>571200</v>
      </c>
      <c r="J11" s="78">
        <v>696000</v>
      </c>
      <c r="K11" s="40">
        <f t="shared" si="2"/>
        <v>132240</v>
      </c>
      <c r="L11" s="41">
        <f t="shared" si="3"/>
        <v>828240</v>
      </c>
      <c r="M11" s="78">
        <v>550000</v>
      </c>
      <c r="N11" s="79">
        <f t="shared" si="4"/>
        <v>104500</v>
      </c>
      <c r="O11" s="81">
        <f t="shared" si="5"/>
        <v>654500</v>
      </c>
    </row>
    <row r="12" spans="2:15" ht="22.5" x14ac:dyDescent="0.25">
      <c r="B12" s="7" t="s">
        <v>29</v>
      </c>
      <c r="C12" s="55" t="s">
        <v>30</v>
      </c>
      <c r="D12" s="45">
        <v>1025000</v>
      </c>
      <c r="E12" s="40">
        <f t="shared" si="0"/>
        <v>194750</v>
      </c>
      <c r="F12" s="41">
        <f t="shared" si="1"/>
        <v>1219750</v>
      </c>
      <c r="G12" s="78">
        <v>480000</v>
      </c>
      <c r="H12" s="40">
        <f>19%*G12</f>
        <v>91200</v>
      </c>
      <c r="I12" s="41">
        <f>G12+H12</f>
        <v>571200</v>
      </c>
      <c r="J12" s="78">
        <v>696000</v>
      </c>
      <c r="K12" s="40">
        <f t="shared" si="2"/>
        <v>132240</v>
      </c>
      <c r="L12" s="41">
        <f t="shared" si="3"/>
        <v>828240</v>
      </c>
      <c r="M12" s="78">
        <v>550000</v>
      </c>
      <c r="N12" s="79">
        <f t="shared" si="4"/>
        <v>104500</v>
      </c>
      <c r="O12" s="81">
        <f t="shared" si="5"/>
        <v>654500</v>
      </c>
    </row>
    <row r="13" spans="2:15" ht="22.5" x14ac:dyDescent="0.25">
      <c r="B13" s="7" t="s">
        <v>31</v>
      </c>
      <c r="C13" s="55" t="s">
        <v>32</v>
      </c>
      <c r="D13" s="45">
        <v>1025000</v>
      </c>
      <c r="E13" s="40">
        <f t="shared" si="0"/>
        <v>194750</v>
      </c>
      <c r="F13" s="41">
        <f t="shared" ref="F13:F17" si="6">D13+E13</f>
        <v>1219750</v>
      </c>
      <c r="G13" s="78">
        <v>480000</v>
      </c>
      <c r="H13" s="40">
        <f t="shared" ref="H13:H17" si="7">19%*G13</f>
        <v>91200</v>
      </c>
      <c r="I13" s="41">
        <f t="shared" ref="I13:I17" si="8">G13+H13</f>
        <v>571200</v>
      </c>
      <c r="J13" s="78">
        <v>696000</v>
      </c>
      <c r="K13" s="40">
        <f t="shared" si="2"/>
        <v>132240</v>
      </c>
      <c r="L13" s="41">
        <f t="shared" si="3"/>
        <v>828240</v>
      </c>
      <c r="M13" s="78">
        <v>550000</v>
      </c>
      <c r="N13" s="79">
        <f t="shared" si="4"/>
        <v>104500</v>
      </c>
      <c r="O13" s="81">
        <f t="shared" si="5"/>
        <v>654500</v>
      </c>
    </row>
    <row r="14" spans="2:15" ht="22.5" x14ac:dyDescent="0.25">
      <c r="B14" s="7" t="s">
        <v>33</v>
      </c>
      <c r="C14" s="55" t="s">
        <v>34</v>
      </c>
      <c r="D14" s="45">
        <v>1025000</v>
      </c>
      <c r="E14" s="40">
        <f t="shared" si="0"/>
        <v>194750</v>
      </c>
      <c r="F14" s="41">
        <f t="shared" si="6"/>
        <v>1219750</v>
      </c>
      <c r="G14" s="78">
        <v>480000</v>
      </c>
      <c r="H14" s="40">
        <f t="shared" si="7"/>
        <v>91200</v>
      </c>
      <c r="I14" s="41">
        <f t="shared" si="8"/>
        <v>571200</v>
      </c>
      <c r="J14" s="78">
        <v>928000</v>
      </c>
      <c r="K14" s="40">
        <f t="shared" si="2"/>
        <v>176320</v>
      </c>
      <c r="L14" s="41">
        <f t="shared" si="3"/>
        <v>1104320</v>
      </c>
      <c r="M14" s="78">
        <v>550000</v>
      </c>
      <c r="N14" s="79">
        <f t="shared" si="4"/>
        <v>104500</v>
      </c>
      <c r="O14" s="81">
        <f t="shared" si="5"/>
        <v>654500</v>
      </c>
    </row>
    <row r="15" spans="2:15" ht="22.5" x14ac:dyDescent="0.25">
      <c r="B15" s="7" t="s">
        <v>35</v>
      </c>
      <c r="C15" s="55" t="s">
        <v>36</v>
      </c>
      <c r="D15" s="45">
        <v>1025000</v>
      </c>
      <c r="E15" s="40">
        <f t="shared" si="0"/>
        <v>194750</v>
      </c>
      <c r="F15" s="41">
        <f t="shared" si="6"/>
        <v>1219750</v>
      </c>
      <c r="G15" s="78">
        <v>480000</v>
      </c>
      <c r="H15" s="40">
        <f t="shared" si="7"/>
        <v>91200</v>
      </c>
      <c r="I15" s="41">
        <f t="shared" si="8"/>
        <v>571200</v>
      </c>
      <c r="J15" s="78">
        <v>696000</v>
      </c>
      <c r="K15" s="40">
        <f t="shared" si="2"/>
        <v>132240</v>
      </c>
      <c r="L15" s="41">
        <f t="shared" si="3"/>
        <v>828240</v>
      </c>
      <c r="M15" s="78">
        <v>550000</v>
      </c>
      <c r="N15" s="79">
        <f t="shared" si="4"/>
        <v>104500</v>
      </c>
      <c r="O15" s="81">
        <f t="shared" si="5"/>
        <v>654500</v>
      </c>
    </row>
    <row r="16" spans="2:15" ht="22.5" x14ac:dyDescent="0.25">
      <c r="B16" s="7" t="s">
        <v>37</v>
      </c>
      <c r="C16" s="55" t="s">
        <v>38</v>
      </c>
      <c r="D16" s="45">
        <v>1025000</v>
      </c>
      <c r="E16" s="40">
        <f t="shared" si="0"/>
        <v>194750</v>
      </c>
      <c r="F16" s="41">
        <f t="shared" si="6"/>
        <v>1219750</v>
      </c>
      <c r="G16" s="78">
        <v>480000</v>
      </c>
      <c r="H16" s="40">
        <f t="shared" si="7"/>
        <v>91200</v>
      </c>
      <c r="I16" s="41">
        <f t="shared" si="8"/>
        <v>571200</v>
      </c>
      <c r="J16" s="78">
        <v>696000</v>
      </c>
      <c r="K16" s="40">
        <f t="shared" si="2"/>
        <v>132240</v>
      </c>
      <c r="L16" s="41">
        <f t="shared" si="3"/>
        <v>828240</v>
      </c>
      <c r="M16" s="78">
        <v>550000</v>
      </c>
      <c r="N16" s="79">
        <f t="shared" si="4"/>
        <v>104500</v>
      </c>
      <c r="O16" s="81">
        <f t="shared" si="5"/>
        <v>654500</v>
      </c>
    </row>
    <row r="17" spans="2:15" ht="22.5" x14ac:dyDescent="0.25">
      <c r="B17" s="29" t="s">
        <v>39</v>
      </c>
      <c r="C17" s="55" t="s">
        <v>40</v>
      </c>
      <c r="D17" s="82">
        <v>1025000</v>
      </c>
      <c r="E17" s="83">
        <f t="shared" si="0"/>
        <v>194750</v>
      </c>
      <c r="F17" s="84">
        <f t="shared" si="6"/>
        <v>1219750</v>
      </c>
      <c r="G17" s="78">
        <v>480000</v>
      </c>
      <c r="H17" s="83">
        <f t="shared" si="7"/>
        <v>91200</v>
      </c>
      <c r="I17" s="84">
        <f t="shared" si="8"/>
        <v>571200</v>
      </c>
      <c r="J17" s="78">
        <v>696000</v>
      </c>
      <c r="K17" s="83">
        <f t="shared" si="2"/>
        <v>132240</v>
      </c>
      <c r="L17" s="84">
        <f t="shared" si="3"/>
        <v>828240</v>
      </c>
      <c r="M17" s="78">
        <v>550000</v>
      </c>
      <c r="N17" s="85">
        <f t="shared" si="4"/>
        <v>104500</v>
      </c>
      <c r="O17" s="86">
        <f t="shared" si="5"/>
        <v>654500</v>
      </c>
    </row>
    <row r="18" spans="2:15" ht="36" customHeight="1" x14ac:dyDescent="0.25">
      <c r="B18" s="194" t="s">
        <v>41</v>
      </c>
      <c r="C18" s="195"/>
      <c r="D18" s="195"/>
      <c r="E18" s="195"/>
      <c r="F18" s="195"/>
      <c r="G18" s="195"/>
      <c r="H18" s="195"/>
      <c r="I18" s="195"/>
      <c r="J18" s="195"/>
      <c r="K18" s="195"/>
      <c r="L18" s="195"/>
      <c r="M18" s="195"/>
      <c r="N18" s="195"/>
      <c r="O18" s="196"/>
    </row>
    <row r="19" spans="2:15" ht="33.75" x14ac:dyDescent="0.25">
      <c r="B19" s="8" t="s">
        <v>42</v>
      </c>
      <c r="C19" s="55" t="s">
        <v>43</v>
      </c>
      <c r="D19" s="45">
        <v>1320000</v>
      </c>
      <c r="E19" s="40">
        <f t="shared" si="0"/>
        <v>250800</v>
      </c>
      <c r="F19" s="41">
        <f t="shared" si="1"/>
        <v>1570800</v>
      </c>
      <c r="G19" s="45">
        <v>650000</v>
      </c>
      <c r="H19" s="40">
        <f t="shared" ref="H19:H20" si="9">19%*G19</f>
        <v>123500</v>
      </c>
      <c r="I19" s="41">
        <f t="shared" ref="I19:I20" si="10">G19+H19</f>
        <v>773500</v>
      </c>
      <c r="J19" s="78">
        <v>466000</v>
      </c>
      <c r="K19" s="40">
        <f t="shared" ref="K19:K20" si="11">19%*J19</f>
        <v>88540</v>
      </c>
      <c r="L19" s="41">
        <f t="shared" ref="L19:L20" si="12">J19+K19</f>
        <v>554540</v>
      </c>
      <c r="M19" s="78">
        <v>1100000</v>
      </c>
      <c r="N19" s="79">
        <f>19%*M19</f>
        <v>209000</v>
      </c>
      <c r="O19" s="81">
        <f>M19+N19</f>
        <v>1309000</v>
      </c>
    </row>
    <row r="20" spans="2:15" ht="50.25" customHeight="1" x14ac:dyDescent="0.25">
      <c r="B20" s="6" t="s">
        <v>44</v>
      </c>
      <c r="C20" s="63" t="s">
        <v>45</v>
      </c>
      <c r="D20" s="88">
        <v>1320000</v>
      </c>
      <c r="E20" s="83">
        <f t="shared" si="0"/>
        <v>250800</v>
      </c>
      <c r="F20" s="84">
        <f t="shared" ref="F20" si="13">D20+E20</f>
        <v>1570800</v>
      </c>
      <c r="G20" s="88">
        <v>650000</v>
      </c>
      <c r="H20" s="83">
        <f t="shared" si="9"/>
        <v>123500</v>
      </c>
      <c r="I20" s="84">
        <f t="shared" si="10"/>
        <v>773500</v>
      </c>
      <c r="J20" s="78">
        <v>466000</v>
      </c>
      <c r="K20" s="83">
        <f t="shared" si="11"/>
        <v>88540</v>
      </c>
      <c r="L20" s="84">
        <f t="shared" si="12"/>
        <v>554540</v>
      </c>
      <c r="M20" s="78">
        <v>1100000</v>
      </c>
      <c r="N20" s="85">
        <f>19%*M20</f>
        <v>209000</v>
      </c>
      <c r="O20" s="86">
        <f>M20+N20</f>
        <v>1309000</v>
      </c>
    </row>
    <row r="21" spans="2:15" ht="48.75" customHeight="1" x14ac:dyDescent="0.25">
      <c r="B21" s="197" t="s">
        <v>46</v>
      </c>
      <c r="C21" s="198"/>
      <c r="D21" s="198"/>
      <c r="E21" s="198"/>
      <c r="F21" s="198"/>
      <c r="G21" s="198"/>
      <c r="H21" s="198"/>
      <c r="I21" s="198"/>
      <c r="J21" s="198"/>
      <c r="K21" s="198"/>
      <c r="L21" s="198"/>
      <c r="M21" s="198"/>
      <c r="N21" s="198"/>
      <c r="O21" s="199"/>
    </row>
    <row r="22" spans="2:15" ht="36.75" customHeight="1" x14ac:dyDescent="0.25">
      <c r="B22" s="29" t="s">
        <v>47</v>
      </c>
      <c r="C22" s="62" t="s">
        <v>48</v>
      </c>
      <c r="D22" s="82">
        <v>989000</v>
      </c>
      <c r="E22" s="83">
        <f t="shared" si="0"/>
        <v>187910</v>
      </c>
      <c r="F22" s="84">
        <f t="shared" ref="F22" si="14">D22+E22</f>
        <v>1176910</v>
      </c>
      <c r="G22" s="82">
        <v>450000</v>
      </c>
      <c r="H22" s="83">
        <f t="shared" ref="H22" si="15">19%*G22</f>
        <v>85500</v>
      </c>
      <c r="I22" s="84">
        <f t="shared" ref="I22" si="16">G22+H22</f>
        <v>535500</v>
      </c>
      <c r="J22" s="78">
        <v>580000</v>
      </c>
      <c r="K22" s="83">
        <f t="shared" ref="K22" si="17">19%*J22</f>
        <v>110200</v>
      </c>
      <c r="L22" s="84">
        <f t="shared" ref="L22" si="18">J22+K22</f>
        <v>690200</v>
      </c>
      <c r="M22" s="78">
        <v>550000</v>
      </c>
      <c r="N22" s="85">
        <f>19%*M22</f>
        <v>104500</v>
      </c>
      <c r="O22" s="86">
        <f>M22+N22</f>
        <v>654500</v>
      </c>
    </row>
    <row r="23" spans="2:15" ht="36" customHeight="1" x14ac:dyDescent="0.25">
      <c r="B23" s="197" t="s">
        <v>49</v>
      </c>
      <c r="C23" s="198"/>
      <c r="D23" s="198"/>
      <c r="E23" s="198"/>
      <c r="F23" s="198"/>
      <c r="G23" s="198"/>
      <c r="H23" s="198"/>
      <c r="I23" s="198"/>
      <c r="J23" s="198"/>
      <c r="K23" s="198"/>
      <c r="L23" s="198"/>
      <c r="M23" s="198"/>
      <c r="N23" s="198"/>
      <c r="O23" s="199"/>
    </row>
    <row r="24" spans="2:15" ht="34.5" customHeight="1" x14ac:dyDescent="0.25">
      <c r="B24" s="8" t="s">
        <v>50</v>
      </c>
      <c r="C24" s="55" t="s">
        <v>51</v>
      </c>
      <c r="D24" s="87">
        <v>989000</v>
      </c>
      <c r="E24" s="40">
        <f t="shared" ref="E24" si="19">19%*D24</f>
        <v>187910</v>
      </c>
      <c r="F24" s="41">
        <f t="shared" ref="F24" si="20">D24+E24</f>
        <v>1176910</v>
      </c>
      <c r="G24" s="45">
        <v>500000</v>
      </c>
      <c r="H24" s="40">
        <f t="shared" ref="H24" si="21">19%*G24</f>
        <v>95000</v>
      </c>
      <c r="I24" s="41">
        <f t="shared" ref="I24" si="22">G24+H24</f>
        <v>595000</v>
      </c>
      <c r="J24" s="78">
        <v>580000</v>
      </c>
      <c r="K24" s="40">
        <f t="shared" ref="K24" si="23">19%*J24</f>
        <v>110200</v>
      </c>
      <c r="L24" s="41">
        <f t="shared" ref="L24" si="24">J24+K24</f>
        <v>690200</v>
      </c>
      <c r="M24" s="78">
        <v>400000</v>
      </c>
      <c r="N24" s="79">
        <f>19%*M24</f>
        <v>76000</v>
      </c>
      <c r="O24" s="81">
        <f>M24+N24</f>
        <v>476000</v>
      </c>
    </row>
    <row r="25" spans="2:15" ht="37.5" customHeight="1" x14ac:dyDescent="0.25">
      <c r="B25" s="200" t="s">
        <v>14</v>
      </c>
      <c r="C25" s="201"/>
      <c r="D25" s="179" t="s">
        <v>15</v>
      </c>
      <c r="E25" s="167"/>
      <c r="F25" s="76">
        <f>SUM(D10:D17) + SUM(D19:D20)+D22+D24</f>
        <v>12818000</v>
      </c>
      <c r="G25" s="179" t="s">
        <v>15</v>
      </c>
      <c r="H25" s="167"/>
      <c r="I25" s="76">
        <f>SUM(G10:G17) + SUM(G19:G20)+G22+G24</f>
        <v>6090000</v>
      </c>
      <c r="J25" s="179" t="s">
        <v>15</v>
      </c>
      <c r="K25" s="167"/>
      <c r="L25" s="76">
        <f>SUM(J10:J17) + SUM(J19:J20)+J22+J24</f>
        <v>7892000</v>
      </c>
      <c r="M25" s="185" t="s">
        <v>15</v>
      </c>
      <c r="N25" s="186"/>
      <c r="O25" s="89">
        <f>SUM(M10:M17) + SUM(M19:M20)+M22+M24</f>
        <v>7550000</v>
      </c>
    </row>
    <row r="26" spans="2:15" ht="30" customHeight="1" x14ac:dyDescent="0.25">
      <c r="B26" s="202"/>
      <c r="C26" s="203"/>
      <c r="D26" s="180" t="s">
        <v>16</v>
      </c>
      <c r="E26" s="169"/>
      <c r="F26" s="77">
        <f>SUM(E10:E17)+SUM(E19:E20)+E22+E24</f>
        <v>2435420</v>
      </c>
      <c r="G26" s="180" t="s">
        <v>16</v>
      </c>
      <c r="H26" s="169"/>
      <c r="I26" s="77">
        <f>SUM(H10:H17)+SUM(H19:H20)+H22+H24</f>
        <v>1157100</v>
      </c>
      <c r="J26" s="180" t="s">
        <v>16</v>
      </c>
      <c r="K26" s="169"/>
      <c r="L26" s="77">
        <f>SUM(K10:K17)+SUM(K19:K20)+K22+K24</f>
        <v>1499480</v>
      </c>
      <c r="M26" s="187" t="s">
        <v>16</v>
      </c>
      <c r="N26" s="188"/>
      <c r="O26" s="90">
        <f>SUM(N10:N17)+SUM(N19:N20)+N22+N24</f>
        <v>1434500</v>
      </c>
    </row>
    <row r="27" spans="2:15" ht="31.5" customHeight="1" x14ac:dyDescent="0.25">
      <c r="B27" s="204"/>
      <c r="C27" s="205"/>
      <c r="D27" s="206" t="s">
        <v>17</v>
      </c>
      <c r="E27" s="207"/>
      <c r="F27" s="46">
        <f>SUM(F25:F26)</f>
        <v>15253420</v>
      </c>
      <c r="G27" s="206" t="s">
        <v>17</v>
      </c>
      <c r="H27" s="207"/>
      <c r="I27" s="46">
        <f>SUM(I25:I26)</f>
        <v>7247100</v>
      </c>
      <c r="J27" s="206" t="s">
        <v>17</v>
      </c>
      <c r="K27" s="207"/>
      <c r="L27" s="46">
        <f>SUM(L25:L26)</f>
        <v>9391480</v>
      </c>
      <c r="M27" s="189" t="s">
        <v>17</v>
      </c>
      <c r="N27" s="190"/>
      <c r="O27" s="91">
        <f>SUM(O25:O26)</f>
        <v>8984500</v>
      </c>
    </row>
  </sheetData>
  <mergeCells count="32">
    <mergeCell ref="J27:K27"/>
    <mergeCell ref="B1:I1"/>
    <mergeCell ref="B5:O5"/>
    <mergeCell ref="B4:O4"/>
    <mergeCell ref="B3:O3"/>
    <mergeCell ref="B2:O2"/>
    <mergeCell ref="H6:I6"/>
    <mergeCell ref="K6:L6"/>
    <mergeCell ref="H7:I7"/>
    <mergeCell ref="K7:L7"/>
    <mergeCell ref="B6:B8"/>
    <mergeCell ref="C6:C8"/>
    <mergeCell ref="E6:F6"/>
    <mergeCell ref="E7:F7"/>
    <mergeCell ref="G25:H25"/>
    <mergeCell ref="J25:K25"/>
    <mergeCell ref="N6:O6"/>
    <mergeCell ref="N7:O7"/>
    <mergeCell ref="M25:N25"/>
    <mergeCell ref="M26:N26"/>
    <mergeCell ref="M27:N27"/>
    <mergeCell ref="B9:O9"/>
    <mergeCell ref="B18:O18"/>
    <mergeCell ref="B21:O21"/>
    <mergeCell ref="B23:O23"/>
    <mergeCell ref="B25:C27"/>
    <mergeCell ref="D25:E25"/>
    <mergeCell ref="D26:E26"/>
    <mergeCell ref="G26:H26"/>
    <mergeCell ref="J26:K26"/>
    <mergeCell ref="D27:E27"/>
    <mergeCell ref="G27:H27"/>
  </mergeCells>
  <pageMargins left="0.19685039370078741" right="0.11811023622047245" top="0.19685039370078741" bottom="0.15748031496062992" header="0.31496062992125984" footer="0.31496062992125984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65"/>
  <sheetViews>
    <sheetView zoomScale="90" zoomScaleNormal="90" workbookViewId="0">
      <selection activeCell="C14" sqref="C14"/>
    </sheetView>
  </sheetViews>
  <sheetFormatPr baseColWidth="10" defaultColWidth="11.42578125" defaultRowHeight="15" x14ac:dyDescent="0.25"/>
  <cols>
    <col min="1" max="1" width="0.85546875" customWidth="1"/>
    <col min="2" max="2" width="5.28515625" customWidth="1"/>
    <col min="3" max="3" width="63.140625" customWidth="1"/>
    <col min="4" max="4" width="11.85546875" customWidth="1"/>
    <col min="5" max="5" width="10.28515625" customWidth="1"/>
    <col min="6" max="6" width="16.42578125" customWidth="1"/>
    <col min="7" max="7" width="14.140625" customWidth="1"/>
    <col min="9" max="9" width="17.28515625" customWidth="1"/>
    <col min="10" max="10" width="14.28515625" customWidth="1"/>
    <col min="12" max="12" width="16.140625" customWidth="1"/>
    <col min="13" max="13" width="14.5703125" customWidth="1"/>
    <col min="15" max="15" width="15.28515625" customWidth="1"/>
  </cols>
  <sheetData>
    <row r="1" spans="2:15" ht="15.75" thickBot="1" x14ac:dyDescent="0.3"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</row>
    <row r="2" spans="2:15" ht="69" customHeight="1" x14ac:dyDescent="0.25">
      <c r="B2" s="141" t="s">
        <v>0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3"/>
    </row>
    <row r="3" spans="2:15" ht="9" customHeight="1" x14ac:dyDescent="0.25"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</row>
    <row r="4" spans="2:15" ht="16.5" customHeight="1" x14ac:dyDescent="0.25">
      <c r="B4" s="222" t="s">
        <v>52</v>
      </c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9"/>
    </row>
    <row r="5" spans="2:15" ht="7.5" customHeight="1" thickBot="1" x14ac:dyDescent="0.3">
      <c r="B5" s="150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2"/>
    </row>
    <row r="6" spans="2:15" ht="36" customHeight="1" x14ac:dyDescent="0.25">
      <c r="B6" s="153" t="s">
        <v>2</v>
      </c>
      <c r="C6" s="156" t="s">
        <v>3</v>
      </c>
      <c r="D6" s="10" t="s">
        <v>4</v>
      </c>
      <c r="E6" s="159" t="s">
        <v>19</v>
      </c>
      <c r="F6" s="160"/>
      <c r="G6" s="18" t="s">
        <v>4</v>
      </c>
      <c r="H6" s="181" t="s">
        <v>21</v>
      </c>
      <c r="I6" s="217"/>
      <c r="J6" s="10" t="s">
        <v>4</v>
      </c>
      <c r="K6" s="159" t="s">
        <v>53</v>
      </c>
      <c r="L6" s="160"/>
      <c r="M6" s="18" t="s">
        <v>4</v>
      </c>
      <c r="N6" s="181" t="s">
        <v>22</v>
      </c>
      <c r="O6" s="217"/>
    </row>
    <row r="7" spans="2:15" ht="29.25" customHeight="1" x14ac:dyDescent="0.25">
      <c r="B7" s="154"/>
      <c r="C7" s="157"/>
      <c r="D7" s="10" t="s">
        <v>7</v>
      </c>
      <c r="E7" s="161"/>
      <c r="F7" s="162"/>
      <c r="G7" s="18" t="s">
        <v>7</v>
      </c>
      <c r="H7" s="183"/>
      <c r="I7" s="218"/>
      <c r="J7" s="10" t="s">
        <v>7</v>
      </c>
      <c r="K7" s="161"/>
      <c r="L7" s="162"/>
      <c r="M7" s="18" t="s">
        <v>7</v>
      </c>
      <c r="N7" s="183" t="s">
        <v>23</v>
      </c>
      <c r="O7" s="218"/>
    </row>
    <row r="8" spans="2:15" ht="33.75" customHeight="1" thickBot="1" x14ac:dyDescent="0.3">
      <c r="B8" s="155"/>
      <c r="C8" s="158"/>
      <c r="D8" s="11" t="s">
        <v>8</v>
      </c>
      <c r="E8" s="12" t="s">
        <v>9</v>
      </c>
      <c r="F8" s="13" t="s">
        <v>10</v>
      </c>
      <c r="G8" s="19" t="s">
        <v>8</v>
      </c>
      <c r="H8" s="20" t="s">
        <v>9</v>
      </c>
      <c r="I8" s="21" t="s">
        <v>10</v>
      </c>
      <c r="J8" s="11" t="s">
        <v>8</v>
      </c>
      <c r="K8" s="12" t="s">
        <v>9</v>
      </c>
      <c r="L8" s="13" t="s">
        <v>10</v>
      </c>
      <c r="M8" s="19" t="s">
        <v>8</v>
      </c>
      <c r="N8" s="20" t="s">
        <v>9</v>
      </c>
      <c r="O8" s="21" t="s">
        <v>10</v>
      </c>
    </row>
    <row r="9" spans="2:15" ht="25.5" customHeight="1" x14ac:dyDescent="0.25">
      <c r="B9" s="227" t="s">
        <v>54</v>
      </c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8"/>
      <c r="O9" s="229"/>
    </row>
    <row r="10" spans="2:15" ht="22.5" x14ac:dyDescent="0.25">
      <c r="B10" s="6" t="s">
        <v>55</v>
      </c>
      <c r="C10" s="4" t="s">
        <v>56</v>
      </c>
      <c r="D10" s="44">
        <v>548900</v>
      </c>
      <c r="E10" s="38">
        <f t="shared" ref="E10:E46" si="0">19%*D10</f>
        <v>104291</v>
      </c>
      <c r="F10" s="39">
        <f t="shared" ref="F10:F34" si="1">D10+E10</f>
        <v>653191</v>
      </c>
      <c r="G10" s="92">
        <v>188100</v>
      </c>
      <c r="H10" s="38">
        <f t="shared" ref="H10" si="2">19%*G10</f>
        <v>35739</v>
      </c>
      <c r="I10" s="39">
        <f t="shared" ref="I10" si="3">G10+H10</f>
        <v>223839</v>
      </c>
      <c r="J10" s="92">
        <v>120000</v>
      </c>
      <c r="K10" s="38">
        <f t="shared" ref="K10" si="4">19%*J10</f>
        <v>22800</v>
      </c>
      <c r="L10" s="39">
        <f t="shared" ref="L10" si="5">J10+K10</f>
        <v>142800</v>
      </c>
      <c r="M10" s="92">
        <v>200000</v>
      </c>
      <c r="N10" s="38">
        <f t="shared" ref="N10" si="6">19%*M10</f>
        <v>38000</v>
      </c>
      <c r="O10" s="39">
        <f t="shared" ref="O10" si="7">M10+N10</f>
        <v>238000</v>
      </c>
    </row>
    <row r="11" spans="2:15" ht="22.5" x14ac:dyDescent="0.25">
      <c r="B11" s="6" t="s">
        <v>27</v>
      </c>
      <c r="C11" s="9" t="s">
        <v>57</v>
      </c>
      <c r="D11" s="44">
        <v>548900</v>
      </c>
      <c r="E11" s="38">
        <f t="shared" si="0"/>
        <v>104291</v>
      </c>
      <c r="F11" s="39">
        <f t="shared" ref="F11:F23" si="8">D11+E11</f>
        <v>653191</v>
      </c>
      <c r="G11" s="92">
        <v>188100</v>
      </c>
      <c r="H11" s="40">
        <f>19%*G11</f>
        <v>35739</v>
      </c>
      <c r="I11" s="41">
        <f>G11+H11</f>
        <v>223839</v>
      </c>
      <c r="J11" s="92">
        <v>120000</v>
      </c>
      <c r="K11" s="40">
        <f>19%*J11</f>
        <v>22800</v>
      </c>
      <c r="L11" s="41">
        <f>J11+K11</f>
        <v>142800</v>
      </c>
      <c r="M11" s="92">
        <v>200000</v>
      </c>
      <c r="N11" s="40">
        <f>19%*M11</f>
        <v>38000</v>
      </c>
      <c r="O11" s="41">
        <f>M11+N11</f>
        <v>238000</v>
      </c>
    </row>
    <row r="12" spans="2:15" ht="22.5" x14ac:dyDescent="0.25">
      <c r="B12" s="6" t="s">
        <v>58</v>
      </c>
      <c r="C12" s="9" t="s">
        <v>59</v>
      </c>
      <c r="D12" s="44">
        <v>548900</v>
      </c>
      <c r="E12" s="38">
        <f t="shared" si="0"/>
        <v>104291</v>
      </c>
      <c r="F12" s="39">
        <f t="shared" si="8"/>
        <v>653191</v>
      </c>
      <c r="G12" s="92">
        <v>188100</v>
      </c>
      <c r="H12" s="40">
        <f>19%*G12</f>
        <v>35739</v>
      </c>
      <c r="I12" s="41">
        <f>G12+H12</f>
        <v>223839</v>
      </c>
      <c r="J12" s="92">
        <v>120000</v>
      </c>
      <c r="K12" s="40">
        <f>19%*J12</f>
        <v>22800</v>
      </c>
      <c r="L12" s="41">
        <f>J12+K12</f>
        <v>142800</v>
      </c>
      <c r="M12" s="92">
        <v>200000</v>
      </c>
      <c r="N12" s="40">
        <f>19%*M12</f>
        <v>38000</v>
      </c>
      <c r="O12" s="41">
        <f>M12+N12</f>
        <v>238000</v>
      </c>
    </row>
    <row r="13" spans="2:15" ht="22.5" x14ac:dyDescent="0.25">
      <c r="B13" s="6" t="s">
        <v>31</v>
      </c>
      <c r="C13" s="9" t="s">
        <v>60</v>
      </c>
      <c r="D13" s="44">
        <v>548900</v>
      </c>
      <c r="E13" s="38">
        <f t="shared" si="0"/>
        <v>104291</v>
      </c>
      <c r="F13" s="39">
        <f>(D13+E13)*2</f>
        <v>1306382</v>
      </c>
      <c r="G13" s="92">
        <v>188100</v>
      </c>
      <c r="H13" s="40">
        <f t="shared" ref="H13:H28" si="9">19%*G13</f>
        <v>35739</v>
      </c>
      <c r="I13" s="39">
        <f>(G13+H13)*2</f>
        <v>447678</v>
      </c>
      <c r="J13" s="92">
        <v>120000</v>
      </c>
      <c r="K13" s="40">
        <f t="shared" ref="K13:K28" si="10">19%*J13</f>
        <v>22800</v>
      </c>
      <c r="L13" s="39">
        <f>(J13+K13)*2</f>
        <v>285600</v>
      </c>
      <c r="M13" s="92">
        <v>200000</v>
      </c>
      <c r="N13" s="40">
        <f t="shared" ref="N13:N28" si="11">19%*M13</f>
        <v>38000</v>
      </c>
      <c r="O13" s="39">
        <f>(M13+N13)*2</f>
        <v>476000</v>
      </c>
    </row>
    <row r="14" spans="2:15" ht="22.5" x14ac:dyDescent="0.25">
      <c r="B14" s="6" t="s">
        <v>33</v>
      </c>
      <c r="C14" s="9" t="s">
        <v>61</v>
      </c>
      <c r="D14" s="44">
        <v>548900</v>
      </c>
      <c r="E14" s="38">
        <f t="shared" si="0"/>
        <v>104291</v>
      </c>
      <c r="F14" s="39">
        <f t="shared" si="8"/>
        <v>653191</v>
      </c>
      <c r="G14" s="92">
        <v>188100</v>
      </c>
      <c r="H14" s="40">
        <f t="shared" si="9"/>
        <v>35739</v>
      </c>
      <c r="I14" s="41">
        <f t="shared" ref="I14:I28" si="12">G14+H14</f>
        <v>223839</v>
      </c>
      <c r="J14" s="92">
        <v>120000</v>
      </c>
      <c r="K14" s="40">
        <f t="shared" si="10"/>
        <v>22800</v>
      </c>
      <c r="L14" s="41">
        <f t="shared" ref="L14:L28" si="13">J14+K14</f>
        <v>142800</v>
      </c>
      <c r="M14" s="92">
        <v>200000</v>
      </c>
      <c r="N14" s="40">
        <f t="shared" si="11"/>
        <v>38000</v>
      </c>
      <c r="O14" s="41">
        <f t="shared" ref="O14:O28" si="14">M14+N14</f>
        <v>238000</v>
      </c>
    </row>
    <row r="15" spans="2:15" ht="22.5" x14ac:dyDescent="0.25">
      <c r="B15" s="6" t="s">
        <v>35</v>
      </c>
      <c r="C15" s="9" t="s">
        <v>62</v>
      </c>
      <c r="D15" s="44">
        <v>548900</v>
      </c>
      <c r="E15" s="38">
        <f t="shared" si="0"/>
        <v>104291</v>
      </c>
      <c r="F15" s="39">
        <f t="shared" si="8"/>
        <v>653191</v>
      </c>
      <c r="G15" s="92">
        <v>188100</v>
      </c>
      <c r="H15" s="40">
        <f t="shared" si="9"/>
        <v>35739</v>
      </c>
      <c r="I15" s="41">
        <f t="shared" si="12"/>
        <v>223839</v>
      </c>
      <c r="J15" s="92">
        <v>120000</v>
      </c>
      <c r="K15" s="40">
        <f t="shared" si="10"/>
        <v>22800</v>
      </c>
      <c r="L15" s="41">
        <f t="shared" si="13"/>
        <v>142800</v>
      </c>
      <c r="M15" s="92">
        <v>200000</v>
      </c>
      <c r="N15" s="40">
        <f t="shared" si="11"/>
        <v>38000</v>
      </c>
      <c r="O15" s="41">
        <f t="shared" si="14"/>
        <v>238000</v>
      </c>
    </row>
    <row r="16" spans="2:15" ht="22.5" x14ac:dyDescent="0.25">
      <c r="B16" s="6" t="s">
        <v>37</v>
      </c>
      <c r="C16" s="9" t="s">
        <v>63</v>
      </c>
      <c r="D16" s="44">
        <v>548900</v>
      </c>
      <c r="E16" s="38">
        <f t="shared" si="0"/>
        <v>104291</v>
      </c>
      <c r="F16" s="39">
        <f t="shared" si="8"/>
        <v>653191</v>
      </c>
      <c r="G16" s="92">
        <v>188100</v>
      </c>
      <c r="H16" s="40">
        <f t="shared" si="9"/>
        <v>35739</v>
      </c>
      <c r="I16" s="41">
        <f t="shared" si="12"/>
        <v>223839</v>
      </c>
      <c r="J16" s="92">
        <v>120000</v>
      </c>
      <c r="K16" s="40">
        <f t="shared" si="10"/>
        <v>22800</v>
      </c>
      <c r="L16" s="41">
        <f t="shared" si="13"/>
        <v>142800</v>
      </c>
      <c r="M16" s="92">
        <v>200000</v>
      </c>
      <c r="N16" s="40">
        <f t="shared" si="11"/>
        <v>38000</v>
      </c>
      <c r="O16" s="41">
        <f t="shared" si="14"/>
        <v>238000</v>
      </c>
    </row>
    <row r="17" spans="2:15" ht="22.5" x14ac:dyDescent="0.25">
      <c r="B17" s="6" t="s">
        <v>39</v>
      </c>
      <c r="C17" s="9" t="s">
        <v>64</v>
      </c>
      <c r="D17" s="44">
        <v>548900</v>
      </c>
      <c r="E17" s="38">
        <f t="shared" si="0"/>
        <v>104291</v>
      </c>
      <c r="F17" s="39">
        <f t="shared" si="8"/>
        <v>653191</v>
      </c>
      <c r="G17" s="92">
        <v>188100</v>
      </c>
      <c r="H17" s="40">
        <f t="shared" si="9"/>
        <v>35739</v>
      </c>
      <c r="I17" s="41">
        <f t="shared" si="12"/>
        <v>223839</v>
      </c>
      <c r="J17" s="92">
        <v>120000</v>
      </c>
      <c r="K17" s="40">
        <f t="shared" si="10"/>
        <v>22800</v>
      </c>
      <c r="L17" s="41">
        <f t="shared" si="13"/>
        <v>142800</v>
      </c>
      <c r="M17" s="92">
        <v>200000</v>
      </c>
      <c r="N17" s="40">
        <f t="shared" si="11"/>
        <v>38000</v>
      </c>
      <c r="O17" s="41">
        <f t="shared" si="14"/>
        <v>238000</v>
      </c>
    </row>
    <row r="18" spans="2:15" ht="22.5" x14ac:dyDescent="0.25">
      <c r="B18" s="6" t="s">
        <v>65</v>
      </c>
      <c r="C18" s="9" t="s">
        <v>66</v>
      </c>
      <c r="D18" s="44">
        <v>548900</v>
      </c>
      <c r="E18" s="38">
        <f t="shared" si="0"/>
        <v>104291</v>
      </c>
      <c r="F18" s="39">
        <f t="shared" si="8"/>
        <v>653191</v>
      </c>
      <c r="G18" s="92">
        <v>188100</v>
      </c>
      <c r="H18" s="40">
        <f t="shared" si="9"/>
        <v>35739</v>
      </c>
      <c r="I18" s="41">
        <f t="shared" si="12"/>
        <v>223839</v>
      </c>
      <c r="J18" s="92">
        <v>120000</v>
      </c>
      <c r="K18" s="40">
        <f t="shared" si="10"/>
        <v>22800</v>
      </c>
      <c r="L18" s="41">
        <f t="shared" si="13"/>
        <v>142800</v>
      </c>
      <c r="M18" s="92">
        <v>200000</v>
      </c>
      <c r="N18" s="40">
        <f t="shared" si="11"/>
        <v>38000</v>
      </c>
      <c r="O18" s="41">
        <f t="shared" si="14"/>
        <v>238000</v>
      </c>
    </row>
    <row r="19" spans="2:15" ht="22.5" x14ac:dyDescent="0.25">
      <c r="B19" s="6" t="s">
        <v>67</v>
      </c>
      <c r="C19" s="9" t="s">
        <v>68</v>
      </c>
      <c r="D19" s="44">
        <v>548900</v>
      </c>
      <c r="E19" s="38">
        <f t="shared" si="0"/>
        <v>104291</v>
      </c>
      <c r="F19" s="39">
        <f t="shared" si="8"/>
        <v>653191</v>
      </c>
      <c r="G19" s="92">
        <v>188100</v>
      </c>
      <c r="H19" s="40">
        <f t="shared" si="9"/>
        <v>35739</v>
      </c>
      <c r="I19" s="41">
        <f t="shared" si="12"/>
        <v>223839</v>
      </c>
      <c r="J19" s="92">
        <v>120000</v>
      </c>
      <c r="K19" s="40">
        <f t="shared" si="10"/>
        <v>22800</v>
      </c>
      <c r="L19" s="41">
        <f t="shared" si="13"/>
        <v>142800</v>
      </c>
      <c r="M19" s="92">
        <v>200000</v>
      </c>
      <c r="N19" s="40">
        <f t="shared" si="11"/>
        <v>38000</v>
      </c>
      <c r="O19" s="41">
        <f t="shared" si="14"/>
        <v>238000</v>
      </c>
    </row>
    <row r="20" spans="2:15" ht="22.5" x14ac:dyDescent="0.25">
      <c r="B20" s="6" t="s">
        <v>69</v>
      </c>
      <c r="C20" s="9" t="s">
        <v>70</v>
      </c>
      <c r="D20" s="44">
        <v>548900</v>
      </c>
      <c r="E20" s="38">
        <f t="shared" si="0"/>
        <v>104291</v>
      </c>
      <c r="F20" s="39">
        <f t="shared" si="8"/>
        <v>653191</v>
      </c>
      <c r="G20" s="92">
        <v>188100</v>
      </c>
      <c r="H20" s="40">
        <f t="shared" si="9"/>
        <v>35739</v>
      </c>
      <c r="I20" s="41">
        <f t="shared" si="12"/>
        <v>223839</v>
      </c>
      <c r="J20" s="92">
        <v>120000</v>
      </c>
      <c r="K20" s="40">
        <f t="shared" si="10"/>
        <v>22800</v>
      </c>
      <c r="L20" s="41">
        <f t="shared" si="13"/>
        <v>142800</v>
      </c>
      <c r="M20" s="92">
        <v>200000</v>
      </c>
      <c r="N20" s="40">
        <f t="shared" si="11"/>
        <v>38000</v>
      </c>
      <c r="O20" s="41">
        <f t="shared" si="14"/>
        <v>238000</v>
      </c>
    </row>
    <row r="21" spans="2:15" ht="22.5" x14ac:dyDescent="0.25">
      <c r="B21" s="6" t="s">
        <v>71</v>
      </c>
      <c r="C21" s="9" t="s">
        <v>72</v>
      </c>
      <c r="D21" s="44">
        <v>548900</v>
      </c>
      <c r="E21" s="38">
        <f t="shared" si="0"/>
        <v>104291</v>
      </c>
      <c r="F21" s="39">
        <f t="shared" si="8"/>
        <v>653191</v>
      </c>
      <c r="G21" s="92">
        <v>188100</v>
      </c>
      <c r="H21" s="40">
        <f t="shared" si="9"/>
        <v>35739</v>
      </c>
      <c r="I21" s="41">
        <f t="shared" si="12"/>
        <v>223839</v>
      </c>
      <c r="J21" s="92">
        <v>120000</v>
      </c>
      <c r="K21" s="40">
        <f t="shared" si="10"/>
        <v>22800</v>
      </c>
      <c r="L21" s="41">
        <f t="shared" si="13"/>
        <v>142800</v>
      </c>
      <c r="M21" s="92">
        <v>200000</v>
      </c>
      <c r="N21" s="40">
        <f t="shared" si="11"/>
        <v>38000</v>
      </c>
      <c r="O21" s="41">
        <f t="shared" si="14"/>
        <v>238000</v>
      </c>
    </row>
    <row r="22" spans="2:15" ht="22.5" x14ac:dyDescent="0.25">
      <c r="B22" s="6" t="s">
        <v>73</v>
      </c>
      <c r="C22" s="9" t="s">
        <v>74</v>
      </c>
      <c r="D22" s="44">
        <v>548900</v>
      </c>
      <c r="E22" s="38">
        <f t="shared" si="0"/>
        <v>104291</v>
      </c>
      <c r="F22" s="39">
        <f t="shared" si="8"/>
        <v>653191</v>
      </c>
      <c r="G22" s="92">
        <v>188100</v>
      </c>
      <c r="H22" s="40">
        <f t="shared" si="9"/>
        <v>35739</v>
      </c>
      <c r="I22" s="41">
        <f t="shared" si="12"/>
        <v>223839</v>
      </c>
      <c r="J22" s="92">
        <v>120000</v>
      </c>
      <c r="K22" s="40">
        <f t="shared" si="10"/>
        <v>22800</v>
      </c>
      <c r="L22" s="41">
        <f t="shared" si="13"/>
        <v>142800</v>
      </c>
      <c r="M22" s="92">
        <v>200000</v>
      </c>
      <c r="N22" s="40">
        <f t="shared" si="11"/>
        <v>38000</v>
      </c>
      <c r="O22" s="41">
        <f t="shared" si="14"/>
        <v>238000</v>
      </c>
    </row>
    <row r="23" spans="2:15" ht="22.5" x14ac:dyDescent="0.25">
      <c r="B23" s="6" t="s">
        <v>75</v>
      </c>
      <c r="C23" s="9" t="s">
        <v>76</v>
      </c>
      <c r="D23" s="44">
        <v>548900</v>
      </c>
      <c r="E23" s="38">
        <f t="shared" si="0"/>
        <v>104291</v>
      </c>
      <c r="F23" s="39">
        <f t="shared" si="8"/>
        <v>653191</v>
      </c>
      <c r="G23" s="92">
        <v>188100</v>
      </c>
      <c r="H23" s="40">
        <f t="shared" si="9"/>
        <v>35739</v>
      </c>
      <c r="I23" s="41">
        <f t="shared" si="12"/>
        <v>223839</v>
      </c>
      <c r="J23" s="92">
        <v>120000</v>
      </c>
      <c r="K23" s="40">
        <f t="shared" si="10"/>
        <v>22800</v>
      </c>
      <c r="L23" s="41">
        <f t="shared" si="13"/>
        <v>142800</v>
      </c>
      <c r="M23" s="92">
        <v>200000</v>
      </c>
      <c r="N23" s="40">
        <f t="shared" si="11"/>
        <v>38000</v>
      </c>
      <c r="O23" s="41">
        <f t="shared" si="14"/>
        <v>238000</v>
      </c>
    </row>
    <row r="24" spans="2:15" ht="22.5" x14ac:dyDescent="0.25">
      <c r="B24" s="6" t="s">
        <v>77</v>
      </c>
      <c r="C24" s="9" t="s">
        <v>78</v>
      </c>
      <c r="D24" s="44">
        <v>548900</v>
      </c>
      <c r="E24" s="38">
        <f t="shared" si="0"/>
        <v>104291</v>
      </c>
      <c r="F24" s="39">
        <f t="shared" si="1"/>
        <v>653191</v>
      </c>
      <c r="G24" s="92">
        <v>188100</v>
      </c>
      <c r="H24" s="40">
        <f t="shared" si="9"/>
        <v>35739</v>
      </c>
      <c r="I24" s="41">
        <f t="shared" si="12"/>
        <v>223839</v>
      </c>
      <c r="J24" s="92">
        <v>120000</v>
      </c>
      <c r="K24" s="40">
        <f t="shared" si="10"/>
        <v>22800</v>
      </c>
      <c r="L24" s="41">
        <f t="shared" si="13"/>
        <v>142800</v>
      </c>
      <c r="M24" s="92">
        <v>200000</v>
      </c>
      <c r="N24" s="40">
        <f t="shared" si="11"/>
        <v>38000</v>
      </c>
      <c r="O24" s="41">
        <f t="shared" si="14"/>
        <v>238000</v>
      </c>
    </row>
    <row r="25" spans="2:15" ht="22.5" x14ac:dyDescent="0.25">
      <c r="B25" s="6" t="s">
        <v>79</v>
      </c>
      <c r="C25" s="9" t="s">
        <v>80</v>
      </c>
      <c r="D25" s="44">
        <v>548900</v>
      </c>
      <c r="E25" s="38">
        <f t="shared" si="0"/>
        <v>104291</v>
      </c>
      <c r="F25" s="39">
        <f t="shared" si="1"/>
        <v>653191</v>
      </c>
      <c r="G25" s="92">
        <v>188100</v>
      </c>
      <c r="H25" s="40">
        <f t="shared" si="9"/>
        <v>35739</v>
      </c>
      <c r="I25" s="41">
        <f t="shared" si="12"/>
        <v>223839</v>
      </c>
      <c r="J25" s="92">
        <v>120000</v>
      </c>
      <c r="K25" s="40">
        <f t="shared" si="10"/>
        <v>22800</v>
      </c>
      <c r="L25" s="41">
        <f t="shared" si="13"/>
        <v>142800</v>
      </c>
      <c r="M25" s="92">
        <v>200000</v>
      </c>
      <c r="N25" s="40">
        <f t="shared" si="11"/>
        <v>38000</v>
      </c>
      <c r="O25" s="41">
        <f t="shared" si="14"/>
        <v>238000</v>
      </c>
    </row>
    <row r="26" spans="2:15" ht="22.5" x14ac:dyDescent="0.25">
      <c r="B26" s="6" t="s">
        <v>81</v>
      </c>
      <c r="C26" s="9" t="s">
        <v>82</v>
      </c>
      <c r="D26" s="44">
        <v>548900</v>
      </c>
      <c r="E26" s="38">
        <f t="shared" si="0"/>
        <v>104291</v>
      </c>
      <c r="F26" s="39">
        <f t="shared" si="1"/>
        <v>653191</v>
      </c>
      <c r="G26" s="92">
        <v>188100</v>
      </c>
      <c r="H26" s="40">
        <f t="shared" si="9"/>
        <v>35739</v>
      </c>
      <c r="I26" s="41">
        <f t="shared" si="12"/>
        <v>223839</v>
      </c>
      <c r="J26" s="92">
        <v>120000</v>
      </c>
      <c r="K26" s="40">
        <f t="shared" si="10"/>
        <v>22800</v>
      </c>
      <c r="L26" s="41">
        <f t="shared" si="13"/>
        <v>142800</v>
      </c>
      <c r="M26" s="92">
        <v>200000</v>
      </c>
      <c r="N26" s="40">
        <f t="shared" si="11"/>
        <v>38000</v>
      </c>
      <c r="O26" s="41">
        <f t="shared" si="14"/>
        <v>238000</v>
      </c>
    </row>
    <row r="27" spans="2:15" ht="22.5" x14ac:dyDescent="0.25">
      <c r="B27" s="6" t="s">
        <v>83</v>
      </c>
      <c r="C27" s="9" t="s">
        <v>84</v>
      </c>
      <c r="D27" s="44">
        <v>548900</v>
      </c>
      <c r="E27" s="38">
        <f t="shared" si="0"/>
        <v>104291</v>
      </c>
      <c r="F27" s="39">
        <f t="shared" si="1"/>
        <v>653191</v>
      </c>
      <c r="G27" s="92">
        <v>188100</v>
      </c>
      <c r="H27" s="40">
        <f t="shared" si="9"/>
        <v>35739</v>
      </c>
      <c r="I27" s="41">
        <f t="shared" si="12"/>
        <v>223839</v>
      </c>
      <c r="J27" s="92">
        <v>120000</v>
      </c>
      <c r="K27" s="40">
        <f t="shared" si="10"/>
        <v>22800</v>
      </c>
      <c r="L27" s="41">
        <f t="shared" si="13"/>
        <v>142800</v>
      </c>
      <c r="M27" s="92">
        <v>200000</v>
      </c>
      <c r="N27" s="40">
        <f t="shared" si="11"/>
        <v>38000</v>
      </c>
      <c r="O27" s="41">
        <f t="shared" si="14"/>
        <v>238000</v>
      </c>
    </row>
    <row r="28" spans="2:15" ht="22.5" x14ac:dyDescent="0.25">
      <c r="B28" s="6" t="s">
        <v>85</v>
      </c>
      <c r="C28" s="9" t="s">
        <v>86</v>
      </c>
      <c r="D28" s="44">
        <v>548900</v>
      </c>
      <c r="E28" s="38">
        <f t="shared" si="0"/>
        <v>104291</v>
      </c>
      <c r="F28" s="39">
        <f t="shared" ref="F28" si="15">D28+E28</f>
        <v>653191</v>
      </c>
      <c r="G28" s="92">
        <v>188100</v>
      </c>
      <c r="H28" s="40">
        <f t="shared" si="9"/>
        <v>35739</v>
      </c>
      <c r="I28" s="41">
        <f t="shared" si="12"/>
        <v>223839</v>
      </c>
      <c r="J28" s="92">
        <v>120000</v>
      </c>
      <c r="K28" s="40">
        <f t="shared" si="10"/>
        <v>22800</v>
      </c>
      <c r="L28" s="41">
        <f t="shared" si="13"/>
        <v>142800</v>
      </c>
      <c r="M28" s="92">
        <v>200000</v>
      </c>
      <c r="N28" s="40">
        <f t="shared" si="11"/>
        <v>38000</v>
      </c>
      <c r="O28" s="41">
        <f t="shared" si="14"/>
        <v>238000</v>
      </c>
    </row>
    <row r="29" spans="2:15" ht="26.25" customHeight="1" x14ac:dyDescent="0.25">
      <c r="B29" s="6" t="s">
        <v>87</v>
      </c>
      <c r="C29" s="9" t="s">
        <v>88</v>
      </c>
      <c r="D29" s="44">
        <v>548900</v>
      </c>
      <c r="E29" s="38">
        <f>19%*D28</f>
        <v>104291</v>
      </c>
      <c r="F29" s="39">
        <f>D28+E29</f>
        <v>653191</v>
      </c>
      <c r="G29" s="92">
        <v>188100</v>
      </c>
      <c r="H29" s="40">
        <f t="shared" ref="H29:H31" si="16">19%*G29</f>
        <v>35739</v>
      </c>
      <c r="I29" s="41">
        <f t="shared" ref="I29:I31" si="17">G29+H29</f>
        <v>223839</v>
      </c>
      <c r="J29" s="92">
        <v>120000</v>
      </c>
      <c r="K29" s="40">
        <f t="shared" ref="K29:K31" si="18">19%*J29</f>
        <v>22800</v>
      </c>
      <c r="L29" s="41">
        <f t="shared" ref="L29:L31" si="19">J29+K29</f>
        <v>142800</v>
      </c>
      <c r="M29" s="92">
        <v>200000</v>
      </c>
      <c r="N29" s="40">
        <f t="shared" ref="N29:N31" si="20">19%*M29</f>
        <v>38000</v>
      </c>
      <c r="O29" s="41">
        <f t="shared" ref="O29:O31" si="21">M29+N29</f>
        <v>238000</v>
      </c>
    </row>
    <row r="30" spans="2:15" ht="22.5" x14ac:dyDescent="0.25">
      <c r="B30" s="6" t="s">
        <v>89</v>
      </c>
      <c r="C30" s="9" t="s">
        <v>90</v>
      </c>
      <c r="D30" s="44">
        <v>548900</v>
      </c>
      <c r="E30" s="38">
        <f t="shared" si="0"/>
        <v>104291</v>
      </c>
      <c r="F30" s="39">
        <f t="shared" si="1"/>
        <v>653191</v>
      </c>
      <c r="G30" s="92">
        <v>188100</v>
      </c>
      <c r="H30" s="40">
        <f t="shared" si="16"/>
        <v>35739</v>
      </c>
      <c r="I30" s="41">
        <f>G30+H30</f>
        <v>223839</v>
      </c>
      <c r="J30" s="92">
        <v>120000</v>
      </c>
      <c r="K30" s="40">
        <f t="shared" si="18"/>
        <v>22800</v>
      </c>
      <c r="L30" s="41">
        <f t="shared" si="19"/>
        <v>142800</v>
      </c>
      <c r="M30" s="92">
        <v>200000</v>
      </c>
      <c r="N30" s="40">
        <f t="shared" si="20"/>
        <v>38000</v>
      </c>
      <c r="O30" s="41">
        <f t="shared" si="21"/>
        <v>238000</v>
      </c>
    </row>
    <row r="31" spans="2:15" ht="30" customHeight="1" x14ac:dyDescent="0.25">
      <c r="B31" s="7" t="s">
        <v>91</v>
      </c>
      <c r="C31" s="4" t="s">
        <v>92</v>
      </c>
      <c r="D31" s="44">
        <v>548900</v>
      </c>
      <c r="E31" s="38">
        <f t="shared" si="0"/>
        <v>104291</v>
      </c>
      <c r="F31" s="39">
        <f t="shared" si="1"/>
        <v>653191</v>
      </c>
      <c r="G31" s="92">
        <v>188100</v>
      </c>
      <c r="H31" s="40">
        <f t="shared" si="16"/>
        <v>35739</v>
      </c>
      <c r="I31" s="41">
        <f t="shared" si="17"/>
        <v>223839</v>
      </c>
      <c r="J31" s="92">
        <v>120000</v>
      </c>
      <c r="K31" s="40">
        <f t="shared" si="18"/>
        <v>22800</v>
      </c>
      <c r="L31" s="41">
        <f t="shared" si="19"/>
        <v>142800</v>
      </c>
      <c r="M31" s="92">
        <v>200000</v>
      </c>
      <c r="N31" s="40">
        <f t="shared" si="20"/>
        <v>38000</v>
      </c>
      <c r="O31" s="41">
        <f t="shared" si="21"/>
        <v>238000</v>
      </c>
    </row>
    <row r="32" spans="2:15" ht="25.5" customHeight="1" x14ac:dyDescent="0.25">
      <c r="B32" s="223" t="s">
        <v>93</v>
      </c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</row>
    <row r="33" spans="2:15" ht="23.25" x14ac:dyDescent="0.25">
      <c r="B33" s="6" t="s">
        <v>42</v>
      </c>
      <c r="C33" s="9" t="s">
        <v>94</v>
      </c>
      <c r="D33" s="44">
        <v>548900</v>
      </c>
      <c r="E33" s="38">
        <f t="shared" si="0"/>
        <v>104291</v>
      </c>
      <c r="F33" s="39">
        <f t="shared" si="1"/>
        <v>653191</v>
      </c>
      <c r="G33" s="92">
        <v>270000</v>
      </c>
      <c r="H33" s="38">
        <f t="shared" ref="H33:H46" si="22">19%*G33</f>
        <v>51300</v>
      </c>
      <c r="I33" s="39">
        <f t="shared" ref="I33:I46" si="23">G33+H33</f>
        <v>321300</v>
      </c>
      <c r="J33" s="92">
        <v>120000</v>
      </c>
      <c r="K33" s="38">
        <f t="shared" ref="K33:K46" si="24">19%*J33</f>
        <v>22800</v>
      </c>
      <c r="L33" s="39">
        <f t="shared" ref="L33:L46" si="25">J33+K33</f>
        <v>142800</v>
      </c>
      <c r="M33" s="92">
        <v>300000</v>
      </c>
      <c r="N33" s="38">
        <f t="shared" ref="N33:N46" si="26">19%*M33</f>
        <v>57000</v>
      </c>
      <c r="O33" s="39">
        <f t="shared" ref="O33:O46" si="27">M33+N33</f>
        <v>357000</v>
      </c>
    </row>
    <row r="34" spans="2:15" ht="23.25" x14ac:dyDescent="0.25">
      <c r="B34" s="6" t="s">
        <v>44</v>
      </c>
      <c r="C34" s="9" t="s">
        <v>95</v>
      </c>
      <c r="D34" s="44">
        <v>548900</v>
      </c>
      <c r="E34" s="38">
        <f t="shared" si="0"/>
        <v>104291</v>
      </c>
      <c r="F34" s="39">
        <f t="shared" si="1"/>
        <v>653191</v>
      </c>
      <c r="G34" s="92">
        <v>270000</v>
      </c>
      <c r="H34" s="38">
        <f t="shared" si="22"/>
        <v>51300</v>
      </c>
      <c r="I34" s="39">
        <f t="shared" si="23"/>
        <v>321300</v>
      </c>
      <c r="J34" s="92">
        <v>120000</v>
      </c>
      <c r="K34" s="38">
        <f t="shared" si="24"/>
        <v>22800</v>
      </c>
      <c r="L34" s="39">
        <f t="shared" si="25"/>
        <v>142800</v>
      </c>
      <c r="M34" s="92">
        <v>300000</v>
      </c>
      <c r="N34" s="38">
        <f t="shared" si="26"/>
        <v>57000</v>
      </c>
      <c r="O34" s="39">
        <f t="shared" si="27"/>
        <v>357000</v>
      </c>
    </row>
    <row r="35" spans="2:15" ht="23.25" x14ac:dyDescent="0.25">
      <c r="B35" s="6" t="s">
        <v>96</v>
      </c>
      <c r="C35" s="9" t="s">
        <v>97</v>
      </c>
      <c r="D35" s="44">
        <v>548900</v>
      </c>
      <c r="E35" s="38">
        <f t="shared" si="0"/>
        <v>104291</v>
      </c>
      <c r="F35" s="39">
        <f t="shared" ref="F35:F39" si="28">D35+E35</f>
        <v>653191</v>
      </c>
      <c r="G35" s="92">
        <v>270000</v>
      </c>
      <c r="H35" s="38">
        <f t="shared" si="22"/>
        <v>51300</v>
      </c>
      <c r="I35" s="39">
        <f t="shared" si="23"/>
        <v>321300</v>
      </c>
      <c r="J35" s="92">
        <v>120000</v>
      </c>
      <c r="K35" s="38">
        <f t="shared" si="24"/>
        <v>22800</v>
      </c>
      <c r="L35" s="39">
        <f t="shared" si="25"/>
        <v>142800</v>
      </c>
      <c r="M35" s="92">
        <v>300000</v>
      </c>
      <c r="N35" s="38">
        <f t="shared" si="26"/>
        <v>57000</v>
      </c>
      <c r="O35" s="39">
        <f t="shared" si="27"/>
        <v>357000</v>
      </c>
    </row>
    <row r="36" spans="2:15" ht="23.25" x14ac:dyDescent="0.25">
      <c r="B36" s="6" t="s">
        <v>98</v>
      </c>
      <c r="C36" s="9" t="s">
        <v>99</v>
      </c>
      <c r="D36" s="44">
        <v>548900</v>
      </c>
      <c r="E36" s="38">
        <f t="shared" si="0"/>
        <v>104291</v>
      </c>
      <c r="F36" s="39">
        <f t="shared" si="28"/>
        <v>653191</v>
      </c>
      <c r="G36" s="92">
        <v>270000</v>
      </c>
      <c r="H36" s="38">
        <f t="shared" si="22"/>
        <v>51300</v>
      </c>
      <c r="I36" s="39">
        <f t="shared" si="23"/>
        <v>321300</v>
      </c>
      <c r="J36" s="92">
        <v>120000</v>
      </c>
      <c r="K36" s="38">
        <f t="shared" si="24"/>
        <v>22800</v>
      </c>
      <c r="L36" s="39">
        <f t="shared" si="25"/>
        <v>142800</v>
      </c>
      <c r="M36" s="92">
        <v>300000</v>
      </c>
      <c r="N36" s="38">
        <f t="shared" si="26"/>
        <v>57000</v>
      </c>
      <c r="O36" s="39">
        <f t="shared" si="27"/>
        <v>357000</v>
      </c>
    </row>
    <row r="37" spans="2:15" ht="23.25" x14ac:dyDescent="0.25">
      <c r="B37" s="6" t="s">
        <v>100</v>
      </c>
      <c r="C37" s="9" t="s">
        <v>101</v>
      </c>
      <c r="D37" s="44">
        <v>548900</v>
      </c>
      <c r="E37" s="38">
        <f t="shared" si="0"/>
        <v>104291</v>
      </c>
      <c r="F37" s="39">
        <f t="shared" si="28"/>
        <v>653191</v>
      </c>
      <c r="G37" s="92">
        <v>270000</v>
      </c>
      <c r="H37" s="38">
        <f t="shared" si="22"/>
        <v>51300</v>
      </c>
      <c r="I37" s="39">
        <f t="shared" si="23"/>
        <v>321300</v>
      </c>
      <c r="J37" s="92">
        <v>120000</v>
      </c>
      <c r="K37" s="38">
        <f t="shared" si="24"/>
        <v>22800</v>
      </c>
      <c r="L37" s="39">
        <f t="shared" si="25"/>
        <v>142800</v>
      </c>
      <c r="M37" s="92">
        <v>300000</v>
      </c>
      <c r="N37" s="38">
        <f t="shared" si="26"/>
        <v>57000</v>
      </c>
      <c r="O37" s="39">
        <f t="shared" si="27"/>
        <v>357000</v>
      </c>
    </row>
    <row r="38" spans="2:15" ht="23.25" x14ac:dyDescent="0.25">
      <c r="B38" s="6" t="s">
        <v>102</v>
      </c>
      <c r="C38" s="131" t="s">
        <v>103</v>
      </c>
      <c r="D38" s="44">
        <v>548900</v>
      </c>
      <c r="E38" s="38">
        <f t="shared" si="0"/>
        <v>104291</v>
      </c>
      <c r="F38" s="39">
        <f>(D38+E38)*2</f>
        <v>1306382</v>
      </c>
      <c r="G38" s="92">
        <v>270000</v>
      </c>
      <c r="H38" s="38">
        <f t="shared" si="22"/>
        <v>51300</v>
      </c>
      <c r="I38" s="39">
        <f>(G38+H38)*2</f>
        <v>642600</v>
      </c>
      <c r="J38" s="92">
        <v>120000</v>
      </c>
      <c r="K38" s="38">
        <f t="shared" si="24"/>
        <v>22800</v>
      </c>
      <c r="L38" s="39">
        <f>(J38+K38)*2</f>
        <v>285600</v>
      </c>
      <c r="M38" s="92">
        <v>300000</v>
      </c>
      <c r="N38" s="38">
        <f t="shared" si="26"/>
        <v>57000</v>
      </c>
      <c r="O38" s="39">
        <f>(M38+N38)*2</f>
        <v>714000</v>
      </c>
    </row>
    <row r="39" spans="2:15" ht="23.25" x14ac:dyDescent="0.25">
      <c r="B39" s="6" t="s">
        <v>104</v>
      </c>
      <c r="C39" s="9" t="s">
        <v>105</v>
      </c>
      <c r="D39" s="44">
        <v>548900</v>
      </c>
      <c r="E39" s="38">
        <f t="shared" si="0"/>
        <v>104291</v>
      </c>
      <c r="F39" s="39">
        <f t="shared" si="28"/>
        <v>653191</v>
      </c>
      <c r="G39" s="92">
        <v>270000</v>
      </c>
      <c r="H39" s="38">
        <f t="shared" si="22"/>
        <v>51300</v>
      </c>
      <c r="I39" s="39">
        <f t="shared" si="23"/>
        <v>321300</v>
      </c>
      <c r="J39" s="92">
        <v>120000</v>
      </c>
      <c r="K39" s="38">
        <f t="shared" si="24"/>
        <v>22800</v>
      </c>
      <c r="L39" s="39">
        <f t="shared" si="25"/>
        <v>142800</v>
      </c>
      <c r="M39" s="92">
        <v>300000</v>
      </c>
      <c r="N39" s="38">
        <f t="shared" si="26"/>
        <v>57000</v>
      </c>
      <c r="O39" s="39">
        <f t="shared" si="27"/>
        <v>357000</v>
      </c>
    </row>
    <row r="40" spans="2:15" ht="23.25" x14ac:dyDescent="0.25">
      <c r="B40" s="6" t="s">
        <v>106</v>
      </c>
      <c r="C40" s="131" t="s">
        <v>107</v>
      </c>
      <c r="D40" s="44">
        <v>548900</v>
      </c>
      <c r="E40" s="38">
        <f t="shared" si="0"/>
        <v>104291</v>
      </c>
      <c r="F40" s="39">
        <f>(D40+E40)*2</f>
        <v>1306382</v>
      </c>
      <c r="G40" s="92">
        <v>270000</v>
      </c>
      <c r="H40" s="38">
        <f t="shared" si="22"/>
        <v>51300</v>
      </c>
      <c r="I40" s="39">
        <f>(G40+H40)*2</f>
        <v>642600</v>
      </c>
      <c r="J40" s="92">
        <v>120000</v>
      </c>
      <c r="K40" s="38">
        <f t="shared" si="24"/>
        <v>22800</v>
      </c>
      <c r="L40" s="39">
        <f>(J40+K40)*2</f>
        <v>285600</v>
      </c>
      <c r="M40" s="92">
        <v>300000</v>
      </c>
      <c r="N40" s="38">
        <f t="shared" si="26"/>
        <v>57000</v>
      </c>
      <c r="O40" s="39">
        <f>(M40+N40)*2</f>
        <v>714000</v>
      </c>
    </row>
    <row r="41" spans="2:15" ht="23.25" x14ac:dyDescent="0.25">
      <c r="B41" s="6" t="s">
        <v>108</v>
      </c>
      <c r="C41" s="9" t="s">
        <v>109</v>
      </c>
      <c r="D41" s="44">
        <v>548900</v>
      </c>
      <c r="E41" s="38">
        <f t="shared" si="0"/>
        <v>104291</v>
      </c>
      <c r="F41" s="39">
        <f t="shared" ref="F41:F46" si="29">D41+E41</f>
        <v>653191</v>
      </c>
      <c r="G41" s="92">
        <v>270000</v>
      </c>
      <c r="H41" s="38">
        <f t="shared" si="22"/>
        <v>51300</v>
      </c>
      <c r="I41" s="39">
        <f t="shared" si="23"/>
        <v>321300</v>
      </c>
      <c r="J41" s="92">
        <v>120000</v>
      </c>
      <c r="K41" s="38">
        <f t="shared" si="24"/>
        <v>22800</v>
      </c>
      <c r="L41" s="39">
        <f t="shared" si="25"/>
        <v>142800</v>
      </c>
      <c r="M41" s="92">
        <v>300000</v>
      </c>
      <c r="N41" s="38">
        <f t="shared" si="26"/>
        <v>57000</v>
      </c>
      <c r="O41" s="39">
        <f t="shared" si="27"/>
        <v>357000</v>
      </c>
    </row>
    <row r="42" spans="2:15" ht="23.25" x14ac:dyDescent="0.25">
      <c r="B42" s="6" t="s">
        <v>110</v>
      </c>
      <c r="C42" s="9" t="s">
        <v>111</v>
      </c>
      <c r="D42" s="44">
        <v>548900</v>
      </c>
      <c r="E42" s="38">
        <f t="shared" si="0"/>
        <v>104291</v>
      </c>
      <c r="F42" s="39">
        <f t="shared" si="29"/>
        <v>653191</v>
      </c>
      <c r="G42" s="92">
        <v>270000</v>
      </c>
      <c r="H42" s="38">
        <f t="shared" si="22"/>
        <v>51300</v>
      </c>
      <c r="I42" s="39">
        <f t="shared" si="23"/>
        <v>321300</v>
      </c>
      <c r="J42" s="92">
        <v>120000</v>
      </c>
      <c r="K42" s="38">
        <f t="shared" si="24"/>
        <v>22800</v>
      </c>
      <c r="L42" s="39">
        <f t="shared" si="25"/>
        <v>142800</v>
      </c>
      <c r="M42" s="92">
        <v>300000</v>
      </c>
      <c r="N42" s="38">
        <f t="shared" si="26"/>
        <v>57000</v>
      </c>
      <c r="O42" s="39">
        <f t="shared" si="27"/>
        <v>357000</v>
      </c>
    </row>
    <row r="43" spans="2:15" ht="23.25" x14ac:dyDescent="0.25">
      <c r="B43" s="6" t="s">
        <v>112</v>
      </c>
      <c r="C43" s="9" t="s">
        <v>113</v>
      </c>
      <c r="D43" s="44">
        <v>548900</v>
      </c>
      <c r="E43" s="38">
        <f t="shared" si="0"/>
        <v>104291</v>
      </c>
      <c r="F43" s="39">
        <f t="shared" si="29"/>
        <v>653191</v>
      </c>
      <c r="G43" s="92">
        <v>270000</v>
      </c>
      <c r="H43" s="38">
        <f t="shared" si="22"/>
        <v>51300</v>
      </c>
      <c r="I43" s="39">
        <f t="shared" si="23"/>
        <v>321300</v>
      </c>
      <c r="J43" s="92">
        <v>120000</v>
      </c>
      <c r="K43" s="38">
        <f t="shared" si="24"/>
        <v>22800</v>
      </c>
      <c r="L43" s="39">
        <f t="shared" si="25"/>
        <v>142800</v>
      </c>
      <c r="M43" s="92">
        <v>300000</v>
      </c>
      <c r="N43" s="38">
        <f t="shared" si="26"/>
        <v>57000</v>
      </c>
      <c r="O43" s="39">
        <f t="shared" si="27"/>
        <v>357000</v>
      </c>
    </row>
    <row r="44" spans="2:15" ht="23.25" x14ac:dyDescent="0.25">
      <c r="B44" s="6" t="s">
        <v>114</v>
      </c>
      <c r="C44" s="9" t="s">
        <v>115</v>
      </c>
      <c r="D44" s="44">
        <v>548900</v>
      </c>
      <c r="E44" s="38">
        <f t="shared" si="0"/>
        <v>104291</v>
      </c>
      <c r="F44" s="39">
        <f t="shared" si="29"/>
        <v>653191</v>
      </c>
      <c r="G44" s="92">
        <v>270000</v>
      </c>
      <c r="H44" s="38">
        <f t="shared" si="22"/>
        <v>51300</v>
      </c>
      <c r="I44" s="39">
        <f t="shared" si="23"/>
        <v>321300</v>
      </c>
      <c r="J44" s="92">
        <v>120000</v>
      </c>
      <c r="K44" s="38">
        <f t="shared" si="24"/>
        <v>22800</v>
      </c>
      <c r="L44" s="39">
        <f t="shared" si="25"/>
        <v>142800</v>
      </c>
      <c r="M44" s="92">
        <v>300000</v>
      </c>
      <c r="N44" s="38">
        <f t="shared" si="26"/>
        <v>57000</v>
      </c>
      <c r="O44" s="39">
        <f t="shared" si="27"/>
        <v>357000</v>
      </c>
    </row>
    <row r="45" spans="2:15" ht="23.25" x14ac:dyDescent="0.25">
      <c r="B45" s="6" t="s">
        <v>116</v>
      </c>
      <c r="C45" s="9" t="s">
        <v>117</v>
      </c>
      <c r="D45" s="44">
        <v>548900</v>
      </c>
      <c r="E45" s="38">
        <f t="shared" si="0"/>
        <v>104291</v>
      </c>
      <c r="F45" s="39">
        <f t="shared" si="29"/>
        <v>653191</v>
      </c>
      <c r="G45" s="92">
        <v>270000</v>
      </c>
      <c r="H45" s="38">
        <f t="shared" si="22"/>
        <v>51300</v>
      </c>
      <c r="I45" s="39">
        <f t="shared" si="23"/>
        <v>321300</v>
      </c>
      <c r="J45" s="92">
        <v>120000</v>
      </c>
      <c r="K45" s="38">
        <f t="shared" si="24"/>
        <v>22800</v>
      </c>
      <c r="L45" s="39">
        <f t="shared" si="25"/>
        <v>142800</v>
      </c>
      <c r="M45" s="92">
        <v>300000</v>
      </c>
      <c r="N45" s="38">
        <f t="shared" si="26"/>
        <v>57000</v>
      </c>
      <c r="O45" s="39">
        <f t="shared" si="27"/>
        <v>357000</v>
      </c>
    </row>
    <row r="46" spans="2:15" ht="23.25" x14ac:dyDescent="0.25">
      <c r="B46" s="49" t="s">
        <v>118</v>
      </c>
      <c r="C46" s="9" t="s">
        <v>119</v>
      </c>
      <c r="D46" s="44">
        <v>548900</v>
      </c>
      <c r="E46" s="38">
        <f t="shared" si="0"/>
        <v>104291</v>
      </c>
      <c r="F46" s="39">
        <f t="shared" si="29"/>
        <v>653191</v>
      </c>
      <c r="G46" s="92">
        <v>270000</v>
      </c>
      <c r="H46" s="38">
        <f t="shared" si="22"/>
        <v>51300</v>
      </c>
      <c r="I46" s="39">
        <f t="shared" si="23"/>
        <v>321300</v>
      </c>
      <c r="J46" s="92">
        <v>120000</v>
      </c>
      <c r="K46" s="38">
        <f t="shared" si="24"/>
        <v>22800</v>
      </c>
      <c r="L46" s="39">
        <f t="shared" si="25"/>
        <v>142800</v>
      </c>
      <c r="M46" s="92">
        <v>300000</v>
      </c>
      <c r="N46" s="38">
        <f t="shared" si="26"/>
        <v>57000</v>
      </c>
      <c r="O46" s="39">
        <f t="shared" si="27"/>
        <v>357000</v>
      </c>
    </row>
    <row r="47" spans="2:15" ht="25.5" customHeight="1" x14ac:dyDescent="0.25">
      <c r="B47" s="223" t="s">
        <v>120</v>
      </c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4"/>
      <c r="N47" s="224"/>
      <c r="O47" s="224"/>
    </row>
    <row r="48" spans="2:15" ht="22.5" x14ac:dyDescent="0.25">
      <c r="B48" s="6" t="s">
        <v>47</v>
      </c>
      <c r="C48" s="9" t="s">
        <v>121</v>
      </c>
      <c r="D48" s="44">
        <v>610200</v>
      </c>
      <c r="E48" s="38">
        <f t="shared" ref="E48:E49" si="30">19%*D48</f>
        <v>115938</v>
      </c>
      <c r="F48" s="39">
        <f t="shared" ref="F48:F49" si="31">D48+E48</f>
        <v>726138</v>
      </c>
      <c r="G48" s="92">
        <v>270000</v>
      </c>
      <c r="H48" s="38">
        <f t="shared" ref="H48:H49" si="32">19%*G48</f>
        <v>51300</v>
      </c>
      <c r="I48" s="39">
        <f t="shared" ref="I48:I49" si="33">G48+H48</f>
        <v>321300</v>
      </c>
      <c r="J48" s="92">
        <v>120000</v>
      </c>
      <c r="K48" s="38">
        <f t="shared" ref="K48:K49" si="34">19%*J48</f>
        <v>22800</v>
      </c>
      <c r="L48" s="39">
        <f t="shared" ref="L48:L49" si="35">J48+K48</f>
        <v>142800</v>
      </c>
      <c r="M48" s="92">
        <v>300000</v>
      </c>
      <c r="N48" s="38">
        <f t="shared" ref="N48:N49" si="36">19%*M48</f>
        <v>57000</v>
      </c>
      <c r="O48" s="39">
        <f t="shared" ref="O48:O49" si="37">M48+N48</f>
        <v>357000</v>
      </c>
    </row>
    <row r="49" spans="2:15" ht="22.5" x14ac:dyDescent="0.25">
      <c r="B49" s="49" t="s">
        <v>122</v>
      </c>
      <c r="C49" s="50" t="s">
        <v>123</v>
      </c>
      <c r="D49" s="44">
        <v>610200</v>
      </c>
      <c r="E49" s="38">
        <f t="shared" si="30"/>
        <v>115938</v>
      </c>
      <c r="F49" s="39">
        <f t="shared" si="31"/>
        <v>726138</v>
      </c>
      <c r="G49" s="92">
        <v>270000</v>
      </c>
      <c r="H49" s="38">
        <f t="shared" si="32"/>
        <v>51300</v>
      </c>
      <c r="I49" s="39">
        <f t="shared" si="33"/>
        <v>321300</v>
      </c>
      <c r="J49" s="92">
        <v>120000</v>
      </c>
      <c r="K49" s="38">
        <f t="shared" si="34"/>
        <v>22800</v>
      </c>
      <c r="L49" s="39">
        <f t="shared" si="35"/>
        <v>142800</v>
      </c>
      <c r="M49" s="92">
        <v>300000</v>
      </c>
      <c r="N49" s="38">
        <f t="shared" si="36"/>
        <v>57000</v>
      </c>
      <c r="O49" s="39">
        <f t="shared" si="37"/>
        <v>357000</v>
      </c>
    </row>
    <row r="50" spans="2:15" ht="25.5" customHeight="1" x14ac:dyDescent="0.25">
      <c r="B50" s="225" t="s">
        <v>124</v>
      </c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</row>
    <row r="51" spans="2:15" ht="23.25" x14ac:dyDescent="0.25">
      <c r="B51" s="8" t="s">
        <v>50</v>
      </c>
      <c r="C51" s="9" t="s">
        <v>125</v>
      </c>
      <c r="D51" s="126">
        <v>548900</v>
      </c>
      <c r="E51" s="127">
        <f t="shared" ref="E51:E62" si="38">19%*D51</f>
        <v>104291</v>
      </c>
      <c r="F51" s="128">
        <f t="shared" ref="F51:F62" si="39">D51+E51</f>
        <v>653191</v>
      </c>
      <c r="G51" s="92">
        <v>270000</v>
      </c>
      <c r="H51" s="40">
        <f t="shared" ref="H51:H62" si="40">19%*G51</f>
        <v>51300</v>
      </c>
      <c r="I51" s="41">
        <f t="shared" ref="I51:I62" si="41">G51+H51</f>
        <v>321300</v>
      </c>
      <c r="J51" s="92">
        <v>120000</v>
      </c>
      <c r="K51" s="40">
        <f t="shared" ref="K51:K62" si="42">19%*J51</f>
        <v>22800</v>
      </c>
      <c r="L51" s="41">
        <f t="shared" ref="L51:L62" si="43">J51+K51</f>
        <v>142800</v>
      </c>
      <c r="M51" s="92">
        <v>180000</v>
      </c>
      <c r="N51" s="40">
        <f t="shared" ref="N51:N62" si="44">19%*M51</f>
        <v>34200</v>
      </c>
      <c r="O51" s="41">
        <f t="shared" ref="O51:O62" si="45">M51+N51</f>
        <v>214200</v>
      </c>
    </row>
    <row r="52" spans="2:15" ht="23.25" x14ac:dyDescent="0.25">
      <c r="B52" s="8" t="s">
        <v>126</v>
      </c>
      <c r="C52" s="9" t="s">
        <v>125</v>
      </c>
      <c r="D52" s="45">
        <v>548900</v>
      </c>
      <c r="E52" s="40">
        <f t="shared" si="38"/>
        <v>104291</v>
      </c>
      <c r="F52" s="41">
        <f t="shared" si="39"/>
        <v>653191</v>
      </c>
      <c r="G52" s="92">
        <v>270000</v>
      </c>
      <c r="H52" s="38">
        <f t="shared" si="40"/>
        <v>51300</v>
      </c>
      <c r="I52" s="39">
        <f t="shared" si="41"/>
        <v>321300</v>
      </c>
      <c r="J52" s="92">
        <v>120000</v>
      </c>
      <c r="K52" s="38">
        <f t="shared" si="42"/>
        <v>22800</v>
      </c>
      <c r="L52" s="39">
        <f t="shared" si="43"/>
        <v>142800</v>
      </c>
      <c r="M52" s="92">
        <v>180000</v>
      </c>
      <c r="N52" s="38">
        <f t="shared" si="44"/>
        <v>34200</v>
      </c>
      <c r="O52" s="39">
        <f t="shared" si="45"/>
        <v>214200</v>
      </c>
    </row>
    <row r="53" spans="2:15" ht="23.25" x14ac:dyDescent="0.25">
      <c r="B53" s="8" t="s">
        <v>127</v>
      </c>
      <c r="C53" s="9" t="s">
        <v>125</v>
      </c>
      <c r="D53" s="45">
        <v>548900</v>
      </c>
      <c r="E53" s="40">
        <f t="shared" ref="E53:E54" si="46">19%*D53</f>
        <v>104291</v>
      </c>
      <c r="F53" s="41">
        <f t="shared" ref="F53:F54" si="47">D53+E53</f>
        <v>653191</v>
      </c>
      <c r="G53" s="92">
        <v>270000</v>
      </c>
      <c r="H53" s="40">
        <f t="shared" ref="H53:H54" si="48">19%*G53</f>
        <v>51300</v>
      </c>
      <c r="I53" s="41">
        <f t="shared" ref="I53:I54" si="49">G53+H53</f>
        <v>321300</v>
      </c>
      <c r="J53" s="92">
        <v>120000</v>
      </c>
      <c r="K53" s="40">
        <f t="shared" ref="K53:K54" si="50">19%*J53</f>
        <v>22800</v>
      </c>
      <c r="L53" s="41">
        <f t="shared" ref="L53:L54" si="51">J53+K53</f>
        <v>142800</v>
      </c>
      <c r="M53" s="92">
        <v>180000</v>
      </c>
      <c r="N53" s="40">
        <f t="shared" ref="N53:N54" si="52">19%*M53</f>
        <v>34200</v>
      </c>
      <c r="O53" s="41">
        <f t="shared" ref="O53:O54" si="53">M53+N53</f>
        <v>214200</v>
      </c>
    </row>
    <row r="54" spans="2:15" ht="23.25" x14ac:dyDescent="0.25">
      <c r="B54" s="8" t="s">
        <v>128</v>
      </c>
      <c r="C54" s="9" t="s">
        <v>125</v>
      </c>
      <c r="D54" s="45">
        <v>548900</v>
      </c>
      <c r="E54" s="38">
        <f t="shared" si="46"/>
        <v>104291</v>
      </c>
      <c r="F54" s="39">
        <f t="shared" si="47"/>
        <v>653191</v>
      </c>
      <c r="G54" s="92">
        <v>270000</v>
      </c>
      <c r="H54" s="38">
        <f t="shared" si="48"/>
        <v>51300</v>
      </c>
      <c r="I54" s="39">
        <f t="shared" si="49"/>
        <v>321300</v>
      </c>
      <c r="J54" s="92">
        <v>120000</v>
      </c>
      <c r="K54" s="38">
        <f t="shared" si="50"/>
        <v>22800</v>
      </c>
      <c r="L54" s="39">
        <f t="shared" si="51"/>
        <v>142800</v>
      </c>
      <c r="M54" s="92">
        <v>180000</v>
      </c>
      <c r="N54" s="38">
        <f t="shared" si="52"/>
        <v>34200</v>
      </c>
      <c r="O54" s="39">
        <f t="shared" si="53"/>
        <v>214200</v>
      </c>
    </row>
    <row r="55" spans="2:15" ht="23.25" x14ac:dyDescent="0.25">
      <c r="B55" s="8" t="s">
        <v>129</v>
      </c>
      <c r="C55" s="9" t="s">
        <v>125</v>
      </c>
      <c r="D55" s="45">
        <v>548900</v>
      </c>
      <c r="E55" s="38">
        <f t="shared" ref="E55" si="54">19%*D55</f>
        <v>104291</v>
      </c>
      <c r="F55" s="39">
        <f t="shared" ref="F55" si="55">D55+E55</f>
        <v>653191</v>
      </c>
      <c r="G55" s="92">
        <v>270000</v>
      </c>
      <c r="H55" s="38">
        <f t="shared" ref="H55" si="56">19%*G55</f>
        <v>51300</v>
      </c>
      <c r="I55" s="39">
        <f t="shared" ref="I55" si="57">G55+H55</f>
        <v>321300</v>
      </c>
      <c r="J55" s="92">
        <v>120000</v>
      </c>
      <c r="K55" s="38">
        <f t="shared" ref="K55" si="58">19%*J55</f>
        <v>22800</v>
      </c>
      <c r="L55" s="39">
        <f t="shared" ref="L55" si="59">J55+K55</f>
        <v>142800</v>
      </c>
      <c r="M55" s="92">
        <v>180000</v>
      </c>
      <c r="N55" s="38">
        <f t="shared" ref="N55" si="60">19%*M55</f>
        <v>34200</v>
      </c>
      <c r="O55" s="39">
        <f t="shared" ref="O55" si="61">M55+N55</f>
        <v>214200</v>
      </c>
    </row>
    <row r="56" spans="2:15" ht="23.25" x14ac:dyDescent="0.25">
      <c r="B56" s="8" t="s">
        <v>130</v>
      </c>
      <c r="C56" s="9" t="s">
        <v>131</v>
      </c>
      <c r="D56" s="45">
        <v>548900</v>
      </c>
      <c r="E56" s="38">
        <f t="shared" si="38"/>
        <v>104291</v>
      </c>
      <c r="F56" s="39">
        <f t="shared" si="39"/>
        <v>653191</v>
      </c>
      <c r="G56" s="92">
        <v>270000</v>
      </c>
      <c r="H56" s="38">
        <f t="shared" si="40"/>
        <v>51300</v>
      </c>
      <c r="I56" s="39">
        <f t="shared" si="41"/>
        <v>321300</v>
      </c>
      <c r="J56" s="92">
        <v>120000</v>
      </c>
      <c r="K56" s="38">
        <f t="shared" si="42"/>
        <v>22800</v>
      </c>
      <c r="L56" s="39">
        <f t="shared" si="43"/>
        <v>142800</v>
      </c>
      <c r="M56" s="92">
        <v>180000</v>
      </c>
      <c r="N56" s="38">
        <f t="shared" si="44"/>
        <v>34200</v>
      </c>
      <c r="O56" s="39">
        <f t="shared" si="45"/>
        <v>214200</v>
      </c>
    </row>
    <row r="57" spans="2:15" ht="23.25" x14ac:dyDescent="0.25">
      <c r="B57" s="8" t="s">
        <v>132</v>
      </c>
      <c r="C57" s="9" t="s">
        <v>131</v>
      </c>
      <c r="D57" s="45">
        <v>548900</v>
      </c>
      <c r="E57" s="38">
        <f t="shared" ref="E57:E58" si="62">19%*D57</f>
        <v>104291</v>
      </c>
      <c r="F57" s="39">
        <f t="shared" ref="F57:F58" si="63">D57+E57</f>
        <v>653191</v>
      </c>
      <c r="G57" s="92">
        <v>270000</v>
      </c>
      <c r="H57" s="38">
        <f t="shared" ref="H57:H58" si="64">19%*G57</f>
        <v>51300</v>
      </c>
      <c r="I57" s="39">
        <f t="shared" ref="I57:I58" si="65">G57+H57</f>
        <v>321300</v>
      </c>
      <c r="J57" s="92">
        <v>120000</v>
      </c>
      <c r="K57" s="38">
        <f t="shared" ref="K57:K58" si="66">19%*J57</f>
        <v>22800</v>
      </c>
      <c r="L57" s="39">
        <f t="shared" ref="L57:L58" si="67">J57+K57</f>
        <v>142800</v>
      </c>
      <c r="M57" s="92">
        <v>180000</v>
      </c>
      <c r="N57" s="38">
        <f t="shared" ref="N57:N58" si="68">19%*M57</f>
        <v>34200</v>
      </c>
      <c r="O57" s="39">
        <f t="shared" ref="O57:O58" si="69">M57+N57</f>
        <v>214200</v>
      </c>
    </row>
    <row r="58" spans="2:15" ht="23.25" x14ac:dyDescent="0.25">
      <c r="B58" s="8" t="s">
        <v>133</v>
      </c>
      <c r="C58" s="9" t="s">
        <v>131</v>
      </c>
      <c r="D58" s="45">
        <v>548900</v>
      </c>
      <c r="E58" s="38">
        <f t="shared" si="62"/>
        <v>104291</v>
      </c>
      <c r="F58" s="39">
        <f t="shared" si="63"/>
        <v>653191</v>
      </c>
      <c r="G58" s="92">
        <v>270000</v>
      </c>
      <c r="H58" s="38">
        <f t="shared" si="64"/>
        <v>51300</v>
      </c>
      <c r="I58" s="39">
        <f t="shared" si="65"/>
        <v>321300</v>
      </c>
      <c r="J58" s="92">
        <v>120000</v>
      </c>
      <c r="K58" s="38">
        <f t="shared" si="66"/>
        <v>22800</v>
      </c>
      <c r="L58" s="39">
        <f t="shared" si="67"/>
        <v>142800</v>
      </c>
      <c r="M58" s="92">
        <v>180000</v>
      </c>
      <c r="N58" s="38">
        <f t="shared" si="68"/>
        <v>34200</v>
      </c>
      <c r="O58" s="39">
        <f t="shared" si="69"/>
        <v>214200</v>
      </c>
    </row>
    <row r="59" spans="2:15" ht="23.25" x14ac:dyDescent="0.25">
      <c r="B59" s="8" t="s">
        <v>134</v>
      </c>
      <c r="C59" s="9" t="s">
        <v>131</v>
      </c>
      <c r="D59" s="45">
        <v>548900</v>
      </c>
      <c r="E59" s="38">
        <f t="shared" ref="E59:E60" si="70">19%*D59</f>
        <v>104291</v>
      </c>
      <c r="F59" s="39">
        <f t="shared" ref="F59:F60" si="71">D59+E59</f>
        <v>653191</v>
      </c>
      <c r="G59" s="92">
        <v>270000</v>
      </c>
      <c r="H59" s="38">
        <f t="shared" ref="H59:H60" si="72">19%*G59</f>
        <v>51300</v>
      </c>
      <c r="I59" s="39">
        <f t="shared" ref="I59:I60" si="73">G59+H59</f>
        <v>321300</v>
      </c>
      <c r="J59" s="92">
        <v>120000</v>
      </c>
      <c r="K59" s="38">
        <f t="shared" ref="K59:K60" si="74">19%*J59</f>
        <v>22800</v>
      </c>
      <c r="L59" s="39">
        <f t="shared" ref="L59:L60" si="75">J59+K59</f>
        <v>142800</v>
      </c>
      <c r="M59" s="92">
        <v>180000</v>
      </c>
      <c r="N59" s="38">
        <f t="shared" ref="N59:N60" si="76">19%*M59</f>
        <v>34200</v>
      </c>
      <c r="O59" s="39">
        <f t="shared" ref="O59:O60" si="77">M59+N59</f>
        <v>214200</v>
      </c>
    </row>
    <row r="60" spans="2:15" ht="23.25" x14ac:dyDescent="0.25">
      <c r="B60" s="8" t="s">
        <v>135</v>
      </c>
      <c r="C60" s="9" t="s">
        <v>131</v>
      </c>
      <c r="D60" s="45">
        <v>548900</v>
      </c>
      <c r="E60" s="38">
        <f t="shared" si="70"/>
        <v>104291</v>
      </c>
      <c r="F60" s="39">
        <f t="shared" si="71"/>
        <v>653191</v>
      </c>
      <c r="G60" s="92">
        <v>270000</v>
      </c>
      <c r="H60" s="38">
        <f t="shared" si="72"/>
        <v>51300</v>
      </c>
      <c r="I60" s="39">
        <f t="shared" si="73"/>
        <v>321300</v>
      </c>
      <c r="J60" s="92">
        <v>120000</v>
      </c>
      <c r="K60" s="38">
        <f t="shared" si="74"/>
        <v>22800</v>
      </c>
      <c r="L60" s="39">
        <f t="shared" si="75"/>
        <v>142800</v>
      </c>
      <c r="M60" s="92">
        <v>180000</v>
      </c>
      <c r="N60" s="38">
        <f t="shared" si="76"/>
        <v>34200</v>
      </c>
      <c r="O60" s="39">
        <f t="shared" si="77"/>
        <v>214200</v>
      </c>
    </row>
    <row r="61" spans="2:15" ht="23.25" x14ac:dyDescent="0.25">
      <c r="B61" s="8" t="s">
        <v>136</v>
      </c>
      <c r="C61" s="9" t="s">
        <v>131</v>
      </c>
      <c r="D61" s="45">
        <v>548900</v>
      </c>
      <c r="E61" s="38">
        <f t="shared" ref="E61" si="78">19%*D61</f>
        <v>104291</v>
      </c>
      <c r="F61" s="39">
        <f t="shared" ref="F61" si="79">D61+E61</f>
        <v>653191</v>
      </c>
      <c r="G61" s="92">
        <v>270000</v>
      </c>
      <c r="H61" s="38">
        <f t="shared" ref="H61" si="80">19%*G61</f>
        <v>51300</v>
      </c>
      <c r="I61" s="39">
        <f t="shared" ref="I61" si="81">G61+H61</f>
        <v>321300</v>
      </c>
      <c r="J61" s="92">
        <v>120000</v>
      </c>
      <c r="K61" s="38">
        <f t="shared" ref="K61" si="82">19%*J61</f>
        <v>22800</v>
      </c>
      <c r="L61" s="39">
        <f t="shared" ref="L61" si="83">J61+K61</f>
        <v>142800</v>
      </c>
      <c r="M61" s="92">
        <v>180000</v>
      </c>
      <c r="N61" s="38">
        <f t="shared" ref="N61" si="84">19%*M61</f>
        <v>34200</v>
      </c>
      <c r="O61" s="39">
        <f t="shared" ref="O61" si="85">M61+N61</f>
        <v>214200</v>
      </c>
    </row>
    <row r="62" spans="2:15" ht="23.25" x14ac:dyDescent="0.25">
      <c r="B62" s="8" t="s">
        <v>137</v>
      </c>
      <c r="C62" s="9" t="s">
        <v>131</v>
      </c>
      <c r="D62" s="45">
        <v>548900</v>
      </c>
      <c r="E62" s="38">
        <f t="shared" si="38"/>
        <v>104291</v>
      </c>
      <c r="F62" s="39">
        <f t="shared" si="39"/>
        <v>653191</v>
      </c>
      <c r="G62" s="92">
        <v>270000</v>
      </c>
      <c r="H62" s="38">
        <f t="shared" si="40"/>
        <v>51300</v>
      </c>
      <c r="I62" s="39">
        <f t="shared" si="41"/>
        <v>321300</v>
      </c>
      <c r="J62" s="92">
        <v>120000</v>
      </c>
      <c r="K62" s="38">
        <f t="shared" si="42"/>
        <v>22800</v>
      </c>
      <c r="L62" s="39">
        <f t="shared" si="43"/>
        <v>142800</v>
      </c>
      <c r="M62" s="92">
        <v>180000</v>
      </c>
      <c r="N62" s="38">
        <f t="shared" si="44"/>
        <v>34200</v>
      </c>
      <c r="O62" s="39">
        <f t="shared" si="45"/>
        <v>214200</v>
      </c>
    </row>
    <row r="63" spans="2:15" ht="31.5" customHeight="1" x14ac:dyDescent="0.25">
      <c r="B63" s="230" t="s">
        <v>14</v>
      </c>
      <c r="C63" s="201"/>
      <c r="D63" s="166" t="s">
        <v>15</v>
      </c>
      <c r="E63" s="167"/>
      <c r="F63" s="76">
        <f>SUM(D10:D31)+SUM(D33:D46)+SUM(D48:D49)+SUM(D51:D62)+D13+D38+D40</f>
        <v>29214300</v>
      </c>
      <c r="G63" s="166" t="s">
        <v>15</v>
      </c>
      <c r="H63" s="167"/>
      <c r="I63" s="76">
        <f>SUM(G10:G31)+SUM(G33:G46)+SUM(G48:G49)+SUM(G51:G62)+G13+G38+G40</f>
        <v>12426300</v>
      </c>
      <c r="J63" s="179" t="s">
        <v>15</v>
      </c>
      <c r="K63" s="167"/>
      <c r="L63" s="76">
        <f>SUM(J10:J31)+SUM(J33:J46)+SUM(J48:J49)+SUM(J51:J62)+J13+J38+J40</f>
        <v>6360000</v>
      </c>
      <c r="M63" s="179" t="s">
        <v>15</v>
      </c>
      <c r="N63" s="167"/>
      <c r="O63" s="76">
        <f>SUM(M10:M31)+SUM(M33:M46)+SUM(M48:M49)+SUM(M51:M62)+M13+M38+M40</f>
        <v>12160000</v>
      </c>
    </row>
    <row r="64" spans="2:15" ht="24.75" customHeight="1" thickBot="1" x14ac:dyDescent="0.3">
      <c r="B64" s="231"/>
      <c r="C64" s="203"/>
      <c r="D64" s="168" t="s">
        <v>16</v>
      </c>
      <c r="E64" s="169"/>
      <c r="F64" s="77">
        <f>SUM(E10:E31)+SUM(E33:E46)+SUM(E48:E49)+SUM(E51:E62)+E13+E38+E40</f>
        <v>5550717</v>
      </c>
      <c r="G64" s="168" t="s">
        <v>16</v>
      </c>
      <c r="H64" s="169"/>
      <c r="I64" s="77">
        <f>SUM(H10:H31)+SUM(H33:H46)+SUM(H48:H49)+SUM(H51:H62)+H13+H38+H40</f>
        <v>2360997</v>
      </c>
      <c r="J64" s="180" t="s">
        <v>16</v>
      </c>
      <c r="K64" s="169"/>
      <c r="L64" s="77">
        <f>SUM(K10:K31)+SUM(K33:K46)+SUM(K48:K49)+SUM(K51:K62)+K13+K38+K40</f>
        <v>1208400</v>
      </c>
      <c r="M64" s="180" t="s">
        <v>16</v>
      </c>
      <c r="N64" s="169"/>
      <c r="O64" s="77">
        <f>SUM(N10:N31)+SUM(N33:N46)+SUM(N48:N49)+SUM(N51:N62)+N13+N38+N40</f>
        <v>2310400</v>
      </c>
    </row>
    <row r="65" spans="2:15" ht="27.75" customHeight="1" thickBot="1" x14ac:dyDescent="0.3">
      <c r="B65" s="232"/>
      <c r="C65" s="233"/>
      <c r="D65" s="132" t="s">
        <v>17</v>
      </c>
      <c r="E65" s="133"/>
      <c r="F65" s="46">
        <f>SUM(F63:F64)</f>
        <v>34765017</v>
      </c>
      <c r="G65" s="132" t="s">
        <v>17</v>
      </c>
      <c r="H65" s="133"/>
      <c r="I65" s="46">
        <f>SUM(I63:I64)</f>
        <v>14787297</v>
      </c>
      <c r="J65" s="178" t="s">
        <v>17</v>
      </c>
      <c r="K65" s="133"/>
      <c r="L65" s="46">
        <f>SUM(L63:L64)</f>
        <v>7568400</v>
      </c>
      <c r="M65" s="178" t="s">
        <v>17</v>
      </c>
      <c r="N65" s="133"/>
      <c r="O65" s="46">
        <f>SUM(O63:O64)</f>
        <v>14470400</v>
      </c>
    </row>
  </sheetData>
  <mergeCells count="32">
    <mergeCell ref="B50:O50"/>
    <mergeCell ref="B9:O9"/>
    <mergeCell ref="B63:C65"/>
    <mergeCell ref="G63:H63"/>
    <mergeCell ref="J63:K63"/>
    <mergeCell ref="M63:N63"/>
    <mergeCell ref="G64:H64"/>
    <mergeCell ref="B32:O32"/>
    <mergeCell ref="D63:E63"/>
    <mergeCell ref="D64:E64"/>
    <mergeCell ref="D65:E65"/>
    <mergeCell ref="J64:K64"/>
    <mergeCell ref="M64:N64"/>
    <mergeCell ref="G65:H65"/>
    <mergeCell ref="J65:K65"/>
    <mergeCell ref="M65:N65"/>
    <mergeCell ref="B47:O47"/>
    <mergeCell ref="B6:B8"/>
    <mergeCell ref="C6:C8"/>
    <mergeCell ref="E6:F6"/>
    <mergeCell ref="E7:F7"/>
    <mergeCell ref="H6:I6"/>
    <mergeCell ref="K6:L6"/>
    <mergeCell ref="N6:O6"/>
    <mergeCell ref="H7:I7"/>
    <mergeCell ref="K7:L7"/>
    <mergeCell ref="N7:O7"/>
    <mergeCell ref="B1:L1"/>
    <mergeCell ref="B2:O2"/>
    <mergeCell ref="B3:O3"/>
    <mergeCell ref="B4:O4"/>
    <mergeCell ref="B5:O5"/>
  </mergeCells>
  <pageMargins left="0.19685039370078741" right="0.11811023622047245" top="0.19685039370078741" bottom="0.15748031496062992" header="0.31496062992125984" footer="0.31496062992125984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L14"/>
  <sheetViews>
    <sheetView zoomScale="90" zoomScaleNormal="90" workbookViewId="0">
      <selection activeCell="B4" sqref="B4:L4"/>
    </sheetView>
  </sheetViews>
  <sheetFormatPr baseColWidth="10" defaultColWidth="11.42578125" defaultRowHeight="15" x14ac:dyDescent="0.25"/>
  <cols>
    <col min="1" max="1" width="0.85546875" customWidth="1"/>
    <col min="2" max="2" width="5.28515625" customWidth="1"/>
    <col min="3" max="3" width="88.140625" customWidth="1"/>
    <col min="4" max="4" width="14.7109375" customWidth="1"/>
    <col min="5" max="5" width="11.140625" customWidth="1"/>
    <col min="6" max="6" width="15.42578125" customWidth="1"/>
    <col min="7" max="7" width="14.7109375" customWidth="1"/>
    <col min="9" max="9" width="15.42578125" customWidth="1"/>
    <col min="10" max="10" width="14.7109375" customWidth="1"/>
    <col min="12" max="12" width="15.42578125" customWidth="1"/>
  </cols>
  <sheetData>
    <row r="1" spans="2:12" ht="15.75" thickBot="1" x14ac:dyDescent="0.3"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</row>
    <row r="2" spans="2:12" ht="66" customHeight="1" thickBot="1" x14ac:dyDescent="0.3">
      <c r="B2" s="249" t="s">
        <v>0</v>
      </c>
      <c r="C2" s="250"/>
      <c r="D2" s="250"/>
      <c r="E2" s="250"/>
      <c r="F2" s="250"/>
      <c r="G2" s="250"/>
      <c r="H2" s="250"/>
      <c r="I2" s="250"/>
      <c r="J2" s="250"/>
      <c r="K2" s="250"/>
      <c r="L2" s="251"/>
    </row>
    <row r="3" spans="2:12" ht="12.75" customHeight="1" thickBot="1" x14ac:dyDescent="0.3"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</row>
    <row r="4" spans="2:12" ht="36.75" customHeight="1" thickBot="1" x14ac:dyDescent="0.3">
      <c r="B4" s="234" t="s">
        <v>138</v>
      </c>
      <c r="C4" s="235"/>
      <c r="D4" s="235"/>
      <c r="E4" s="235"/>
      <c r="F4" s="235"/>
      <c r="G4" s="235"/>
      <c r="H4" s="235"/>
      <c r="I4" s="235"/>
      <c r="J4" s="235"/>
      <c r="K4" s="235"/>
      <c r="L4" s="236"/>
    </row>
    <row r="5" spans="2:12" ht="7.5" customHeight="1" thickBot="1" x14ac:dyDescent="0.3">
      <c r="B5" s="140"/>
      <c r="C5" s="140"/>
      <c r="D5" s="140"/>
      <c r="E5" s="140"/>
      <c r="F5" s="140"/>
    </row>
    <row r="6" spans="2:12" ht="30.75" customHeight="1" x14ac:dyDescent="0.25">
      <c r="B6" s="243" t="s">
        <v>2</v>
      </c>
      <c r="C6" s="246" t="s">
        <v>3</v>
      </c>
      <c r="D6" s="14" t="s">
        <v>4</v>
      </c>
      <c r="E6" s="159" t="s">
        <v>19</v>
      </c>
      <c r="F6" s="160"/>
      <c r="G6" s="22" t="s">
        <v>4</v>
      </c>
      <c r="H6" s="181" t="s">
        <v>22</v>
      </c>
      <c r="I6" s="217"/>
      <c r="J6" s="14" t="s">
        <v>4</v>
      </c>
      <c r="K6" s="159"/>
      <c r="L6" s="160"/>
    </row>
    <row r="7" spans="2:12" ht="27" customHeight="1" x14ac:dyDescent="0.25">
      <c r="B7" s="244"/>
      <c r="C7" s="247"/>
      <c r="D7" s="14" t="s">
        <v>7</v>
      </c>
      <c r="E7" s="161"/>
      <c r="F7" s="162"/>
      <c r="G7" s="22" t="s">
        <v>7</v>
      </c>
      <c r="H7" s="183" t="s">
        <v>23</v>
      </c>
      <c r="I7" s="218"/>
      <c r="J7" s="14" t="s">
        <v>7</v>
      </c>
      <c r="K7" s="161"/>
      <c r="L7" s="162"/>
    </row>
    <row r="8" spans="2:12" ht="30.75" customHeight="1" thickBot="1" x14ac:dyDescent="0.3">
      <c r="B8" s="245"/>
      <c r="C8" s="248"/>
      <c r="D8" s="15" t="s">
        <v>8</v>
      </c>
      <c r="E8" s="16" t="s">
        <v>9</v>
      </c>
      <c r="F8" s="17" t="s">
        <v>10</v>
      </c>
      <c r="G8" s="23" t="s">
        <v>8</v>
      </c>
      <c r="H8" s="24" t="s">
        <v>9</v>
      </c>
      <c r="I8" s="25" t="s">
        <v>10</v>
      </c>
      <c r="J8" s="15" t="s">
        <v>8</v>
      </c>
      <c r="K8" s="16" t="s">
        <v>9</v>
      </c>
      <c r="L8" s="17" t="s">
        <v>10</v>
      </c>
    </row>
    <row r="9" spans="2:12" ht="29.25" customHeight="1" x14ac:dyDescent="0.25">
      <c r="B9" s="227" t="s">
        <v>139</v>
      </c>
      <c r="C9" s="228"/>
      <c r="D9" s="228"/>
      <c r="E9" s="228"/>
      <c r="F9" s="228"/>
      <c r="G9" s="228"/>
      <c r="H9" s="228"/>
      <c r="I9" s="228"/>
      <c r="J9" s="228"/>
      <c r="K9" s="228"/>
      <c r="L9" s="229"/>
    </row>
    <row r="10" spans="2:12" ht="27.75" customHeight="1" x14ac:dyDescent="0.25">
      <c r="B10" s="6" t="s">
        <v>12</v>
      </c>
      <c r="C10" s="9" t="s">
        <v>140</v>
      </c>
      <c r="D10" s="92">
        <v>1320000</v>
      </c>
      <c r="E10" s="38">
        <f t="shared" ref="E10:E11" si="0">19%*D10</f>
        <v>250800</v>
      </c>
      <c r="F10" s="39">
        <f t="shared" ref="F10:F11" si="1">D10+E10</f>
        <v>1570800</v>
      </c>
      <c r="G10" s="92">
        <v>600000</v>
      </c>
      <c r="H10" s="38">
        <f t="shared" ref="H10:H11" si="2">19%*G10</f>
        <v>114000</v>
      </c>
      <c r="I10" s="39">
        <f t="shared" ref="I10:I11" si="3">G10+H10</f>
        <v>714000</v>
      </c>
      <c r="J10" s="44"/>
      <c r="K10" s="38">
        <f t="shared" ref="K10:K11" si="4">19%*J10</f>
        <v>0</v>
      </c>
      <c r="L10" s="39">
        <f t="shared" ref="L10:L11" si="5">J10+K10</f>
        <v>0</v>
      </c>
    </row>
    <row r="11" spans="2:12" ht="27.75" customHeight="1" x14ac:dyDescent="0.25">
      <c r="B11" s="6" t="s">
        <v>141</v>
      </c>
      <c r="C11" s="9" t="s">
        <v>142</v>
      </c>
      <c r="D11" s="92">
        <v>1320000</v>
      </c>
      <c r="E11" s="38">
        <f t="shared" si="0"/>
        <v>250800</v>
      </c>
      <c r="F11" s="39">
        <f t="shared" si="1"/>
        <v>1570800</v>
      </c>
      <c r="G11" s="92">
        <v>600000</v>
      </c>
      <c r="H11" s="38">
        <f t="shared" si="2"/>
        <v>114000</v>
      </c>
      <c r="I11" s="39">
        <f t="shared" si="3"/>
        <v>714000</v>
      </c>
      <c r="J11" s="44"/>
      <c r="K11" s="38">
        <f t="shared" si="4"/>
        <v>0</v>
      </c>
      <c r="L11" s="39">
        <f t="shared" si="5"/>
        <v>0</v>
      </c>
    </row>
    <row r="12" spans="2:12" ht="31.5" customHeight="1" x14ac:dyDescent="0.25">
      <c r="B12" s="237" t="s">
        <v>143</v>
      </c>
      <c r="C12" s="238"/>
      <c r="D12" s="166" t="s">
        <v>15</v>
      </c>
      <c r="E12" s="167"/>
      <c r="F12" s="93">
        <f>SUM(D10:D11)</f>
        <v>2640000</v>
      </c>
      <c r="G12" s="166" t="s">
        <v>15</v>
      </c>
      <c r="H12" s="167"/>
      <c r="I12" s="93">
        <f>SUM(G10:G11)</f>
        <v>1200000</v>
      </c>
      <c r="J12" s="166" t="s">
        <v>15</v>
      </c>
      <c r="K12" s="167"/>
      <c r="L12" s="93">
        <f>SUM(J10:J11)</f>
        <v>0</v>
      </c>
    </row>
    <row r="13" spans="2:12" ht="24.75" customHeight="1" thickBot="1" x14ac:dyDescent="0.3">
      <c r="B13" s="239"/>
      <c r="C13" s="240"/>
      <c r="D13" s="168" t="s">
        <v>16</v>
      </c>
      <c r="E13" s="169"/>
      <c r="F13" s="94">
        <f>SUM(E10:E11)</f>
        <v>501600</v>
      </c>
      <c r="G13" s="168" t="s">
        <v>16</v>
      </c>
      <c r="H13" s="169"/>
      <c r="I13" s="94">
        <f>SUM(H10:H11)</f>
        <v>228000</v>
      </c>
      <c r="J13" s="168" t="s">
        <v>16</v>
      </c>
      <c r="K13" s="169"/>
      <c r="L13" s="94">
        <f>SUM(K10:K11)</f>
        <v>0</v>
      </c>
    </row>
    <row r="14" spans="2:12" ht="34.5" customHeight="1" thickBot="1" x14ac:dyDescent="0.3">
      <c r="B14" s="241"/>
      <c r="C14" s="242"/>
      <c r="D14" s="132" t="s">
        <v>17</v>
      </c>
      <c r="E14" s="133"/>
      <c r="F14" s="95">
        <f>SUM(F12:F13)</f>
        <v>3141600</v>
      </c>
      <c r="G14" s="132" t="s">
        <v>17</v>
      </c>
      <c r="H14" s="133"/>
      <c r="I14" s="95">
        <f>SUM(I12:I13)</f>
        <v>1428000</v>
      </c>
      <c r="J14" s="132" t="s">
        <v>17</v>
      </c>
      <c r="K14" s="133"/>
      <c r="L14" s="95">
        <f>SUM(L12:L13)</f>
        <v>0</v>
      </c>
    </row>
  </sheetData>
  <mergeCells count="24">
    <mergeCell ref="B1:L1"/>
    <mergeCell ref="B9:L9"/>
    <mergeCell ref="G14:H14"/>
    <mergeCell ref="K6:L6"/>
    <mergeCell ref="K7:L7"/>
    <mergeCell ref="J12:K12"/>
    <mergeCell ref="J13:K13"/>
    <mergeCell ref="J14:K14"/>
    <mergeCell ref="H6:I6"/>
    <mergeCell ref="H7:I7"/>
    <mergeCell ref="G12:H12"/>
    <mergeCell ref="G13:H13"/>
    <mergeCell ref="D12:E12"/>
    <mergeCell ref="D13:E13"/>
    <mergeCell ref="B2:L2"/>
    <mergeCell ref="D14:E14"/>
    <mergeCell ref="B3:L3"/>
    <mergeCell ref="B4:L4"/>
    <mergeCell ref="B12:C14"/>
    <mergeCell ref="B5:F5"/>
    <mergeCell ref="B6:B8"/>
    <mergeCell ref="C6:C8"/>
    <mergeCell ref="E6:F6"/>
    <mergeCell ref="E7:F7"/>
  </mergeCells>
  <pageMargins left="0.19685039370078741" right="0.11811023622047245" top="0.19685039370078741" bottom="0.15748031496062992" header="0.31496062992125984" footer="0.31496062992125984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X20"/>
  <sheetViews>
    <sheetView topLeftCell="B1" zoomScale="90" zoomScaleNormal="90" workbookViewId="0">
      <selection activeCell="B4" sqref="B4"/>
    </sheetView>
  </sheetViews>
  <sheetFormatPr baseColWidth="10" defaultColWidth="11.42578125" defaultRowHeight="15" x14ac:dyDescent="0.25"/>
  <cols>
    <col min="1" max="1" width="0.85546875" customWidth="1"/>
    <col min="2" max="2" width="5.28515625" customWidth="1"/>
    <col min="3" max="3" width="63.140625" customWidth="1"/>
    <col min="4" max="4" width="11.85546875" customWidth="1"/>
    <col min="5" max="5" width="10.28515625" customWidth="1"/>
    <col min="6" max="6" width="15.140625" customWidth="1"/>
    <col min="7" max="7" width="12.42578125" customWidth="1"/>
    <col min="9" max="9" width="16.140625" customWidth="1"/>
    <col min="12" max="12" width="14.140625" customWidth="1"/>
    <col min="15" max="15" width="14.140625" customWidth="1"/>
    <col min="16" max="16" width="11.85546875" customWidth="1"/>
    <col min="17" max="17" width="9.140625" bestFit="1" customWidth="1"/>
    <col min="18" max="18" width="14.140625" customWidth="1"/>
    <col min="19" max="20" width="9.140625"/>
    <col min="21" max="21" width="16.140625" customWidth="1"/>
    <col min="22" max="23" width="9.140625"/>
    <col min="24" max="24" width="14.140625" customWidth="1"/>
  </cols>
  <sheetData>
    <row r="1" spans="2:24" x14ac:dyDescent="0.25"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</row>
    <row r="2" spans="2:24" ht="69" customHeight="1" x14ac:dyDescent="0.25">
      <c r="B2" s="214" t="s">
        <v>0</v>
      </c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6"/>
    </row>
    <row r="3" spans="2:24" ht="9" customHeight="1" x14ac:dyDescent="0.25">
      <c r="B3" s="212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213"/>
    </row>
    <row r="4" spans="2:24" ht="16.5" customHeight="1" x14ac:dyDescent="0.25">
      <c r="B4" s="210" t="s">
        <v>144</v>
      </c>
      <c r="C4" s="252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2"/>
      <c r="T4" s="252"/>
      <c r="U4" s="252"/>
      <c r="V4" s="252"/>
      <c r="W4" s="252"/>
      <c r="X4" s="253"/>
    </row>
    <row r="5" spans="2:24" ht="7.5" customHeight="1" x14ac:dyDescent="0.25">
      <c r="B5" s="208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209"/>
    </row>
    <row r="6" spans="2:24" ht="36" customHeight="1" x14ac:dyDescent="0.25">
      <c r="B6" s="219" t="s">
        <v>2</v>
      </c>
      <c r="C6" s="156" t="s">
        <v>3</v>
      </c>
      <c r="D6" s="10" t="s">
        <v>4</v>
      </c>
      <c r="E6" s="159" t="s">
        <v>19</v>
      </c>
      <c r="F6" s="160"/>
      <c r="G6" s="18" t="s">
        <v>4</v>
      </c>
      <c r="H6" s="181" t="s">
        <v>5</v>
      </c>
      <c r="I6" s="217"/>
      <c r="J6" s="10" t="s">
        <v>4</v>
      </c>
      <c r="K6" s="159" t="s">
        <v>21</v>
      </c>
      <c r="L6" s="160"/>
      <c r="M6" s="18" t="s">
        <v>4</v>
      </c>
      <c r="N6" s="172" t="s">
        <v>53</v>
      </c>
      <c r="O6" s="173"/>
      <c r="P6" s="10" t="s">
        <v>4</v>
      </c>
      <c r="Q6" s="159" t="s">
        <v>22</v>
      </c>
      <c r="R6" s="260"/>
      <c r="S6" s="18" t="s">
        <v>4</v>
      </c>
      <c r="T6" s="181" t="s">
        <v>145</v>
      </c>
      <c r="U6" s="217"/>
      <c r="V6" s="10" t="s">
        <v>4</v>
      </c>
      <c r="W6" s="159" t="s">
        <v>146</v>
      </c>
      <c r="X6" s="260"/>
    </row>
    <row r="7" spans="2:24" ht="29.25" customHeight="1" x14ac:dyDescent="0.25">
      <c r="B7" s="220"/>
      <c r="C7" s="157"/>
      <c r="D7" s="10" t="s">
        <v>7</v>
      </c>
      <c r="E7" s="161"/>
      <c r="F7" s="162"/>
      <c r="G7" s="18" t="s">
        <v>7</v>
      </c>
      <c r="H7" s="183"/>
      <c r="I7" s="218"/>
      <c r="J7" s="10" t="s">
        <v>7</v>
      </c>
      <c r="K7" s="161"/>
      <c r="L7" s="162"/>
      <c r="M7" s="18" t="s">
        <v>7</v>
      </c>
      <c r="N7" s="176"/>
      <c r="O7" s="177"/>
      <c r="P7" s="10" t="s">
        <v>7</v>
      </c>
      <c r="Q7" s="161" t="s">
        <v>23</v>
      </c>
      <c r="R7" s="261"/>
      <c r="S7" s="18" t="s">
        <v>7</v>
      </c>
      <c r="T7" s="183" t="s">
        <v>147</v>
      </c>
      <c r="U7" s="218"/>
      <c r="V7" s="10" t="s">
        <v>7</v>
      </c>
      <c r="W7" s="161">
        <v>5083910320</v>
      </c>
      <c r="X7" s="261"/>
    </row>
    <row r="8" spans="2:24" ht="33.75" customHeight="1" x14ac:dyDescent="0.25">
      <c r="B8" s="221"/>
      <c r="C8" s="158"/>
      <c r="D8" s="11" t="s">
        <v>8</v>
      </c>
      <c r="E8" s="12" t="s">
        <v>9</v>
      </c>
      <c r="F8" s="13" t="s">
        <v>10</v>
      </c>
      <c r="G8" s="19" t="s">
        <v>8</v>
      </c>
      <c r="H8" s="20" t="s">
        <v>9</v>
      </c>
      <c r="I8" s="21" t="s">
        <v>10</v>
      </c>
      <c r="J8" s="11" t="s">
        <v>8</v>
      </c>
      <c r="K8" s="12" t="s">
        <v>9</v>
      </c>
      <c r="L8" s="13" t="s">
        <v>10</v>
      </c>
      <c r="M8" s="19" t="s">
        <v>8</v>
      </c>
      <c r="N8" s="20" t="s">
        <v>9</v>
      </c>
      <c r="O8" s="21" t="s">
        <v>10</v>
      </c>
      <c r="P8" s="11" t="s">
        <v>8</v>
      </c>
      <c r="Q8" s="12" t="s">
        <v>9</v>
      </c>
      <c r="R8" s="61" t="s">
        <v>10</v>
      </c>
      <c r="S8" s="19" t="s">
        <v>8</v>
      </c>
      <c r="T8" s="20" t="s">
        <v>9</v>
      </c>
      <c r="U8" s="21" t="s">
        <v>10</v>
      </c>
      <c r="V8" s="11" t="s">
        <v>8</v>
      </c>
      <c r="W8" s="12" t="s">
        <v>9</v>
      </c>
      <c r="X8" s="61" t="s">
        <v>10</v>
      </c>
    </row>
    <row r="9" spans="2:24" ht="45" customHeight="1" x14ac:dyDescent="0.25">
      <c r="B9" s="254" t="s">
        <v>148</v>
      </c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/>
      <c r="O9" s="255"/>
      <c r="P9" s="255"/>
      <c r="Q9" s="255"/>
      <c r="R9" s="255"/>
      <c r="S9" s="255"/>
      <c r="T9" s="255"/>
      <c r="U9" s="255"/>
      <c r="V9" s="255"/>
      <c r="W9" s="255"/>
      <c r="X9" s="256"/>
    </row>
    <row r="10" spans="2:24" ht="22.5" x14ac:dyDescent="0.25">
      <c r="B10" s="71" t="s">
        <v>12</v>
      </c>
      <c r="C10" s="70" t="s">
        <v>149</v>
      </c>
      <c r="D10" s="78">
        <v>722000</v>
      </c>
      <c r="E10" s="79">
        <f t="shared" ref="E10:E17" si="0">19%*D10</f>
        <v>137180</v>
      </c>
      <c r="F10" s="80">
        <f t="shared" ref="F10:F17" si="1">D10+E10</f>
        <v>859180</v>
      </c>
      <c r="G10" s="78">
        <v>388340</v>
      </c>
      <c r="H10" s="79">
        <f t="shared" ref="H10" si="2">19%*G10</f>
        <v>73784.600000000006</v>
      </c>
      <c r="I10" s="80">
        <f t="shared" ref="I10" si="3">G10+H10</f>
        <v>462124.6</v>
      </c>
      <c r="J10" s="78">
        <v>354750</v>
      </c>
      <c r="K10" s="79">
        <f t="shared" ref="K10:K15" si="4">19%*J10</f>
        <v>67402.5</v>
      </c>
      <c r="L10" s="80">
        <f t="shared" ref="L10:L15" si="5">J10+K10</f>
        <v>422152.5</v>
      </c>
      <c r="M10" s="78">
        <v>250000</v>
      </c>
      <c r="N10" s="79">
        <f t="shared" ref="N10:N15" si="6">19%*M10</f>
        <v>47500</v>
      </c>
      <c r="O10" s="80">
        <f t="shared" ref="O10:O15" si="7">M10+N10</f>
        <v>297500</v>
      </c>
      <c r="P10" s="78">
        <v>340000</v>
      </c>
      <c r="Q10" s="79">
        <f t="shared" ref="Q10:Q15" si="8">19%*P10</f>
        <v>64600</v>
      </c>
      <c r="R10" s="81">
        <f t="shared" ref="R10:R15" si="9">P10+Q10</f>
        <v>404600</v>
      </c>
      <c r="S10" s="78">
        <v>610000</v>
      </c>
      <c r="T10" s="79">
        <f>19%*S10</f>
        <v>115900</v>
      </c>
      <c r="U10" s="80">
        <f>S10+T10</f>
        <v>725900</v>
      </c>
      <c r="V10" s="78">
        <v>129360</v>
      </c>
      <c r="W10" s="79">
        <f t="shared" ref="W10:W15" si="10">19%*V10</f>
        <v>24578.400000000001</v>
      </c>
      <c r="X10" s="81">
        <f t="shared" ref="X10:X15" si="11">V10+W10</f>
        <v>153938.4</v>
      </c>
    </row>
    <row r="11" spans="2:24" ht="33.75" x14ac:dyDescent="0.25">
      <c r="B11" s="69" t="s">
        <v>141</v>
      </c>
      <c r="C11" s="68" t="s">
        <v>150</v>
      </c>
      <c r="D11" s="92">
        <v>734100</v>
      </c>
      <c r="E11" s="79">
        <f t="shared" si="0"/>
        <v>139479</v>
      </c>
      <c r="F11" s="80">
        <f t="shared" si="1"/>
        <v>873579</v>
      </c>
      <c r="G11" s="78">
        <v>388340</v>
      </c>
      <c r="H11" s="79">
        <f>19%*G11</f>
        <v>73784.600000000006</v>
      </c>
      <c r="I11" s="80">
        <f>G11+H11</f>
        <v>462124.6</v>
      </c>
      <c r="J11" s="78">
        <v>354750</v>
      </c>
      <c r="K11" s="79">
        <f t="shared" si="4"/>
        <v>67402.5</v>
      </c>
      <c r="L11" s="80">
        <f t="shared" si="5"/>
        <v>422152.5</v>
      </c>
      <c r="M11" s="78">
        <v>250000</v>
      </c>
      <c r="N11" s="79">
        <f t="shared" si="6"/>
        <v>47500</v>
      </c>
      <c r="O11" s="80">
        <f t="shared" si="7"/>
        <v>297500</v>
      </c>
      <c r="P11" s="78">
        <v>340000</v>
      </c>
      <c r="Q11" s="79">
        <f t="shared" si="8"/>
        <v>64600</v>
      </c>
      <c r="R11" s="81">
        <f t="shared" si="9"/>
        <v>404600</v>
      </c>
      <c r="S11" s="78">
        <v>610000</v>
      </c>
      <c r="T11" s="79">
        <f t="shared" ref="T11:T15" si="12">19%*S11</f>
        <v>115900</v>
      </c>
      <c r="U11" s="80">
        <f t="shared" ref="U11:U15" si="13">S11+T11</f>
        <v>725900</v>
      </c>
      <c r="V11" s="78">
        <v>129360</v>
      </c>
      <c r="W11" s="79">
        <f t="shared" si="10"/>
        <v>24578.400000000001</v>
      </c>
      <c r="X11" s="81">
        <f t="shared" si="11"/>
        <v>153938.4</v>
      </c>
    </row>
    <row r="12" spans="2:24" ht="22.5" x14ac:dyDescent="0.25">
      <c r="B12" s="69" t="s">
        <v>151</v>
      </c>
      <c r="C12" s="67" t="s">
        <v>152</v>
      </c>
      <c r="D12" s="92">
        <v>821000</v>
      </c>
      <c r="E12" s="79">
        <f t="shared" si="0"/>
        <v>155990</v>
      </c>
      <c r="F12" s="80">
        <f t="shared" si="1"/>
        <v>976990</v>
      </c>
      <c r="G12" s="78">
        <v>607837</v>
      </c>
      <c r="H12" s="79">
        <f>19%*G12</f>
        <v>115489.03</v>
      </c>
      <c r="I12" s="80">
        <f>G12+H12</f>
        <v>723326.03</v>
      </c>
      <c r="J12" s="78">
        <v>354750</v>
      </c>
      <c r="K12" s="79">
        <f t="shared" si="4"/>
        <v>67402.5</v>
      </c>
      <c r="L12" s="80">
        <f t="shared" si="5"/>
        <v>422152.5</v>
      </c>
      <c r="M12" s="78">
        <v>250000</v>
      </c>
      <c r="N12" s="79">
        <f t="shared" si="6"/>
        <v>47500</v>
      </c>
      <c r="O12" s="80">
        <f t="shared" si="7"/>
        <v>297500</v>
      </c>
      <c r="P12" s="78">
        <v>420000</v>
      </c>
      <c r="Q12" s="79">
        <f t="shared" si="8"/>
        <v>79800</v>
      </c>
      <c r="R12" s="81">
        <f t="shared" si="9"/>
        <v>499800</v>
      </c>
      <c r="S12" s="78">
        <v>610000</v>
      </c>
      <c r="T12" s="79">
        <f t="shared" si="12"/>
        <v>115900</v>
      </c>
      <c r="U12" s="80">
        <f t="shared" si="13"/>
        <v>725900</v>
      </c>
      <c r="V12" s="78">
        <v>193760</v>
      </c>
      <c r="W12" s="79">
        <f t="shared" si="10"/>
        <v>36814.400000000001</v>
      </c>
      <c r="X12" s="81">
        <f t="shared" si="11"/>
        <v>230574.4</v>
      </c>
    </row>
    <row r="13" spans="2:24" ht="22.5" x14ac:dyDescent="0.25">
      <c r="B13" s="69" t="s">
        <v>153</v>
      </c>
      <c r="C13" s="67" t="s">
        <v>154</v>
      </c>
      <c r="D13" s="92">
        <v>821000</v>
      </c>
      <c r="E13" s="79">
        <f t="shared" si="0"/>
        <v>155990</v>
      </c>
      <c r="F13" s="80">
        <f t="shared" si="1"/>
        <v>976990</v>
      </c>
      <c r="G13" s="78">
        <v>607837</v>
      </c>
      <c r="H13" s="79">
        <f t="shared" ref="H13:H15" si="14">19%*G13</f>
        <v>115489.03</v>
      </c>
      <c r="I13" s="80">
        <f t="shared" ref="I13:I15" si="15">G13+H13</f>
        <v>723326.03</v>
      </c>
      <c r="J13" s="78">
        <v>354750</v>
      </c>
      <c r="K13" s="79">
        <f t="shared" si="4"/>
        <v>67402.5</v>
      </c>
      <c r="L13" s="80">
        <f t="shared" si="5"/>
        <v>422152.5</v>
      </c>
      <c r="M13" s="78">
        <v>250000</v>
      </c>
      <c r="N13" s="79">
        <f t="shared" si="6"/>
        <v>47500</v>
      </c>
      <c r="O13" s="80">
        <f t="shared" si="7"/>
        <v>297500</v>
      </c>
      <c r="P13" s="78">
        <v>420000</v>
      </c>
      <c r="Q13" s="79">
        <f t="shared" si="8"/>
        <v>79800</v>
      </c>
      <c r="R13" s="81">
        <f t="shared" si="9"/>
        <v>499800</v>
      </c>
      <c r="S13" s="78">
        <v>610000</v>
      </c>
      <c r="T13" s="79">
        <f t="shared" si="12"/>
        <v>115900</v>
      </c>
      <c r="U13" s="80">
        <f t="shared" si="13"/>
        <v>725900</v>
      </c>
      <c r="V13" s="78">
        <v>197360</v>
      </c>
      <c r="W13" s="79">
        <f t="shared" si="10"/>
        <v>37498.400000000001</v>
      </c>
      <c r="X13" s="81">
        <f t="shared" si="11"/>
        <v>234858.4</v>
      </c>
    </row>
    <row r="14" spans="2:24" ht="22.5" x14ac:dyDescent="0.25">
      <c r="B14" s="69" t="s">
        <v>155</v>
      </c>
      <c r="C14" s="67" t="s">
        <v>156</v>
      </c>
      <c r="D14" s="92">
        <v>821000</v>
      </c>
      <c r="E14" s="79">
        <f t="shared" si="0"/>
        <v>155990</v>
      </c>
      <c r="F14" s="80">
        <f t="shared" si="1"/>
        <v>976990</v>
      </c>
      <c r="G14" s="78">
        <v>607837</v>
      </c>
      <c r="H14" s="79">
        <f t="shared" si="14"/>
        <v>115489.03</v>
      </c>
      <c r="I14" s="80">
        <f t="shared" si="15"/>
        <v>723326.03</v>
      </c>
      <c r="J14" s="78">
        <v>354750</v>
      </c>
      <c r="K14" s="79">
        <f t="shared" si="4"/>
        <v>67402.5</v>
      </c>
      <c r="L14" s="80">
        <f t="shared" si="5"/>
        <v>422152.5</v>
      </c>
      <c r="M14" s="78">
        <v>250000</v>
      </c>
      <c r="N14" s="79">
        <f t="shared" si="6"/>
        <v>47500</v>
      </c>
      <c r="O14" s="80">
        <f t="shared" si="7"/>
        <v>297500</v>
      </c>
      <c r="P14" s="78">
        <v>650000</v>
      </c>
      <c r="Q14" s="79">
        <f t="shared" si="8"/>
        <v>123500</v>
      </c>
      <c r="R14" s="81">
        <f t="shared" si="9"/>
        <v>773500</v>
      </c>
      <c r="S14" s="78">
        <v>610000</v>
      </c>
      <c r="T14" s="79">
        <f t="shared" si="12"/>
        <v>115900</v>
      </c>
      <c r="U14" s="80">
        <f t="shared" si="13"/>
        <v>725900</v>
      </c>
      <c r="V14" s="78">
        <v>129360</v>
      </c>
      <c r="W14" s="79">
        <f t="shared" si="10"/>
        <v>24578.400000000001</v>
      </c>
      <c r="X14" s="81">
        <f t="shared" si="11"/>
        <v>153938.4</v>
      </c>
    </row>
    <row r="15" spans="2:24" ht="22.5" x14ac:dyDescent="0.25">
      <c r="B15" s="109" t="s">
        <v>157</v>
      </c>
      <c r="C15" s="110" t="s">
        <v>158</v>
      </c>
      <c r="D15" s="111">
        <v>722000</v>
      </c>
      <c r="E15" s="85">
        <f t="shared" si="0"/>
        <v>137180</v>
      </c>
      <c r="F15" s="112">
        <f t="shared" si="1"/>
        <v>859180</v>
      </c>
      <c r="G15" s="87">
        <v>607837</v>
      </c>
      <c r="H15" s="85">
        <f t="shared" si="14"/>
        <v>115489.03</v>
      </c>
      <c r="I15" s="112">
        <f t="shared" si="15"/>
        <v>723326.03</v>
      </c>
      <c r="J15" s="87">
        <v>354750</v>
      </c>
      <c r="K15" s="85">
        <f t="shared" si="4"/>
        <v>67402.5</v>
      </c>
      <c r="L15" s="112">
        <f t="shared" si="5"/>
        <v>422152.5</v>
      </c>
      <c r="M15" s="87">
        <v>250000</v>
      </c>
      <c r="N15" s="85">
        <f t="shared" si="6"/>
        <v>47500</v>
      </c>
      <c r="O15" s="112">
        <f t="shared" si="7"/>
        <v>297500</v>
      </c>
      <c r="P15" s="87">
        <v>340000</v>
      </c>
      <c r="Q15" s="85">
        <f t="shared" si="8"/>
        <v>64600</v>
      </c>
      <c r="R15" s="86">
        <f t="shared" si="9"/>
        <v>404600</v>
      </c>
      <c r="S15" s="78">
        <v>610000</v>
      </c>
      <c r="T15" s="79">
        <f t="shared" si="12"/>
        <v>115900</v>
      </c>
      <c r="U15" s="80">
        <f t="shared" si="13"/>
        <v>725900</v>
      </c>
      <c r="V15" s="87">
        <v>123360</v>
      </c>
      <c r="W15" s="85">
        <f t="shared" si="10"/>
        <v>23438.400000000001</v>
      </c>
      <c r="X15" s="86">
        <f t="shared" si="11"/>
        <v>146798.39999999999</v>
      </c>
    </row>
    <row r="16" spans="2:24" ht="20.25" customHeight="1" x14ac:dyDescent="0.25">
      <c r="B16" s="257" t="s">
        <v>159</v>
      </c>
      <c r="C16" s="258"/>
      <c r="D16" s="258"/>
      <c r="E16" s="258"/>
      <c r="F16" s="258"/>
      <c r="G16" s="258"/>
      <c r="H16" s="258"/>
      <c r="I16" s="258"/>
      <c r="J16" s="258"/>
      <c r="K16" s="258"/>
      <c r="L16" s="258"/>
      <c r="M16" s="258"/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9"/>
    </row>
    <row r="17" spans="2:24" ht="22.5" x14ac:dyDescent="0.25">
      <c r="B17" s="71" t="s">
        <v>12</v>
      </c>
      <c r="C17" s="70" t="s">
        <v>160</v>
      </c>
      <c r="D17" s="78">
        <v>683000</v>
      </c>
      <c r="E17" s="79">
        <f t="shared" si="0"/>
        <v>129770</v>
      </c>
      <c r="F17" s="80">
        <f t="shared" si="1"/>
        <v>812770</v>
      </c>
      <c r="G17" s="78">
        <v>388340</v>
      </c>
      <c r="H17" s="79">
        <f t="shared" ref="H17" si="16">19%*G17</f>
        <v>73784.600000000006</v>
      </c>
      <c r="I17" s="80">
        <f t="shared" ref="I17" si="17">G17+H17</f>
        <v>462124.6</v>
      </c>
      <c r="J17" s="78">
        <v>354750</v>
      </c>
      <c r="K17" s="79">
        <f t="shared" ref="K17" si="18">19%*J17</f>
        <v>67402.5</v>
      </c>
      <c r="L17" s="80">
        <f t="shared" ref="L17" si="19">J17+K17</f>
        <v>422152.5</v>
      </c>
      <c r="M17" s="78">
        <v>550000</v>
      </c>
      <c r="N17" s="79">
        <f t="shared" ref="N17" si="20">19%*M17</f>
        <v>104500</v>
      </c>
      <c r="O17" s="80">
        <f t="shared" ref="O17" si="21">M17+N17</f>
        <v>654500</v>
      </c>
      <c r="P17" s="78">
        <v>690000</v>
      </c>
      <c r="Q17" s="79">
        <f>19%*P17</f>
        <v>131100</v>
      </c>
      <c r="R17" s="81">
        <f>P17+Q17</f>
        <v>821100</v>
      </c>
      <c r="S17" s="78">
        <v>620450</v>
      </c>
      <c r="T17" s="79">
        <f>19%*S17</f>
        <v>117885.5</v>
      </c>
      <c r="U17" s="80">
        <f>S17+T17</f>
        <v>738335.5</v>
      </c>
      <c r="V17" s="78">
        <v>322560</v>
      </c>
      <c r="W17" s="79">
        <f t="shared" ref="W17" si="22">19%*V17</f>
        <v>61286.400000000001</v>
      </c>
      <c r="X17" s="81">
        <f t="shared" ref="X17" si="23">V17+W17</f>
        <v>383846.40000000002</v>
      </c>
    </row>
    <row r="18" spans="2:24" ht="27.75" customHeight="1" x14ac:dyDescent="0.25">
      <c r="B18" s="262" t="s">
        <v>143</v>
      </c>
      <c r="C18" s="135"/>
      <c r="D18" s="179" t="s">
        <v>15</v>
      </c>
      <c r="E18" s="167"/>
      <c r="F18" s="76">
        <f>SUM(D10:D15)+D17</f>
        <v>5324100</v>
      </c>
      <c r="G18" s="166" t="s">
        <v>15</v>
      </c>
      <c r="H18" s="167"/>
      <c r="I18" s="76">
        <f>SUM(G10:G15)+G17</f>
        <v>3596368</v>
      </c>
      <c r="J18" s="179" t="s">
        <v>15</v>
      </c>
      <c r="K18" s="167"/>
      <c r="L18" s="76">
        <f>SUM(J10:J15)+J17</f>
        <v>2483250</v>
      </c>
      <c r="M18" s="179" t="s">
        <v>15</v>
      </c>
      <c r="N18" s="167"/>
      <c r="O18" s="76">
        <f>SUM(M10:M15)+M17</f>
        <v>2050000</v>
      </c>
      <c r="P18" s="185" t="s">
        <v>15</v>
      </c>
      <c r="Q18" s="186"/>
      <c r="R18" s="89">
        <f>SUM(P10:P15)+P17</f>
        <v>3200000</v>
      </c>
      <c r="S18" s="185" t="s">
        <v>15</v>
      </c>
      <c r="T18" s="186"/>
      <c r="U18" s="76">
        <f>SUM(S10:S15)+S17</f>
        <v>4280450</v>
      </c>
      <c r="V18" s="179" t="s">
        <v>15</v>
      </c>
      <c r="W18" s="167"/>
      <c r="X18" s="113">
        <f>SUM(V10:V15)+V17</f>
        <v>1225120</v>
      </c>
    </row>
    <row r="19" spans="2:24" ht="27.75" customHeight="1" x14ac:dyDescent="0.25">
      <c r="B19" s="263"/>
      <c r="C19" s="137"/>
      <c r="D19" s="180" t="s">
        <v>16</v>
      </c>
      <c r="E19" s="169"/>
      <c r="F19" s="77">
        <f>SUM(E10:E15)+E17</f>
        <v>1011579</v>
      </c>
      <c r="G19" s="168" t="s">
        <v>16</v>
      </c>
      <c r="H19" s="169"/>
      <c r="I19" s="77">
        <f>SUM(H10:H15)+H17</f>
        <v>683309.92</v>
      </c>
      <c r="J19" s="180" t="s">
        <v>16</v>
      </c>
      <c r="K19" s="169"/>
      <c r="L19" s="77">
        <f>SUM(K10:K15)+K17</f>
        <v>471817.5</v>
      </c>
      <c r="M19" s="180" t="s">
        <v>16</v>
      </c>
      <c r="N19" s="169"/>
      <c r="O19" s="77">
        <f>SUM(N10:N15)+N17</f>
        <v>389500</v>
      </c>
      <c r="P19" s="187" t="s">
        <v>16</v>
      </c>
      <c r="Q19" s="188"/>
      <c r="R19" s="90">
        <f>SUM(Q10:Q15)+Q17</f>
        <v>608000</v>
      </c>
      <c r="S19" s="187" t="s">
        <v>16</v>
      </c>
      <c r="T19" s="188"/>
      <c r="U19" s="77">
        <f>SUM(T10:T15)+T17</f>
        <v>813285.5</v>
      </c>
      <c r="V19" s="180" t="s">
        <v>16</v>
      </c>
      <c r="W19" s="169"/>
      <c r="X19" s="114">
        <f>SUM(W10:W15)+W17</f>
        <v>232772.8</v>
      </c>
    </row>
    <row r="20" spans="2:24" ht="32.25" customHeight="1" x14ac:dyDescent="0.25">
      <c r="B20" s="264"/>
      <c r="C20" s="265"/>
      <c r="D20" s="206" t="s">
        <v>17</v>
      </c>
      <c r="E20" s="207"/>
      <c r="F20" s="46">
        <f>SUM(F18:F19)</f>
        <v>6335679</v>
      </c>
      <c r="G20" s="266" t="s">
        <v>17</v>
      </c>
      <c r="H20" s="207"/>
      <c r="I20" s="46">
        <f>SUM(I18:I19)</f>
        <v>4279677.92</v>
      </c>
      <c r="J20" s="206" t="s">
        <v>17</v>
      </c>
      <c r="K20" s="207"/>
      <c r="L20" s="46">
        <f>SUM(L18:L19)</f>
        <v>2955067.5</v>
      </c>
      <c r="M20" s="206" t="s">
        <v>17</v>
      </c>
      <c r="N20" s="207"/>
      <c r="O20" s="46">
        <f>SUM(O18:O19)</f>
        <v>2439500</v>
      </c>
      <c r="P20" s="189" t="s">
        <v>17</v>
      </c>
      <c r="Q20" s="190"/>
      <c r="R20" s="91">
        <f>SUM(R18:R19)</f>
        <v>3808000</v>
      </c>
      <c r="S20" s="189" t="s">
        <v>17</v>
      </c>
      <c r="T20" s="190"/>
      <c r="U20" s="46">
        <f>SUM(U18:U19)</f>
        <v>5093735.5</v>
      </c>
      <c r="V20" s="206" t="s">
        <v>17</v>
      </c>
      <c r="W20" s="207"/>
      <c r="X20" s="115">
        <f>SUM(X18:X19)</f>
        <v>1457892.8</v>
      </c>
    </row>
  </sheetData>
  <mergeCells count="45">
    <mergeCell ref="G20:H20"/>
    <mergeCell ref="J20:K20"/>
    <mergeCell ref="M20:N20"/>
    <mergeCell ref="G18:H18"/>
    <mergeCell ref="J18:K18"/>
    <mergeCell ref="M18:N18"/>
    <mergeCell ref="G19:H19"/>
    <mergeCell ref="J19:K19"/>
    <mergeCell ref="M19:N19"/>
    <mergeCell ref="B1:L1"/>
    <mergeCell ref="H6:I6"/>
    <mergeCell ref="K6:L6"/>
    <mergeCell ref="N6:O6"/>
    <mergeCell ref="K7:L7"/>
    <mergeCell ref="N7:O7"/>
    <mergeCell ref="H7:I7"/>
    <mergeCell ref="B18:C20"/>
    <mergeCell ref="D18:E18"/>
    <mergeCell ref="D19:E19"/>
    <mergeCell ref="D20:E20"/>
    <mergeCell ref="B6:B8"/>
    <mergeCell ref="C6:C8"/>
    <mergeCell ref="E6:F6"/>
    <mergeCell ref="E7:F7"/>
    <mergeCell ref="Q6:R6"/>
    <mergeCell ref="Q7:R7"/>
    <mergeCell ref="P18:Q18"/>
    <mergeCell ref="P19:Q19"/>
    <mergeCell ref="P20:Q20"/>
    <mergeCell ref="V19:W19"/>
    <mergeCell ref="V20:W20"/>
    <mergeCell ref="B2:X2"/>
    <mergeCell ref="B3:X3"/>
    <mergeCell ref="B4:X4"/>
    <mergeCell ref="B5:X5"/>
    <mergeCell ref="B9:X9"/>
    <mergeCell ref="B16:X16"/>
    <mergeCell ref="S18:T18"/>
    <mergeCell ref="S19:T19"/>
    <mergeCell ref="S20:T20"/>
    <mergeCell ref="T6:U6"/>
    <mergeCell ref="W6:X6"/>
    <mergeCell ref="T7:U7"/>
    <mergeCell ref="W7:X7"/>
    <mergeCell ref="V18:W18"/>
  </mergeCells>
  <pageMargins left="0.19685039370078741" right="0.11811023622047245" top="0.19685039370078741" bottom="0.15748031496062992" header="0.31496062992125984" footer="0.31496062992125984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17"/>
  <sheetViews>
    <sheetView topLeftCell="B1" zoomScale="90" zoomScaleNormal="90" workbookViewId="0">
      <selection activeCell="B4" sqref="B4"/>
    </sheetView>
  </sheetViews>
  <sheetFormatPr baseColWidth="10" defaultColWidth="11.42578125" defaultRowHeight="15" x14ac:dyDescent="0.25"/>
  <cols>
    <col min="1" max="1" width="0.85546875" customWidth="1"/>
    <col min="2" max="2" width="5.28515625" customWidth="1"/>
    <col min="3" max="3" width="63.140625" customWidth="1"/>
    <col min="4" max="4" width="11.85546875" customWidth="1"/>
    <col min="5" max="5" width="10.28515625" customWidth="1"/>
    <col min="6" max="6" width="15.140625" customWidth="1"/>
    <col min="7" max="7" width="12.42578125" customWidth="1"/>
    <col min="9" max="9" width="16.140625" customWidth="1"/>
  </cols>
  <sheetData>
    <row r="1" spans="2:15" ht="15.75" thickBot="1" x14ac:dyDescent="0.3"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</row>
    <row r="2" spans="2:15" ht="69" customHeight="1" x14ac:dyDescent="0.25">
      <c r="B2" s="141" t="s">
        <v>0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3"/>
    </row>
    <row r="3" spans="2:15" ht="9" customHeight="1" x14ac:dyDescent="0.25"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</row>
    <row r="4" spans="2:15" ht="16.5" customHeight="1" x14ac:dyDescent="0.25">
      <c r="B4" s="147" t="s">
        <v>161</v>
      </c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9"/>
    </row>
    <row r="5" spans="2:15" ht="7.5" customHeight="1" thickBot="1" x14ac:dyDescent="0.3">
      <c r="B5" s="150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2"/>
    </row>
    <row r="6" spans="2:15" ht="36" customHeight="1" x14ac:dyDescent="0.25">
      <c r="B6" s="153" t="s">
        <v>2</v>
      </c>
      <c r="C6" s="156" t="s">
        <v>3</v>
      </c>
      <c r="D6" s="10" t="s">
        <v>4</v>
      </c>
      <c r="E6" s="159" t="s">
        <v>19</v>
      </c>
      <c r="F6" s="160"/>
      <c r="G6" s="18" t="s">
        <v>4</v>
      </c>
      <c r="H6" s="181" t="s">
        <v>22</v>
      </c>
      <c r="I6" s="217"/>
      <c r="J6" s="10" t="s">
        <v>4</v>
      </c>
      <c r="K6" s="159"/>
      <c r="L6" s="160"/>
      <c r="M6" s="18" t="s">
        <v>4</v>
      </c>
      <c r="N6" s="172"/>
      <c r="O6" s="173"/>
    </row>
    <row r="7" spans="2:15" ht="29.25" customHeight="1" x14ac:dyDescent="0.25">
      <c r="B7" s="154"/>
      <c r="C7" s="157"/>
      <c r="D7" s="10" t="s">
        <v>7</v>
      </c>
      <c r="E7" s="161"/>
      <c r="F7" s="162"/>
      <c r="G7" s="18" t="s">
        <v>7</v>
      </c>
      <c r="H7" s="183" t="s">
        <v>23</v>
      </c>
      <c r="I7" s="218"/>
      <c r="J7" s="10" t="s">
        <v>7</v>
      </c>
      <c r="K7" s="161"/>
      <c r="L7" s="162"/>
      <c r="M7" s="18" t="s">
        <v>7</v>
      </c>
      <c r="N7" s="176"/>
      <c r="O7" s="177"/>
    </row>
    <row r="8" spans="2:15" ht="33.75" customHeight="1" thickBot="1" x14ac:dyDescent="0.3">
      <c r="B8" s="155"/>
      <c r="C8" s="158"/>
      <c r="D8" s="11" t="s">
        <v>8</v>
      </c>
      <c r="E8" s="12" t="s">
        <v>9</v>
      </c>
      <c r="F8" s="13" t="s">
        <v>10</v>
      </c>
      <c r="G8" s="19" t="s">
        <v>8</v>
      </c>
      <c r="H8" s="20" t="s">
        <v>9</v>
      </c>
      <c r="I8" s="21" t="s">
        <v>10</v>
      </c>
      <c r="J8" s="11" t="s">
        <v>8</v>
      </c>
      <c r="K8" s="12" t="s">
        <v>9</v>
      </c>
      <c r="L8" s="13" t="s">
        <v>10</v>
      </c>
      <c r="M8" s="19" t="s">
        <v>8</v>
      </c>
      <c r="N8" s="20" t="s">
        <v>9</v>
      </c>
      <c r="O8" s="21" t="s">
        <v>10</v>
      </c>
    </row>
    <row r="9" spans="2:15" ht="45" customHeight="1" x14ac:dyDescent="0.25">
      <c r="B9" s="163" t="s">
        <v>162</v>
      </c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5"/>
    </row>
    <row r="10" spans="2:15" ht="22.5" x14ac:dyDescent="0.25">
      <c r="B10" s="60" t="s">
        <v>12</v>
      </c>
      <c r="C10" s="55" t="s">
        <v>163</v>
      </c>
      <c r="D10" s="45">
        <v>546000</v>
      </c>
      <c r="E10" s="40">
        <f t="shared" ref="E10:E14" si="0">19%*D10</f>
        <v>103740</v>
      </c>
      <c r="F10" s="41">
        <f t="shared" ref="F10:F14" si="1">D10+E10</f>
        <v>649740</v>
      </c>
      <c r="G10" s="78">
        <v>310000</v>
      </c>
      <c r="H10" s="40">
        <f t="shared" ref="H10" si="2">19%*G10</f>
        <v>58900</v>
      </c>
      <c r="I10" s="41">
        <f t="shared" ref="I10" si="3">G10+H10</f>
        <v>368900</v>
      </c>
      <c r="J10" s="45"/>
      <c r="K10" s="40">
        <f t="shared" ref="K10:K14" si="4">19%*J10</f>
        <v>0</v>
      </c>
      <c r="L10" s="41">
        <f t="shared" ref="L10:L14" si="5">J10+K10</f>
        <v>0</v>
      </c>
      <c r="M10" s="45"/>
      <c r="N10" s="40">
        <f t="shared" ref="N10:N14" si="6">19%*M10</f>
        <v>0</v>
      </c>
      <c r="O10" s="41">
        <f t="shared" ref="O10:O14" si="7">M10+N10</f>
        <v>0</v>
      </c>
    </row>
    <row r="11" spans="2:15" ht="22.5" x14ac:dyDescent="0.25">
      <c r="B11" s="3" t="s">
        <v>141</v>
      </c>
      <c r="C11" s="5" t="s">
        <v>164</v>
      </c>
      <c r="D11" s="45">
        <v>546000</v>
      </c>
      <c r="E11" s="40">
        <f t="shared" si="0"/>
        <v>103740</v>
      </c>
      <c r="F11" s="41">
        <f t="shared" si="1"/>
        <v>649740</v>
      </c>
      <c r="G11" s="78">
        <v>310000</v>
      </c>
      <c r="H11" s="40">
        <f>19%*G11</f>
        <v>58900</v>
      </c>
      <c r="I11" s="41">
        <f>G11+H11</f>
        <v>368900</v>
      </c>
      <c r="J11" s="44"/>
      <c r="K11" s="38">
        <f t="shared" si="4"/>
        <v>0</v>
      </c>
      <c r="L11" s="39">
        <f t="shared" si="5"/>
        <v>0</v>
      </c>
      <c r="M11" s="44"/>
      <c r="N11" s="38">
        <f t="shared" si="6"/>
        <v>0</v>
      </c>
      <c r="O11" s="39">
        <f t="shared" si="7"/>
        <v>0</v>
      </c>
    </row>
    <row r="12" spans="2:15" ht="22.5" x14ac:dyDescent="0.25">
      <c r="B12" s="3" t="s">
        <v>151</v>
      </c>
      <c r="C12" s="4" t="s">
        <v>165</v>
      </c>
      <c r="D12" s="45">
        <v>546000</v>
      </c>
      <c r="E12" s="40">
        <f t="shared" si="0"/>
        <v>103740</v>
      </c>
      <c r="F12" s="41">
        <f t="shared" si="1"/>
        <v>649740</v>
      </c>
      <c r="G12" s="78">
        <v>310000</v>
      </c>
      <c r="H12" s="40">
        <f>19%*G12</f>
        <v>58900</v>
      </c>
      <c r="I12" s="41">
        <f>G12+H12</f>
        <v>368900</v>
      </c>
      <c r="J12" s="44"/>
      <c r="K12" s="38">
        <f t="shared" si="4"/>
        <v>0</v>
      </c>
      <c r="L12" s="39">
        <f t="shared" si="5"/>
        <v>0</v>
      </c>
      <c r="M12" s="44"/>
      <c r="N12" s="38">
        <f t="shared" si="6"/>
        <v>0</v>
      </c>
      <c r="O12" s="39">
        <f t="shared" si="7"/>
        <v>0</v>
      </c>
    </row>
    <row r="13" spans="2:15" ht="22.5" x14ac:dyDescent="0.25">
      <c r="B13" s="3" t="s">
        <v>153</v>
      </c>
      <c r="C13" s="4" t="s">
        <v>166</v>
      </c>
      <c r="D13" s="45">
        <v>546000</v>
      </c>
      <c r="E13" s="40">
        <f t="shared" si="0"/>
        <v>103740</v>
      </c>
      <c r="F13" s="41">
        <f t="shared" si="1"/>
        <v>649740</v>
      </c>
      <c r="G13" s="78">
        <v>310000</v>
      </c>
      <c r="H13" s="40">
        <f t="shared" ref="H13:H14" si="8">19%*G13</f>
        <v>58900</v>
      </c>
      <c r="I13" s="41">
        <f t="shared" ref="I13:I14" si="9">G13+H13</f>
        <v>368900</v>
      </c>
      <c r="J13" s="44"/>
      <c r="K13" s="38">
        <f t="shared" si="4"/>
        <v>0</v>
      </c>
      <c r="L13" s="39">
        <f t="shared" si="5"/>
        <v>0</v>
      </c>
      <c r="M13" s="44"/>
      <c r="N13" s="38">
        <f t="shared" si="6"/>
        <v>0</v>
      </c>
      <c r="O13" s="39">
        <f t="shared" si="7"/>
        <v>0</v>
      </c>
    </row>
    <row r="14" spans="2:15" ht="22.5" x14ac:dyDescent="0.25">
      <c r="B14" s="3" t="s">
        <v>155</v>
      </c>
      <c r="C14" s="4" t="s">
        <v>167</v>
      </c>
      <c r="D14" s="45">
        <v>546000</v>
      </c>
      <c r="E14" s="40">
        <f t="shared" si="0"/>
        <v>103740</v>
      </c>
      <c r="F14" s="41">
        <f t="shared" si="1"/>
        <v>649740</v>
      </c>
      <c r="G14" s="78">
        <v>310000</v>
      </c>
      <c r="H14" s="40">
        <f t="shared" si="8"/>
        <v>58900</v>
      </c>
      <c r="I14" s="41">
        <f t="shared" si="9"/>
        <v>368900</v>
      </c>
      <c r="J14" s="44"/>
      <c r="K14" s="38">
        <f t="shared" si="4"/>
        <v>0</v>
      </c>
      <c r="L14" s="39">
        <f t="shared" si="5"/>
        <v>0</v>
      </c>
      <c r="M14" s="44"/>
      <c r="N14" s="38">
        <f t="shared" si="6"/>
        <v>0</v>
      </c>
      <c r="O14" s="39">
        <f t="shared" si="7"/>
        <v>0</v>
      </c>
    </row>
    <row r="15" spans="2:15" ht="27.75" customHeight="1" x14ac:dyDescent="0.25">
      <c r="B15" s="134" t="s">
        <v>143</v>
      </c>
      <c r="C15" s="135"/>
      <c r="D15" s="179" t="s">
        <v>15</v>
      </c>
      <c r="E15" s="167"/>
      <c r="F15" s="76">
        <f>SUM(D10:D14)</f>
        <v>2730000</v>
      </c>
      <c r="G15" s="166" t="s">
        <v>15</v>
      </c>
      <c r="H15" s="167"/>
      <c r="I15" s="76">
        <f>SUM(G10:G14)</f>
        <v>1550000</v>
      </c>
      <c r="J15" s="179" t="s">
        <v>15</v>
      </c>
      <c r="K15" s="167"/>
      <c r="L15" s="76">
        <f>SUM(J10:J14)</f>
        <v>0</v>
      </c>
      <c r="M15" s="179" t="s">
        <v>15</v>
      </c>
      <c r="N15" s="167"/>
      <c r="O15" s="76">
        <f>SUM(M10:M14)</f>
        <v>0</v>
      </c>
    </row>
    <row r="16" spans="2:15" ht="27.75" customHeight="1" thickBot="1" x14ac:dyDescent="0.3">
      <c r="B16" s="136"/>
      <c r="C16" s="137"/>
      <c r="D16" s="180" t="s">
        <v>16</v>
      </c>
      <c r="E16" s="169"/>
      <c r="F16" s="77">
        <f>SUM(E10:E14)</f>
        <v>518700</v>
      </c>
      <c r="G16" s="168" t="s">
        <v>16</v>
      </c>
      <c r="H16" s="169"/>
      <c r="I16" s="77">
        <f>SUM(H10:H14)</f>
        <v>294500</v>
      </c>
      <c r="J16" s="180" t="s">
        <v>16</v>
      </c>
      <c r="K16" s="169"/>
      <c r="L16" s="77">
        <f>SUM(K10:K14)</f>
        <v>0</v>
      </c>
      <c r="M16" s="180" t="s">
        <v>16</v>
      </c>
      <c r="N16" s="169"/>
      <c r="O16" s="77">
        <f>SUM(N10:N14)</f>
        <v>0</v>
      </c>
    </row>
    <row r="17" spans="2:15" ht="32.25" customHeight="1" thickBot="1" x14ac:dyDescent="0.3">
      <c r="B17" s="138"/>
      <c r="C17" s="139"/>
      <c r="D17" s="178" t="s">
        <v>17</v>
      </c>
      <c r="E17" s="133"/>
      <c r="F17" s="46">
        <f>SUM(F15:F16)</f>
        <v>3248700</v>
      </c>
      <c r="G17" s="132" t="s">
        <v>17</v>
      </c>
      <c r="H17" s="133"/>
      <c r="I17" s="46">
        <f>SUM(I15:I16)</f>
        <v>1844500</v>
      </c>
      <c r="J17" s="178" t="s">
        <v>17</v>
      </c>
      <c r="K17" s="133"/>
      <c r="L17" s="46">
        <f>SUM(L15:L16)</f>
        <v>0</v>
      </c>
      <c r="M17" s="178" t="s">
        <v>17</v>
      </c>
      <c r="N17" s="133"/>
      <c r="O17" s="46">
        <f>SUM(O15:O16)</f>
        <v>0</v>
      </c>
    </row>
  </sheetData>
  <mergeCells count="29">
    <mergeCell ref="D17:E17"/>
    <mergeCell ref="G17:H17"/>
    <mergeCell ref="J17:K17"/>
    <mergeCell ref="M17:N17"/>
    <mergeCell ref="B15:C17"/>
    <mergeCell ref="D15:E15"/>
    <mergeCell ref="G15:H15"/>
    <mergeCell ref="J15:K15"/>
    <mergeCell ref="M15:N15"/>
    <mergeCell ref="D16:E16"/>
    <mergeCell ref="G16:H16"/>
    <mergeCell ref="J16:K16"/>
    <mergeCell ref="M16:N16"/>
    <mergeCell ref="B9:O9"/>
    <mergeCell ref="B1:L1"/>
    <mergeCell ref="B2:O2"/>
    <mergeCell ref="B3:O3"/>
    <mergeCell ref="B4:O4"/>
    <mergeCell ref="B5:O5"/>
    <mergeCell ref="B6:B8"/>
    <mergeCell ref="C6:C8"/>
    <mergeCell ref="E6:F6"/>
    <mergeCell ref="H6:I6"/>
    <mergeCell ref="K6:L6"/>
    <mergeCell ref="N6:O6"/>
    <mergeCell ref="E7:F7"/>
    <mergeCell ref="H7:I7"/>
    <mergeCell ref="K7:L7"/>
    <mergeCell ref="N7:O7"/>
  </mergeCells>
  <pageMargins left="0.19685039370078741" right="0.11811023622047245" top="0.19685039370078741" bottom="0.15748031496062992" header="0.31496062992125984" footer="0.31496062992125984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R25"/>
  <sheetViews>
    <sheetView topLeftCell="A2" zoomScale="90" zoomScaleNormal="90" workbookViewId="0">
      <selection activeCell="B4" sqref="B4"/>
    </sheetView>
  </sheetViews>
  <sheetFormatPr baseColWidth="10" defaultColWidth="11.42578125" defaultRowHeight="15" x14ac:dyDescent="0.25"/>
  <cols>
    <col min="1" max="1" width="0.85546875" customWidth="1"/>
    <col min="2" max="2" width="5.28515625" customWidth="1"/>
    <col min="3" max="3" width="63.140625" customWidth="1"/>
    <col min="4" max="4" width="11.85546875" customWidth="1"/>
    <col min="5" max="5" width="10.28515625" customWidth="1"/>
    <col min="6" max="6" width="15.140625" customWidth="1"/>
    <col min="7" max="7" width="12.42578125" customWidth="1"/>
    <col min="9" max="9" width="16.140625" customWidth="1"/>
    <col min="12" max="12" width="14.140625" customWidth="1"/>
    <col min="15" max="15" width="14.85546875" customWidth="1"/>
    <col min="16" max="17" width="9.140625"/>
    <col min="18" max="18" width="14.140625" customWidth="1"/>
  </cols>
  <sheetData>
    <row r="1" spans="2:18" x14ac:dyDescent="0.25"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</row>
    <row r="2" spans="2:18" ht="69" customHeight="1" x14ac:dyDescent="0.25">
      <c r="B2" s="214" t="s">
        <v>0</v>
      </c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6"/>
    </row>
    <row r="3" spans="2:18" ht="9" customHeight="1" x14ac:dyDescent="0.25">
      <c r="B3" s="273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107"/>
      <c r="Q3" s="107"/>
      <c r="R3" s="99"/>
    </row>
    <row r="4" spans="2:18" ht="16.5" customHeight="1" x14ac:dyDescent="0.25">
      <c r="B4" s="273" t="s">
        <v>168</v>
      </c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108"/>
      <c r="Q4" s="108"/>
      <c r="R4" s="98"/>
    </row>
    <row r="5" spans="2:18" ht="7.5" customHeight="1" x14ac:dyDescent="0.25">
      <c r="B5" s="273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106"/>
      <c r="Q5" s="106"/>
      <c r="R5" s="118"/>
    </row>
    <row r="6" spans="2:18" ht="36" customHeight="1" x14ac:dyDescent="0.25">
      <c r="B6" s="219" t="s">
        <v>2</v>
      </c>
      <c r="C6" s="156" t="s">
        <v>3</v>
      </c>
      <c r="D6" s="10" t="s">
        <v>4</v>
      </c>
      <c r="E6" s="159" t="s">
        <v>19</v>
      </c>
      <c r="F6" s="160"/>
      <c r="G6" s="18" t="s">
        <v>4</v>
      </c>
      <c r="H6" s="181" t="s">
        <v>20</v>
      </c>
      <c r="I6" s="217"/>
      <c r="J6" s="10" t="s">
        <v>4</v>
      </c>
      <c r="K6" s="159" t="s">
        <v>21</v>
      </c>
      <c r="L6" s="160"/>
      <c r="M6" s="18" t="s">
        <v>4</v>
      </c>
      <c r="N6" s="181" t="s">
        <v>22</v>
      </c>
      <c r="O6" s="217"/>
      <c r="P6" s="10" t="s">
        <v>4</v>
      </c>
      <c r="Q6" s="159" t="s">
        <v>146</v>
      </c>
      <c r="R6" s="260"/>
    </row>
    <row r="7" spans="2:18" ht="29.25" customHeight="1" x14ac:dyDescent="0.25">
      <c r="B7" s="220"/>
      <c r="C7" s="157"/>
      <c r="D7" s="10" t="s">
        <v>7</v>
      </c>
      <c r="E7" s="161"/>
      <c r="F7" s="162"/>
      <c r="G7" s="18" t="s">
        <v>7</v>
      </c>
      <c r="H7" s="183"/>
      <c r="I7" s="218"/>
      <c r="J7" s="10" t="s">
        <v>7</v>
      </c>
      <c r="K7" s="161"/>
      <c r="L7" s="162"/>
      <c r="M7" s="18" t="s">
        <v>7</v>
      </c>
      <c r="N7" s="176" t="s">
        <v>23</v>
      </c>
      <c r="O7" s="177"/>
      <c r="P7" s="10" t="s">
        <v>7</v>
      </c>
      <c r="Q7" s="161">
        <v>5083910320</v>
      </c>
      <c r="R7" s="261"/>
    </row>
    <row r="8" spans="2:18" ht="33.75" customHeight="1" x14ac:dyDescent="0.25">
      <c r="B8" s="221"/>
      <c r="C8" s="158"/>
      <c r="D8" s="11" t="s">
        <v>8</v>
      </c>
      <c r="E8" s="12" t="s">
        <v>9</v>
      </c>
      <c r="F8" s="13" t="s">
        <v>10</v>
      </c>
      <c r="G8" s="19" t="s">
        <v>8</v>
      </c>
      <c r="H8" s="20" t="s">
        <v>9</v>
      </c>
      <c r="I8" s="21" t="s">
        <v>10</v>
      </c>
      <c r="J8" s="11" t="s">
        <v>8</v>
      </c>
      <c r="K8" s="12" t="s">
        <v>9</v>
      </c>
      <c r="L8" s="13" t="s">
        <v>10</v>
      </c>
      <c r="M8" s="19" t="s">
        <v>8</v>
      </c>
      <c r="N8" s="20" t="s">
        <v>9</v>
      </c>
      <c r="O8" s="21" t="s">
        <v>10</v>
      </c>
      <c r="P8" s="11" t="s">
        <v>8</v>
      </c>
      <c r="Q8" s="12" t="s">
        <v>9</v>
      </c>
      <c r="R8" s="61" t="s">
        <v>10</v>
      </c>
    </row>
    <row r="9" spans="2:18" ht="28.5" customHeight="1" x14ac:dyDescent="0.25">
      <c r="B9" s="267" t="s">
        <v>169</v>
      </c>
      <c r="C9" s="268"/>
      <c r="D9" s="268"/>
      <c r="E9" s="268"/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269"/>
    </row>
    <row r="10" spans="2:18" ht="22.5" x14ac:dyDescent="0.25">
      <c r="B10" s="120" t="s">
        <v>170</v>
      </c>
      <c r="C10" s="121" t="s">
        <v>171</v>
      </c>
      <c r="D10" s="45">
        <v>698500</v>
      </c>
      <c r="E10" s="40">
        <f t="shared" ref="E10:E19" si="0">19%*D10</f>
        <v>132715</v>
      </c>
      <c r="F10" s="41">
        <f t="shared" ref="F10:F19" si="1">D10+E10</f>
        <v>831215</v>
      </c>
      <c r="G10" s="45">
        <v>280000</v>
      </c>
      <c r="H10" s="40">
        <f t="shared" ref="H10" si="2">19%*G10</f>
        <v>53200</v>
      </c>
      <c r="I10" s="41">
        <f t="shared" ref="I10" si="3">G10+H10</f>
        <v>333200</v>
      </c>
      <c r="J10" s="45">
        <v>320000</v>
      </c>
      <c r="K10" s="40">
        <f t="shared" ref="K10:K19" si="4">19%*J10</f>
        <v>60800</v>
      </c>
      <c r="L10" s="41">
        <f t="shared" ref="L10:L19" si="5">J10+K10</f>
        <v>380800</v>
      </c>
      <c r="M10" s="45">
        <v>320000</v>
      </c>
      <c r="N10" s="40">
        <f t="shared" ref="N10:N19" si="6">19%*M10</f>
        <v>60800</v>
      </c>
      <c r="O10" s="41">
        <f t="shared" ref="O10:O19" si="7">M10+N10</f>
        <v>380800</v>
      </c>
      <c r="P10" s="45">
        <v>160160</v>
      </c>
      <c r="Q10" s="40">
        <f t="shared" ref="Q10:Q19" si="8">19%*P10</f>
        <v>30430.400000000001</v>
      </c>
      <c r="R10" s="122">
        <f t="shared" ref="R10:R19" si="9">P10+Q10</f>
        <v>190590.4</v>
      </c>
    </row>
    <row r="11" spans="2:18" ht="22.5" x14ac:dyDescent="0.25">
      <c r="B11" s="64" t="s">
        <v>27</v>
      </c>
      <c r="C11" s="121" t="s">
        <v>172</v>
      </c>
      <c r="D11" s="44">
        <v>698500</v>
      </c>
      <c r="E11" s="40">
        <f t="shared" si="0"/>
        <v>132715</v>
      </c>
      <c r="F11" s="41">
        <f t="shared" si="1"/>
        <v>831215</v>
      </c>
      <c r="G11" s="44">
        <v>280000</v>
      </c>
      <c r="H11" s="40">
        <f>19%*G11</f>
        <v>53200</v>
      </c>
      <c r="I11" s="41">
        <f>G11+H11</f>
        <v>333200</v>
      </c>
      <c r="J11" s="44">
        <v>320000</v>
      </c>
      <c r="K11" s="38">
        <f t="shared" si="4"/>
        <v>60800</v>
      </c>
      <c r="L11" s="39">
        <f t="shared" si="5"/>
        <v>380800</v>
      </c>
      <c r="M11" s="44">
        <v>320000</v>
      </c>
      <c r="N11" s="38">
        <f t="shared" si="6"/>
        <v>60800</v>
      </c>
      <c r="O11" s="39">
        <f t="shared" si="7"/>
        <v>380800</v>
      </c>
      <c r="P11" s="45">
        <v>160160</v>
      </c>
      <c r="Q11" s="38">
        <f t="shared" si="8"/>
        <v>30430.400000000001</v>
      </c>
      <c r="R11" s="119">
        <f t="shared" si="9"/>
        <v>190590.4</v>
      </c>
    </row>
    <row r="12" spans="2:18" ht="22.5" x14ac:dyDescent="0.25">
      <c r="B12" s="64" t="s">
        <v>29</v>
      </c>
      <c r="C12" s="121" t="s">
        <v>173</v>
      </c>
      <c r="D12" s="44">
        <v>698500</v>
      </c>
      <c r="E12" s="40">
        <f t="shared" si="0"/>
        <v>132715</v>
      </c>
      <c r="F12" s="41">
        <f t="shared" si="1"/>
        <v>831215</v>
      </c>
      <c r="G12" s="44">
        <v>280000</v>
      </c>
      <c r="H12" s="40">
        <f>19%*G12</f>
        <v>53200</v>
      </c>
      <c r="I12" s="41">
        <f>G12+H12</f>
        <v>333200</v>
      </c>
      <c r="J12" s="44">
        <v>320000</v>
      </c>
      <c r="K12" s="38">
        <f t="shared" si="4"/>
        <v>60800</v>
      </c>
      <c r="L12" s="39">
        <f t="shared" si="5"/>
        <v>380800</v>
      </c>
      <c r="M12" s="44">
        <v>320000</v>
      </c>
      <c r="N12" s="38">
        <f t="shared" si="6"/>
        <v>60800</v>
      </c>
      <c r="O12" s="39">
        <f t="shared" si="7"/>
        <v>380800</v>
      </c>
      <c r="P12" s="45">
        <v>160160</v>
      </c>
      <c r="Q12" s="38">
        <f t="shared" si="8"/>
        <v>30430.400000000001</v>
      </c>
      <c r="R12" s="119">
        <f t="shared" si="9"/>
        <v>190590.4</v>
      </c>
    </row>
    <row r="13" spans="2:18" ht="22.5" x14ac:dyDescent="0.25">
      <c r="B13" s="64" t="s">
        <v>31</v>
      </c>
      <c r="C13" s="121" t="s">
        <v>174</v>
      </c>
      <c r="D13" s="44">
        <v>698500</v>
      </c>
      <c r="E13" s="40">
        <f t="shared" si="0"/>
        <v>132715</v>
      </c>
      <c r="F13" s="41">
        <f t="shared" si="1"/>
        <v>831215</v>
      </c>
      <c r="G13" s="44">
        <v>280000</v>
      </c>
      <c r="H13" s="40">
        <f t="shared" ref="H13:H19" si="10">19%*G13</f>
        <v>53200</v>
      </c>
      <c r="I13" s="41">
        <f t="shared" ref="I13:I19" si="11">G13+H13</f>
        <v>333200</v>
      </c>
      <c r="J13" s="44">
        <v>320000</v>
      </c>
      <c r="K13" s="38">
        <f t="shared" si="4"/>
        <v>60800</v>
      </c>
      <c r="L13" s="39">
        <f t="shared" si="5"/>
        <v>380800</v>
      </c>
      <c r="M13" s="44">
        <v>320000</v>
      </c>
      <c r="N13" s="38">
        <f t="shared" si="6"/>
        <v>60800</v>
      </c>
      <c r="O13" s="39">
        <f t="shared" si="7"/>
        <v>380800</v>
      </c>
      <c r="P13" s="45">
        <v>160160</v>
      </c>
      <c r="Q13" s="38">
        <f t="shared" si="8"/>
        <v>30430.400000000001</v>
      </c>
      <c r="R13" s="119">
        <f t="shared" si="9"/>
        <v>190590.4</v>
      </c>
    </row>
    <row r="14" spans="2:18" ht="22.5" x14ac:dyDescent="0.25">
      <c r="B14" s="64" t="s">
        <v>33</v>
      </c>
      <c r="C14" s="121" t="s">
        <v>175</v>
      </c>
      <c r="D14" s="44">
        <v>698500</v>
      </c>
      <c r="E14" s="40">
        <f t="shared" si="0"/>
        <v>132715</v>
      </c>
      <c r="F14" s="41">
        <f t="shared" si="1"/>
        <v>831215</v>
      </c>
      <c r="G14" s="44">
        <v>280000</v>
      </c>
      <c r="H14" s="40">
        <f t="shared" si="10"/>
        <v>53200</v>
      </c>
      <c r="I14" s="41">
        <f t="shared" si="11"/>
        <v>333200</v>
      </c>
      <c r="J14" s="44">
        <v>320000</v>
      </c>
      <c r="K14" s="38">
        <f t="shared" si="4"/>
        <v>60800</v>
      </c>
      <c r="L14" s="39">
        <f t="shared" si="5"/>
        <v>380800</v>
      </c>
      <c r="M14" s="44">
        <v>320000</v>
      </c>
      <c r="N14" s="38">
        <f t="shared" si="6"/>
        <v>60800</v>
      </c>
      <c r="O14" s="39">
        <f t="shared" si="7"/>
        <v>380800</v>
      </c>
      <c r="P14" s="45">
        <v>160160</v>
      </c>
      <c r="Q14" s="38">
        <f t="shared" si="8"/>
        <v>30430.400000000001</v>
      </c>
      <c r="R14" s="119">
        <f t="shared" si="9"/>
        <v>190590.4</v>
      </c>
    </row>
    <row r="15" spans="2:18" ht="22.5" x14ac:dyDescent="0.25">
      <c r="B15" s="66" t="s">
        <v>35</v>
      </c>
      <c r="C15" s="121" t="s">
        <v>176</v>
      </c>
      <c r="D15" s="44">
        <v>698500</v>
      </c>
      <c r="E15" s="40">
        <f t="shared" ref="E15:E18" si="12">19%*D15</f>
        <v>132715</v>
      </c>
      <c r="F15" s="41">
        <f t="shared" ref="F15:F18" si="13">D15+E15</f>
        <v>831215</v>
      </c>
      <c r="G15" s="44">
        <v>280000</v>
      </c>
      <c r="H15" s="40">
        <f t="shared" ref="H15:H18" si="14">19%*G15</f>
        <v>53200</v>
      </c>
      <c r="I15" s="41">
        <f t="shared" ref="I15:I18" si="15">G15+H15</f>
        <v>333200</v>
      </c>
      <c r="J15" s="44">
        <v>320000</v>
      </c>
      <c r="K15" s="38">
        <f t="shared" si="4"/>
        <v>60800</v>
      </c>
      <c r="L15" s="39">
        <f t="shared" si="5"/>
        <v>380800</v>
      </c>
      <c r="M15" s="44">
        <v>320000</v>
      </c>
      <c r="N15" s="38">
        <f t="shared" si="6"/>
        <v>60800</v>
      </c>
      <c r="O15" s="39">
        <f t="shared" si="7"/>
        <v>380800</v>
      </c>
      <c r="P15" s="45">
        <v>160160</v>
      </c>
      <c r="Q15" s="38">
        <f t="shared" si="8"/>
        <v>30430.400000000001</v>
      </c>
      <c r="R15" s="119">
        <f t="shared" si="9"/>
        <v>190590.4</v>
      </c>
    </row>
    <row r="16" spans="2:18" ht="22.5" x14ac:dyDescent="0.25">
      <c r="B16" s="64" t="s">
        <v>37</v>
      </c>
      <c r="C16" s="121" t="s">
        <v>177</v>
      </c>
      <c r="D16" s="44">
        <v>698500</v>
      </c>
      <c r="E16" s="40">
        <f t="shared" ref="E16:E17" si="16">19%*D16</f>
        <v>132715</v>
      </c>
      <c r="F16" s="41">
        <f t="shared" ref="F16:F17" si="17">D16+E16</f>
        <v>831215</v>
      </c>
      <c r="G16" s="44">
        <v>280000</v>
      </c>
      <c r="H16" s="40">
        <f t="shared" ref="H16:H17" si="18">19%*G16</f>
        <v>53200</v>
      </c>
      <c r="I16" s="41">
        <f t="shared" ref="I16:I17" si="19">G16+H16</f>
        <v>333200</v>
      </c>
      <c r="J16" s="44">
        <v>320000</v>
      </c>
      <c r="K16" s="38">
        <f t="shared" ref="K16:K17" si="20">19%*J16</f>
        <v>60800</v>
      </c>
      <c r="L16" s="39">
        <f t="shared" ref="L16:L17" si="21">J16+K16</f>
        <v>380800</v>
      </c>
      <c r="M16" s="44">
        <v>320000</v>
      </c>
      <c r="N16" s="38">
        <f t="shared" ref="N16:N17" si="22">19%*M16</f>
        <v>60800</v>
      </c>
      <c r="O16" s="39">
        <f t="shared" ref="O16:O17" si="23">M16+N16</f>
        <v>380800</v>
      </c>
      <c r="P16" s="45">
        <v>160160</v>
      </c>
      <c r="Q16" s="38">
        <f t="shared" ref="Q16:Q17" si="24">19%*P16</f>
        <v>30430.400000000001</v>
      </c>
      <c r="R16" s="119">
        <f t="shared" ref="R16:R17" si="25">P16+Q16</f>
        <v>190590.4</v>
      </c>
    </row>
    <row r="17" spans="2:18" ht="22.5" x14ac:dyDescent="0.25">
      <c r="B17" s="64" t="s">
        <v>39</v>
      </c>
      <c r="C17" s="121" t="s">
        <v>178</v>
      </c>
      <c r="D17" s="88">
        <v>698500</v>
      </c>
      <c r="E17" s="127">
        <f t="shared" si="16"/>
        <v>132715</v>
      </c>
      <c r="F17" s="128">
        <f t="shared" si="17"/>
        <v>831215</v>
      </c>
      <c r="G17" s="88">
        <v>280000</v>
      </c>
      <c r="H17" s="127">
        <f t="shared" si="18"/>
        <v>53200</v>
      </c>
      <c r="I17" s="128">
        <f t="shared" si="19"/>
        <v>333200</v>
      </c>
      <c r="J17" s="88">
        <v>320000</v>
      </c>
      <c r="K17" s="123">
        <f t="shared" si="20"/>
        <v>60800</v>
      </c>
      <c r="L17" s="124">
        <f t="shared" si="21"/>
        <v>380800</v>
      </c>
      <c r="M17" s="88">
        <v>320000</v>
      </c>
      <c r="N17" s="123">
        <f t="shared" si="22"/>
        <v>60800</v>
      </c>
      <c r="O17" s="124">
        <f t="shared" si="23"/>
        <v>380800</v>
      </c>
      <c r="P17" s="45">
        <v>160160</v>
      </c>
      <c r="Q17" s="123">
        <f t="shared" si="24"/>
        <v>30430.400000000001</v>
      </c>
      <c r="R17" s="125">
        <f t="shared" si="25"/>
        <v>190590.4</v>
      </c>
    </row>
    <row r="18" spans="2:18" ht="22.5" x14ac:dyDescent="0.25">
      <c r="B18" s="64" t="s">
        <v>65</v>
      </c>
      <c r="C18" s="121" t="s">
        <v>179</v>
      </c>
      <c r="D18" s="44">
        <v>698500</v>
      </c>
      <c r="E18" s="127">
        <f t="shared" si="12"/>
        <v>132715</v>
      </c>
      <c r="F18" s="128">
        <f t="shared" si="13"/>
        <v>831215</v>
      </c>
      <c r="G18" s="44">
        <v>280000</v>
      </c>
      <c r="H18" s="40">
        <f t="shared" si="14"/>
        <v>53200</v>
      </c>
      <c r="I18" s="41">
        <f t="shared" si="15"/>
        <v>333200</v>
      </c>
      <c r="J18" s="44">
        <v>320000</v>
      </c>
      <c r="K18" s="38">
        <f t="shared" si="4"/>
        <v>60800</v>
      </c>
      <c r="L18" s="39">
        <f t="shared" si="5"/>
        <v>380800</v>
      </c>
      <c r="M18" s="44">
        <v>320000</v>
      </c>
      <c r="N18" s="38">
        <f t="shared" si="6"/>
        <v>60800</v>
      </c>
      <c r="O18" s="39">
        <f t="shared" si="7"/>
        <v>380800</v>
      </c>
      <c r="P18" s="45">
        <v>160160</v>
      </c>
      <c r="Q18" s="38">
        <f t="shared" si="8"/>
        <v>30430.400000000001</v>
      </c>
      <c r="R18" s="119">
        <f t="shared" si="9"/>
        <v>190590.4</v>
      </c>
    </row>
    <row r="19" spans="2:18" ht="22.5" x14ac:dyDescent="0.25">
      <c r="B19" s="64" t="s">
        <v>67</v>
      </c>
      <c r="C19" s="121" t="s">
        <v>180</v>
      </c>
      <c r="D19" s="88">
        <v>698500</v>
      </c>
      <c r="E19" s="83">
        <f t="shared" si="0"/>
        <v>132715</v>
      </c>
      <c r="F19" s="84">
        <f t="shared" si="1"/>
        <v>831215</v>
      </c>
      <c r="G19" s="88">
        <v>280000</v>
      </c>
      <c r="H19" s="83">
        <f t="shared" si="10"/>
        <v>53200</v>
      </c>
      <c r="I19" s="84">
        <f t="shared" si="11"/>
        <v>333200</v>
      </c>
      <c r="J19" s="88">
        <v>320000</v>
      </c>
      <c r="K19" s="123">
        <f t="shared" si="4"/>
        <v>60800</v>
      </c>
      <c r="L19" s="124">
        <f t="shared" si="5"/>
        <v>380800</v>
      </c>
      <c r="M19" s="88">
        <v>320000</v>
      </c>
      <c r="N19" s="123">
        <f t="shared" si="6"/>
        <v>60800</v>
      </c>
      <c r="O19" s="124">
        <f t="shared" si="7"/>
        <v>380800</v>
      </c>
      <c r="P19" s="45">
        <v>160160</v>
      </c>
      <c r="Q19" s="123">
        <f t="shared" si="8"/>
        <v>30430.400000000001</v>
      </c>
      <c r="R19" s="125">
        <f t="shared" si="9"/>
        <v>190590.4</v>
      </c>
    </row>
    <row r="20" spans="2:18" ht="28.5" customHeight="1" x14ac:dyDescent="0.25">
      <c r="B20" s="270" t="s">
        <v>181</v>
      </c>
      <c r="C20" s="271"/>
      <c r="D20" s="271"/>
      <c r="E20" s="271"/>
      <c r="F20" s="271"/>
      <c r="G20" s="271"/>
      <c r="H20" s="271"/>
      <c r="I20" s="271"/>
      <c r="J20" s="271"/>
      <c r="K20" s="271"/>
      <c r="L20" s="271"/>
      <c r="M20" s="271"/>
      <c r="N20" s="271"/>
      <c r="O20" s="271"/>
      <c r="P20" s="271"/>
      <c r="Q20" s="271"/>
      <c r="R20" s="272"/>
    </row>
    <row r="21" spans="2:18" ht="20.25" customHeight="1" x14ac:dyDescent="0.25">
      <c r="B21" s="120" t="s">
        <v>42</v>
      </c>
      <c r="C21" s="121" t="s">
        <v>182</v>
      </c>
      <c r="D21" s="45">
        <v>975200</v>
      </c>
      <c r="E21" s="40">
        <f t="shared" ref="E21:E22" si="26">19%*D21</f>
        <v>185288</v>
      </c>
      <c r="F21" s="41">
        <f t="shared" ref="F21:F22" si="27">D21+E21</f>
        <v>1160488</v>
      </c>
      <c r="G21" s="45">
        <v>280000</v>
      </c>
      <c r="H21" s="40">
        <f t="shared" ref="H21:H22" si="28">19%*G21</f>
        <v>53200</v>
      </c>
      <c r="I21" s="41">
        <f t="shared" ref="I21:I22" si="29">G21+H21</f>
        <v>333200</v>
      </c>
      <c r="J21" s="45">
        <v>280000</v>
      </c>
      <c r="K21" s="40">
        <f t="shared" ref="K21:K22" si="30">19%*J21</f>
        <v>53200</v>
      </c>
      <c r="L21" s="41">
        <f t="shared" ref="L21:L22" si="31">J21+K21</f>
        <v>333200</v>
      </c>
      <c r="M21" s="45">
        <v>240000</v>
      </c>
      <c r="N21" s="40">
        <f t="shared" ref="N21:N22" si="32">19%*M21</f>
        <v>45600</v>
      </c>
      <c r="O21" s="41">
        <f t="shared" ref="O21:O22" si="33">M21+N21</f>
        <v>285600</v>
      </c>
      <c r="P21" s="45">
        <v>123200</v>
      </c>
      <c r="Q21" s="40">
        <f t="shared" ref="Q21:Q22" si="34">19%*P21</f>
        <v>23408</v>
      </c>
      <c r="R21" s="122">
        <f t="shared" ref="R21:R22" si="35">P21+Q21</f>
        <v>146608</v>
      </c>
    </row>
    <row r="22" spans="2:18" ht="22.5" x14ac:dyDescent="0.25">
      <c r="B22" s="64" t="s">
        <v>44</v>
      </c>
      <c r="C22" s="65" t="s">
        <v>183</v>
      </c>
      <c r="D22" s="44">
        <v>975200</v>
      </c>
      <c r="E22" s="38">
        <f t="shared" si="26"/>
        <v>185288</v>
      </c>
      <c r="F22" s="39">
        <f t="shared" si="27"/>
        <v>1160488</v>
      </c>
      <c r="G22" s="44">
        <v>280000</v>
      </c>
      <c r="H22" s="38">
        <f t="shared" si="28"/>
        <v>53200</v>
      </c>
      <c r="I22" s="39">
        <f t="shared" si="29"/>
        <v>333200</v>
      </c>
      <c r="J22" s="44">
        <v>280000</v>
      </c>
      <c r="K22" s="38">
        <f t="shared" si="30"/>
        <v>53200</v>
      </c>
      <c r="L22" s="39">
        <f t="shared" si="31"/>
        <v>333200</v>
      </c>
      <c r="M22" s="44">
        <v>240000</v>
      </c>
      <c r="N22" s="38">
        <f t="shared" si="32"/>
        <v>45600</v>
      </c>
      <c r="O22" s="39">
        <f t="shared" si="33"/>
        <v>285600</v>
      </c>
      <c r="P22" s="45">
        <v>123200</v>
      </c>
      <c r="Q22" s="38">
        <f t="shared" si="34"/>
        <v>23408</v>
      </c>
      <c r="R22" s="119">
        <f t="shared" si="35"/>
        <v>146608</v>
      </c>
    </row>
    <row r="23" spans="2:18" ht="27.75" customHeight="1" x14ac:dyDescent="0.25">
      <c r="B23" s="262" t="s">
        <v>143</v>
      </c>
      <c r="C23" s="135"/>
      <c r="D23" s="179" t="s">
        <v>15</v>
      </c>
      <c r="E23" s="167"/>
      <c r="F23" s="76">
        <f>SUM(D10:D19)+SUM(D21:D22)</f>
        <v>8935400</v>
      </c>
      <c r="G23" s="166" t="s">
        <v>15</v>
      </c>
      <c r="H23" s="167"/>
      <c r="I23" s="76">
        <f>SUM(G10:G19)+SUM(G21:G22)</f>
        <v>3360000</v>
      </c>
      <c r="J23" s="179" t="s">
        <v>15</v>
      </c>
      <c r="K23" s="167"/>
      <c r="L23" s="76">
        <f>SUM(J10:J19)+SUM(J21:J22)</f>
        <v>3760000</v>
      </c>
      <c r="M23" s="179" t="s">
        <v>15</v>
      </c>
      <c r="N23" s="167"/>
      <c r="O23" s="76">
        <f>SUM(M10:M19)+SUM(M21:M22)</f>
        <v>3680000</v>
      </c>
      <c r="P23" s="179" t="s">
        <v>15</v>
      </c>
      <c r="Q23" s="167"/>
      <c r="R23" s="113">
        <f>SUM(P10:P19)+SUM(P21:P22)</f>
        <v>1848000</v>
      </c>
    </row>
    <row r="24" spans="2:18" ht="27.75" customHeight="1" x14ac:dyDescent="0.25">
      <c r="B24" s="263"/>
      <c r="C24" s="137"/>
      <c r="D24" s="180" t="s">
        <v>16</v>
      </c>
      <c r="E24" s="169"/>
      <c r="F24" s="77">
        <f>SUM(E10:E19)+SUM(E21:E22)</f>
        <v>1697726</v>
      </c>
      <c r="G24" s="168" t="s">
        <v>16</v>
      </c>
      <c r="H24" s="169"/>
      <c r="I24" s="77">
        <f>SUM(H10:H19)+SUM(H21:H22)</f>
        <v>638400</v>
      </c>
      <c r="J24" s="180" t="s">
        <v>16</v>
      </c>
      <c r="K24" s="169"/>
      <c r="L24" s="77">
        <f>SUM(K10:K19)+SUM(K21:K22)</f>
        <v>714400</v>
      </c>
      <c r="M24" s="180" t="s">
        <v>16</v>
      </c>
      <c r="N24" s="169"/>
      <c r="O24" s="77">
        <f>SUM(N10:N19)+SUM(N21:N22)</f>
        <v>699200</v>
      </c>
      <c r="P24" s="180" t="s">
        <v>16</v>
      </c>
      <c r="Q24" s="169"/>
      <c r="R24" s="114">
        <f>SUM(Q10:Q19)+SUM(Q21:Q22)</f>
        <v>351120</v>
      </c>
    </row>
    <row r="25" spans="2:18" ht="32.25" customHeight="1" x14ac:dyDescent="0.25">
      <c r="B25" s="264"/>
      <c r="C25" s="265"/>
      <c r="D25" s="206" t="s">
        <v>17</v>
      </c>
      <c r="E25" s="207"/>
      <c r="F25" s="46">
        <f>SUM(F23:F24)</f>
        <v>10633126</v>
      </c>
      <c r="G25" s="266" t="s">
        <v>17</v>
      </c>
      <c r="H25" s="207"/>
      <c r="I25" s="46">
        <f>SUM(I23:I24)</f>
        <v>3998400</v>
      </c>
      <c r="J25" s="206" t="s">
        <v>17</v>
      </c>
      <c r="K25" s="207"/>
      <c r="L25" s="46">
        <f>SUM(L23:L24)</f>
        <v>4474400</v>
      </c>
      <c r="M25" s="206" t="s">
        <v>17</v>
      </c>
      <c r="N25" s="207"/>
      <c r="O25" s="46">
        <f>SUM(O23:O24)</f>
        <v>4379200</v>
      </c>
      <c r="P25" s="206" t="s">
        <v>17</v>
      </c>
      <c r="Q25" s="207"/>
      <c r="R25" s="115">
        <f>SUM(R23:R24)</f>
        <v>2199120</v>
      </c>
    </row>
  </sheetData>
  <mergeCells count="35">
    <mergeCell ref="D25:E25"/>
    <mergeCell ref="G25:H25"/>
    <mergeCell ref="J25:K25"/>
    <mergeCell ref="M25:N25"/>
    <mergeCell ref="B23:C25"/>
    <mergeCell ref="D23:E23"/>
    <mergeCell ref="G23:H23"/>
    <mergeCell ref="J23:K23"/>
    <mergeCell ref="M23:N23"/>
    <mergeCell ref="D24:E24"/>
    <mergeCell ref="G24:H24"/>
    <mergeCell ref="J24:K24"/>
    <mergeCell ref="M24:N24"/>
    <mergeCell ref="P23:Q23"/>
    <mergeCell ref="P24:Q24"/>
    <mergeCell ref="P25:Q25"/>
    <mergeCell ref="B1:L1"/>
    <mergeCell ref="B3:O3"/>
    <mergeCell ref="B4:O4"/>
    <mergeCell ref="B5:O5"/>
    <mergeCell ref="B6:B8"/>
    <mergeCell ref="C6:C8"/>
    <mergeCell ref="E6:F6"/>
    <mergeCell ref="H6:I6"/>
    <mergeCell ref="K6:L6"/>
    <mergeCell ref="N6:O6"/>
    <mergeCell ref="E7:F7"/>
    <mergeCell ref="H7:I7"/>
    <mergeCell ref="K7:L7"/>
    <mergeCell ref="B2:R2"/>
    <mergeCell ref="B9:R9"/>
    <mergeCell ref="B20:R20"/>
    <mergeCell ref="Q6:R6"/>
    <mergeCell ref="Q7:R7"/>
    <mergeCell ref="N7:O7"/>
  </mergeCells>
  <pageMargins left="0.19685039370078741" right="0.11811023622047245" top="0.19685039370078741" bottom="0.15748031496062992" header="0.31496062992125984" footer="0.31496062992125984"/>
  <pageSetup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CB5D7-3666-4464-B076-80679981C4C6}">
  <dimension ref="B1:R22"/>
  <sheetViews>
    <sheetView topLeftCell="B2" zoomScale="90" zoomScaleNormal="90" workbookViewId="0">
      <selection activeCell="B4" sqref="B4"/>
    </sheetView>
  </sheetViews>
  <sheetFormatPr baseColWidth="10" defaultColWidth="11.42578125" defaultRowHeight="15" x14ac:dyDescent="0.25"/>
  <cols>
    <col min="1" max="1" width="0.85546875" customWidth="1"/>
    <col min="2" max="2" width="5.28515625" customWidth="1"/>
    <col min="3" max="3" width="63.140625" customWidth="1"/>
    <col min="4" max="4" width="11.85546875" customWidth="1"/>
    <col min="5" max="5" width="10.28515625" customWidth="1"/>
    <col min="6" max="6" width="15.140625" customWidth="1"/>
    <col min="7" max="7" width="12.42578125" customWidth="1"/>
    <col min="8" max="8" width="9.140625"/>
    <col min="9" max="9" width="16.140625" customWidth="1"/>
    <col min="10" max="11" width="9.140625"/>
    <col min="12" max="12" width="14.140625" customWidth="1"/>
    <col min="13" max="14" width="9.140625"/>
    <col min="15" max="15" width="14.85546875" customWidth="1"/>
    <col min="16" max="17" width="9.140625"/>
    <col min="18" max="18" width="14.140625" customWidth="1"/>
  </cols>
  <sheetData>
    <row r="1" spans="2:18" x14ac:dyDescent="0.25"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</row>
    <row r="2" spans="2:18" ht="69" customHeight="1" x14ac:dyDescent="0.25">
      <c r="B2" s="214" t="s">
        <v>0</v>
      </c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6"/>
    </row>
    <row r="3" spans="2:18" ht="9" customHeight="1" x14ac:dyDescent="0.25">
      <c r="B3" s="273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107"/>
      <c r="Q3" s="107"/>
      <c r="R3" s="99"/>
    </row>
    <row r="4" spans="2:18" ht="16.5" customHeight="1" x14ac:dyDescent="0.25">
      <c r="B4" s="273" t="s">
        <v>184</v>
      </c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108"/>
      <c r="Q4" s="108"/>
      <c r="R4" s="98"/>
    </row>
    <row r="5" spans="2:18" ht="7.5" customHeight="1" x14ac:dyDescent="0.25">
      <c r="B5" s="273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106"/>
      <c r="Q5" s="106"/>
      <c r="R5" s="118"/>
    </row>
    <row r="6" spans="2:18" ht="36" customHeight="1" x14ac:dyDescent="0.25">
      <c r="B6" s="219" t="s">
        <v>2</v>
      </c>
      <c r="C6" s="156" t="s">
        <v>3</v>
      </c>
      <c r="D6" s="10" t="s">
        <v>4</v>
      </c>
      <c r="E6" s="159" t="s">
        <v>19</v>
      </c>
      <c r="F6" s="160"/>
      <c r="G6" s="18" t="s">
        <v>4</v>
      </c>
      <c r="H6" s="275" t="s">
        <v>22</v>
      </c>
      <c r="I6" s="217"/>
      <c r="J6" s="10" t="s">
        <v>4</v>
      </c>
      <c r="K6" s="159" t="s">
        <v>185</v>
      </c>
      <c r="L6" s="160"/>
      <c r="M6" s="18" t="s">
        <v>4</v>
      </c>
      <c r="N6" s="181"/>
      <c r="O6" s="217"/>
      <c r="P6" s="10" t="s">
        <v>4</v>
      </c>
      <c r="Q6" s="159"/>
      <c r="R6" s="260"/>
    </row>
    <row r="7" spans="2:18" ht="29.25" customHeight="1" x14ac:dyDescent="0.25">
      <c r="B7" s="220"/>
      <c r="C7" s="157"/>
      <c r="D7" s="10" t="s">
        <v>7</v>
      </c>
      <c r="E7" s="161">
        <v>23107</v>
      </c>
      <c r="F7" s="162"/>
      <c r="G7" s="18" t="s">
        <v>7</v>
      </c>
      <c r="H7" s="183" t="s">
        <v>186</v>
      </c>
      <c r="I7" s="218"/>
      <c r="J7" s="10" t="s">
        <v>7</v>
      </c>
      <c r="K7" s="161">
        <v>4575</v>
      </c>
      <c r="L7" s="162"/>
      <c r="M7" s="18" t="s">
        <v>7</v>
      </c>
      <c r="N7" s="176"/>
      <c r="O7" s="177"/>
      <c r="P7" s="10" t="s">
        <v>7</v>
      </c>
      <c r="Q7" s="161"/>
      <c r="R7" s="261"/>
    </row>
    <row r="8" spans="2:18" ht="33.75" customHeight="1" x14ac:dyDescent="0.25">
      <c r="B8" s="221"/>
      <c r="C8" s="158"/>
      <c r="D8" s="11" t="s">
        <v>8</v>
      </c>
      <c r="E8" s="12" t="s">
        <v>9</v>
      </c>
      <c r="F8" s="13" t="s">
        <v>10</v>
      </c>
      <c r="G8" s="19" t="s">
        <v>8</v>
      </c>
      <c r="H8" s="20" t="s">
        <v>9</v>
      </c>
      <c r="I8" s="21" t="s">
        <v>10</v>
      </c>
      <c r="J8" s="11" t="s">
        <v>8</v>
      </c>
      <c r="K8" s="12" t="s">
        <v>9</v>
      </c>
      <c r="L8" s="13" t="s">
        <v>10</v>
      </c>
      <c r="M8" s="19" t="s">
        <v>8</v>
      </c>
      <c r="N8" s="20" t="s">
        <v>9</v>
      </c>
      <c r="O8" s="21" t="s">
        <v>10</v>
      </c>
      <c r="P8" s="11" t="s">
        <v>8</v>
      </c>
      <c r="Q8" s="12" t="s">
        <v>9</v>
      </c>
      <c r="R8" s="61" t="s">
        <v>10</v>
      </c>
    </row>
    <row r="9" spans="2:18" ht="28.5" customHeight="1" x14ac:dyDescent="0.25">
      <c r="B9" s="267" t="s">
        <v>187</v>
      </c>
      <c r="C9" s="268"/>
      <c r="D9" s="268"/>
      <c r="E9" s="268"/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269"/>
    </row>
    <row r="10" spans="2:18" ht="21" customHeight="1" x14ac:dyDescent="0.25">
      <c r="B10" s="120" t="s">
        <v>170</v>
      </c>
      <c r="C10" s="130" t="s">
        <v>188</v>
      </c>
      <c r="D10" s="45">
        <v>721400</v>
      </c>
      <c r="E10" s="40">
        <f t="shared" ref="E10:E19" si="0">19%*D10</f>
        <v>137066</v>
      </c>
      <c r="F10" s="41">
        <f t="shared" ref="F10:F19" si="1">D10+E10</f>
        <v>858466</v>
      </c>
      <c r="G10" s="45">
        <v>400000</v>
      </c>
      <c r="H10" s="40">
        <f t="shared" ref="H10" si="2">19%*G10</f>
        <v>76000</v>
      </c>
      <c r="I10" s="41">
        <f t="shared" ref="I10" si="3">G10+H10</f>
        <v>476000</v>
      </c>
      <c r="J10" s="45">
        <v>350000</v>
      </c>
      <c r="K10" s="40">
        <f t="shared" ref="K10:K19" si="4">19%*J10</f>
        <v>66500</v>
      </c>
      <c r="L10" s="41">
        <f t="shared" ref="L10:L19" si="5">J10+K10</f>
        <v>416500</v>
      </c>
      <c r="M10" s="45"/>
      <c r="N10" s="40">
        <f t="shared" ref="N10:N19" si="6">19%*M10</f>
        <v>0</v>
      </c>
      <c r="O10" s="41">
        <f t="shared" ref="O10:O19" si="7">M10+N10</f>
        <v>0</v>
      </c>
      <c r="P10" s="45"/>
      <c r="Q10" s="40">
        <f t="shared" ref="Q10:Q19" si="8">19%*P10</f>
        <v>0</v>
      </c>
      <c r="R10" s="122">
        <f t="shared" ref="R10:R19" si="9">P10+Q10</f>
        <v>0</v>
      </c>
    </row>
    <row r="11" spans="2:18" ht="21" customHeight="1" x14ac:dyDescent="0.25">
      <c r="B11" s="64" t="s">
        <v>27</v>
      </c>
      <c r="C11" s="130" t="s">
        <v>189</v>
      </c>
      <c r="D11" s="44">
        <v>721400</v>
      </c>
      <c r="E11" s="40">
        <f t="shared" si="0"/>
        <v>137066</v>
      </c>
      <c r="F11" s="41">
        <f t="shared" si="1"/>
        <v>858466</v>
      </c>
      <c r="G11" s="44">
        <v>400000</v>
      </c>
      <c r="H11" s="40">
        <f>19%*G11</f>
        <v>76000</v>
      </c>
      <c r="I11" s="41">
        <f>G11+H11</f>
        <v>476000</v>
      </c>
      <c r="J11" s="44">
        <v>350000</v>
      </c>
      <c r="K11" s="38">
        <f t="shared" si="4"/>
        <v>66500</v>
      </c>
      <c r="L11" s="39">
        <f t="shared" si="5"/>
        <v>416500</v>
      </c>
      <c r="M11" s="44"/>
      <c r="N11" s="38">
        <f t="shared" si="6"/>
        <v>0</v>
      </c>
      <c r="O11" s="39">
        <f t="shared" si="7"/>
        <v>0</v>
      </c>
      <c r="P11" s="45"/>
      <c r="Q11" s="38">
        <f t="shared" si="8"/>
        <v>0</v>
      </c>
      <c r="R11" s="119">
        <f t="shared" si="9"/>
        <v>0</v>
      </c>
    </row>
    <row r="12" spans="2:18" ht="21" customHeight="1" x14ac:dyDescent="0.25">
      <c r="B12" s="64" t="s">
        <v>29</v>
      </c>
      <c r="C12" s="130" t="s">
        <v>190</v>
      </c>
      <c r="D12" s="44">
        <v>721400</v>
      </c>
      <c r="E12" s="40">
        <f t="shared" si="0"/>
        <v>137066</v>
      </c>
      <c r="F12" s="41">
        <f t="shared" si="1"/>
        <v>858466</v>
      </c>
      <c r="G12" s="44">
        <v>400000</v>
      </c>
      <c r="H12" s="40">
        <f>19%*G12</f>
        <v>76000</v>
      </c>
      <c r="I12" s="41">
        <f>G12+H12</f>
        <v>476000</v>
      </c>
      <c r="J12" s="44">
        <v>350000</v>
      </c>
      <c r="K12" s="38">
        <f t="shared" si="4"/>
        <v>66500</v>
      </c>
      <c r="L12" s="39">
        <f t="shared" si="5"/>
        <v>416500</v>
      </c>
      <c r="M12" s="44"/>
      <c r="N12" s="38">
        <f t="shared" si="6"/>
        <v>0</v>
      </c>
      <c r="O12" s="39">
        <f t="shared" si="7"/>
        <v>0</v>
      </c>
      <c r="P12" s="45"/>
      <c r="Q12" s="38">
        <f t="shared" si="8"/>
        <v>0</v>
      </c>
      <c r="R12" s="119">
        <f t="shared" si="9"/>
        <v>0</v>
      </c>
    </row>
    <row r="13" spans="2:18" ht="21" customHeight="1" x14ac:dyDescent="0.25">
      <c r="B13" s="64" t="s">
        <v>31</v>
      </c>
      <c r="C13" s="130" t="s">
        <v>191</v>
      </c>
      <c r="D13" s="44">
        <v>721400</v>
      </c>
      <c r="E13" s="40">
        <f t="shared" si="0"/>
        <v>137066</v>
      </c>
      <c r="F13" s="41">
        <f t="shared" si="1"/>
        <v>858466</v>
      </c>
      <c r="G13" s="44">
        <v>400000</v>
      </c>
      <c r="H13" s="40">
        <f t="shared" ref="H13:H19" si="10">19%*G13</f>
        <v>76000</v>
      </c>
      <c r="I13" s="41">
        <f t="shared" ref="I13:I19" si="11">G13+H13</f>
        <v>476000</v>
      </c>
      <c r="J13" s="44">
        <v>350000</v>
      </c>
      <c r="K13" s="38">
        <f t="shared" si="4"/>
        <v>66500</v>
      </c>
      <c r="L13" s="39">
        <f t="shared" si="5"/>
        <v>416500</v>
      </c>
      <c r="M13" s="44"/>
      <c r="N13" s="38">
        <f t="shared" si="6"/>
        <v>0</v>
      </c>
      <c r="O13" s="39">
        <f t="shared" si="7"/>
        <v>0</v>
      </c>
      <c r="P13" s="45"/>
      <c r="Q13" s="38">
        <f t="shared" si="8"/>
        <v>0</v>
      </c>
      <c r="R13" s="119">
        <f t="shared" si="9"/>
        <v>0</v>
      </c>
    </row>
    <row r="14" spans="2:18" ht="21" customHeight="1" x14ac:dyDescent="0.25">
      <c r="B14" s="64" t="s">
        <v>33</v>
      </c>
      <c r="C14" s="130" t="s">
        <v>192</v>
      </c>
      <c r="D14" s="44">
        <v>721400</v>
      </c>
      <c r="E14" s="40">
        <f t="shared" si="0"/>
        <v>137066</v>
      </c>
      <c r="F14" s="41">
        <f t="shared" si="1"/>
        <v>858466</v>
      </c>
      <c r="G14" s="44">
        <v>400000</v>
      </c>
      <c r="H14" s="40">
        <f t="shared" si="10"/>
        <v>76000</v>
      </c>
      <c r="I14" s="41">
        <f t="shared" si="11"/>
        <v>476000</v>
      </c>
      <c r="J14" s="44">
        <v>350000</v>
      </c>
      <c r="K14" s="38">
        <f t="shared" si="4"/>
        <v>66500</v>
      </c>
      <c r="L14" s="39">
        <f t="shared" si="5"/>
        <v>416500</v>
      </c>
      <c r="M14" s="44"/>
      <c r="N14" s="38">
        <f t="shared" si="6"/>
        <v>0</v>
      </c>
      <c r="O14" s="39">
        <f t="shared" si="7"/>
        <v>0</v>
      </c>
      <c r="P14" s="45"/>
      <c r="Q14" s="38">
        <f t="shared" si="8"/>
        <v>0</v>
      </c>
      <c r="R14" s="119">
        <f t="shared" si="9"/>
        <v>0</v>
      </c>
    </row>
    <row r="15" spans="2:18" ht="21" customHeight="1" x14ac:dyDescent="0.25">
      <c r="B15" s="66" t="s">
        <v>35</v>
      </c>
      <c r="C15" s="130" t="s">
        <v>193</v>
      </c>
      <c r="D15" s="44">
        <v>721400</v>
      </c>
      <c r="E15" s="40">
        <f t="shared" si="0"/>
        <v>137066</v>
      </c>
      <c r="F15" s="41">
        <f t="shared" si="1"/>
        <v>858466</v>
      </c>
      <c r="G15" s="44">
        <v>400000</v>
      </c>
      <c r="H15" s="40">
        <f t="shared" si="10"/>
        <v>76000</v>
      </c>
      <c r="I15" s="41">
        <f t="shared" si="11"/>
        <v>476000</v>
      </c>
      <c r="J15" s="44">
        <v>350000</v>
      </c>
      <c r="K15" s="38">
        <f t="shared" si="4"/>
        <v>66500</v>
      </c>
      <c r="L15" s="39">
        <f t="shared" si="5"/>
        <v>416500</v>
      </c>
      <c r="M15" s="44"/>
      <c r="N15" s="38">
        <f t="shared" si="6"/>
        <v>0</v>
      </c>
      <c r="O15" s="39">
        <f t="shared" si="7"/>
        <v>0</v>
      </c>
      <c r="P15" s="45"/>
      <c r="Q15" s="38">
        <f t="shared" si="8"/>
        <v>0</v>
      </c>
      <c r="R15" s="119">
        <f t="shared" si="9"/>
        <v>0</v>
      </c>
    </row>
    <row r="16" spans="2:18" ht="21" customHeight="1" x14ac:dyDescent="0.25">
      <c r="B16" s="64" t="s">
        <v>37</v>
      </c>
      <c r="C16" s="130" t="s">
        <v>189</v>
      </c>
      <c r="D16" s="44">
        <v>721400</v>
      </c>
      <c r="E16" s="40">
        <f t="shared" si="0"/>
        <v>137066</v>
      </c>
      <c r="F16" s="41">
        <f t="shared" si="1"/>
        <v>858466</v>
      </c>
      <c r="G16" s="44">
        <v>400000</v>
      </c>
      <c r="H16" s="40">
        <f t="shared" si="10"/>
        <v>76000</v>
      </c>
      <c r="I16" s="41">
        <f t="shared" si="11"/>
        <v>476000</v>
      </c>
      <c r="J16" s="44">
        <v>350000</v>
      </c>
      <c r="K16" s="38">
        <f t="shared" si="4"/>
        <v>66500</v>
      </c>
      <c r="L16" s="39">
        <f t="shared" si="5"/>
        <v>416500</v>
      </c>
      <c r="M16" s="44"/>
      <c r="N16" s="38">
        <f t="shared" si="6"/>
        <v>0</v>
      </c>
      <c r="O16" s="39">
        <f t="shared" si="7"/>
        <v>0</v>
      </c>
      <c r="P16" s="45"/>
      <c r="Q16" s="38">
        <f t="shared" si="8"/>
        <v>0</v>
      </c>
      <c r="R16" s="119">
        <f t="shared" si="9"/>
        <v>0</v>
      </c>
    </row>
    <row r="17" spans="2:18" ht="21" customHeight="1" x14ac:dyDescent="0.25">
      <c r="B17" s="64" t="s">
        <v>39</v>
      </c>
      <c r="C17" s="130" t="s">
        <v>189</v>
      </c>
      <c r="D17" s="88">
        <v>721400</v>
      </c>
      <c r="E17" s="127">
        <f t="shared" si="0"/>
        <v>137066</v>
      </c>
      <c r="F17" s="128">
        <f t="shared" si="1"/>
        <v>858466</v>
      </c>
      <c r="G17" s="88">
        <v>400000</v>
      </c>
      <c r="H17" s="127">
        <f t="shared" si="10"/>
        <v>76000</v>
      </c>
      <c r="I17" s="128">
        <f t="shared" si="11"/>
        <v>476000</v>
      </c>
      <c r="J17" s="88">
        <v>350000</v>
      </c>
      <c r="K17" s="123">
        <f t="shared" si="4"/>
        <v>66500</v>
      </c>
      <c r="L17" s="124">
        <f t="shared" si="5"/>
        <v>416500</v>
      </c>
      <c r="M17" s="88"/>
      <c r="N17" s="123">
        <f t="shared" si="6"/>
        <v>0</v>
      </c>
      <c r="O17" s="124">
        <f t="shared" si="7"/>
        <v>0</v>
      </c>
      <c r="P17" s="45"/>
      <c r="Q17" s="123">
        <f t="shared" si="8"/>
        <v>0</v>
      </c>
      <c r="R17" s="125">
        <f t="shared" si="9"/>
        <v>0</v>
      </c>
    </row>
    <row r="18" spans="2:18" ht="21" customHeight="1" x14ac:dyDescent="0.25">
      <c r="B18" s="64" t="s">
        <v>65</v>
      </c>
      <c r="C18" s="130" t="s">
        <v>189</v>
      </c>
      <c r="D18" s="44">
        <v>721400</v>
      </c>
      <c r="E18" s="127">
        <f t="shared" si="0"/>
        <v>137066</v>
      </c>
      <c r="F18" s="128">
        <f t="shared" si="1"/>
        <v>858466</v>
      </c>
      <c r="G18" s="44">
        <v>400000</v>
      </c>
      <c r="H18" s="40">
        <f t="shared" si="10"/>
        <v>76000</v>
      </c>
      <c r="I18" s="41">
        <f t="shared" si="11"/>
        <v>476000</v>
      </c>
      <c r="J18" s="44">
        <v>350000</v>
      </c>
      <c r="K18" s="38">
        <f t="shared" si="4"/>
        <v>66500</v>
      </c>
      <c r="L18" s="39">
        <f t="shared" si="5"/>
        <v>416500</v>
      </c>
      <c r="M18" s="44"/>
      <c r="N18" s="38">
        <f t="shared" si="6"/>
        <v>0</v>
      </c>
      <c r="O18" s="39">
        <f t="shared" si="7"/>
        <v>0</v>
      </c>
      <c r="P18" s="45"/>
      <c r="Q18" s="38">
        <f t="shared" si="8"/>
        <v>0</v>
      </c>
      <c r="R18" s="119">
        <f t="shared" si="9"/>
        <v>0</v>
      </c>
    </row>
    <row r="19" spans="2:18" ht="21" customHeight="1" x14ac:dyDescent="0.25">
      <c r="B19" s="64" t="s">
        <v>67</v>
      </c>
      <c r="C19" s="130" t="s">
        <v>189</v>
      </c>
      <c r="D19" s="88">
        <v>721400</v>
      </c>
      <c r="E19" s="83">
        <f t="shared" si="0"/>
        <v>137066</v>
      </c>
      <c r="F19" s="84">
        <f t="shared" si="1"/>
        <v>858466</v>
      </c>
      <c r="G19" s="88">
        <v>400000</v>
      </c>
      <c r="H19" s="83">
        <f t="shared" si="10"/>
        <v>76000</v>
      </c>
      <c r="I19" s="84">
        <f t="shared" si="11"/>
        <v>476000</v>
      </c>
      <c r="J19" s="88">
        <v>350000</v>
      </c>
      <c r="K19" s="123">
        <f t="shared" si="4"/>
        <v>66500</v>
      </c>
      <c r="L19" s="124">
        <f t="shared" si="5"/>
        <v>416500</v>
      </c>
      <c r="M19" s="88"/>
      <c r="N19" s="123">
        <f t="shared" si="6"/>
        <v>0</v>
      </c>
      <c r="O19" s="124">
        <f t="shared" si="7"/>
        <v>0</v>
      </c>
      <c r="P19" s="45"/>
      <c r="Q19" s="123">
        <f t="shared" si="8"/>
        <v>0</v>
      </c>
      <c r="R19" s="125">
        <f t="shared" si="9"/>
        <v>0</v>
      </c>
    </row>
    <row r="20" spans="2:18" ht="27.75" customHeight="1" x14ac:dyDescent="0.25">
      <c r="B20" s="262" t="s">
        <v>143</v>
      </c>
      <c r="C20" s="135"/>
      <c r="D20" s="179" t="s">
        <v>15</v>
      </c>
      <c r="E20" s="167"/>
      <c r="F20" s="76">
        <f>SUM(D10:D19)</f>
        <v>7214000</v>
      </c>
      <c r="G20" s="166" t="s">
        <v>15</v>
      </c>
      <c r="H20" s="167"/>
      <c r="I20" s="76">
        <f>SUM(G10:G19)</f>
        <v>4000000</v>
      </c>
      <c r="J20" s="179" t="s">
        <v>15</v>
      </c>
      <c r="K20" s="167"/>
      <c r="L20" s="76">
        <f>SUM(J10:J19)</f>
        <v>3500000</v>
      </c>
      <c r="M20" s="179" t="s">
        <v>15</v>
      </c>
      <c r="N20" s="167"/>
      <c r="O20" s="76">
        <f>SUM(M10:M19)</f>
        <v>0</v>
      </c>
      <c r="P20" s="179" t="s">
        <v>15</v>
      </c>
      <c r="Q20" s="167"/>
      <c r="R20" s="76">
        <f>SUM(P10:P19)</f>
        <v>0</v>
      </c>
    </row>
    <row r="21" spans="2:18" ht="27.75" customHeight="1" x14ac:dyDescent="0.25">
      <c r="B21" s="263"/>
      <c r="C21" s="137"/>
      <c r="D21" s="180" t="s">
        <v>16</v>
      </c>
      <c r="E21" s="169"/>
      <c r="F21" s="77">
        <f>SUM(E10:E19)</f>
        <v>1370660</v>
      </c>
      <c r="G21" s="168" t="s">
        <v>16</v>
      </c>
      <c r="H21" s="169"/>
      <c r="I21" s="77">
        <f>SUM(H10:H19)</f>
        <v>760000</v>
      </c>
      <c r="J21" s="180" t="s">
        <v>16</v>
      </c>
      <c r="K21" s="169"/>
      <c r="L21" s="77">
        <f>SUM(K10:K19)</f>
        <v>665000</v>
      </c>
      <c r="M21" s="180" t="s">
        <v>16</v>
      </c>
      <c r="N21" s="169"/>
      <c r="O21" s="77">
        <f>SUM(N10:N19)</f>
        <v>0</v>
      </c>
      <c r="P21" s="180" t="s">
        <v>16</v>
      </c>
      <c r="Q21" s="169"/>
      <c r="R21" s="77">
        <f>SUM(Q10:Q19)</f>
        <v>0</v>
      </c>
    </row>
    <row r="22" spans="2:18" ht="32.25" customHeight="1" x14ac:dyDescent="0.25">
      <c r="B22" s="264"/>
      <c r="C22" s="265"/>
      <c r="D22" s="206" t="s">
        <v>17</v>
      </c>
      <c r="E22" s="207"/>
      <c r="F22" s="46">
        <f>SUM(F20:F21)</f>
        <v>8584660</v>
      </c>
      <c r="G22" s="266" t="s">
        <v>17</v>
      </c>
      <c r="H22" s="207"/>
      <c r="I22" s="46">
        <f>SUM(I20:I21)</f>
        <v>4760000</v>
      </c>
      <c r="J22" s="206" t="s">
        <v>17</v>
      </c>
      <c r="K22" s="207"/>
      <c r="L22" s="46">
        <f>SUM(L20:L21)</f>
        <v>4165000</v>
      </c>
      <c r="M22" s="206" t="s">
        <v>17</v>
      </c>
      <c r="N22" s="207"/>
      <c r="O22" s="46">
        <f>SUM(O20:O21)</f>
        <v>0</v>
      </c>
      <c r="P22" s="206" t="s">
        <v>17</v>
      </c>
      <c r="Q22" s="207"/>
      <c r="R22" s="46">
        <f>SUM(R20:R21)</f>
        <v>0</v>
      </c>
    </row>
  </sheetData>
  <mergeCells count="34">
    <mergeCell ref="D22:E22"/>
    <mergeCell ref="G22:H22"/>
    <mergeCell ref="J22:K22"/>
    <mergeCell ref="D21:E21"/>
    <mergeCell ref="G21:H21"/>
    <mergeCell ref="J21:K21"/>
    <mergeCell ref="M21:N21"/>
    <mergeCell ref="P21:Q21"/>
    <mergeCell ref="M22:N22"/>
    <mergeCell ref="N6:O6"/>
    <mergeCell ref="Q6:R6"/>
    <mergeCell ref="P22:Q22"/>
    <mergeCell ref="B9:R9"/>
    <mergeCell ref="B20:C22"/>
    <mergeCell ref="D20:E20"/>
    <mergeCell ref="G20:H20"/>
    <mergeCell ref="J20:K20"/>
    <mergeCell ref="M20:N20"/>
    <mergeCell ref="P20:Q20"/>
    <mergeCell ref="B6:B8"/>
    <mergeCell ref="C6:C8"/>
    <mergeCell ref="E6:F6"/>
    <mergeCell ref="E7:F7"/>
    <mergeCell ref="H7:I7"/>
    <mergeCell ref="K7:L7"/>
    <mergeCell ref="N7:O7"/>
    <mergeCell ref="Q7:R7"/>
    <mergeCell ref="H6:I6"/>
    <mergeCell ref="K6:L6"/>
    <mergeCell ref="B1:L1"/>
    <mergeCell ref="B2:R2"/>
    <mergeCell ref="B3:O3"/>
    <mergeCell ref="B4:O4"/>
    <mergeCell ref="B5:O5"/>
  </mergeCells>
  <pageMargins left="0.19685039370078741" right="0.11811023622047245" top="0.19685039370078741" bottom="0.15748031496062992" header="0.31496062992125984" footer="0.31496062992125984"/>
  <pageSetup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S992"/>
  <sheetViews>
    <sheetView tabSelected="1" topLeftCell="B1" zoomScale="90" zoomScaleNormal="90" workbookViewId="0">
      <selection activeCell="M12" sqref="M12"/>
    </sheetView>
  </sheetViews>
  <sheetFormatPr baseColWidth="10" defaultColWidth="14.42578125" defaultRowHeight="15" customHeight="1" x14ac:dyDescent="0.2"/>
  <cols>
    <col min="1" max="1" width="5.28515625" style="31" customWidth="1"/>
    <col min="2" max="2" width="55.85546875" style="31" customWidth="1"/>
    <col min="3" max="11" width="9.85546875" style="42" customWidth="1"/>
    <col min="12" max="12" width="9.85546875" style="42" hidden="1" customWidth="1"/>
    <col min="13" max="13" width="16.7109375" style="31" customWidth="1"/>
    <col min="14" max="14" width="14.42578125" style="30" customWidth="1"/>
    <col min="15" max="15" width="12.5703125" style="30" customWidth="1"/>
    <col min="16" max="16" width="14.7109375" style="30" customWidth="1"/>
    <col min="17" max="18" width="14.140625" style="30" customWidth="1"/>
    <col min="19" max="19" width="13" style="31" customWidth="1"/>
    <col min="20" max="23" width="10.7109375" style="31" customWidth="1"/>
    <col min="24" max="16384" width="14.42578125" style="31"/>
  </cols>
  <sheetData>
    <row r="1" spans="1:19" ht="31.5" customHeight="1" x14ac:dyDescent="0.2">
      <c r="A1" s="277" t="s">
        <v>194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48"/>
      <c r="P1" s="48"/>
      <c r="Q1" s="48"/>
      <c r="R1" s="48"/>
    </row>
    <row r="2" spans="1:19" ht="35.25" customHeight="1" x14ac:dyDescent="0.2">
      <c r="A2" s="282" t="s">
        <v>195</v>
      </c>
      <c r="B2" s="284" t="s">
        <v>3</v>
      </c>
      <c r="C2" s="276" t="s">
        <v>196</v>
      </c>
      <c r="D2" s="276"/>
      <c r="E2" s="276"/>
      <c r="F2" s="276"/>
      <c r="G2" s="276"/>
      <c r="H2" s="276"/>
      <c r="I2" s="276"/>
      <c r="J2" s="276"/>
      <c r="K2" s="276"/>
      <c r="L2" s="276"/>
      <c r="M2" s="286" t="s">
        <v>197</v>
      </c>
      <c r="N2" s="288" t="s">
        <v>198</v>
      </c>
      <c r="O2" s="279" t="s">
        <v>199</v>
      </c>
      <c r="P2" s="280"/>
      <c r="Q2" s="280"/>
      <c r="R2" s="281"/>
    </row>
    <row r="3" spans="1:19" ht="45.75" customHeight="1" x14ac:dyDescent="0.2">
      <c r="A3" s="283"/>
      <c r="B3" s="285"/>
      <c r="C3" s="47" t="str">
        <f>'LOTE 2(Hornos, Muflas, Nev, In)'!E6</f>
        <v>COMPAÑÍA NACIONAL DE METROLOGIA SAS</v>
      </c>
      <c r="D3" s="47" t="str">
        <f>'LOTE 1(Multiparametros)'!E6</f>
        <v>METRILAB LTDA</v>
      </c>
      <c r="E3" s="47" t="str">
        <f>'LOTE 2(Hornos, Muflas, Nev, In)'!H6</f>
        <v>METROLOGIC COLOMBIA SAS</v>
      </c>
      <c r="F3" s="47" t="str">
        <f>'LOTE 2(Hornos, Muflas, Nev, In)'!K6</f>
        <v xml:space="preserve">INDUSTRIA Y METROLOGIA LTDA </v>
      </c>
      <c r="G3" s="47" t="str">
        <f>'LOTE 3(Micro y Disp)'!K6</f>
        <v>DETECTO DE COLOMBIA LTDA</v>
      </c>
      <c r="H3" s="47" t="str">
        <f>'LOTE 2(Hornos, Muflas, Nev, In)'!N6</f>
        <v>UNION METROLOGICA LTDA</v>
      </c>
      <c r="I3" s="47" t="str">
        <f>'LOTE 5(Balanzas)'!T6</f>
        <v xml:space="preserve">METROLOGIA Y CALIBRACION METROCAL LTDA </v>
      </c>
      <c r="J3" s="47" t="str">
        <f>'LOTE 5(Balanzas)'!W6</f>
        <v xml:space="preserve">CELCIUS METROLOGIA </v>
      </c>
      <c r="K3" s="47" t="str">
        <f>'LOTE 8(termomet)'!K6</f>
        <v>PINZUAR SAS</v>
      </c>
      <c r="L3" s="47"/>
      <c r="M3" s="287"/>
      <c r="N3" s="289"/>
      <c r="O3" s="100" t="s">
        <v>200</v>
      </c>
      <c r="P3" s="101" t="s">
        <v>201</v>
      </c>
      <c r="Q3" s="101" t="s">
        <v>202</v>
      </c>
      <c r="R3" s="101" t="s">
        <v>203</v>
      </c>
    </row>
    <row r="4" spans="1:19" s="42" customFormat="1" ht="62.25" customHeight="1" x14ac:dyDescent="0.25">
      <c r="A4" s="32">
        <v>1</v>
      </c>
      <c r="B4" s="52" t="str">
        <f>'LOTE 1(Multiparametros)'!B4</f>
        <v>LOTE No. 1. Calibración certificada para un (1) multiparámetro (pH, Conductividad y medidor de iones).</v>
      </c>
      <c r="C4" s="96"/>
      <c r="D4" s="96">
        <f>'LOTE 1(Multiparametros)'!F13</f>
        <v>1071000</v>
      </c>
      <c r="E4" s="97"/>
      <c r="F4" s="97"/>
      <c r="G4" s="97"/>
      <c r="H4" s="129">
        <f>'LOTE 1(Multiparametros)'!I13</f>
        <v>1071000</v>
      </c>
      <c r="I4" s="97"/>
      <c r="J4" s="97"/>
      <c r="K4" s="97"/>
      <c r="L4" s="33"/>
      <c r="M4" s="72" t="s">
        <v>204</v>
      </c>
      <c r="N4" s="102">
        <f>AVERAGEIF(C4:L4,"&gt;0")</f>
        <v>1071000</v>
      </c>
      <c r="O4" s="103">
        <f>COUNTA(C4,D4,E4,F4,G4,H4,I4,J4,K4,L4)</f>
        <v>2</v>
      </c>
      <c r="P4" s="104">
        <f t="shared" ref="P4:P9" si="0">AVERAGE(C4:L4)</f>
        <v>1071000</v>
      </c>
      <c r="Q4" s="104">
        <f t="shared" ref="Q4:Q9" si="1">MIN(C4:L4)</f>
        <v>1071000</v>
      </c>
      <c r="R4" s="104">
        <f t="shared" ref="R4:R9" si="2">MAX(C4:L4)</f>
        <v>1071000</v>
      </c>
      <c r="S4" s="51"/>
    </row>
    <row r="5" spans="1:19" s="42" customFormat="1" ht="27.75" customHeight="1" x14ac:dyDescent="0.25">
      <c r="A5" s="34">
        <v>2</v>
      </c>
      <c r="B5" s="53" t="str">
        <f>'LOTE 2(Hornos, Muflas, Nev, In)'!B4</f>
        <v>LOTE No. 2. Calibración certificada de ocho(8) hornos, dos (2) muflas, una (1) incubadora, un (1) baño termostatado.</v>
      </c>
      <c r="C5" s="96">
        <f>'LOTE 2(Hornos, Muflas, Nev, In)'!F27</f>
        <v>15253420</v>
      </c>
      <c r="D5" s="96"/>
      <c r="E5" s="97">
        <f>'LOTE 2(Hornos, Muflas, Nev, In)'!I27</f>
        <v>7247100</v>
      </c>
      <c r="F5" s="97">
        <f>'LOTE 2(Hornos, Muflas, Nev, In)'!L27</f>
        <v>9391480</v>
      </c>
      <c r="G5" s="97"/>
      <c r="H5" s="97">
        <f>'LOTE 2(Hornos, Muflas, Nev, In)'!O27</f>
        <v>8984500</v>
      </c>
      <c r="I5" s="97"/>
      <c r="J5" s="97"/>
      <c r="K5" s="97"/>
      <c r="L5" s="33"/>
      <c r="M5" s="72"/>
      <c r="N5" s="105">
        <f t="shared" ref="N5:N9" si="3">AVERAGEIF(C5:L5,"&gt;0")</f>
        <v>10219125</v>
      </c>
      <c r="O5" s="103">
        <f t="shared" ref="O5:O9" si="4">COUNTA(C5,D5,E5,F5,G5,H5,I5,J5,K5,L5)</f>
        <v>4</v>
      </c>
      <c r="P5" s="104">
        <f t="shared" si="0"/>
        <v>10219125</v>
      </c>
      <c r="Q5" s="104">
        <f t="shared" si="1"/>
        <v>7247100</v>
      </c>
      <c r="R5" s="104">
        <f t="shared" si="2"/>
        <v>15253420</v>
      </c>
    </row>
    <row r="6" spans="1:19" s="42" customFormat="1" ht="37.5" customHeight="1" x14ac:dyDescent="0.25">
      <c r="A6" s="34">
        <v>3</v>
      </c>
      <c r="B6" s="53" t="str">
        <f>'LOTE 3(Micro y Disp)'!B4</f>
        <v>LOTE No. 3. Calibración certificada de instrumentos de volumetría variables para  veintitres (23) micropipetas, dieciseis (16) dispensadores, dos (2) buretas digitales y doce (12) pipetas lowy.</v>
      </c>
      <c r="C6" s="96">
        <f>'LOTE 3(Micro y Disp)'!F65</f>
        <v>34765017</v>
      </c>
      <c r="D6" s="96"/>
      <c r="E6" s="97"/>
      <c r="F6" s="97">
        <f>'LOTE 3(Micro y Disp)'!I65</f>
        <v>14787297</v>
      </c>
      <c r="G6" s="97">
        <f>'LOTE 3(Micro y Disp)'!L65</f>
        <v>7568400</v>
      </c>
      <c r="H6" s="97">
        <f>'LOTE 3(Micro y Disp)'!O65</f>
        <v>14470400</v>
      </c>
      <c r="I6" s="97"/>
      <c r="J6" s="97"/>
      <c r="K6" s="97"/>
      <c r="L6" s="33"/>
      <c r="M6" s="72"/>
      <c r="N6" s="105">
        <f t="shared" si="3"/>
        <v>17897778.5</v>
      </c>
      <c r="O6" s="103">
        <f t="shared" si="4"/>
        <v>4</v>
      </c>
      <c r="P6" s="104">
        <f t="shared" si="0"/>
        <v>17897778.5</v>
      </c>
      <c r="Q6" s="104">
        <f t="shared" si="1"/>
        <v>7568400</v>
      </c>
      <c r="R6" s="104">
        <f t="shared" si="2"/>
        <v>34765017</v>
      </c>
    </row>
    <row r="7" spans="1:19" s="42" customFormat="1" ht="21" customHeight="1" x14ac:dyDescent="0.25">
      <c r="A7" s="34">
        <v>4</v>
      </c>
      <c r="B7" s="53" t="str">
        <f>'LOTE 4(Cab Flujo)'!B4</f>
        <v>LOTE No. 4. Calificación para dos (2) cabinas de flujo laminar.</v>
      </c>
      <c r="C7" s="96">
        <f>'LOTE 4(Cab Flujo)'!F14</f>
        <v>3141600</v>
      </c>
      <c r="D7" s="96"/>
      <c r="E7" s="97"/>
      <c r="F7" s="97"/>
      <c r="G7" s="97"/>
      <c r="H7" s="97">
        <f>'LOTE 4(Cab Flujo)'!I14</f>
        <v>1428000</v>
      </c>
      <c r="I7" s="97"/>
      <c r="J7" s="97"/>
      <c r="K7" s="97"/>
      <c r="L7" s="33"/>
      <c r="M7" s="72"/>
      <c r="N7" s="105">
        <f t="shared" si="3"/>
        <v>2284800</v>
      </c>
      <c r="O7" s="103">
        <f t="shared" si="4"/>
        <v>2</v>
      </c>
      <c r="P7" s="104">
        <f t="shared" si="0"/>
        <v>2284800</v>
      </c>
      <c r="Q7" s="104">
        <f t="shared" si="1"/>
        <v>1428000</v>
      </c>
      <c r="R7" s="104">
        <f t="shared" si="2"/>
        <v>3141600</v>
      </c>
    </row>
    <row r="8" spans="1:19" s="42" customFormat="1" ht="22.5" customHeight="1" x14ac:dyDescent="0.25">
      <c r="A8" s="34">
        <v>5</v>
      </c>
      <c r="B8" s="53" t="str">
        <f>'LOTE 5(Balanzas)'!B4</f>
        <v>LOTE No. 5. Calibración certificada para seis (6) balanzas y una (1) báscula.</v>
      </c>
      <c r="C8" s="96">
        <f>'LOTE 5(Balanzas)'!F20</f>
        <v>6335679</v>
      </c>
      <c r="D8" s="96">
        <f>'LOTE 5(Balanzas)'!I20</f>
        <v>4279677.92</v>
      </c>
      <c r="E8" s="97"/>
      <c r="F8" s="97">
        <f>'LOTE 5(Balanzas)'!L20</f>
        <v>2955067.5</v>
      </c>
      <c r="G8" s="97">
        <f>'LOTE 5(Balanzas)'!O20</f>
        <v>2439500</v>
      </c>
      <c r="H8" s="97">
        <f>'LOTE 5(Balanzas)'!R20</f>
        <v>3808000</v>
      </c>
      <c r="I8" s="97">
        <f>'LOTE 5(Balanzas)'!U20</f>
        <v>5093735.5</v>
      </c>
      <c r="J8" s="97">
        <f>'LOTE 5(Balanzas)'!X20</f>
        <v>1457892.8</v>
      </c>
      <c r="K8" s="97"/>
      <c r="L8" s="33"/>
      <c r="M8" s="72"/>
      <c r="N8" s="105">
        <f t="shared" si="3"/>
        <v>3767078.9600000004</v>
      </c>
      <c r="O8" s="103">
        <f t="shared" si="4"/>
        <v>7</v>
      </c>
      <c r="P8" s="104">
        <f t="shared" si="0"/>
        <v>3767078.9600000004</v>
      </c>
      <c r="Q8" s="104">
        <f t="shared" si="1"/>
        <v>1457892.8</v>
      </c>
      <c r="R8" s="104">
        <f t="shared" si="2"/>
        <v>6335679</v>
      </c>
    </row>
    <row r="9" spans="1:19" s="42" customFormat="1" ht="27" customHeight="1" x14ac:dyDescent="0.25">
      <c r="A9" s="34">
        <v>6</v>
      </c>
      <c r="B9" s="54" t="str">
        <f>'LOTE 6(Hidrometros)'!B4</f>
        <v>LOTE No. 6. Calibración certificada para cinco (5) hidrómetros.</v>
      </c>
      <c r="C9" s="96">
        <f>'LOTE 6(Hidrometros)'!F17</f>
        <v>3248700</v>
      </c>
      <c r="D9" s="96"/>
      <c r="E9" s="97"/>
      <c r="F9" s="97"/>
      <c r="G9" s="97"/>
      <c r="H9" s="97">
        <f>'LOTE 6(Hidrometros)'!I17</f>
        <v>1844500</v>
      </c>
      <c r="I9" s="97"/>
      <c r="J9" s="97"/>
      <c r="K9" s="97"/>
      <c r="L9" s="33"/>
      <c r="M9" s="72"/>
      <c r="N9" s="105">
        <f t="shared" si="3"/>
        <v>2546600</v>
      </c>
      <c r="O9" s="103">
        <f t="shared" si="4"/>
        <v>2</v>
      </c>
      <c r="P9" s="104">
        <f t="shared" si="0"/>
        <v>2546600</v>
      </c>
      <c r="Q9" s="104">
        <f t="shared" si="1"/>
        <v>1844500</v>
      </c>
      <c r="R9" s="104">
        <f t="shared" si="2"/>
        <v>3248700</v>
      </c>
    </row>
    <row r="10" spans="1:19" s="42" customFormat="1" ht="32.25" customHeight="1" x14ac:dyDescent="0.25">
      <c r="A10" s="34">
        <v>7</v>
      </c>
      <c r="B10" s="53" t="str">
        <f>'LOTE 7(termohigr y termometros)'!B4</f>
        <v>LOTE No. 7. Calibración certificada para diez (10) termohigrómetros y dos (2) termómetros de inmersión.</v>
      </c>
      <c r="C10" s="96">
        <f>'LOTE 7(termohigr y termometros)'!F25</f>
        <v>10633126</v>
      </c>
      <c r="D10" s="96"/>
      <c r="E10" s="97">
        <f>'LOTE 7(termohigr y termometros)'!I25</f>
        <v>3998400</v>
      </c>
      <c r="F10" s="97">
        <f>'LOTE 7(termohigr y termometros)'!L25</f>
        <v>4474400</v>
      </c>
      <c r="G10" s="97"/>
      <c r="H10" s="97">
        <f>'LOTE 7(termohigr y termometros)'!O25</f>
        <v>4379200</v>
      </c>
      <c r="I10" s="97"/>
      <c r="J10" s="97">
        <f>'LOTE 7(termohigr y termometros)'!R25</f>
        <v>2199120</v>
      </c>
      <c r="K10" s="97"/>
      <c r="L10" s="33"/>
      <c r="M10" s="72"/>
      <c r="N10" s="105">
        <f t="shared" ref="N10" si="5">AVERAGEIF(C10:L10,"&gt;0")</f>
        <v>5136849.2</v>
      </c>
      <c r="O10" s="103">
        <f t="shared" ref="O10" si="6">COUNTA(C10,D10,E10,F10,G10,H10,I10,J10,K10,L10)</f>
        <v>5</v>
      </c>
      <c r="P10" s="104">
        <f t="shared" ref="P10" si="7">AVERAGE(C10:L10)</f>
        <v>5136849.2</v>
      </c>
      <c r="Q10" s="104">
        <f t="shared" ref="Q10" si="8">MIN(C10:L10)</f>
        <v>2199120</v>
      </c>
      <c r="R10" s="104">
        <f t="shared" ref="R10" si="9">MAX(C10:L10)</f>
        <v>10633126</v>
      </c>
    </row>
    <row r="11" spans="1:19" s="42" customFormat="1" ht="32.25" customHeight="1" x14ac:dyDescent="0.25">
      <c r="A11" s="34">
        <v>8</v>
      </c>
      <c r="B11" s="53" t="str">
        <f>'LOTE 8(termomet)'!B4</f>
        <v>LOTE No. 8. Calibración certificada para diez (10) termómetros con sonda a frasco de glicol.</v>
      </c>
      <c r="C11" s="129">
        <f>'LOTE 8(termomet)'!F22</f>
        <v>8584660</v>
      </c>
      <c r="D11" s="96"/>
      <c r="E11" s="97"/>
      <c r="F11" s="97"/>
      <c r="G11" s="97"/>
      <c r="H11" s="129">
        <f>'LOTE 8(termomet)'!I22</f>
        <v>4760000</v>
      </c>
      <c r="I11" s="97"/>
      <c r="J11" s="97"/>
      <c r="K11" s="129">
        <f>'LOTE 8(termomet)'!L22</f>
        <v>4165000</v>
      </c>
      <c r="L11" s="33"/>
      <c r="M11" s="72"/>
      <c r="N11" s="105">
        <f t="shared" ref="N11" si="10">AVERAGEIF(C11:L11,"&gt;0")</f>
        <v>5836553.333333333</v>
      </c>
      <c r="O11" s="103">
        <f t="shared" ref="O11" si="11">COUNTA(C11,D11,E11,F11,G11,H11,I11,J11,K11,L11)</f>
        <v>3</v>
      </c>
      <c r="P11" s="104">
        <f t="shared" ref="P11" si="12">AVERAGE(C11:L11)</f>
        <v>5836553.333333333</v>
      </c>
      <c r="Q11" s="104">
        <f t="shared" ref="Q11" si="13">MIN(C11:L11)</f>
        <v>4165000</v>
      </c>
      <c r="R11" s="104">
        <f t="shared" ref="R11" si="14">MAX(C11:L11)</f>
        <v>8584660</v>
      </c>
    </row>
    <row r="12" spans="1:19" ht="16.5" customHeight="1" x14ac:dyDescent="0.25">
      <c r="A12" s="35"/>
      <c r="M12" s="42"/>
      <c r="N12" s="36">
        <f>SUM(N4:N11)</f>
        <v>48759784.99333334</v>
      </c>
    </row>
    <row r="13" spans="1:19" ht="15.75" customHeight="1" x14ac:dyDescent="0.2">
      <c r="A13" s="35"/>
    </row>
    <row r="14" spans="1:19" ht="15.75" customHeight="1" x14ac:dyDescent="0.2">
      <c r="A14" s="35"/>
    </row>
    <row r="15" spans="1:19" ht="15.75" customHeight="1" x14ac:dyDescent="0.2">
      <c r="A15" s="35"/>
    </row>
    <row r="16" spans="1:19" ht="15.75" customHeight="1" x14ac:dyDescent="0.2">
      <c r="A16" s="35"/>
    </row>
    <row r="17" spans="1:6" ht="15.75" customHeight="1" x14ac:dyDescent="0.2">
      <c r="A17" s="35"/>
      <c r="F17" s="43"/>
    </row>
    <row r="18" spans="1:6" ht="15.75" customHeight="1" x14ac:dyDescent="0.2">
      <c r="A18" s="35"/>
    </row>
    <row r="19" spans="1:6" ht="15.75" customHeight="1" x14ac:dyDescent="0.2">
      <c r="A19" s="35"/>
    </row>
    <row r="20" spans="1:6" ht="15.75" customHeight="1" x14ac:dyDescent="0.2">
      <c r="A20" s="35"/>
    </row>
    <row r="21" spans="1:6" ht="15.75" customHeight="1" x14ac:dyDescent="0.2">
      <c r="A21" s="35"/>
    </row>
    <row r="22" spans="1:6" ht="15.75" customHeight="1" x14ac:dyDescent="0.2">
      <c r="A22" s="35"/>
    </row>
    <row r="23" spans="1:6" ht="15.75" customHeight="1" x14ac:dyDescent="0.2">
      <c r="A23" s="35"/>
    </row>
    <row r="24" spans="1:6" ht="15.75" customHeight="1" x14ac:dyDescent="0.2">
      <c r="A24" s="35"/>
    </row>
    <row r="25" spans="1:6" ht="15.75" customHeight="1" x14ac:dyDescent="0.2">
      <c r="A25" s="35"/>
    </row>
    <row r="26" spans="1:6" ht="15.75" customHeight="1" x14ac:dyDescent="0.2">
      <c r="A26" s="35"/>
    </row>
    <row r="27" spans="1:6" ht="15.75" customHeight="1" x14ac:dyDescent="0.2">
      <c r="A27" s="35"/>
    </row>
    <row r="28" spans="1:6" ht="15.75" customHeight="1" x14ac:dyDescent="0.2">
      <c r="A28" s="35"/>
    </row>
    <row r="29" spans="1:6" ht="15.75" customHeight="1" x14ac:dyDescent="0.2">
      <c r="A29" s="35"/>
    </row>
    <row r="30" spans="1:6" ht="15.75" customHeight="1" x14ac:dyDescent="0.2">
      <c r="A30" s="35"/>
    </row>
    <row r="31" spans="1:6" ht="15.75" customHeight="1" x14ac:dyDescent="0.2">
      <c r="A31" s="35"/>
    </row>
    <row r="32" spans="1:6" ht="15.75" customHeight="1" x14ac:dyDescent="0.2">
      <c r="A32" s="35"/>
    </row>
    <row r="33" spans="1:1" ht="15.75" customHeight="1" x14ac:dyDescent="0.2">
      <c r="A33" s="35"/>
    </row>
    <row r="34" spans="1:1" ht="15.75" customHeight="1" x14ac:dyDescent="0.2">
      <c r="A34" s="35"/>
    </row>
    <row r="35" spans="1:1" ht="15.75" customHeight="1" x14ac:dyDescent="0.2">
      <c r="A35" s="35"/>
    </row>
    <row r="36" spans="1:1" ht="15.75" customHeight="1" x14ac:dyDescent="0.2">
      <c r="A36" s="35"/>
    </row>
    <row r="37" spans="1:1" ht="15.75" customHeight="1" x14ac:dyDescent="0.2">
      <c r="A37" s="35"/>
    </row>
    <row r="38" spans="1:1" ht="15.75" customHeight="1" x14ac:dyDescent="0.2">
      <c r="A38" s="35"/>
    </row>
    <row r="39" spans="1:1" ht="15.75" customHeight="1" x14ac:dyDescent="0.2">
      <c r="A39" s="35"/>
    </row>
    <row r="40" spans="1:1" ht="15.75" customHeight="1" x14ac:dyDescent="0.2">
      <c r="A40" s="35"/>
    </row>
    <row r="41" spans="1:1" ht="15.75" customHeight="1" x14ac:dyDescent="0.2">
      <c r="A41" s="35"/>
    </row>
    <row r="42" spans="1:1" ht="15.75" customHeight="1" x14ac:dyDescent="0.2">
      <c r="A42" s="35"/>
    </row>
    <row r="43" spans="1:1" ht="15.75" customHeight="1" x14ac:dyDescent="0.2">
      <c r="A43" s="35"/>
    </row>
    <row r="44" spans="1:1" ht="15.75" customHeight="1" x14ac:dyDescent="0.2">
      <c r="A44" s="35"/>
    </row>
    <row r="45" spans="1:1" ht="15.75" customHeight="1" x14ac:dyDescent="0.2">
      <c r="A45" s="35"/>
    </row>
    <row r="46" spans="1:1" ht="15.75" customHeight="1" x14ac:dyDescent="0.2">
      <c r="A46" s="35"/>
    </row>
    <row r="47" spans="1:1" ht="15.75" customHeight="1" x14ac:dyDescent="0.2">
      <c r="A47" s="35"/>
    </row>
    <row r="48" spans="1:1" ht="15.75" customHeight="1" x14ac:dyDescent="0.2">
      <c r="A48" s="35"/>
    </row>
    <row r="49" spans="1:1" ht="15.75" customHeight="1" x14ac:dyDescent="0.2">
      <c r="A49" s="35"/>
    </row>
    <row r="50" spans="1:1" ht="15.75" customHeight="1" x14ac:dyDescent="0.2">
      <c r="A50" s="35"/>
    </row>
    <row r="51" spans="1:1" ht="15.75" customHeight="1" x14ac:dyDescent="0.2">
      <c r="A51" s="35"/>
    </row>
    <row r="52" spans="1:1" ht="15.75" customHeight="1" x14ac:dyDescent="0.2">
      <c r="A52" s="35"/>
    </row>
    <row r="53" spans="1:1" ht="15.75" customHeight="1" x14ac:dyDescent="0.2">
      <c r="A53" s="35"/>
    </row>
    <row r="54" spans="1:1" ht="15.75" customHeight="1" x14ac:dyDescent="0.2">
      <c r="A54" s="35"/>
    </row>
    <row r="55" spans="1:1" ht="15.75" customHeight="1" x14ac:dyDescent="0.2">
      <c r="A55" s="35"/>
    </row>
    <row r="56" spans="1:1" ht="15.75" customHeight="1" x14ac:dyDescent="0.2">
      <c r="A56" s="35"/>
    </row>
    <row r="57" spans="1:1" ht="15.75" customHeight="1" x14ac:dyDescent="0.2">
      <c r="A57" s="35"/>
    </row>
    <row r="58" spans="1:1" ht="15.75" customHeight="1" x14ac:dyDescent="0.2">
      <c r="A58" s="35"/>
    </row>
    <row r="59" spans="1:1" ht="15.75" customHeight="1" x14ac:dyDescent="0.2">
      <c r="A59" s="35"/>
    </row>
    <row r="60" spans="1:1" ht="15.75" customHeight="1" x14ac:dyDescent="0.2">
      <c r="A60" s="35"/>
    </row>
    <row r="61" spans="1:1" ht="15.75" customHeight="1" x14ac:dyDescent="0.2">
      <c r="A61" s="35"/>
    </row>
    <row r="62" spans="1:1" ht="15.75" customHeight="1" x14ac:dyDescent="0.2">
      <c r="A62" s="35"/>
    </row>
    <row r="63" spans="1:1" ht="15.75" customHeight="1" x14ac:dyDescent="0.2">
      <c r="A63" s="35"/>
    </row>
    <row r="64" spans="1:1" ht="15.75" customHeight="1" x14ac:dyDescent="0.2">
      <c r="A64" s="35"/>
    </row>
    <row r="65" spans="1:1" ht="15.75" customHeight="1" x14ac:dyDescent="0.2">
      <c r="A65" s="35"/>
    </row>
    <row r="66" spans="1:1" ht="15.75" customHeight="1" x14ac:dyDescent="0.2">
      <c r="A66" s="35"/>
    </row>
    <row r="67" spans="1:1" ht="15.75" customHeight="1" x14ac:dyDescent="0.2">
      <c r="A67" s="35"/>
    </row>
    <row r="68" spans="1:1" ht="15.75" customHeight="1" x14ac:dyDescent="0.2">
      <c r="A68" s="35"/>
    </row>
    <row r="69" spans="1:1" ht="15.75" customHeight="1" x14ac:dyDescent="0.2">
      <c r="A69" s="35"/>
    </row>
    <row r="70" spans="1:1" ht="15.75" customHeight="1" x14ac:dyDescent="0.2">
      <c r="A70" s="35"/>
    </row>
    <row r="71" spans="1:1" ht="15.75" customHeight="1" x14ac:dyDescent="0.2">
      <c r="A71" s="35"/>
    </row>
    <row r="72" spans="1:1" ht="15.75" customHeight="1" x14ac:dyDescent="0.2">
      <c r="A72" s="35"/>
    </row>
    <row r="73" spans="1:1" ht="15.75" customHeight="1" x14ac:dyDescent="0.2">
      <c r="A73" s="35"/>
    </row>
    <row r="74" spans="1:1" ht="15.75" customHeight="1" x14ac:dyDescent="0.2">
      <c r="A74" s="35"/>
    </row>
    <row r="75" spans="1:1" ht="15.75" customHeight="1" x14ac:dyDescent="0.2">
      <c r="A75" s="35"/>
    </row>
    <row r="76" spans="1:1" ht="15.75" customHeight="1" x14ac:dyDescent="0.2">
      <c r="A76" s="35"/>
    </row>
    <row r="77" spans="1:1" ht="15.75" customHeight="1" x14ac:dyDescent="0.2">
      <c r="A77" s="35"/>
    </row>
    <row r="78" spans="1:1" ht="15.75" customHeight="1" x14ac:dyDescent="0.2">
      <c r="A78" s="35"/>
    </row>
    <row r="79" spans="1:1" ht="15.75" customHeight="1" x14ac:dyDescent="0.2">
      <c r="A79" s="35"/>
    </row>
    <row r="80" spans="1:1" ht="15.75" customHeight="1" x14ac:dyDescent="0.2">
      <c r="A80" s="35"/>
    </row>
    <row r="81" spans="1:1" ht="15.75" customHeight="1" x14ac:dyDescent="0.2">
      <c r="A81" s="35"/>
    </row>
    <row r="82" spans="1:1" ht="15.75" customHeight="1" x14ac:dyDescent="0.2">
      <c r="A82" s="35"/>
    </row>
    <row r="83" spans="1:1" ht="15.75" customHeight="1" x14ac:dyDescent="0.2">
      <c r="A83" s="35"/>
    </row>
    <row r="84" spans="1:1" ht="15.75" customHeight="1" x14ac:dyDescent="0.2">
      <c r="A84" s="35"/>
    </row>
    <row r="85" spans="1:1" ht="15.75" customHeight="1" x14ac:dyDescent="0.2">
      <c r="A85" s="35"/>
    </row>
    <row r="86" spans="1:1" ht="15.75" customHeight="1" x14ac:dyDescent="0.2">
      <c r="A86" s="35"/>
    </row>
    <row r="87" spans="1:1" ht="15.75" customHeight="1" x14ac:dyDescent="0.2">
      <c r="A87" s="35"/>
    </row>
    <row r="88" spans="1:1" ht="15.75" customHeight="1" x14ac:dyDescent="0.2">
      <c r="A88" s="35"/>
    </row>
    <row r="89" spans="1:1" ht="15.75" customHeight="1" x14ac:dyDescent="0.2">
      <c r="A89" s="35"/>
    </row>
    <row r="90" spans="1:1" ht="15.75" customHeight="1" x14ac:dyDescent="0.2">
      <c r="A90" s="35"/>
    </row>
    <row r="91" spans="1:1" ht="15.75" customHeight="1" x14ac:dyDescent="0.2">
      <c r="A91" s="35"/>
    </row>
    <row r="92" spans="1:1" ht="15.75" customHeight="1" x14ac:dyDescent="0.2">
      <c r="A92" s="35"/>
    </row>
    <row r="93" spans="1:1" ht="15.75" customHeight="1" x14ac:dyDescent="0.2">
      <c r="A93" s="35"/>
    </row>
    <row r="94" spans="1:1" ht="15.75" customHeight="1" x14ac:dyDescent="0.2">
      <c r="A94" s="35"/>
    </row>
    <row r="95" spans="1:1" ht="15.75" customHeight="1" x14ac:dyDescent="0.2">
      <c r="A95" s="35"/>
    </row>
    <row r="96" spans="1:1" ht="15.75" customHeight="1" x14ac:dyDescent="0.2">
      <c r="A96" s="35"/>
    </row>
    <row r="97" spans="1:1" ht="15.75" customHeight="1" x14ac:dyDescent="0.2">
      <c r="A97" s="35"/>
    </row>
    <row r="98" spans="1:1" ht="15.75" customHeight="1" x14ac:dyDescent="0.2">
      <c r="A98" s="35"/>
    </row>
    <row r="99" spans="1:1" ht="15.75" customHeight="1" x14ac:dyDescent="0.2">
      <c r="A99" s="35"/>
    </row>
    <row r="100" spans="1:1" ht="15.75" customHeight="1" x14ac:dyDescent="0.2">
      <c r="A100" s="35"/>
    </row>
    <row r="101" spans="1:1" ht="15.75" customHeight="1" x14ac:dyDescent="0.2">
      <c r="A101" s="35"/>
    </row>
    <row r="102" spans="1:1" ht="15.75" customHeight="1" x14ac:dyDescent="0.2">
      <c r="A102" s="35"/>
    </row>
    <row r="103" spans="1:1" ht="15.75" customHeight="1" x14ac:dyDescent="0.2">
      <c r="A103" s="35"/>
    </row>
    <row r="104" spans="1:1" ht="15.75" customHeight="1" x14ac:dyDescent="0.2">
      <c r="A104" s="35"/>
    </row>
    <row r="105" spans="1:1" ht="15.75" customHeight="1" x14ac:dyDescent="0.2">
      <c r="A105" s="35"/>
    </row>
    <row r="106" spans="1:1" ht="15.75" customHeight="1" x14ac:dyDescent="0.2">
      <c r="A106" s="35"/>
    </row>
    <row r="107" spans="1:1" ht="15.75" customHeight="1" x14ac:dyDescent="0.2">
      <c r="A107" s="35"/>
    </row>
    <row r="108" spans="1:1" ht="15.75" customHeight="1" x14ac:dyDescent="0.2">
      <c r="A108" s="35"/>
    </row>
    <row r="109" spans="1:1" ht="15.75" customHeight="1" x14ac:dyDescent="0.2">
      <c r="A109" s="35"/>
    </row>
    <row r="110" spans="1:1" ht="15.75" customHeight="1" x14ac:dyDescent="0.2">
      <c r="A110" s="35"/>
    </row>
    <row r="111" spans="1:1" ht="15.75" customHeight="1" x14ac:dyDescent="0.2">
      <c r="A111" s="35"/>
    </row>
    <row r="112" spans="1:1" ht="15.75" customHeight="1" x14ac:dyDescent="0.2">
      <c r="A112" s="35"/>
    </row>
    <row r="113" spans="1:1" ht="15.75" customHeight="1" x14ac:dyDescent="0.2">
      <c r="A113" s="35"/>
    </row>
    <row r="114" spans="1:1" ht="15.75" customHeight="1" x14ac:dyDescent="0.2">
      <c r="A114" s="35"/>
    </row>
    <row r="115" spans="1:1" ht="15.75" customHeight="1" x14ac:dyDescent="0.2">
      <c r="A115" s="35"/>
    </row>
    <row r="116" spans="1:1" ht="15.75" customHeight="1" x14ac:dyDescent="0.2">
      <c r="A116" s="35"/>
    </row>
    <row r="117" spans="1:1" ht="15.75" customHeight="1" x14ac:dyDescent="0.2">
      <c r="A117" s="35"/>
    </row>
    <row r="118" spans="1:1" ht="15.75" customHeight="1" x14ac:dyDescent="0.2">
      <c r="A118" s="35"/>
    </row>
    <row r="119" spans="1:1" ht="15.75" customHeight="1" x14ac:dyDescent="0.2">
      <c r="A119" s="35"/>
    </row>
    <row r="120" spans="1:1" ht="15.75" customHeight="1" x14ac:dyDescent="0.2">
      <c r="A120" s="35"/>
    </row>
    <row r="121" spans="1:1" ht="15.75" customHeight="1" x14ac:dyDescent="0.2">
      <c r="A121" s="35"/>
    </row>
    <row r="122" spans="1:1" ht="15.75" customHeight="1" x14ac:dyDescent="0.2">
      <c r="A122" s="35"/>
    </row>
    <row r="123" spans="1:1" ht="15.75" customHeight="1" x14ac:dyDescent="0.2">
      <c r="A123" s="35"/>
    </row>
    <row r="124" spans="1:1" ht="15.75" customHeight="1" x14ac:dyDescent="0.2">
      <c r="A124" s="35"/>
    </row>
    <row r="125" spans="1:1" ht="15.75" customHeight="1" x14ac:dyDescent="0.2">
      <c r="A125" s="35"/>
    </row>
    <row r="126" spans="1:1" ht="15.75" customHeight="1" x14ac:dyDescent="0.2">
      <c r="A126" s="35"/>
    </row>
    <row r="127" spans="1:1" ht="15.75" customHeight="1" x14ac:dyDescent="0.2">
      <c r="A127" s="35"/>
    </row>
    <row r="128" spans="1:1" ht="15.75" customHeight="1" x14ac:dyDescent="0.2">
      <c r="A128" s="35"/>
    </row>
    <row r="129" spans="1:1" ht="15.75" customHeight="1" x14ac:dyDescent="0.2">
      <c r="A129" s="35"/>
    </row>
    <row r="130" spans="1:1" ht="15.75" customHeight="1" x14ac:dyDescent="0.2">
      <c r="A130" s="35"/>
    </row>
    <row r="131" spans="1:1" ht="15.75" customHeight="1" x14ac:dyDescent="0.2">
      <c r="A131" s="35"/>
    </row>
    <row r="132" spans="1:1" ht="15.75" customHeight="1" x14ac:dyDescent="0.2">
      <c r="A132" s="35"/>
    </row>
    <row r="133" spans="1:1" ht="15.75" customHeight="1" x14ac:dyDescent="0.2">
      <c r="A133" s="35"/>
    </row>
    <row r="134" spans="1:1" ht="15.75" customHeight="1" x14ac:dyDescent="0.2">
      <c r="A134" s="35"/>
    </row>
    <row r="135" spans="1:1" ht="15.75" customHeight="1" x14ac:dyDescent="0.2">
      <c r="A135" s="35"/>
    </row>
    <row r="136" spans="1:1" ht="15.75" customHeight="1" x14ac:dyDescent="0.2">
      <c r="A136" s="35"/>
    </row>
    <row r="137" spans="1:1" ht="15.75" customHeight="1" x14ac:dyDescent="0.2">
      <c r="A137" s="35"/>
    </row>
    <row r="138" spans="1:1" ht="15.75" customHeight="1" x14ac:dyDescent="0.2">
      <c r="A138" s="35"/>
    </row>
    <row r="139" spans="1:1" ht="15.75" customHeight="1" x14ac:dyDescent="0.2">
      <c r="A139" s="35"/>
    </row>
    <row r="140" spans="1:1" ht="15.75" customHeight="1" x14ac:dyDescent="0.2">
      <c r="A140" s="35"/>
    </row>
    <row r="141" spans="1:1" ht="15.75" customHeight="1" x14ac:dyDescent="0.2">
      <c r="A141" s="35"/>
    </row>
    <row r="142" spans="1:1" ht="15.75" customHeight="1" x14ac:dyDescent="0.2">
      <c r="A142" s="35"/>
    </row>
    <row r="143" spans="1:1" ht="15.75" customHeight="1" x14ac:dyDescent="0.2">
      <c r="A143" s="35"/>
    </row>
    <row r="144" spans="1:1" ht="15.75" customHeight="1" x14ac:dyDescent="0.2">
      <c r="A144" s="35"/>
    </row>
    <row r="145" spans="1:1" ht="15.75" customHeight="1" x14ac:dyDescent="0.2">
      <c r="A145" s="35"/>
    </row>
    <row r="146" spans="1:1" ht="15.75" customHeight="1" x14ac:dyDescent="0.2">
      <c r="A146" s="35"/>
    </row>
    <row r="147" spans="1:1" ht="15.75" customHeight="1" x14ac:dyDescent="0.2">
      <c r="A147" s="35"/>
    </row>
    <row r="148" spans="1:1" ht="15.75" customHeight="1" x14ac:dyDescent="0.2">
      <c r="A148" s="35"/>
    </row>
    <row r="149" spans="1:1" ht="15.75" customHeight="1" x14ac:dyDescent="0.2">
      <c r="A149" s="35"/>
    </row>
    <row r="150" spans="1:1" ht="15.75" customHeight="1" x14ac:dyDescent="0.2">
      <c r="A150" s="35"/>
    </row>
    <row r="151" spans="1:1" ht="15.75" customHeight="1" x14ac:dyDescent="0.2">
      <c r="A151" s="35"/>
    </row>
    <row r="152" spans="1:1" ht="15.75" customHeight="1" x14ac:dyDescent="0.2">
      <c r="A152" s="35"/>
    </row>
    <row r="153" spans="1:1" ht="15.75" customHeight="1" x14ac:dyDescent="0.2">
      <c r="A153" s="35"/>
    </row>
    <row r="154" spans="1:1" ht="15.75" customHeight="1" x14ac:dyDescent="0.2">
      <c r="A154" s="35"/>
    </row>
    <row r="155" spans="1:1" ht="15.75" customHeight="1" x14ac:dyDescent="0.2">
      <c r="A155" s="35"/>
    </row>
    <row r="156" spans="1:1" ht="15.75" customHeight="1" x14ac:dyDescent="0.2">
      <c r="A156" s="35"/>
    </row>
    <row r="157" spans="1:1" ht="15.75" customHeight="1" x14ac:dyDescent="0.2">
      <c r="A157" s="35"/>
    </row>
    <row r="158" spans="1:1" ht="15.75" customHeight="1" x14ac:dyDescent="0.2">
      <c r="A158" s="35"/>
    </row>
    <row r="159" spans="1:1" ht="15.75" customHeight="1" x14ac:dyDescent="0.2">
      <c r="A159" s="35"/>
    </row>
    <row r="160" spans="1:1" ht="15.75" customHeight="1" x14ac:dyDescent="0.2">
      <c r="A160" s="35"/>
    </row>
    <row r="161" spans="1:1" ht="15.75" customHeight="1" x14ac:dyDescent="0.2">
      <c r="A161" s="35"/>
    </row>
    <row r="162" spans="1:1" ht="15.75" customHeight="1" x14ac:dyDescent="0.2">
      <c r="A162" s="35"/>
    </row>
    <row r="163" spans="1:1" ht="15.75" customHeight="1" x14ac:dyDescent="0.2">
      <c r="A163" s="35"/>
    </row>
    <row r="164" spans="1:1" ht="15.75" customHeight="1" x14ac:dyDescent="0.2">
      <c r="A164" s="35"/>
    </row>
    <row r="165" spans="1:1" ht="15.75" customHeight="1" x14ac:dyDescent="0.2">
      <c r="A165" s="35"/>
    </row>
    <row r="166" spans="1:1" ht="15.75" customHeight="1" x14ac:dyDescent="0.2">
      <c r="A166" s="35"/>
    </row>
    <row r="167" spans="1:1" ht="15.75" customHeight="1" x14ac:dyDescent="0.2">
      <c r="A167" s="35"/>
    </row>
    <row r="168" spans="1:1" ht="15.75" customHeight="1" x14ac:dyDescent="0.2">
      <c r="A168" s="35"/>
    </row>
    <row r="169" spans="1:1" ht="15.75" customHeight="1" x14ac:dyDescent="0.2">
      <c r="A169" s="35"/>
    </row>
    <row r="170" spans="1:1" ht="15.75" customHeight="1" x14ac:dyDescent="0.2">
      <c r="A170" s="35"/>
    </row>
    <row r="171" spans="1:1" ht="15.75" customHeight="1" x14ac:dyDescent="0.2">
      <c r="A171" s="35"/>
    </row>
    <row r="172" spans="1:1" ht="15.75" customHeight="1" x14ac:dyDescent="0.2">
      <c r="A172" s="35"/>
    </row>
    <row r="173" spans="1:1" ht="15.75" customHeight="1" x14ac:dyDescent="0.2">
      <c r="A173" s="35"/>
    </row>
    <row r="174" spans="1:1" ht="15.75" customHeight="1" x14ac:dyDescent="0.2">
      <c r="A174" s="35"/>
    </row>
    <row r="175" spans="1:1" ht="15.75" customHeight="1" x14ac:dyDescent="0.2">
      <c r="A175" s="35"/>
    </row>
    <row r="176" spans="1:1" ht="15.75" customHeight="1" x14ac:dyDescent="0.2">
      <c r="A176" s="35"/>
    </row>
    <row r="177" spans="1:1" ht="15.75" customHeight="1" x14ac:dyDescent="0.2">
      <c r="A177" s="35"/>
    </row>
    <row r="178" spans="1:1" ht="15.75" customHeight="1" x14ac:dyDescent="0.2">
      <c r="A178" s="35"/>
    </row>
    <row r="179" spans="1:1" ht="15.75" customHeight="1" x14ac:dyDescent="0.2">
      <c r="A179" s="35"/>
    </row>
    <row r="180" spans="1:1" ht="15.75" customHeight="1" x14ac:dyDescent="0.2">
      <c r="A180" s="35"/>
    </row>
    <row r="181" spans="1:1" ht="15.75" customHeight="1" x14ac:dyDescent="0.2">
      <c r="A181" s="35"/>
    </row>
    <row r="182" spans="1:1" ht="15.75" customHeight="1" x14ac:dyDescent="0.2">
      <c r="A182" s="35"/>
    </row>
    <row r="183" spans="1:1" ht="15.75" customHeight="1" x14ac:dyDescent="0.2">
      <c r="A183" s="35"/>
    </row>
    <row r="184" spans="1:1" ht="15.75" customHeight="1" x14ac:dyDescent="0.2">
      <c r="A184" s="35"/>
    </row>
    <row r="185" spans="1:1" ht="15.75" customHeight="1" x14ac:dyDescent="0.2">
      <c r="A185" s="35"/>
    </row>
    <row r="186" spans="1:1" ht="15.75" customHeight="1" x14ac:dyDescent="0.2">
      <c r="A186" s="35"/>
    </row>
    <row r="187" spans="1:1" ht="15.75" customHeight="1" x14ac:dyDescent="0.2">
      <c r="A187" s="35"/>
    </row>
    <row r="188" spans="1:1" ht="15.75" customHeight="1" x14ac:dyDescent="0.2">
      <c r="A188" s="35"/>
    </row>
    <row r="189" spans="1:1" ht="15.75" customHeight="1" x14ac:dyDescent="0.2">
      <c r="A189" s="35"/>
    </row>
    <row r="190" spans="1:1" ht="15.75" customHeight="1" x14ac:dyDescent="0.2">
      <c r="A190" s="35"/>
    </row>
    <row r="191" spans="1:1" ht="15.75" customHeight="1" x14ac:dyDescent="0.2">
      <c r="A191" s="35"/>
    </row>
    <row r="192" spans="1:1" ht="15.75" customHeight="1" x14ac:dyDescent="0.2">
      <c r="A192" s="35"/>
    </row>
    <row r="193" spans="1:1" ht="15.75" customHeight="1" x14ac:dyDescent="0.2">
      <c r="A193" s="35"/>
    </row>
    <row r="194" spans="1:1" ht="15.75" customHeight="1" x14ac:dyDescent="0.2">
      <c r="A194" s="35"/>
    </row>
    <row r="195" spans="1:1" ht="15.75" customHeight="1" x14ac:dyDescent="0.2">
      <c r="A195" s="35"/>
    </row>
    <row r="196" spans="1:1" ht="15.75" customHeight="1" x14ac:dyDescent="0.2">
      <c r="A196" s="35"/>
    </row>
    <row r="197" spans="1:1" ht="15.75" customHeight="1" x14ac:dyDescent="0.2">
      <c r="A197" s="35"/>
    </row>
    <row r="198" spans="1:1" ht="15.75" customHeight="1" x14ac:dyDescent="0.2">
      <c r="A198" s="35"/>
    </row>
    <row r="199" spans="1:1" ht="15.75" customHeight="1" x14ac:dyDescent="0.2">
      <c r="A199" s="35"/>
    </row>
    <row r="200" spans="1:1" ht="15.75" customHeight="1" x14ac:dyDescent="0.2">
      <c r="A200" s="35"/>
    </row>
    <row r="201" spans="1:1" ht="15.75" customHeight="1" x14ac:dyDescent="0.2">
      <c r="A201" s="35"/>
    </row>
    <row r="202" spans="1:1" ht="15.75" customHeight="1" x14ac:dyDescent="0.2">
      <c r="A202" s="35"/>
    </row>
    <row r="203" spans="1:1" ht="15.75" customHeight="1" x14ac:dyDescent="0.2">
      <c r="A203" s="35"/>
    </row>
    <row r="204" spans="1:1" ht="15.75" customHeight="1" x14ac:dyDescent="0.2">
      <c r="A204" s="35"/>
    </row>
    <row r="205" spans="1:1" ht="15.75" customHeight="1" x14ac:dyDescent="0.2">
      <c r="A205" s="35"/>
    </row>
    <row r="206" spans="1:1" ht="15.75" customHeight="1" x14ac:dyDescent="0.2">
      <c r="A206" s="35"/>
    </row>
    <row r="207" spans="1:1" ht="15.75" customHeight="1" x14ac:dyDescent="0.2">
      <c r="A207" s="35"/>
    </row>
    <row r="208" spans="1:1" ht="15.75" customHeight="1" x14ac:dyDescent="0.2">
      <c r="A208" s="35"/>
    </row>
    <row r="209" spans="1:1" ht="15.75" customHeight="1" x14ac:dyDescent="0.2">
      <c r="A209" s="35"/>
    </row>
    <row r="210" spans="1:1" ht="15.75" customHeight="1" x14ac:dyDescent="0.2">
      <c r="A210" s="35"/>
    </row>
    <row r="211" spans="1:1" ht="15.75" customHeight="1" x14ac:dyDescent="0.2">
      <c r="A211" s="35"/>
    </row>
    <row r="212" spans="1:1" ht="15.75" customHeight="1" x14ac:dyDescent="0.2">
      <c r="A212" s="35"/>
    </row>
    <row r="213" spans="1:1" ht="15.75" customHeight="1" x14ac:dyDescent="0.2">
      <c r="A213" s="35"/>
    </row>
    <row r="214" spans="1:1" ht="15.75" customHeight="1" x14ac:dyDescent="0.2">
      <c r="A214" s="35"/>
    </row>
    <row r="215" spans="1:1" ht="15.75" customHeight="1" x14ac:dyDescent="0.2">
      <c r="A215" s="35"/>
    </row>
    <row r="216" spans="1:1" ht="15.75" customHeight="1" x14ac:dyDescent="0.2">
      <c r="A216" s="35"/>
    </row>
    <row r="217" spans="1:1" ht="15.75" customHeight="1" x14ac:dyDescent="0.2">
      <c r="A217" s="35"/>
    </row>
    <row r="218" spans="1:1" ht="15.75" customHeight="1" x14ac:dyDescent="0.2">
      <c r="A218" s="35"/>
    </row>
    <row r="219" spans="1:1" ht="15.75" customHeight="1" x14ac:dyDescent="0.2">
      <c r="A219" s="35"/>
    </row>
    <row r="220" spans="1:1" ht="15.75" customHeight="1" x14ac:dyDescent="0.2">
      <c r="A220" s="35"/>
    </row>
    <row r="221" spans="1:1" ht="15.75" customHeight="1" x14ac:dyDescent="0.2">
      <c r="A221" s="35"/>
    </row>
    <row r="222" spans="1:1" ht="15.75" customHeight="1" x14ac:dyDescent="0.2">
      <c r="A222" s="35"/>
    </row>
    <row r="223" spans="1:1" ht="15.75" customHeight="1" x14ac:dyDescent="0.2">
      <c r="A223" s="35"/>
    </row>
    <row r="224" spans="1:1" ht="15.75" customHeight="1" x14ac:dyDescent="0.2">
      <c r="A224" s="35"/>
    </row>
    <row r="225" spans="1:1" ht="15.75" customHeight="1" x14ac:dyDescent="0.2">
      <c r="A225" s="35"/>
    </row>
    <row r="226" spans="1:1" ht="15.75" customHeight="1" x14ac:dyDescent="0.2">
      <c r="A226" s="35"/>
    </row>
    <row r="227" spans="1:1" ht="15.75" customHeight="1" x14ac:dyDescent="0.2">
      <c r="A227" s="35"/>
    </row>
    <row r="228" spans="1:1" ht="15.75" customHeight="1" x14ac:dyDescent="0.2">
      <c r="A228" s="35"/>
    </row>
    <row r="229" spans="1:1" ht="15.75" customHeight="1" x14ac:dyDescent="0.2">
      <c r="A229" s="35"/>
    </row>
    <row r="230" spans="1:1" ht="15.75" customHeight="1" x14ac:dyDescent="0.2">
      <c r="A230" s="35"/>
    </row>
    <row r="231" spans="1:1" ht="15.75" customHeight="1" x14ac:dyDescent="0.2">
      <c r="A231" s="35"/>
    </row>
    <row r="232" spans="1:1" ht="15.75" customHeight="1" x14ac:dyDescent="0.2">
      <c r="A232" s="35"/>
    </row>
    <row r="233" spans="1:1" ht="15.75" customHeight="1" x14ac:dyDescent="0.2">
      <c r="A233" s="35"/>
    </row>
    <row r="234" spans="1:1" ht="15.75" customHeight="1" x14ac:dyDescent="0.2">
      <c r="A234" s="35"/>
    </row>
    <row r="235" spans="1:1" ht="15.75" customHeight="1" x14ac:dyDescent="0.2">
      <c r="A235" s="35"/>
    </row>
    <row r="236" spans="1:1" ht="15.75" customHeight="1" x14ac:dyDescent="0.2">
      <c r="A236" s="35"/>
    </row>
    <row r="237" spans="1:1" ht="15.75" customHeight="1" x14ac:dyDescent="0.2">
      <c r="A237" s="35"/>
    </row>
    <row r="238" spans="1:1" ht="15.75" customHeight="1" x14ac:dyDescent="0.2">
      <c r="A238" s="35"/>
    </row>
    <row r="239" spans="1:1" ht="15.75" customHeight="1" x14ac:dyDescent="0.2">
      <c r="A239" s="35"/>
    </row>
    <row r="240" spans="1:1" ht="15.75" customHeight="1" x14ac:dyDescent="0.2">
      <c r="A240" s="35"/>
    </row>
    <row r="241" spans="1:1" ht="15.75" customHeight="1" x14ac:dyDescent="0.2">
      <c r="A241" s="35"/>
    </row>
    <row r="242" spans="1:1" ht="15.75" customHeight="1" x14ac:dyDescent="0.2">
      <c r="A242" s="35"/>
    </row>
    <row r="243" spans="1:1" ht="15.75" customHeight="1" x14ac:dyDescent="0.2">
      <c r="A243" s="35"/>
    </row>
    <row r="244" spans="1:1" ht="15.75" customHeight="1" x14ac:dyDescent="0.2">
      <c r="A244" s="35"/>
    </row>
    <row r="245" spans="1:1" ht="15.75" customHeight="1" x14ac:dyDescent="0.2">
      <c r="A245" s="35"/>
    </row>
    <row r="246" spans="1:1" ht="15.75" customHeight="1" x14ac:dyDescent="0.2">
      <c r="A246" s="35"/>
    </row>
    <row r="247" spans="1:1" ht="15.75" customHeight="1" x14ac:dyDescent="0.2">
      <c r="A247" s="35"/>
    </row>
    <row r="248" spans="1:1" ht="15.75" customHeight="1" x14ac:dyDescent="0.2">
      <c r="A248" s="35"/>
    </row>
    <row r="249" spans="1:1" ht="15.75" customHeight="1" x14ac:dyDescent="0.2">
      <c r="A249" s="35"/>
    </row>
    <row r="250" spans="1:1" ht="15.75" customHeight="1" x14ac:dyDescent="0.2">
      <c r="A250" s="35"/>
    </row>
    <row r="251" spans="1:1" ht="15.75" customHeight="1" x14ac:dyDescent="0.2">
      <c r="A251" s="35"/>
    </row>
    <row r="252" spans="1:1" ht="15.75" customHeight="1" x14ac:dyDescent="0.2">
      <c r="A252" s="35"/>
    </row>
    <row r="253" spans="1:1" ht="15.75" customHeight="1" x14ac:dyDescent="0.2">
      <c r="A253" s="35"/>
    </row>
    <row r="254" spans="1:1" ht="15.75" customHeight="1" x14ac:dyDescent="0.2">
      <c r="A254" s="35"/>
    </row>
    <row r="255" spans="1:1" ht="15.75" customHeight="1" x14ac:dyDescent="0.2">
      <c r="A255" s="35"/>
    </row>
    <row r="256" spans="1:1" ht="15.75" customHeight="1" x14ac:dyDescent="0.2">
      <c r="A256" s="35"/>
    </row>
    <row r="257" spans="1:1" ht="15.75" customHeight="1" x14ac:dyDescent="0.2">
      <c r="A257" s="35"/>
    </row>
    <row r="258" spans="1:1" ht="15.75" customHeight="1" x14ac:dyDescent="0.2">
      <c r="A258" s="35"/>
    </row>
    <row r="259" spans="1:1" ht="15.75" customHeight="1" x14ac:dyDescent="0.2">
      <c r="A259" s="35"/>
    </row>
    <row r="260" spans="1:1" ht="15.75" customHeight="1" x14ac:dyDescent="0.2">
      <c r="A260" s="35"/>
    </row>
    <row r="261" spans="1:1" ht="15.75" customHeight="1" x14ac:dyDescent="0.2">
      <c r="A261" s="35"/>
    </row>
    <row r="262" spans="1:1" ht="15.75" customHeight="1" x14ac:dyDescent="0.2">
      <c r="A262" s="35"/>
    </row>
    <row r="263" spans="1:1" ht="15.75" customHeight="1" x14ac:dyDescent="0.2">
      <c r="A263" s="35"/>
    </row>
    <row r="264" spans="1:1" ht="15.75" customHeight="1" x14ac:dyDescent="0.2">
      <c r="A264" s="35"/>
    </row>
    <row r="265" spans="1:1" ht="15.75" customHeight="1" x14ac:dyDescent="0.2">
      <c r="A265" s="35"/>
    </row>
    <row r="266" spans="1:1" ht="15.75" customHeight="1" x14ac:dyDescent="0.2">
      <c r="A266" s="35"/>
    </row>
    <row r="267" spans="1:1" ht="15.75" customHeight="1" x14ac:dyDescent="0.2">
      <c r="A267" s="35"/>
    </row>
    <row r="268" spans="1:1" ht="15.75" customHeight="1" x14ac:dyDescent="0.2">
      <c r="A268" s="35"/>
    </row>
    <row r="269" spans="1:1" ht="15.75" customHeight="1" x14ac:dyDescent="0.2">
      <c r="A269" s="35"/>
    </row>
    <row r="270" spans="1:1" ht="15.75" customHeight="1" x14ac:dyDescent="0.2">
      <c r="A270" s="35"/>
    </row>
    <row r="271" spans="1:1" ht="15.75" customHeight="1" x14ac:dyDescent="0.2">
      <c r="A271" s="35"/>
    </row>
    <row r="272" spans="1:1" ht="15.75" customHeight="1" x14ac:dyDescent="0.2">
      <c r="A272" s="35"/>
    </row>
    <row r="273" spans="1:1" ht="15.75" customHeight="1" x14ac:dyDescent="0.2">
      <c r="A273" s="35"/>
    </row>
    <row r="274" spans="1:1" ht="15.75" customHeight="1" x14ac:dyDescent="0.2">
      <c r="A274" s="35"/>
    </row>
    <row r="275" spans="1:1" ht="15.75" customHeight="1" x14ac:dyDescent="0.2">
      <c r="A275" s="35"/>
    </row>
    <row r="276" spans="1:1" ht="15.75" customHeight="1" x14ac:dyDescent="0.2">
      <c r="A276" s="35"/>
    </row>
    <row r="277" spans="1:1" ht="15.75" customHeight="1" x14ac:dyDescent="0.2">
      <c r="A277" s="35"/>
    </row>
    <row r="278" spans="1:1" ht="15.75" customHeight="1" x14ac:dyDescent="0.2">
      <c r="A278" s="35"/>
    </row>
    <row r="279" spans="1:1" ht="15.75" customHeight="1" x14ac:dyDescent="0.2">
      <c r="A279" s="35"/>
    </row>
    <row r="280" spans="1:1" ht="15.75" customHeight="1" x14ac:dyDescent="0.2">
      <c r="A280" s="35"/>
    </row>
    <row r="281" spans="1:1" ht="15.75" customHeight="1" x14ac:dyDescent="0.2">
      <c r="A281" s="35"/>
    </row>
    <row r="282" spans="1:1" ht="15.75" customHeight="1" x14ac:dyDescent="0.2">
      <c r="A282" s="35"/>
    </row>
    <row r="283" spans="1:1" ht="15.75" customHeight="1" x14ac:dyDescent="0.2">
      <c r="A283" s="35"/>
    </row>
    <row r="284" spans="1:1" ht="15.75" customHeight="1" x14ac:dyDescent="0.2">
      <c r="A284" s="35"/>
    </row>
    <row r="285" spans="1:1" ht="15.75" customHeight="1" x14ac:dyDescent="0.2">
      <c r="A285" s="35"/>
    </row>
    <row r="286" spans="1:1" ht="15.75" customHeight="1" x14ac:dyDescent="0.2">
      <c r="A286" s="35"/>
    </row>
    <row r="287" spans="1:1" ht="15.75" customHeight="1" x14ac:dyDescent="0.2">
      <c r="A287" s="35"/>
    </row>
    <row r="288" spans="1:1" ht="15.75" customHeight="1" x14ac:dyDescent="0.2">
      <c r="A288" s="35"/>
    </row>
    <row r="289" spans="1:1" ht="15.75" customHeight="1" x14ac:dyDescent="0.2">
      <c r="A289" s="35"/>
    </row>
    <row r="290" spans="1:1" ht="15.75" customHeight="1" x14ac:dyDescent="0.2">
      <c r="A290" s="35"/>
    </row>
    <row r="291" spans="1:1" ht="15.75" customHeight="1" x14ac:dyDescent="0.2">
      <c r="A291" s="35"/>
    </row>
    <row r="292" spans="1:1" ht="15.75" customHeight="1" x14ac:dyDescent="0.2">
      <c r="A292" s="35"/>
    </row>
    <row r="293" spans="1:1" ht="15.75" customHeight="1" x14ac:dyDescent="0.2">
      <c r="A293" s="35"/>
    </row>
    <row r="294" spans="1:1" ht="15.75" customHeight="1" x14ac:dyDescent="0.2">
      <c r="A294" s="35"/>
    </row>
    <row r="295" spans="1:1" ht="15.75" customHeight="1" x14ac:dyDescent="0.2">
      <c r="A295" s="35"/>
    </row>
    <row r="296" spans="1:1" ht="15.75" customHeight="1" x14ac:dyDescent="0.2">
      <c r="A296" s="35"/>
    </row>
    <row r="297" spans="1:1" ht="15.75" customHeight="1" x14ac:dyDescent="0.2">
      <c r="A297" s="35"/>
    </row>
    <row r="298" spans="1:1" ht="15.75" customHeight="1" x14ac:dyDescent="0.2">
      <c r="A298" s="35"/>
    </row>
    <row r="299" spans="1:1" ht="15.75" customHeight="1" x14ac:dyDescent="0.2">
      <c r="A299" s="35"/>
    </row>
    <row r="300" spans="1:1" ht="15.75" customHeight="1" x14ac:dyDescent="0.2">
      <c r="A300" s="35"/>
    </row>
    <row r="301" spans="1:1" ht="15.75" customHeight="1" x14ac:dyDescent="0.2">
      <c r="A301" s="35"/>
    </row>
    <row r="302" spans="1:1" ht="15.75" customHeight="1" x14ac:dyDescent="0.2">
      <c r="A302" s="35"/>
    </row>
    <row r="303" spans="1:1" ht="15.75" customHeight="1" x14ac:dyDescent="0.2">
      <c r="A303" s="35"/>
    </row>
    <row r="304" spans="1:1" ht="15.75" customHeight="1" x14ac:dyDescent="0.2">
      <c r="A304" s="35"/>
    </row>
    <row r="305" spans="1:1" ht="15.75" customHeight="1" x14ac:dyDescent="0.2">
      <c r="A305" s="35"/>
    </row>
    <row r="306" spans="1:1" ht="15.75" customHeight="1" x14ac:dyDescent="0.2">
      <c r="A306" s="35"/>
    </row>
    <row r="307" spans="1:1" ht="15.75" customHeight="1" x14ac:dyDescent="0.2">
      <c r="A307" s="35"/>
    </row>
    <row r="308" spans="1:1" ht="15.75" customHeight="1" x14ac:dyDescent="0.2">
      <c r="A308" s="35"/>
    </row>
    <row r="309" spans="1:1" ht="15.75" customHeight="1" x14ac:dyDescent="0.2">
      <c r="A309" s="35"/>
    </row>
    <row r="310" spans="1:1" ht="15.75" customHeight="1" x14ac:dyDescent="0.2">
      <c r="A310" s="35"/>
    </row>
    <row r="311" spans="1:1" ht="15.75" customHeight="1" x14ac:dyDescent="0.2">
      <c r="A311" s="35"/>
    </row>
    <row r="312" spans="1:1" ht="15.75" customHeight="1" x14ac:dyDescent="0.2">
      <c r="A312" s="35"/>
    </row>
    <row r="313" spans="1:1" ht="15.75" customHeight="1" x14ac:dyDescent="0.2">
      <c r="A313" s="35"/>
    </row>
    <row r="314" spans="1:1" ht="15.75" customHeight="1" x14ac:dyDescent="0.2">
      <c r="A314" s="35"/>
    </row>
    <row r="315" spans="1:1" ht="15.75" customHeight="1" x14ac:dyDescent="0.2">
      <c r="A315" s="35"/>
    </row>
    <row r="316" spans="1:1" ht="15.75" customHeight="1" x14ac:dyDescent="0.2">
      <c r="A316" s="35"/>
    </row>
    <row r="317" spans="1:1" ht="15.75" customHeight="1" x14ac:dyDescent="0.2">
      <c r="A317" s="35"/>
    </row>
    <row r="318" spans="1:1" ht="15.75" customHeight="1" x14ac:dyDescent="0.2">
      <c r="A318" s="35"/>
    </row>
    <row r="319" spans="1:1" ht="15.75" customHeight="1" x14ac:dyDescent="0.2">
      <c r="A319" s="35"/>
    </row>
    <row r="320" spans="1:1" ht="15.75" customHeight="1" x14ac:dyDescent="0.2">
      <c r="A320" s="35"/>
    </row>
    <row r="321" spans="1:1" ht="15.75" customHeight="1" x14ac:dyDescent="0.2">
      <c r="A321" s="35"/>
    </row>
    <row r="322" spans="1:1" ht="15.75" customHeight="1" x14ac:dyDescent="0.2">
      <c r="A322" s="35"/>
    </row>
    <row r="323" spans="1:1" ht="15.75" customHeight="1" x14ac:dyDescent="0.2">
      <c r="A323" s="35"/>
    </row>
    <row r="324" spans="1:1" ht="15.75" customHeight="1" x14ac:dyDescent="0.2">
      <c r="A324" s="35"/>
    </row>
    <row r="325" spans="1:1" ht="15.75" customHeight="1" x14ac:dyDescent="0.2">
      <c r="A325" s="35"/>
    </row>
    <row r="326" spans="1:1" ht="15.75" customHeight="1" x14ac:dyDescent="0.2">
      <c r="A326" s="35"/>
    </row>
    <row r="327" spans="1:1" ht="15.75" customHeight="1" x14ac:dyDescent="0.2">
      <c r="A327" s="35"/>
    </row>
    <row r="328" spans="1:1" ht="15.75" customHeight="1" x14ac:dyDescent="0.2">
      <c r="A328" s="35"/>
    </row>
    <row r="329" spans="1:1" ht="15.75" customHeight="1" x14ac:dyDescent="0.2">
      <c r="A329" s="35"/>
    </row>
    <row r="330" spans="1:1" ht="15.75" customHeight="1" x14ac:dyDescent="0.2">
      <c r="A330" s="35"/>
    </row>
    <row r="331" spans="1:1" ht="15.75" customHeight="1" x14ac:dyDescent="0.2">
      <c r="A331" s="35"/>
    </row>
    <row r="332" spans="1:1" ht="15.75" customHeight="1" x14ac:dyDescent="0.2">
      <c r="A332" s="35"/>
    </row>
    <row r="333" spans="1:1" ht="15.75" customHeight="1" x14ac:dyDescent="0.2">
      <c r="A333" s="35"/>
    </row>
    <row r="334" spans="1:1" ht="15.75" customHeight="1" x14ac:dyDescent="0.2">
      <c r="A334" s="35"/>
    </row>
    <row r="335" spans="1:1" ht="15.75" customHeight="1" x14ac:dyDescent="0.2">
      <c r="A335" s="35"/>
    </row>
    <row r="336" spans="1:1" ht="15.75" customHeight="1" x14ac:dyDescent="0.2">
      <c r="A336" s="35"/>
    </row>
    <row r="337" spans="1:1" ht="15.75" customHeight="1" x14ac:dyDescent="0.2">
      <c r="A337" s="35"/>
    </row>
    <row r="338" spans="1:1" ht="15.75" customHeight="1" x14ac:dyDescent="0.2">
      <c r="A338" s="35"/>
    </row>
    <row r="339" spans="1:1" ht="15.75" customHeight="1" x14ac:dyDescent="0.2">
      <c r="A339" s="35"/>
    </row>
    <row r="340" spans="1:1" ht="15.75" customHeight="1" x14ac:dyDescent="0.2">
      <c r="A340" s="35"/>
    </row>
    <row r="341" spans="1:1" ht="15.75" customHeight="1" x14ac:dyDescent="0.2">
      <c r="A341" s="35"/>
    </row>
    <row r="342" spans="1:1" ht="15.75" customHeight="1" x14ac:dyDescent="0.2">
      <c r="A342" s="35"/>
    </row>
    <row r="343" spans="1:1" ht="15.75" customHeight="1" x14ac:dyDescent="0.2">
      <c r="A343" s="35"/>
    </row>
    <row r="344" spans="1:1" ht="15.75" customHeight="1" x14ac:dyDescent="0.2">
      <c r="A344" s="35"/>
    </row>
    <row r="345" spans="1:1" ht="15.75" customHeight="1" x14ac:dyDescent="0.2">
      <c r="A345" s="35"/>
    </row>
    <row r="346" spans="1:1" ht="15.75" customHeight="1" x14ac:dyDescent="0.2">
      <c r="A346" s="35"/>
    </row>
    <row r="347" spans="1:1" ht="15.75" customHeight="1" x14ac:dyDescent="0.2">
      <c r="A347" s="35"/>
    </row>
    <row r="348" spans="1:1" ht="15.75" customHeight="1" x14ac:dyDescent="0.2">
      <c r="A348" s="35"/>
    </row>
    <row r="349" spans="1:1" ht="15.75" customHeight="1" x14ac:dyDescent="0.2">
      <c r="A349" s="35"/>
    </row>
    <row r="350" spans="1:1" ht="15.75" customHeight="1" x14ac:dyDescent="0.2">
      <c r="A350" s="35"/>
    </row>
    <row r="351" spans="1:1" ht="15.75" customHeight="1" x14ac:dyDescent="0.2">
      <c r="A351" s="35"/>
    </row>
    <row r="352" spans="1:1" ht="15.75" customHeight="1" x14ac:dyDescent="0.2">
      <c r="A352" s="35"/>
    </row>
    <row r="353" spans="1:1" ht="15.75" customHeight="1" x14ac:dyDescent="0.2">
      <c r="A353" s="35"/>
    </row>
    <row r="354" spans="1:1" ht="15.75" customHeight="1" x14ac:dyDescent="0.2">
      <c r="A354" s="35"/>
    </row>
    <row r="355" spans="1:1" ht="15.75" customHeight="1" x14ac:dyDescent="0.2">
      <c r="A355" s="35"/>
    </row>
    <row r="356" spans="1:1" ht="15.75" customHeight="1" x14ac:dyDescent="0.2">
      <c r="A356" s="35"/>
    </row>
    <row r="357" spans="1:1" ht="15.75" customHeight="1" x14ac:dyDescent="0.2">
      <c r="A357" s="35"/>
    </row>
    <row r="358" spans="1:1" ht="15.75" customHeight="1" x14ac:dyDescent="0.2">
      <c r="A358" s="35"/>
    </row>
    <row r="359" spans="1:1" ht="15.75" customHeight="1" x14ac:dyDescent="0.2">
      <c r="A359" s="35"/>
    </row>
    <row r="360" spans="1:1" ht="15.75" customHeight="1" x14ac:dyDescent="0.2">
      <c r="A360" s="35"/>
    </row>
    <row r="361" spans="1:1" ht="15.75" customHeight="1" x14ac:dyDescent="0.2">
      <c r="A361" s="35"/>
    </row>
    <row r="362" spans="1:1" ht="15.75" customHeight="1" x14ac:dyDescent="0.2">
      <c r="A362" s="35"/>
    </row>
    <row r="363" spans="1:1" ht="15.75" customHeight="1" x14ac:dyDescent="0.2">
      <c r="A363" s="35"/>
    </row>
    <row r="364" spans="1:1" ht="15.75" customHeight="1" x14ac:dyDescent="0.2">
      <c r="A364" s="35"/>
    </row>
    <row r="365" spans="1:1" ht="15.75" customHeight="1" x14ac:dyDescent="0.2">
      <c r="A365" s="35"/>
    </row>
    <row r="366" spans="1:1" ht="15.75" customHeight="1" x14ac:dyDescent="0.2">
      <c r="A366" s="35"/>
    </row>
    <row r="367" spans="1:1" ht="15.75" customHeight="1" x14ac:dyDescent="0.2">
      <c r="A367" s="35"/>
    </row>
    <row r="368" spans="1:1" ht="15.75" customHeight="1" x14ac:dyDescent="0.2">
      <c r="A368" s="35"/>
    </row>
    <row r="369" spans="1:1" ht="15.75" customHeight="1" x14ac:dyDescent="0.2">
      <c r="A369" s="35"/>
    </row>
    <row r="370" spans="1:1" ht="15.75" customHeight="1" x14ac:dyDescent="0.2">
      <c r="A370" s="35"/>
    </row>
    <row r="371" spans="1:1" ht="15.75" customHeight="1" x14ac:dyDescent="0.2">
      <c r="A371" s="35"/>
    </row>
    <row r="372" spans="1:1" ht="15.75" customHeight="1" x14ac:dyDescent="0.2">
      <c r="A372" s="35"/>
    </row>
    <row r="373" spans="1:1" ht="15.75" customHeight="1" x14ac:dyDescent="0.2">
      <c r="A373" s="35"/>
    </row>
    <row r="374" spans="1:1" ht="15.75" customHeight="1" x14ac:dyDescent="0.2">
      <c r="A374" s="35"/>
    </row>
    <row r="375" spans="1:1" ht="15.75" customHeight="1" x14ac:dyDescent="0.2">
      <c r="A375" s="35"/>
    </row>
    <row r="376" spans="1:1" ht="15.75" customHeight="1" x14ac:dyDescent="0.2">
      <c r="A376" s="35"/>
    </row>
    <row r="377" spans="1:1" ht="15.75" customHeight="1" x14ac:dyDescent="0.2">
      <c r="A377" s="35"/>
    </row>
    <row r="378" spans="1:1" ht="15.75" customHeight="1" x14ac:dyDescent="0.2">
      <c r="A378" s="35"/>
    </row>
    <row r="379" spans="1:1" ht="15.75" customHeight="1" x14ac:dyDescent="0.2">
      <c r="A379" s="35"/>
    </row>
    <row r="380" spans="1:1" ht="15.75" customHeight="1" x14ac:dyDescent="0.2">
      <c r="A380" s="35"/>
    </row>
    <row r="381" spans="1:1" ht="15.75" customHeight="1" x14ac:dyDescent="0.2">
      <c r="A381" s="35"/>
    </row>
    <row r="382" spans="1:1" ht="15.75" customHeight="1" x14ac:dyDescent="0.2">
      <c r="A382" s="35"/>
    </row>
    <row r="383" spans="1:1" ht="15.75" customHeight="1" x14ac:dyDescent="0.2">
      <c r="A383" s="35"/>
    </row>
    <row r="384" spans="1:1" ht="15.75" customHeight="1" x14ac:dyDescent="0.2">
      <c r="A384" s="35"/>
    </row>
    <row r="385" spans="1:1" ht="15.75" customHeight="1" x14ac:dyDescent="0.2">
      <c r="A385" s="35"/>
    </row>
    <row r="386" spans="1:1" ht="15.75" customHeight="1" x14ac:dyDescent="0.2">
      <c r="A386" s="35"/>
    </row>
    <row r="387" spans="1:1" ht="15.75" customHeight="1" x14ac:dyDescent="0.2">
      <c r="A387" s="35"/>
    </row>
    <row r="388" spans="1:1" ht="15.75" customHeight="1" x14ac:dyDescent="0.2">
      <c r="A388" s="35"/>
    </row>
    <row r="389" spans="1:1" ht="15.75" customHeight="1" x14ac:dyDescent="0.2">
      <c r="A389" s="35"/>
    </row>
    <row r="390" spans="1:1" ht="15.75" customHeight="1" x14ac:dyDescent="0.2">
      <c r="A390" s="35"/>
    </row>
    <row r="391" spans="1:1" ht="15.75" customHeight="1" x14ac:dyDescent="0.2">
      <c r="A391" s="35"/>
    </row>
    <row r="392" spans="1:1" ht="15.75" customHeight="1" x14ac:dyDescent="0.2">
      <c r="A392" s="35"/>
    </row>
    <row r="393" spans="1:1" ht="15.75" customHeight="1" x14ac:dyDescent="0.2">
      <c r="A393" s="35"/>
    </row>
    <row r="394" spans="1:1" ht="15.75" customHeight="1" x14ac:dyDescent="0.2">
      <c r="A394" s="35"/>
    </row>
    <row r="395" spans="1:1" ht="15.75" customHeight="1" x14ac:dyDescent="0.2">
      <c r="A395" s="35"/>
    </row>
    <row r="396" spans="1:1" ht="15.75" customHeight="1" x14ac:dyDescent="0.2">
      <c r="A396" s="35"/>
    </row>
    <row r="397" spans="1:1" ht="15.75" customHeight="1" x14ac:dyDescent="0.2">
      <c r="A397" s="35"/>
    </row>
    <row r="398" spans="1:1" ht="15.75" customHeight="1" x14ac:dyDescent="0.2">
      <c r="A398" s="35"/>
    </row>
    <row r="399" spans="1:1" ht="15.75" customHeight="1" x14ac:dyDescent="0.2">
      <c r="A399" s="35"/>
    </row>
    <row r="400" spans="1:1" ht="15.75" customHeight="1" x14ac:dyDescent="0.2">
      <c r="A400" s="35"/>
    </row>
    <row r="401" spans="1:1" ht="15.75" customHeight="1" x14ac:dyDescent="0.2">
      <c r="A401" s="35"/>
    </row>
    <row r="402" spans="1:1" ht="15.75" customHeight="1" x14ac:dyDescent="0.2">
      <c r="A402" s="35"/>
    </row>
    <row r="403" spans="1:1" ht="15.75" customHeight="1" x14ac:dyDescent="0.2">
      <c r="A403" s="35"/>
    </row>
    <row r="404" spans="1:1" ht="15.75" customHeight="1" x14ac:dyDescent="0.2">
      <c r="A404" s="35"/>
    </row>
    <row r="405" spans="1:1" ht="15.75" customHeight="1" x14ac:dyDescent="0.2">
      <c r="A405" s="35"/>
    </row>
    <row r="406" spans="1:1" ht="15.75" customHeight="1" x14ac:dyDescent="0.2">
      <c r="A406" s="35"/>
    </row>
    <row r="407" spans="1:1" ht="15.75" customHeight="1" x14ac:dyDescent="0.2">
      <c r="A407" s="35"/>
    </row>
    <row r="408" spans="1:1" ht="15.75" customHeight="1" x14ac:dyDescent="0.2">
      <c r="A408" s="35"/>
    </row>
    <row r="409" spans="1:1" ht="15.75" customHeight="1" x14ac:dyDescent="0.2">
      <c r="A409" s="35"/>
    </row>
    <row r="410" spans="1:1" ht="15.75" customHeight="1" x14ac:dyDescent="0.2">
      <c r="A410" s="35"/>
    </row>
    <row r="411" spans="1:1" ht="15.75" customHeight="1" x14ac:dyDescent="0.2">
      <c r="A411" s="35"/>
    </row>
    <row r="412" spans="1:1" ht="15.75" customHeight="1" x14ac:dyDescent="0.2">
      <c r="A412" s="35"/>
    </row>
    <row r="413" spans="1:1" ht="15.75" customHeight="1" x14ac:dyDescent="0.2">
      <c r="A413" s="35"/>
    </row>
    <row r="414" spans="1:1" ht="15.75" customHeight="1" x14ac:dyDescent="0.2">
      <c r="A414" s="35"/>
    </row>
    <row r="415" spans="1:1" ht="15.75" customHeight="1" x14ac:dyDescent="0.2">
      <c r="A415" s="35"/>
    </row>
    <row r="416" spans="1:1" ht="15.75" customHeight="1" x14ac:dyDescent="0.2">
      <c r="A416" s="35"/>
    </row>
    <row r="417" spans="1:1" ht="15.75" customHeight="1" x14ac:dyDescent="0.2">
      <c r="A417" s="35"/>
    </row>
    <row r="418" spans="1:1" ht="15.75" customHeight="1" x14ac:dyDescent="0.2">
      <c r="A418" s="35"/>
    </row>
    <row r="419" spans="1:1" ht="15.75" customHeight="1" x14ac:dyDescent="0.2">
      <c r="A419" s="35"/>
    </row>
    <row r="420" spans="1:1" ht="15.75" customHeight="1" x14ac:dyDescent="0.2">
      <c r="A420" s="35"/>
    </row>
    <row r="421" spans="1:1" ht="15.75" customHeight="1" x14ac:dyDescent="0.2">
      <c r="A421" s="35"/>
    </row>
    <row r="422" spans="1:1" ht="15.75" customHeight="1" x14ac:dyDescent="0.2">
      <c r="A422" s="35"/>
    </row>
    <row r="423" spans="1:1" ht="15.75" customHeight="1" x14ac:dyDescent="0.2">
      <c r="A423" s="35"/>
    </row>
    <row r="424" spans="1:1" ht="15.75" customHeight="1" x14ac:dyDescent="0.2">
      <c r="A424" s="35"/>
    </row>
    <row r="425" spans="1:1" ht="15.75" customHeight="1" x14ac:dyDescent="0.2">
      <c r="A425" s="35"/>
    </row>
    <row r="426" spans="1:1" ht="15.75" customHeight="1" x14ac:dyDescent="0.2">
      <c r="A426" s="35"/>
    </row>
    <row r="427" spans="1:1" ht="15.75" customHeight="1" x14ac:dyDescent="0.2">
      <c r="A427" s="35"/>
    </row>
    <row r="428" spans="1:1" ht="15.75" customHeight="1" x14ac:dyDescent="0.2">
      <c r="A428" s="35"/>
    </row>
    <row r="429" spans="1:1" ht="15.75" customHeight="1" x14ac:dyDescent="0.2">
      <c r="A429" s="35"/>
    </row>
    <row r="430" spans="1:1" ht="15.75" customHeight="1" x14ac:dyDescent="0.2">
      <c r="A430" s="35"/>
    </row>
    <row r="431" spans="1:1" ht="15.75" customHeight="1" x14ac:dyDescent="0.2">
      <c r="A431" s="35"/>
    </row>
    <row r="432" spans="1:1" ht="15.75" customHeight="1" x14ac:dyDescent="0.2">
      <c r="A432" s="35"/>
    </row>
    <row r="433" spans="1:1" ht="15.75" customHeight="1" x14ac:dyDescent="0.2">
      <c r="A433" s="35"/>
    </row>
    <row r="434" spans="1:1" ht="15.75" customHeight="1" x14ac:dyDescent="0.2">
      <c r="A434" s="35"/>
    </row>
    <row r="435" spans="1:1" ht="15.75" customHeight="1" x14ac:dyDescent="0.2">
      <c r="A435" s="35"/>
    </row>
    <row r="436" spans="1:1" ht="15.75" customHeight="1" x14ac:dyDescent="0.2">
      <c r="A436" s="35"/>
    </row>
    <row r="437" spans="1:1" ht="15.75" customHeight="1" x14ac:dyDescent="0.2">
      <c r="A437" s="35"/>
    </row>
    <row r="438" spans="1:1" ht="15.75" customHeight="1" x14ac:dyDescent="0.2">
      <c r="A438" s="35"/>
    </row>
    <row r="439" spans="1:1" ht="15.75" customHeight="1" x14ac:dyDescent="0.2">
      <c r="A439" s="35"/>
    </row>
    <row r="440" spans="1:1" ht="15.75" customHeight="1" x14ac:dyDescent="0.2">
      <c r="A440" s="35"/>
    </row>
    <row r="441" spans="1:1" ht="15.75" customHeight="1" x14ac:dyDescent="0.2">
      <c r="A441" s="35"/>
    </row>
    <row r="442" spans="1:1" ht="15.75" customHeight="1" x14ac:dyDescent="0.2">
      <c r="A442" s="35"/>
    </row>
    <row r="443" spans="1:1" ht="15.75" customHeight="1" x14ac:dyDescent="0.2">
      <c r="A443" s="35"/>
    </row>
    <row r="444" spans="1:1" ht="15.75" customHeight="1" x14ac:dyDescent="0.2">
      <c r="A444" s="35"/>
    </row>
    <row r="445" spans="1:1" ht="15.75" customHeight="1" x14ac:dyDescent="0.2">
      <c r="A445" s="35"/>
    </row>
    <row r="446" spans="1:1" ht="15.75" customHeight="1" x14ac:dyDescent="0.2">
      <c r="A446" s="35"/>
    </row>
    <row r="447" spans="1:1" ht="15.75" customHeight="1" x14ac:dyDescent="0.2">
      <c r="A447" s="35"/>
    </row>
    <row r="448" spans="1:1" ht="15.75" customHeight="1" x14ac:dyDescent="0.2">
      <c r="A448" s="35"/>
    </row>
    <row r="449" spans="1:1" ht="15.75" customHeight="1" x14ac:dyDescent="0.2">
      <c r="A449" s="35"/>
    </row>
    <row r="450" spans="1:1" ht="15.75" customHeight="1" x14ac:dyDescent="0.2">
      <c r="A450" s="35"/>
    </row>
    <row r="451" spans="1:1" ht="15.75" customHeight="1" x14ac:dyDescent="0.2">
      <c r="A451" s="35"/>
    </row>
    <row r="452" spans="1:1" ht="15.75" customHeight="1" x14ac:dyDescent="0.2">
      <c r="A452" s="35"/>
    </row>
    <row r="453" spans="1:1" ht="15.75" customHeight="1" x14ac:dyDescent="0.2">
      <c r="A453" s="35"/>
    </row>
    <row r="454" spans="1:1" ht="15.75" customHeight="1" x14ac:dyDescent="0.2">
      <c r="A454" s="35"/>
    </row>
    <row r="455" spans="1:1" ht="15.75" customHeight="1" x14ac:dyDescent="0.2">
      <c r="A455" s="35"/>
    </row>
    <row r="456" spans="1:1" ht="15.75" customHeight="1" x14ac:dyDescent="0.2">
      <c r="A456" s="35"/>
    </row>
    <row r="457" spans="1:1" ht="15.75" customHeight="1" x14ac:dyDescent="0.2">
      <c r="A457" s="35"/>
    </row>
    <row r="458" spans="1:1" ht="15.75" customHeight="1" x14ac:dyDescent="0.2">
      <c r="A458" s="35"/>
    </row>
    <row r="459" spans="1:1" ht="15.75" customHeight="1" x14ac:dyDescent="0.2">
      <c r="A459" s="35"/>
    </row>
    <row r="460" spans="1:1" ht="15.75" customHeight="1" x14ac:dyDescent="0.2">
      <c r="A460" s="35"/>
    </row>
    <row r="461" spans="1:1" ht="15.75" customHeight="1" x14ac:dyDescent="0.2">
      <c r="A461" s="35"/>
    </row>
    <row r="462" spans="1:1" ht="15.75" customHeight="1" x14ac:dyDescent="0.2">
      <c r="A462" s="35"/>
    </row>
    <row r="463" spans="1:1" ht="15.75" customHeight="1" x14ac:dyDescent="0.2">
      <c r="A463" s="35"/>
    </row>
    <row r="464" spans="1:1" ht="15.75" customHeight="1" x14ac:dyDescent="0.2">
      <c r="A464" s="35"/>
    </row>
    <row r="465" spans="1:1" ht="15.75" customHeight="1" x14ac:dyDescent="0.2">
      <c r="A465" s="35"/>
    </row>
    <row r="466" spans="1:1" ht="15.75" customHeight="1" x14ac:dyDescent="0.2">
      <c r="A466" s="35"/>
    </row>
    <row r="467" spans="1:1" ht="15.75" customHeight="1" x14ac:dyDescent="0.2">
      <c r="A467" s="35"/>
    </row>
    <row r="468" spans="1:1" ht="15.75" customHeight="1" x14ac:dyDescent="0.2">
      <c r="A468" s="35"/>
    </row>
    <row r="469" spans="1:1" ht="15.75" customHeight="1" x14ac:dyDescent="0.2">
      <c r="A469" s="35"/>
    </row>
    <row r="470" spans="1:1" ht="15.75" customHeight="1" x14ac:dyDescent="0.2">
      <c r="A470" s="35"/>
    </row>
    <row r="471" spans="1:1" ht="15.75" customHeight="1" x14ac:dyDescent="0.2">
      <c r="A471" s="35"/>
    </row>
    <row r="472" spans="1:1" ht="15.75" customHeight="1" x14ac:dyDescent="0.2">
      <c r="A472" s="35"/>
    </row>
    <row r="473" spans="1:1" ht="15.75" customHeight="1" x14ac:dyDescent="0.2">
      <c r="A473" s="35"/>
    </row>
    <row r="474" spans="1:1" ht="15.75" customHeight="1" x14ac:dyDescent="0.2">
      <c r="A474" s="35"/>
    </row>
    <row r="475" spans="1:1" ht="15.75" customHeight="1" x14ac:dyDescent="0.2">
      <c r="A475" s="35"/>
    </row>
    <row r="476" spans="1:1" ht="15.75" customHeight="1" x14ac:dyDescent="0.2">
      <c r="A476" s="35"/>
    </row>
    <row r="477" spans="1:1" ht="15.75" customHeight="1" x14ac:dyDescent="0.2">
      <c r="A477" s="35"/>
    </row>
    <row r="478" spans="1:1" ht="15.75" customHeight="1" x14ac:dyDescent="0.2">
      <c r="A478" s="35"/>
    </row>
    <row r="479" spans="1:1" ht="15.75" customHeight="1" x14ac:dyDescent="0.2">
      <c r="A479" s="35"/>
    </row>
    <row r="480" spans="1:1" ht="15.75" customHeight="1" x14ac:dyDescent="0.2">
      <c r="A480" s="35"/>
    </row>
    <row r="481" spans="1:1" ht="15.75" customHeight="1" x14ac:dyDescent="0.2">
      <c r="A481" s="35"/>
    </row>
    <row r="482" spans="1:1" ht="15.75" customHeight="1" x14ac:dyDescent="0.2">
      <c r="A482" s="35"/>
    </row>
    <row r="483" spans="1:1" ht="15.75" customHeight="1" x14ac:dyDescent="0.2">
      <c r="A483" s="35"/>
    </row>
    <row r="484" spans="1:1" ht="15.75" customHeight="1" x14ac:dyDescent="0.2">
      <c r="A484" s="35"/>
    </row>
    <row r="485" spans="1:1" ht="15.75" customHeight="1" x14ac:dyDescent="0.2">
      <c r="A485" s="35"/>
    </row>
    <row r="486" spans="1:1" ht="15.75" customHeight="1" x14ac:dyDescent="0.2">
      <c r="A486" s="35"/>
    </row>
    <row r="487" spans="1:1" ht="15.75" customHeight="1" x14ac:dyDescent="0.2">
      <c r="A487" s="35"/>
    </row>
    <row r="488" spans="1:1" ht="15.75" customHeight="1" x14ac:dyDescent="0.2">
      <c r="A488" s="35"/>
    </row>
    <row r="489" spans="1:1" ht="15.75" customHeight="1" x14ac:dyDescent="0.2">
      <c r="A489" s="35"/>
    </row>
    <row r="490" spans="1:1" ht="15.75" customHeight="1" x14ac:dyDescent="0.2">
      <c r="A490" s="35"/>
    </row>
    <row r="491" spans="1:1" ht="15.75" customHeight="1" x14ac:dyDescent="0.2">
      <c r="A491" s="35"/>
    </row>
    <row r="492" spans="1:1" ht="15.75" customHeight="1" x14ac:dyDescent="0.2">
      <c r="A492" s="35"/>
    </row>
    <row r="493" spans="1:1" ht="15.75" customHeight="1" x14ac:dyDescent="0.2">
      <c r="A493" s="35"/>
    </row>
    <row r="494" spans="1:1" ht="15.75" customHeight="1" x14ac:dyDescent="0.2">
      <c r="A494" s="35"/>
    </row>
    <row r="495" spans="1:1" ht="15.75" customHeight="1" x14ac:dyDescent="0.2">
      <c r="A495" s="35"/>
    </row>
    <row r="496" spans="1:1" ht="15.75" customHeight="1" x14ac:dyDescent="0.2">
      <c r="A496" s="35"/>
    </row>
    <row r="497" spans="1:1" ht="15.75" customHeight="1" x14ac:dyDescent="0.2">
      <c r="A497" s="35"/>
    </row>
    <row r="498" spans="1:1" ht="15.75" customHeight="1" x14ac:dyDescent="0.2">
      <c r="A498" s="35"/>
    </row>
    <row r="499" spans="1:1" ht="15.75" customHeight="1" x14ac:dyDescent="0.2">
      <c r="A499" s="35"/>
    </row>
    <row r="500" spans="1:1" ht="15.75" customHeight="1" x14ac:dyDescent="0.2">
      <c r="A500" s="35"/>
    </row>
    <row r="501" spans="1:1" ht="15.75" customHeight="1" x14ac:dyDescent="0.2">
      <c r="A501" s="35"/>
    </row>
    <row r="502" spans="1:1" ht="15.75" customHeight="1" x14ac:dyDescent="0.2">
      <c r="A502" s="35"/>
    </row>
    <row r="503" spans="1:1" ht="15.75" customHeight="1" x14ac:dyDescent="0.2">
      <c r="A503" s="35"/>
    </row>
    <row r="504" spans="1:1" ht="15.75" customHeight="1" x14ac:dyDescent="0.2">
      <c r="A504" s="35"/>
    </row>
    <row r="505" spans="1:1" ht="15.75" customHeight="1" x14ac:dyDescent="0.2">
      <c r="A505" s="35"/>
    </row>
    <row r="506" spans="1:1" ht="15.75" customHeight="1" x14ac:dyDescent="0.2">
      <c r="A506" s="35"/>
    </row>
    <row r="507" spans="1:1" ht="15.75" customHeight="1" x14ac:dyDescent="0.2">
      <c r="A507" s="35"/>
    </row>
    <row r="508" spans="1:1" ht="15.75" customHeight="1" x14ac:dyDescent="0.2">
      <c r="A508" s="35"/>
    </row>
    <row r="509" spans="1:1" ht="15.75" customHeight="1" x14ac:dyDescent="0.2">
      <c r="A509" s="35"/>
    </row>
    <row r="510" spans="1:1" ht="15.75" customHeight="1" x14ac:dyDescent="0.2">
      <c r="A510" s="35"/>
    </row>
    <row r="511" spans="1:1" ht="15.75" customHeight="1" x14ac:dyDescent="0.2">
      <c r="A511" s="35"/>
    </row>
    <row r="512" spans="1:1" ht="15.75" customHeight="1" x14ac:dyDescent="0.2">
      <c r="A512" s="35"/>
    </row>
    <row r="513" spans="1:1" ht="15.75" customHeight="1" x14ac:dyDescent="0.2">
      <c r="A513" s="35"/>
    </row>
    <row r="514" spans="1:1" ht="15.75" customHeight="1" x14ac:dyDescent="0.2">
      <c r="A514" s="35"/>
    </row>
    <row r="515" spans="1:1" ht="15.75" customHeight="1" x14ac:dyDescent="0.2">
      <c r="A515" s="35"/>
    </row>
    <row r="516" spans="1:1" ht="15.75" customHeight="1" x14ac:dyDescent="0.2">
      <c r="A516" s="35"/>
    </row>
    <row r="517" spans="1:1" ht="15.75" customHeight="1" x14ac:dyDescent="0.2">
      <c r="A517" s="35"/>
    </row>
    <row r="518" spans="1:1" ht="15.75" customHeight="1" x14ac:dyDescent="0.2">
      <c r="A518" s="35"/>
    </row>
    <row r="519" spans="1:1" ht="15.75" customHeight="1" x14ac:dyDescent="0.2">
      <c r="A519" s="35"/>
    </row>
    <row r="520" spans="1:1" ht="15.75" customHeight="1" x14ac:dyDescent="0.2">
      <c r="A520" s="35"/>
    </row>
    <row r="521" spans="1:1" ht="15.75" customHeight="1" x14ac:dyDescent="0.2">
      <c r="A521" s="35"/>
    </row>
    <row r="522" spans="1:1" ht="15.75" customHeight="1" x14ac:dyDescent="0.2">
      <c r="A522" s="35"/>
    </row>
    <row r="523" spans="1:1" ht="15.75" customHeight="1" x14ac:dyDescent="0.2">
      <c r="A523" s="35"/>
    </row>
    <row r="524" spans="1:1" ht="15.75" customHeight="1" x14ac:dyDescent="0.2">
      <c r="A524" s="35"/>
    </row>
    <row r="525" spans="1:1" ht="15.75" customHeight="1" x14ac:dyDescent="0.2">
      <c r="A525" s="35"/>
    </row>
    <row r="526" spans="1:1" ht="15.75" customHeight="1" x14ac:dyDescent="0.2">
      <c r="A526" s="35"/>
    </row>
    <row r="527" spans="1:1" ht="15.75" customHeight="1" x14ac:dyDescent="0.2">
      <c r="A527" s="35"/>
    </row>
    <row r="528" spans="1:1" ht="15.75" customHeight="1" x14ac:dyDescent="0.2">
      <c r="A528" s="35"/>
    </row>
    <row r="529" spans="1:1" ht="15.75" customHeight="1" x14ac:dyDescent="0.2">
      <c r="A529" s="35"/>
    </row>
    <row r="530" spans="1:1" ht="15.75" customHeight="1" x14ac:dyDescent="0.2">
      <c r="A530" s="35"/>
    </row>
    <row r="531" spans="1:1" ht="15.75" customHeight="1" x14ac:dyDescent="0.2">
      <c r="A531" s="35"/>
    </row>
    <row r="532" spans="1:1" ht="15.75" customHeight="1" x14ac:dyDescent="0.2">
      <c r="A532" s="35"/>
    </row>
    <row r="533" spans="1:1" ht="15.75" customHeight="1" x14ac:dyDescent="0.2">
      <c r="A533" s="35"/>
    </row>
    <row r="534" spans="1:1" ht="15.75" customHeight="1" x14ac:dyDescent="0.2">
      <c r="A534" s="35"/>
    </row>
    <row r="535" spans="1:1" ht="15.75" customHeight="1" x14ac:dyDescent="0.2">
      <c r="A535" s="35"/>
    </row>
    <row r="536" spans="1:1" ht="15.75" customHeight="1" x14ac:dyDescent="0.2">
      <c r="A536" s="35"/>
    </row>
    <row r="537" spans="1:1" ht="15.75" customHeight="1" x14ac:dyDescent="0.2">
      <c r="A537" s="35"/>
    </row>
    <row r="538" spans="1:1" ht="15.75" customHeight="1" x14ac:dyDescent="0.2">
      <c r="A538" s="35"/>
    </row>
    <row r="539" spans="1:1" ht="15.75" customHeight="1" x14ac:dyDescent="0.2">
      <c r="A539" s="35"/>
    </row>
    <row r="540" spans="1:1" ht="15.75" customHeight="1" x14ac:dyDescent="0.2">
      <c r="A540" s="35"/>
    </row>
    <row r="541" spans="1:1" ht="15.75" customHeight="1" x14ac:dyDescent="0.2">
      <c r="A541" s="35"/>
    </row>
    <row r="542" spans="1:1" ht="15.75" customHeight="1" x14ac:dyDescent="0.2">
      <c r="A542" s="35"/>
    </row>
    <row r="543" spans="1:1" ht="15.75" customHeight="1" x14ac:dyDescent="0.2">
      <c r="A543" s="35"/>
    </row>
    <row r="544" spans="1:1" ht="15.75" customHeight="1" x14ac:dyDescent="0.2">
      <c r="A544" s="35"/>
    </row>
    <row r="545" spans="1:1" ht="15.75" customHeight="1" x14ac:dyDescent="0.2">
      <c r="A545" s="35"/>
    </row>
    <row r="546" spans="1:1" ht="15.75" customHeight="1" x14ac:dyDescent="0.2">
      <c r="A546" s="35"/>
    </row>
    <row r="547" spans="1:1" ht="15.75" customHeight="1" x14ac:dyDescent="0.2">
      <c r="A547" s="35"/>
    </row>
    <row r="548" spans="1:1" ht="15.75" customHeight="1" x14ac:dyDescent="0.2">
      <c r="A548" s="35"/>
    </row>
    <row r="549" spans="1:1" ht="15.75" customHeight="1" x14ac:dyDescent="0.2">
      <c r="A549" s="35"/>
    </row>
    <row r="550" spans="1:1" ht="15.75" customHeight="1" x14ac:dyDescent="0.2">
      <c r="A550" s="35"/>
    </row>
    <row r="551" spans="1:1" ht="15.75" customHeight="1" x14ac:dyDescent="0.2">
      <c r="A551" s="35"/>
    </row>
    <row r="552" spans="1:1" ht="15.75" customHeight="1" x14ac:dyDescent="0.2">
      <c r="A552" s="35"/>
    </row>
    <row r="553" spans="1:1" ht="15.75" customHeight="1" x14ac:dyDescent="0.2">
      <c r="A553" s="35"/>
    </row>
    <row r="554" spans="1:1" ht="15.75" customHeight="1" x14ac:dyDescent="0.2">
      <c r="A554" s="35"/>
    </row>
    <row r="555" spans="1:1" ht="15.75" customHeight="1" x14ac:dyDescent="0.2">
      <c r="A555" s="35"/>
    </row>
    <row r="556" spans="1:1" ht="15.75" customHeight="1" x14ac:dyDescent="0.2">
      <c r="A556" s="35"/>
    </row>
    <row r="557" spans="1:1" ht="15.75" customHeight="1" x14ac:dyDescent="0.2">
      <c r="A557" s="35"/>
    </row>
    <row r="558" spans="1:1" ht="15.75" customHeight="1" x14ac:dyDescent="0.2">
      <c r="A558" s="35"/>
    </row>
    <row r="559" spans="1:1" ht="15.75" customHeight="1" x14ac:dyDescent="0.2">
      <c r="A559" s="35"/>
    </row>
    <row r="560" spans="1:1" ht="15.75" customHeight="1" x14ac:dyDescent="0.2">
      <c r="A560" s="35"/>
    </row>
    <row r="561" spans="1:1" ht="15.75" customHeight="1" x14ac:dyDescent="0.2">
      <c r="A561" s="35"/>
    </row>
    <row r="562" spans="1:1" ht="15.75" customHeight="1" x14ac:dyDescent="0.2">
      <c r="A562" s="35"/>
    </row>
    <row r="563" spans="1:1" ht="15.75" customHeight="1" x14ac:dyDescent="0.2">
      <c r="A563" s="35"/>
    </row>
    <row r="564" spans="1:1" ht="15.75" customHeight="1" x14ac:dyDescent="0.2">
      <c r="A564" s="35"/>
    </row>
    <row r="565" spans="1:1" ht="15.75" customHeight="1" x14ac:dyDescent="0.2">
      <c r="A565" s="35"/>
    </row>
    <row r="566" spans="1:1" ht="15.75" customHeight="1" x14ac:dyDescent="0.2">
      <c r="A566" s="35"/>
    </row>
    <row r="567" spans="1:1" ht="15.75" customHeight="1" x14ac:dyDescent="0.2">
      <c r="A567" s="35"/>
    </row>
    <row r="568" spans="1:1" ht="15.75" customHeight="1" x14ac:dyDescent="0.2">
      <c r="A568" s="35"/>
    </row>
    <row r="569" spans="1:1" ht="15.75" customHeight="1" x14ac:dyDescent="0.2">
      <c r="A569" s="35"/>
    </row>
    <row r="570" spans="1:1" ht="15.75" customHeight="1" x14ac:dyDescent="0.2">
      <c r="A570" s="35"/>
    </row>
    <row r="571" spans="1:1" ht="15.75" customHeight="1" x14ac:dyDescent="0.2">
      <c r="A571" s="35"/>
    </row>
    <row r="572" spans="1:1" ht="15.75" customHeight="1" x14ac:dyDescent="0.2">
      <c r="A572" s="35"/>
    </row>
    <row r="573" spans="1:1" ht="15.75" customHeight="1" x14ac:dyDescent="0.2">
      <c r="A573" s="35"/>
    </row>
    <row r="574" spans="1:1" ht="15.75" customHeight="1" x14ac:dyDescent="0.2">
      <c r="A574" s="35"/>
    </row>
    <row r="575" spans="1:1" ht="15.75" customHeight="1" x14ac:dyDescent="0.2">
      <c r="A575" s="35"/>
    </row>
    <row r="576" spans="1:1" ht="15.75" customHeight="1" x14ac:dyDescent="0.2">
      <c r="A576" s="35"/>
    </row>
    <row r="577" spans="1:1" ht="15.75" customHeight="1" x14ac:dyDescent="0.2">
      <c r="A577" s="35"/>
    </row>
    <row r="578" spans="1:1" ht="15.75" customHeight="1" x14ac:dyDescent="0.2">
      <c r="A578" s="35"/>
    </row>
    <row r="579" spans="1:1" ht="15.75" customHeight="1" x14ac:dyDescent="0.2">
      <c r="A579" s="35"/>
    </row>
    <row r="580" spans="1:1" ht="15.75" customHeight="1" x14ac:dyDescent="0.2">
      <c r="A580" s="35"/>
    </row>
    <row r="581" spans="1:1" ht="15.75" customHeight="1" x14ac:dyDescent="0.2">
      <c r="A581" s="35"/>
    </row>
    <row r="582" spans="1:1" ht="15.75" customHeight="1" x14ac:dyDescent="0.2">
      <c r="A582" s="35"/>
    </row>
    <row r="583" spans="1:1" ht="15.75" customHeight="1" x14ac:dyDescent="0.2">
      <c r="A583" s="35"/>
    </row>
    <row r="584" spans="1:1" ht="15.75" customHeight="1" x14ac:dyDescent="0.2">
      <c r="A584" s="35"/>
    </row>
    <row r="585" spans="1:1" ht="15.75" customHeight="1" x14ac:dyDescent="0.2">
      <c r="A585" s="35"/>
    </row>
    <row r="586" spans="1:1" ht="15.75" customHeight="1" x14ac:dyDescent="0.2">
      <c r="A586" s="35"/>
    </row>
    <row r="587" spans="1:1" ht="15.75" customHeight="1" x14ac:dyDescent="0.2">
      <c r="A587" s="35"/>
    </row>
    <row r="588" spans="1:1" ht="15.75" customHeight="1" x14ac:dyDescent="0.2">
      <c r="A588" s="35"/>
    </row>
    <row r="589" spans="1:1" ht="15.75" customHeight="1" x14ac:dyDescent="0.2">
      <c r="A589" s="35"/>
    </row>
    <row r="590" spans="1:1" ht="15.75" customHeight="1" x14ac:dyDescent="0.2">
      <c r="A590" s="35"/>
    </row>
    <row r="591" spans="1:1" ht="15.75" customHeight="1" x14ac:dyDescent="0.2">
      <c r="A591" s="35"/>
    </row>
    <row r="592" spans="1:1" ht="15.75" customHeight="1" x14ac:dyDescent="0.2">
      <c r="A592" s="35"/>
    </row>
    <row r="593" spans="1:1" ht="15.75" customHeight="1" x14ac:dyDescent="0.2">
      <c r="A593" s="35"/>
    </row>
    <row r="594" spans="1:1" ht="15.75" customHeight="1" x14ac:dyDescent="0.2">
      <c r="A594" s="35"/>
    </row>
    <row r="595" spans="1:1" ht="15.75" customHeight="1" x14ac:dyDescent="0.2">
      <c r="A595" s="35"/>
    </row>
    <row r="596" spans="1:1" ht="15.75" customHeight="1" x14ac:dyDescent="0.2">
      <c r="A596" s="35"/>
    </row>
    <row r="597" spans="1:1" ht="15.75" customHeight="1" x14ac:dyDescent="0.2">
      <c r="A597" s="35"/>
    </row>
    <row r="598" spans="1:1" ht="15.75" customHeight="1" x14ac:dyDescent="0.2">
      <c r="A598" s="35"/>
    </row>
    <row r="599" spans="1:1" ht="15.75" customHeight="1" x14ac:dyDescent="0.2">
      <c r="A599" s="35"/>
    </row>
    <row r="600" spans="1:1" ht="15.75" customHeight="1" x14ac:dyDescent="0.2">
      <c r="A600" s="35"/>
    </row>
    <row r="601" spans="1:1" ht="15.75" customHeight="1" x14ac:dyDescent="0.2">
      <c r="A601" s="35"/>
    </row>
    <row r="602" spans="1:1" ht="15.75" customHeight="1" x14ac:dyDescent="0.2">
      <c r="A602" s="35"/>
    </row>
    <row r="603" spans="1:1" ht="15.75" customHeight="1" x14ac:dyDescent="0.2">
      <c r="A603" s="35"/>
    </row>
    <row r="604" spans="1:1" ht="15.75" customHeight="1" x14ac:dyDescent="0.2">
      <c r="A604" s="35"/>
    </row>
    <row r="605" spans="1:1" ht="15.75" customHeight="1" x14ac:dyDescent="0.2">
      <c r="A605" s="35"/>
    </row>
    <row r="606" spans="1:1" ht="15.75" customHeight="1" x14ac:dyDescent="0.2">
      <c r="A606" s="35"/>
    </row>
    <row r="607" spans="1:1" ht="15.75" customHeight="1" x14ac:dyDescent="0.2">
      <c r="A607" s="35"/>
    </row>
    <row r="608" spans="1:1" ht="15.75" customHeight="1" x14ac:dyDescent="0.2">
      <c r="A608" s="35"/>
    </row>
    <row r="609" spans="1:1" ht="15.75" customHeight="1" x14ac:dyDescent="0.2">
      <c r="A609" s="35"/>
    </row>
    <row r="610" spans="1:1" ht="15.75" customHeight="1" x14ac:dyDescent="0.2">
      <c r="A610" s="35"/>
    </row>
    <row r="611" spans="1:1" ht="15.75" customHeight="1" x14ac:dyDescent="0.2">
      <c r="A611" s="35"/>
    </row>
    <row r="612" spans="1:1" ht="15.75" customHeight="1" x14ac:dyDescent="0.2">
      <c r="A612" s="35"/>
    </row>
    <row r="613" spans="1:1" ht="15.75" customHeight="1" x14ac:dyDescent="0.2">
      <c r="A613" s="35"/>
    </row>
    <row r="614" spans="1:1" ht="15.75" customHeight="1" x14ac:dyDescent="0.2">
      <c r="A614" s="35"/>
    </row>
    <row r="615" spans="1:1" ht="15.75" customHeight="1" x14ac:dyDescent="0.2">
      <c r="A615" s="35"/>
    </row>
    <row r="616" spans="1:1" ht="15.75" customHeight="1" x14ac:dyDescent="0.2">
      <c r="A616" s="35"/>
    </row>
    <row r="617" spans="1:1" ht="15.75" customHeight="1" x14ac:dyDescent="0.2">
      <c r="A617" s="35"/>
    </row>
    <row r="618" spans="1:1" ht="15.75" customHeight="1" x14ac:dyDescent="0.2">
      <c r="A618" s="35"/>
    </row>
    <row r="619" spans="1:1" ht="15.75" customHeight="1" x14ac:dyDescent="0.2">
      <c r="A619" s="35"/>
    </row>
    <row r="620" spans="1:1" ht="15.75" customHeight="1" x14ac:dyDescent="0.2">
      <c r="A620" s="35"/>
    </row>
    <row r="621" spans="1:1" ht="15.75" customHeight="1" x14ac:dyDescent="0.2">
      <c r="A621" s="35"/>
    </row>
    <row r="622" spans="1:1" ht="15.75" customHeight="1" x14ac:dyDescent="0.2">
      <c r="A622" s="35"/>
    </row>
    <row r="623" spans="1:1" ht="15.75" customHeight="1" x14ac:dyDescent="0.2">
      <c r="A623" s="35"/>
    </row>
    <row r="624" spans="1:1" ht="15.75" customHeight="1" x14ac:dyDescent="0.2">
      <c r="A624" s="35"/>
    </row>
    <row r="625" spans="1:1" ht="15.75" customHeight="1" x14ac:dyDescent="0.2">
      <c r="A625" s="35"/>
    </row>
    <row r="626" spans="1:1" ht="15.75" customHeight="1" x14ac:dyDescent="0.2">
      <c r="A626" s="35"/>
    </row>
    <row r="627" spans="1:1" ht="15.75" customHeight="1" x14ac:dyDescent="0.2">
      <c r="A627" s="35"/>
    </row>
    <row r="628" spans="1:1" ht="15.75" customHeight="1" x14ac:dyDescent="0.2">
      <c r="A628" s="35"/>
    </row>
    <row r="629" spans="1:1" ht="15.75" customHeight="1" x14ac:dyDescent="0.2">
      <c r="A629" s="35"/>
    </row>
    <row r="630" spans="1:1" ht="15.75" customHeight="1" x14ac:dyDescent="0.2">
      <c r="A630" s="35"/>
    </row>
    <row r="631" spans="1:1" ht="15.75" customHeight="1" x14ac:dyDescent="0.2">
      <c r="A631" s="35"/>
    </row>
    <row r="632" spans="1:1" ht="15.75" customHeight="1" x14ac:dyDescent="0.2">
      <c r="A632" s="35"/>
    </row>
    <row r="633" spans="1:1" ht="15.75" customHeight="1" x14ac:dyDescent="0.2">
      <c r="A633" s="35"/>
    </row>
    <row r="634" spans="1:1" ht="15.75" customHeight="1" x14ac:dyDescent="0.2">
      <c r="A634" s="35"/>
    </row>
    <row r="635" spans="1:1" ht="15.75" customHeight="1" x14ac:dyDescent="0.2">
      <c r="A635" s="35"/>
    </row>
    <row r="636" spans="1:1" ht="15.75" customHeight="1" x14ac:dyDescent="0.2">
      <c r="A636" s="35"/>
    </row>
    <row r="637" spans="1:1" ht="15.75" customHeight="1" x14ac:dyDescent="0.2">
      <c r="A637" s="35"/>
    </row>
    <row r="638" spans="1:1" ht="15.75" customHeight="1" x14ac:dyDescent="0.2">
      <c r="A638" s="35"/>
    </row>
    <row r="639" spans="1:1" ht="15.75" customHeight="1" x14ac:dyDescent="0.2">
      <c r="A639" s="35"/>
    </row>
    <row r="640" spans="1:1" ht="15.75" customHeight="1" x14ac:dyDescent="0.2">
      <c r="A640" s="35"/>
    </row>
    <row r="641" spans="1:1" ht="15.75" customHeight="1" x14ac:dyDescent="0.2">
      <c r="A641" s="35"/>
    </row>
    <row r="642" spans="1:1" ht="15.75" customHeight="1" x14ac:dyDescent="0.2">
      <c r="A642" s="35"/>
    </row>
    <row r="643" spans="1:1" ht="15.75" customHeight="1" x14ac:dyDescent="0.2">
      <c r="A643" s="35"/>
    </row>
    <row r="644" spans="1:1" ht="15.75" customHeight="1" x14ac:dyDescent="0.2">
      <c r="A644" s="35"/>
    </row>
    <row r="645" spans="1:1" ht="15.75" customHeight="1" x14ac:dyDescent="0.2">
      <c r="A645" s="35"/>
    </row>
    <row r="646" spans="1:1" ht="15.75" customHeight="1" x14ac:dyDescent="0.2">
      <c r="A646" s="35"/>
    </row>
    <row r="647" spans="1:1" ht="15.75" customHeight="1" x14ac:dyDescent="0.2">
      <c r="A647" s="35"/>
    </row>
    <row r="648" spans="1:1" ht="15.75" customHeight="1" x14ac:dyDescent="0.2">
      <c r="A648" s="35"/>
    </row>
    <row r="649" spans="1:1" ht="15.75" customHeight="1" x14ac:dyDescent="0.2">
      <c r="A649" s="35"/>
    </row>
    <row r="650" spans="1:1" ht="15.75" customHeight="1" x14ac:dyDescent="0.2">
      <c r="A650" s="35"/>
    </row>
    <row r="651" spans="1:1" ht="15.75" customHeight="1" x14ac:dyDescent="0.2">
      <c r="A651" s="35"/>
    </row>
    <row r="652" spans="1:1" ht="15.75" customHeight="1" x14ac:dyDescent="0.2">
      <c r="A652" s="35"/>
    </row>
    <row r="653" spans="1:1" ht="15.75" customHeight="1" x14ac:dyDescent="0.2">
      <c r="A653" s="35"/>
    </row>
    <row r="654" spans="1:1" ht="15.75" customHeight="1" x14ac:dyDescent="0.2">
      <c r="A654" s="35"/>
    </row>
    <row r="655" spans="1:1" ht="15.75" customHeight="1" x14ac:dyDescent="0.2">
      <c r="A655" s="35"/>
    </row>
    <row r="656" spans="1:1" ht="15.75" customHeight="1" x14ac:dyDescent="0.2">
      <c r="A656" s="35"/>
    </row>
    <row r="657" spans="1:1" ht="15.75" customHeight="1" x14ac:dyDescent="0.2">
      <c r="A657" s="35"/>
    </row>
    <row r="658" spans="1:1" ht="15.75" customHeight="1" x14ac:dyDescent="0.2">
      <c r="A658" s="35"/>
    </row>
    <row r="659" spans="1:1" ht="15.75" customHeight="1" x14ac:dyDescent="0.2">
      <c r="A659" s="35"/>
    </row>
    <row r="660" spans="1:1" ht="15.75" customHeight="1" x14ac:dyDescent="0.2">
      <c r="A660" s="35"/>
    </row>
    <row r="661" spans="1:1" ht="15.75" customHeight="1" x14ac:dyDescent="0.2">
      <c r="A661" s="35"/>
    </row>
    <row r="662" spans="1:1" ht="15.75" customHeight="1" x14ac:dyDescent="0.2">
      <c r="A662" s="35"/>
    </row>
    <row r="663" spans="1:1" ht="15.75" customHeight="1" x14ac:dyDescent="0.2">
      <c r="A663" s="35"/>
    </row>
    <row r="664" spans="1:1" ht="15.75" customHeight="1" x14ac:dyDescent="0.2">
      <c r="A664" s="35"/>
    </row>
    <row r="665" spans="1:1" ht="15.75" customHeight="1" x14ac:dyDescent="0.2">
      <c r="A665" s="35"/>
    </row>
    <row r="666" spans="1:1" ht="15.75" customHeight="1" x14ac:dyDescent="0.2">
      <c r="A666" s="35"/>
    </row>
    <row r="667" spans="1:1" ht="15.75" customHeight="1" x14ac:dyDescent="0.2">
      <c r="A667" s="35"/>
    </row>
    <row r="668" spans="1:1" ht="15.75" customHeight="1" x14ac:dyDescent="0.2">
      <c r="A668" s="35"/>
    </row>
    <row r="669" spans="1:1" ht="15.75" customHeight="1" x14ac:dyDescent="0.2">
      <c r="A669" s="35"/>
    </row>
    <row r="670" spans="1:1" ht="15.75" customHeight="1" x14ac:dyDescent="0.2">
      <c r="A670" s="35"/>
    </row>
    <row r="671" spans="1:1" ht="15.75" customHeight="1" x14ac:dyDescent="0.2">
      <c r="A671" s="35"/>
    </row>
    <row r="672" spans="1:1" ht="15.75" customHeight="1" x14ac:dyDescent="0.2">
      <c r="A672" s="35"/>
    </row>
    <row r="673" spans="1:1" ht="15.75" customHeight="1" x14ac:dyDescent="0.2">
      <c r="A673" s="35"/>
    </row>
    <row r="674" spans="1:1" ht="15.75" customHeight="1" x14ac:dyDescent="0.2">
      <c r="A674" s="35"/>
    </row>
    <row r="675" spans="1:1" ht="15.75" customHeight="1" x14ac:dyDescent="0.2">
      <c r="A675" s="35"/>
    </row>
    <row r="676" spans="1:1" ht="15.75" customHeight="1" x14ac:dyDescent="0.2">
      <c r="A676" s="35"/>
    </row>
    <row r="677" spans="1:1" ht="15.75" customHeight="1" x14ac:dyDescent="0.2">
      <c r="A677" s="35"/>
    </row>
    <row r="678" spans="1:1" ht="15.75" customHeight="1" x14ac:dyDescent="0.2">
      <c r="A678" s="35"/>
    </row>
    <row r="679" spans="1:1" ht="15.75" customHeight="1" x14ac:dyDescent="0.2">
      <c r="A679" s="35"/>
    </row>
    <row r="680" spans="1:1" ht="15.75" customHeight="1" x14ac:dyDescent="0.2">
      <c r="A680" s="35"/>
    </row>
    <row r="681" spans="1:1" ht="15.75" customHeight="1" x14ac:dyDescent="0.2">
      <c r="A681" s="35"/>
    </row>
    <row r="682" spans="1:1" ht="15.75" customHeight="1" x14ac:dyDescent="0.2">
      <c r="A682" s="35"/>
    </row>
    <row r="683" spans="1:1" ht="15.75" customHeight="1" x14ac:dyDescent="0.2">
      <c r="A683" s="35"/>
    </row>
    <row r="684" spans="1:1" ht="15.75" customHeight="1" x14ac:dyDescent="0.2">
      <c r="A684" s="35"/>
    </row>
    <row r="685" spans="1:1" ht="15.75" customHeight="1" x14ac:dyDescent="0.2">
      <c r="A685" s="35"/>
    </row>
    <row r="686" spans="1:1" ht="15.75" customHeight="1" x14ac:dyDescent="0.2">
      <c r="A686" s="35"/>
    </row>
    <row r="687" spans="1:1" ht="15.75" customHeight="1" x14ac:dyDescent="0.2">
      <c r="A687" s="35"/>
    </row>
    <row r="688" spans="1:1" ht="15.75" customHeight="1" x14ac:dyDescent="0.2">
      <c r="A688" s="35"/>
    </row>
    <row r="689" spans="1:1" ht="15.75" customHeight="1" x14ac:dyDescent="0.2">
      <c r="A689" s="35"/>
    </row>
    <row r="690" spans="1:1" ht="15.75" customHeight="1" x14ac:dyDescent="0.2">
      <c r="A690" s="35"/>
    </row>
    <row r="691" spans="1:1" ht="15.75" customHeight="1" x14ac:dyDescent="0.2">
      <c r="A691" s="35"/>
    </row>
    <row r="692" spans="1:1" ht="15.75" customHeight="1" x14ac:dyDescent="0.2">
      <c r="A692" s="35"/>
    </row>
    <row r="693" spans="1:1" ht="15.75" customHeight="1" x14ac:dyDescent="0.2">
      <c r="A693" s="35"/>
    </row>
    <row r="694" spans="1:1" ht="15.75" customHeight="1" x14ac:dyDescent="0.2">
      <c r="A694" s="35"/>
    </row>
    <row r="695" spans="1:1" ht="15.75" customHeight="1" x14ac:dyDescent="0.2">
      <c r="A695" s="35"/>
    </row>
    <row r="696" spans="1:1" ht="15.75" customHeight="1" x14ac:dyDescent="0.2">
      <c r="A696" s="35"/>
    </row>
    <row r="697" spans="1:1" ht="15.75" customHeight="1" x14ac:dyDescent="0.2">
      <c r="A697" s="35"/>
    </row>
    <row r="698" spans="1:1" ht="15.75" customHeight="1" x14ac:dyDescent="0.2">
      <c r="A698" s="35"/>
    </row>
    <row r="699" spans="1:1" ht="15.75" customHeight="1" x14ac:dyDescent="0.2">
      <c r="A699" s="35"/>
    </row>
    <row r="700" spans="1:1" ht="15.75" customHeight="1" x14ac:dyDescent="0.2">
      <c r="A700" s="35"/>
    </row>
    <row r="701" spans="1:1" ht="15.75" customHeight="1" x14ac:dyDescent="0.2">
      <c r="A701" s="35"/>
    </row>
    <row r="702" spans="1:1" ht="15.75" customHeight="1" x14ac:dyDescent="0.2">
      <c r="A702" s="35"/>
    </row>
    <row r="703" spans="1:1" ht="15.75" customHeight="1" x14ac:dyDescent="0.2">
      <c r="A703" s="35"/>
    </row>
    <row r="704" spans="1:1" ht="15.75" customHeight="1" x14ac:dyDescent="0.2">
      <c r="A704" s="35"/>
    </row>
    <row r="705" spans="1:1" ht="15.75" customHeight="1" x14ac:dyDescent="0.2">
      <c r="A705" s="35"/>
    </row>
    <row r="706" spans="1:1" ht="15.75" customHeight="1" x14ac:dyDescent="0.2">
      <c r="A706" s="35"/>
    </row>
    <row r="707" spans="1:1" ht="15.75" customHeight="1" x14ac:dyDescent="0.2">
      <c r="A707" s="35"/>
    </row>
    <row r="708" spans="1:1" ht="15.75" customHeight="1" x14ac:dyDescent="0.2">
      <c r="A708" s="35"/>
    </row>
    <row r="709" spans="1:1" ht="15.75" customHeight="1" x14ac:dyDescent="0.2">
      <c r="A709" s="35"/>
    </row>
    <row r="710" spans="1:1" ht="15.75" customHeight="1" x14ac:dyDescent="0.2">
      <c r="A710" s="35"/>
    </row>
    <row r="711" spans="1:1" ht="15.75" customHeight="1" x14ac:dyDescent="0.2">
      <c r="A711" s="35"/>
    </row>
    <row r="712" spans="1:1" ht="15.75" customHeight="1" x14ac:dyDescent="0.2">
      <c r="A712" s="35"/>
    </row>
    <row r="713" spans="1:1" ht="15.75" customHeight="1" x14ac:dyDescent="0.2">
      <c r="A713" s="35"/>
    </row>
    <row r="714" spans="1:1" ht="15.75" customHeight="1" x14ac:dyDescent="0.2">
      <c r="A714" s="35"/>
    </row>
    <row r="715" spans="1:1" ht="15.75" customHeight="1" x14ac:dyDescent="0.2">
      <c r="A715" s="35"/>
    </row>
    <row r="716" spans="1:1" ht="15.75" customHeight="1" x14ac:dyDescent="0.2">
      <c r="A716" s="35"/>
    </row>
    <row r="717" spans="1:1" ht="15.75" customHeight="1" x14ac:dyDescent="0.2">
      <c r="A717" s="35"/>
    </row>
    <row r="718" spans="1:1" ht="15.75" customHeight="1" x14ac:dyDescent="0.2">
      <c r="A718" s="35"/>
    </row>
    <row r="719" spans="1:1" ht="15.75" customHeight="1" x14ac:dyDescent="0.2">
      <c r="A719" s="35"/>
    </row>
    <row r="720" spans="1:1" ht="15.75" customHeight="1" x14ac:dyDescent="0.2">
      <c r="A720" s="35"/>
    </row>
    <row r="721" spans="1:1" ht="15.75" customHeight="1" x14ac:dyDescent="0.2">
      <c r="A721" s="35"/>
    </row>
    <row r="722" spans="1:1" ht="15.75" customHeight="1" x14ac:dyDescent="0.2">
      <c r="A722" s="35"/>
    </row>
    <row r="723" spans="1:1" ht="15.75" customHeight="1" x14ac:dyDescent="0.2">
      <c r="A723" s="35"/>
    </row>
    <row r="724" spans="1:1" ht="15.75" customHeight="1" x14ac:dyDescent="0.2">
      <c r="A724" s="35"/>
    </row>
    <row r="725" spans="1:1" ht="15.75" customHeight="1" x14ac:dyDescent="0.2">
      <c r="A725" s="35"/>
    </row>
    <row r="726" spans="1:1" ht="15.75" customHeight="1" x14ac:dyDescent="0.2">
      <c r="A726" s="35"/>
    </row>
    <row r="727" spans="1:1" ht="15.75" customHeight="1" x14ac:dyDescent="0.2">
      <c r="A727" s="35"/>
    </row>
    <row r="728" spans="1:1" ht="15.75" customHeight="1" x14ac:dyDescent="0.2">
      <c r="A728" s="35"/>
    </row>
    <row r="729" spans="1:1" ht="15.75" customHeight="1" x14ac:dyDescent="0.2">
      <c r="A729" s="35"/>
    </row>
    <row r="730" spans="1:1" ht="15.75" customHeight="1" x14ac:dyDescent="0.2">
      <c r="A730" s="35"/>
    </row>
    <row r="731" spans="1:1" ht="15.75" customHeight="1" x14ac:dyDescent="0.2">
      <c r="A731" s="35"/>
    </row>
    <row r="732" spans="1:1" ht="15.75" customHeight="1" x14ac:dyDescent="0.2">
      <c r="A732" s="35"/>
    </row>
    <row r="733" spans="1:1" ht="15.75" customHeight="1" x14ac:dyDescent="0.2">
      <c r="A733" s="35"/>
    </row>
    <row r="734" spans="1:1" ht="15.75" customHeight="1" x14ac:dyDescent="0.2">
      <c r="A734" s="35"/>
    </row>
    <row r="735" spans="1:1" ht="15.75" customHeight="1" x14ac:dyDescent="0.2">
      <c r="A735" s="35"/>
    </row>
    <row r="736" spans="1:1" ht="15.75" customHeight="1" x14ac:dyDescent="0.2">
      <c r="A736" s="35"/>
    </row>
    <row r="737" spans="1:1" ht="15.75" customHeight="1" x14ac:dyDescent="0.2">
      <c r="A737" s="35"/>
    </row>
    <row r="738" spans="1:1" ht="15.75" customHeight="1" x14ac:dyDescent="0.2">
      <c r="A738" s="35"/>
    </row>
    <row r="739" spans="1:1" ht="15.75" customHeight="1" x14ac:dyDescent="0.2">
      <c r="A739" s="35"/>
    </row>
    <row r="740" spans="1:1" ht="15.75" customHeight="1" x14ac:dyDescent="0.2">
      <c r="A740" s="35"/>
    </row>
    <row r="741" spans="1:1" ht="15.75" customHeight="1" x14ac:dyDescent="0.2">
      <c r="A741" s="35"/>
    </row>
    <row r="742" spans="1:1" ht="15.75" customHeight="1" x14ac:dyDescent="0.2">
      <c r="A742" s="35"/>
    </row>
    <row r="743" spans="1:1" ht="15.75" customHeight="1" x14ac:dyDescent="0.2">
      <c r="A743" s="35"/>
    </row>
    <row r="744" spans="1:1" ht="15.75" customHeight="1" x14ac:dyDescent="0.2">
      <c r="A744" s="35"/>
    </row>
    <row r="745" spans="1:1" ht="15.75" customHeight="1" x14ac:dyDescent="0.2">
      <c r="A745" s="35"/>
    </row>
    <row r="746" spans="1:1" ht="15.75" customHeight="1" x14ac:dyDescent="0.2">
      <c r="A746" s="35"/>
    </row>
    <row r="747" spans="1:1" ht="15.75" customHeight="1" x14ac:dyDescent="0.2">
      <c r="A747" s="35"/>
    </row>
    <row r="748" spans="1:1" ht="15.75" customHeight="1" x14ac:dyDescent="0.2">
      <c r="A748" s="35"/>
    </row>
    <row r="749" spans="1:1" ht="15.75" customHeight="1" x14ac:dyDescent="0.2">
      <c r="A749" s="35"/>
    </row>
    <row r="750" spans="1:1" ht="15.75" customHeight="1" x14ac:dyDescent="0.2">
      <c r="A750" s="35"/>
    </row>
    <row r="751" spans="1:1" ht="15.75" customHeight="1" x14ac:dyDescent="0.2">
      <c r="A751" s="35"/>
    </row>
    <row r="752" spans="1:1" ht="15.75" customHeight="1" x14ac:dyDescent="0.2">
      <c r="A752" s="35"/>
    </row>
    <row r="753" spans="1:1" ht="15.75" customHeight="1" x14ac:dyDescent="0.2">
      <c r="A753" s="35"/>
    </row>
    <row r="754" spans="1:1" ht="15.75" customHeight="1" x14ac:dyDescent="0.2">
      <c r="A754" s="35"/>
    </row>
    <row r="755" spans="1:1" ht="15.75" customHeight="1" x14ac:dyDescent="0.2">
      <c r="A755" s="35"/>
    </row>
    <row r="756" spans="1:1" ht="15.75" customHeight="1" x14ac:dyDescent="0.2">
      <c r="A756" s="35"/>
    </row>
    <row r="757" spans="1:1" ht="15.75" customHeight="1" x14ac:dyDescent="0.2">
      <c r="A757" s="35"/>
    </row>
    <row r="758" spans="1:1" ht="15.75" customHeight="1" x14ac:dyDescent="0.2">
      <c r="A758" s="35"/>
    </row>
    <row r="759" spans="1:1" ht="15.75" customHeight="1" x14ac:dyDescent="0.2">
      <c r="A759" s="35"/>
    </row>
    <row r="760" spans="1:1" ht="15.75" customHeight="1" x14ac:dyDescent="0.2">
      <c r="A760" s="35"/>
    </row>
    <row r="761" spans="1:1" ht="15.75" customHeight="1" x14ac:dyDescent="0.2">
      <c r="A761" s="35"/>
    </row>
    <row r="762" spans="1:1" ht="15.75" customHeight="1" x14ac:dyDescent="0.2">
      <c r="A762" s="35"/>
    </row>
    <row r="763" spans="1:1" ht="15.75" customHeight="1" x14ac:dyDescent="0.2">
      <c r="A763" s="35"/>
    </row>
    <row r="764" spans="1:1" ht="15.75" customHeight="1" x14ac:dyDescent="0.2">
      <c r="A764" s="35"/>
    </row>
    <row r="765" spans="1:1" ht="15.75" customHeight="1" x14ac:dyDescent="0.2">
      <c r="A765" s="35"/>
    </row>
    <row r="766" spans="1:1" ht="15.75" customHeight="1" x14ac:dyDescent="0.2">
      <c r="A766" s="35"/>
    </row>
    <row r="767" spans="1:1" ht="15.75" customHeight="1" x14ac:dyDescent="0.2">
      <c r="A767" s="35"/>
    </row>
    <row r="768" spans="1:1" ht="15.75" customHeight="1" x14ac:dyDescent="0.2">
      <c r="A768" s="35"/>
    </row>
    <row r="769" spans="1:1" ht="15.75" customHeight="1" x14ac:dyDescent="0.2">
      <c r="A769" s="35"/>
    </row>
    <row r="770" spans="1:1" ht="15.75" customHeight="1" x14ac:dyDescent="0.2">
      <c r="A770" s="35"/>
    </row>
    <row r="771" spans="1:1" ht="15.75" customHeight="1" x14ac:dyDescent="0.2">
      <c r="A771" s="35"/>
    </row>
    <row r="772" spans="1:1" ht="15.75" customHeight="1" x14ac:dyDescent="0.2">
      <c r="A772" s="35"/>
    </row>
    <row r="773" spans="1:1" ht="15.75" customHeight="1" x14ac:dyDescent="0.2">
      <c r="A773" s="35"/>
    </row>
    <row r="774" spans="1:1" ht="15.75" customHeight="1" x14ac:dyDescent="0.2">
      <c r="A774" s="35"/>
    </row>
    <row r="775" spans="1:1" ht="15.75" customHeight="1" x14ac:dyDescent="0.2">
      <c r="A775" s="35"/>
    </row>
    <row r="776" spans="1:1" ht="15.75" customHeight="1" x14ac:dyDescent="0.2">
      <c r="A776" s="35"/>
    </row>
    <row r="777" spans="1:1" ht="15.75" customHeight="1" x14ac:dyDescent="0.2">
      <c r="A777" s="35"/>
    </row>
    <row r="778" spans="1:1" ht="15.75" customHeight="1" x14ac:dyDescent="0.2">
      <c r="A778" s="35"/>
    </row>
    <row r="779" spans="1:1" ht="15.75" customHeight="1" x14ac:dyDescent="0.2">
      <c r="A779" s="35"/>
    </row>
    <row r="780" spans="1:1" ht="15.75" customHeight="1" x14ac:dyDescent="0.2">
      <c r="A780" s="35"/>
    </row>
    <row r="781" spans="1:1" ht="15.75" customHeight="1" x14ac:dyDescent="0.2">
      <c r="A781" s="35"/>
    </row>
    <row r="782" spans="1:1" ht="15.75" customHeight="1" x14ac:dyDescent="0.2">
      <c r="A782" s="35"/>
    </row>
    <row r="783" spans="1:1" ht="15.75" customHeight="1" x14ac:dyDescent="0.2">
      <c r="A783" s="35"/>
    </row>
    <row r="784" spans="1:1" ht="15.75" customHeight="1" x14ac:dyDescent="0.2">
      <c r="A784" s="35"/>
    </row>
    <row r="785" spans="1:1" ht="15.75" customHeight="1" x14ac:dyDescent="0.2">
      <c r="A785" s="35"/>
    </row>
    <row r="786" spans="1:1" ht="15.75" customHeight="1" x14ac:dyDescent="0.2">
      <c r="A786" s="35"/>
    </row>
    <row r="787" spans="1:1" ht="15.75" customHeight="1" x14ac:dyDescent="0.2">
      <c r="A787" s="35"/>
    </row>
    <row r="788" spans="1:1" ht="15.75" customHeight="1" x14ac:dyDescent="0.2">
      <c r="A788" s="35"/>
    </row>
    <row r="789" spans="1:1" ht="15.75" customHeight="1" x14ac:dyDescent="0.2">
      <c r="A789" s="35"/>
    </row>
    <row r="790" spans="1:1" ht="15.75" customHeight="1" x14ac:dyDescent="0.2">
      <c r="A790" s="35"/>
    </row>
    <row r="791" spans="1:1" ht="15.75" customHeight="1" x14ac:dyDescent="0.2">
      <c r="A791" s="35"/>
    </row>
    <row r="792" spans="1:1" ht="15.75" customHeight="1" x14ac:dyDescent="0.2">
      <c r="A792" s="35"/>
    </row>
    <row r="793" spans="1:1" ht="15.75" customHeight="1" x14ac:dyDescent="0.2">
      <c r="A793" s="35"/>
    </row>
    <row r="794" spans="1:1" ht="15.75" customHeight="1" x14ac:dyDescent="0.2">
      <c r="A794" s="35"/>
    </row>
    <row r="795" spans="1:1" ht="15.75" customHeight="1" x14ac:dyDescent="0.2">
      <c r="A795" s="35"/>
    </row>
    <row r="796" spans="1:1" ht="15.75" customHeight="1" x14ac:dyDescent="0.2">
      <c r="A796" s="35"/>
    </row>
    <row r="797" spans="1:1" ht="15.75" customHeight="1" x14ac:dyDescent="0.2">
      <c r="A797" s="35"/>
    </row>
    <row r="798" spans="1:1" ht="15.75" customHeight="1" x14ac:dyDescent="0.2">
      <c r="A798" s="35"/>
    </row>
    <row r="799" spans="1:1" ht="15.75" customHeight="1" x14ac:dyDescent="0.2">
      <c r="A799" s="35"/>
    </row>
    <row r="800" spans="1:1" ht="15.75" customHeight="1" x14ac:dyDescent="0.2">
      <c r="A800" s="35"/>
    </row>
    <row r="801" spans="1:1" ht="15.75" customHeight="1" x14ac:dyDescent="0.2">
      <c r="A801" s="35"/>
    </row>
    <row r="802" spans="1:1" ht="15.75" customHeight="1" x14ac:dyDescent="0.2">
      <c r="A802" s="35"/>
    </row>
    <row r="803" spans="1:1" ht="15.75" customHeight="1" x14ac:dyDescent="0.2">
      <c r="A803" s="35"/>
    </row>
    <row r="804" spans="1:1" ht="15.75" customHeight="1" x14ac:dyDescent="0.2">
      <c r="A804" s="35"/>
    </row>
    <row r="805" spans="1:1" ht="15.75" customHeight="1" x14ac:dyDescent="0.2">
      <c r="A805" s="35"/>
    </row>
    <row r="806" spans="1:1" ht="15.75" customHeight="1" x14ac:dyDescent="0.2">
      <c r="A806" s="35"/>
    </row>
    <row r="807" spans="1:1" ht="15.75" customHeight="1" x14ac:dyDescent="0.2">
      <c r="A807" s="35"/>
    </row>
    <row r="808" spans="1:1" ht="15.75" customHeight="1" x14ac:dyDescent="0.2">
      <c r="A808" s="35"/>
    </row>
    <row r="809" spans="1:1" ht="15.75" customHeight="1" x14ac:dyDescent="0.2">
      <c r="A809" s="35"/>
    </row>
    <row r="810" spans="1:1" ht="15.75" customHeight="1" x14ac:dyDescent="0.2">
      <c r="A810" s="35"/>
    </row>
    <row r="811" spans="1:1" ht="15.75" customHeight="1" x14ac:dyDescent="0.2">
      <c r="A811" s="35"/>
    </row>
    <row r="812" spans="1:1" ht="15.75" customHeight="1" x14ac:dyDescent="0.2">
      <c r="A812" s="35"/>
    </row>
    <row r="813" spans="1:1" ht="15.75" customHeight="1" x14ac:dyDescent="0.2">
      <c r="A813" s="35"/>
    </row>
    <row r="814" spans="1:1" ht="15.75" customHeight="1" x14ac:dyDescent="0.2">
      <c r="A814" s="35"/>
    </row>
    <row r="815" spans="1:1" ht="15.75" customHeight="1" x14ac:dyDescent="0.2">
      <c r="A815" s="35"/>
    </row>
    <row r="816" spans="1:1" ht="15.75" customHeight="1" x14ac:dyDescent="0.2">
      <c r="A816" s="35"/>
    </row>
    <row r="817" spans="1:1" ht="15.75" customHeight="1" x14ac:dyDescent="0.2">
      <c r="A817" s="35"/>
    </row>
    <row r="818" spans="1:1" ht="15.75" customHeight="1" x14ac:dyDescent="0.2">
      <c r="A818" s="35"/>
    </row>
    <row r="819" spans="1:1" ht="15.75" customHeight="1" x14ac:dyDescent="0.2">
      <c r="A819" s="35"/>
    </row>
    <row r="820" spans="1:1" ht="15.75" customHeight="1" x14ac:dyDescent="0.2">
      <c r="A820" s="35"/>
    </row>
    <row r="821" spans="1:1" ht="15.75" customHeight="1" x14ac:dyDescent="0.2">
      <c r="A821" s="35"/>
    </row>
    <row r="822" spans="1:1" ht="15.75" customHeight="1" x14ac:dyDescent="0.2">
      <c r="A822" s="35"/>
    </row>
    <row r="823" spans="1:1" ht="15.75" customHeight="1" x14ac:dyDescent="0.2">
      <c r="A823" s="35"/>
    </row>
    <row r="824" spans="1:1" ht="15.75" customHeight="1" x14ac:dyDescent="0.2">
      <c r="A824" s="35"/>
    </row>
    <row r="825" spans="1:1" ht="15.75" customHeight="1" x14ac:dyDescent="0.2">
      <c r="A825" s="35"/>
    </row>
    <row r="826" spans="1:1" ht="15.75" customHeight="1" x14ac:dyDescent="0.2">
      <c r="A826" s="35"/>
    </row>
    <row r="827" spans="1:1" ht="15.75" customHeight="1" x14ac:dyDescent="0.2">
      <c r="A827" s="35"/>
    </row>
    <row r="828" spans="1:1" ht="15.75" customHeight="1" x14ac:dyDescent="0.2">
      <c r="A828" s="35"/>
    </row>
    <row r="829" spans="1:1" ht="15.75" customHeight="1" x14ac:dyDescent="0.2">
      <c r="A829" s="35"/>
    </row>
    <row r="830" spans="1:1" ht="15.75" customHeight="1" x14ac:dyDescent="0.2">
      <c r="A830" s="35"/>
    </row>
    <row r="831" spans="1:1" ht="15.75" customHeight="1" x14ac:dyDescent="0.2">
      <c r="A831" s="35"/>
    </row>
    <row r="832" spans="1:1" ht="15.75" customHeight="1" x14ac:dyDescent="0.2">
      <c r="A832" s="35"/>
    </row>
    <row r="833" spans="1:1" ht="15.75" customHeight="1" x14ac:dyDescent="0.2">
      <c r="A833" s="35"/>
    </row>
    <row r="834" spans="1:1" ht="15.75" customHeight="1" x14ac:dyDescent="0.2">
      <c r="A834" s="35"/>
    </row>
    <row r="835" spans="1:1" ht="15.75" customHeight="1" x14ac:dyDescent="0.2">
      <c r="A835" s="35"/>
    </row>
    <row r="836" spans="1:1" ht="15.75" customHeight="1" x14ac:dyDescent="0.2">
      <c r="A836" s="35"/>
    </row>
    <row r="837" spans="1:1" ht="15.75" customHeight="1" x14ac:dyDescent="0.2">
      <c r="A837" s="35"/>
    </row>
    <row r="838" spans="1:1" ht="15.75" customHeight="1" x14ac:dyDescent="0.2">
      <c r="A838" s="35"/>
    </row>
    <row r="839" spans="1:1" ht="15.75" customHeight="1" x14ac:dyDescent="0.2">
      <c r="A839" s="35"/>
    </row>
    <row r="840" spans="1:1" ht="15.75" customHeight="1" x14ac:dyDescent="0.2">
      <c r="A840" s="35"/>
    </row>
    <row r="841" spans="1:1" ht="15.75" customHeight="1" x14ac:dyDescent="0.2">
      <c r="A841" s="35"/>
    </row>
    <row r="842" spans="1:1" ht="15.75" customHeight="1" x14ac:dyDescent="0.2">
      <c r="A842" s="35"/>
    </row>
    <row r="843" spans="1:1" ht="15.75" customHeight="1" x14ac:dyDescent="0.2">
      <c r="A843" s="35"/>
    </row>
    <row r="844" spans="1:1" ht="15.75" customHeight="1" x14ac:dyDescent="0.2">
      <c r="A844" s="35"/>
    </row>
    <row r="845" spans="1:1" ht="15.75" customHeight="1" x14ac:dyDescent="0.2">
      <c r="A845" s="35"/>
    </row>
    <row r="846" spans="1:1" ht="15.75" customHeight="1" x14ac:dyDescent="0.2">
      <c r="A846" s="35"/>
    </row>
    <row r="847" spans="1:1" ht="15.75" customHeight="1" x14ac:dyDescent="0.2">
      <c r="A847" s="35"/>
    </row>
    <row r="848" spans="1:1" ht="15.75" customHeight="1" x14ac:dyDescent="0.2">
      <c r="A848" s="35"/>
    </row>
    <row r="849" spans="1:1" ht="15.75" customHeight="1" x14ac:dyDescent="0.2">
      <c r="A849" s="35"/>
    </row>
    <row r="850" spans="1:1" ht="15.75" customHeight="1" x14ac:dyDescent="0.2">
      <c r="A850" s="35"/>
    </row>
    <row r="851" spans="1:1" ht="15.75" customHeight="1" x14ac:dyDescent="0.2">
      <c r="A851" s="35"/>
    </row>
    <row r="852" spans="1:1" ht="15.75" customHeight="1" x14ac:dyDescent="0.2">
      <c r="A852" s="35"/>
    </row>
    <row r="853" spans="1:1" ht="15.75" customHeight="1" x14ac:dyDescent="0.2">
      <c r="A853" s="35"/>
    </row>
    <row r="854" spans="1:1" ht="15.75" customHeight="1" x14ac:dyDescent="0.2">
      <c r="A854" s="35"/>
    </row>
    <row r="855" spans="1:1" ht="15.75" customHeight="1" x14ac:dyDescent="0.2">
      <c r="A855" s="35"/>
    </row>
    <row r="856" spans="1:1" ht="15.75" customHeight="1" x14ac:dyDescent="0.2">
      <c r="A856" s="35"/>
    </row>
    <row r="857" spans="1:1" ht="15.75" customHeight="1" x14ac:dyDescent="0.2">
      <c r="A857" s="35"/>
    </row>
    <row r="858" spans="1:1" ht="15.75" customHeight="1" x14ac:dyDescent="0.2">
      <c r="A858" s="35"/>
    </row>
    <row r="859" spans="1:1" ht="15.75" customHeight="1" x14ac:dyDescent="0.2">
      <c r="A859" s="35"/>
    </row>
    <row r="860" spans="1:1" ht="15.75" customHeight="1" x14ac:dyDescent="0.2">
      <c r="A860" s="35"/>
    </row>
    <row r="861" spans="1:1" ht="15.75" customHeight="1" x14ac:dyDescent="0.2">
      <c r="A861" s="35"/>
    </row>
    <row r="862" spans="1:1" ht="15.75" customHeight="1" x14ac:dyDescent="0.2">
      <c r="A862" s="35"/>
    </row>
    <row r="863" spans="1:1" ht="15.75" customHeight="1" x14ac:dyDescent="0.2">
      <c r="A863" s="35"/>
    </row>
    <row r="864" spans="1:1" ht="15.75" customHeight="1" x14ac:dyDescent="0.2">
      <c r="A864" s="35"/>
    </row>
    <row r="865" spans="1:1" ht="15.75" customHeight="1" x14ac:dyDescent="0.2">
      <c r="A865" s="35"/>
    </row>
    <row r="866" spans="1:1" ht="15.75" customHeight="1" x14ac:dyDescent="0.2">
      <c r="A866" s="35"/>
    </row>
    <row r="867" spans="1:1" ht="15.75" customHeight="1" x14ac:dyDescent="0.2">
      <c r="A867" s="35"/>
    </row>
    <row r="868" spans="1:1" ht="15.75" customHeight="1" x14ac:dyDescent="0.2">
      <c r="A868" s="35"/>
    </row>
    <row r="869" spans="1:1" ht="15.75" customHeight="1" x14ac:dyDescent="0.2">
      <c r="A869" s="35"/>
    </row>
    <row r="870" spans="1:1" ht="15.75" customHeight="1" x14ac:dyDescent="0.2">
      <c r="A870" s="35"/>
    </row>
    <row r="871" spans="1:1" ht="15.75" customHeight="1" x14ac:dyDescent="0.2">
      <c r="A871" s="35"/>
    </row>
    <row r="872" spans="1:1" ht="15.75" customHeight="1" x14ac:dyDescent="0.2">
      <c r="A872" s="35"/>
    </row>
    <row r="873" spans="1:1" ht="15.75" customHeight="1" x14ac:dyDescent="0.2">
      <c r="A873" s="35"/>
    </row>
    <row r="874" spans="1:1" ht="15.75" customHeight="1" x14ac:dyDescent="0.2">
      <c r="A874" s="35"/>
    </row>
    <row r="875" spans="1:1" ht="15.75" customHeight="1" x14ac:dyDescent="0.2">
      <c r="A875" s="35"/>
    </row>
    <row r="876" spans="1:1" ht="15.75" customHeight="1" x14ac:dyDescent="0.2">
      <c r="A876" s="35"/>
    </row>
    <row r="877" spans="1:1" ht="15.75" customHeight="1" x14ac:dyDescent="0.2">
      <c r="A877" s="35"/>
    </row>
    <row r="878" spans="1:1" ht="15.75" customHeight="1" x14ac:dyDescent="0.2">
      <c r="A878" s="35"/>
    </row>
    <row r="879" spans="1:1" ht="15.75" customHeight="1" x14ac:dyDescent="0.2">
      <c r="A879" s="35"/>
    </row>
    <row r="880" spans="1:1" ht="15.75" customHeight="1" x14ac:dyDescent="0.2">
      <c r="A880" s="35"/>
    </row>
    <row r="881" spans="1:1" ht="15.75" customHeight="1" x14ac:dyDescent="0.2">
      <c r="A881" s="35"/>
    </row>
    <row r="882" spans="1:1" ht="15.75" customHeight="1" x14ac:dyDescent="0.2">
      <c r="A882" s="35"/>
    </row>
    <row r="883" spans="1:1" ht="15.75" customHeight="1" x14ac:dyDescent="0.2">
      <c r="A883" s="35"/>
    </row>
    <row r="884" spans="1:1" ht="15.75" customHeight="1" x14ac:dyDescent="0.2">
      <c r="A884" s="35"/>
    </row>
    <row r="885" spans="1:1" ht="15.75" customHeight="1" x14ac:dyDescent="0.2">
      <c r="A885" s="35"/>
    </row>
    <row r="886" spans="1:1" ht="15.75" customHeight="1" x14ac:dyDescent="0.2">
      <c r="A886" s="35"/>
    </row>
    <row r="887" spans="1:1" ht="15.75" customHeight="1" x14ac:dyDescent="0.2">
      <c r="A887" s="35"/>
    </row>
    <row r="888" spans="1:1" ht="15.75" customHeight="1" x14ac:dyDescent="0.2">
      <c r="A888" s="35"/>
    </row>
    <row r="889" spans="1:1" ht="15.75" customHeight="1" x14ac:dyDescent="0.2">
      <c r="A889" s="35"/>
    </row>
    <row r="890" spans="1:1" ht="15.75" customHeight="1" x14ac:dyDescent="0.2">
      <c r="A890" s="35"/>
    </row>
    <row r="891" spans="1:1" ht="15.75" customHeight="1" x14ac:dyDescent="0.2">
      <c r="A891" s="35"/>
    </row>
    <row r="892" spans="1:1" ht="15.75" customHeight="1" x14ac:dyDescent="0.2">
      <c r="A892" s="35"/>
    </row>
    <row r="893" spans="1:1" ht="15.75" customHeight="1" x14ac:dyDescent="0.2">
      <c r="A893" s="35"/>
    </row>
    <row r="894" spans="1:1" ht="15.75" customHeight="1" x14ac:dyDescent="0.2">
      <c r="A894" s="35"/>
    </row>
    <row r="895" spans="1:1" ht="15.75" customHeight="1" x14ac:dyDescent="0.2">
      <c r="A895" s="35"/>
    </row>
    <row r="896" spans="1:1" ht="15.75" customHeight="1" x14ac:dyDescent="0.2">
      <c r="A896" s="35"/>
    </row>
    <row r="897" spans="1:1" ht="15.75" customHeight="1" x14ac:dyDescent="0.2">
      <c r="A897" s="35"/>
    </row>
    <row r="898" spans="1:1" ht="15.75" customHeight="1" x14ac:dyDescent="0.2">
      <c r="A898" s="35"/>
    </row>
    <row r="899" spans="1:1" ht="15.75" customHeight="1" x14ac:dyDescent="0.2">
      <c r="A899" s="35"/>
    </row>
    <row r="900" spans="1:1" ht="15.75" customHeight="1" x14ac:dyDescent="0.2">
      <c r="A900" s="35"/>
    </row>
    <row r="901" spans="1:1" ht="15.75" customHeight="1" x14ac:dyDescent="0.2">
      <c r="A901" s="35"/>
    </row>
    <row r="902" spans="1:1" ht="15.75" customHeight="1" x14ac:dyDescent="0.2">
      <c r="A902" s="35"/>
    </row>
    <row r="903" spans="1:1" ht="15.75" customHeight="1" x14ac:dyDescent="0.2">
      <c r="A903" s="35"/>
    </row>
    <row r="904" spans="1:1" ht="15.75" customHeight="1" x14ac:dyDescent="0.2">
      <c r="A904" s="35"/>
    </row>
    <row r="905" spans="1:1" ht="15.75" customHeight="1" x14ac:dyDescent="0.2">
      <c r="A905" s="35"/>
    </row>
    <row r="906" spans="1:1" ht="15.75" customHeight="1" x14ac:dyDescent="0.2">
      <c r="A906" s="35"/>
    </row>
    <row r="907" spans="1:1" ht="15.75" customHeight="1" x14ac:dyDescent="0.2">
      <c r="A907" s="35"/>
    </row>
    <row r="908" spans="1:1" ht="15.75" customHeight="1" x14ac:dyDescent="0.2">
      <c r="A908" s="35"/>
    </row>
    <row r="909" spans="1:1" ht="15.75" customHeight="1" x14ac:dyDescent="0.2">
      <c r="A909" s="35"/>
    </row>
    <row r="910" spans="1:1" ht="15.75" customHeight="1" x14ac:dyDescent="0.2">
      <c r="A910" s="35"/>
    </row>
    <row r="911" spans="1:1" ht="15.75" customHeight="1" x14ac:dyDescent="0.2">
      <c r="A911" s="35"/>
    </row>
    <row r="912" spans="1:1" ht="15.75" customHeight="1" x14ac:dyDescent="0.2">
      <c r="A912" s="35"/>
    </row>
    <row r="913" spans="1:1" ht="15.75" customHeight="1" x14ac:dyDescent="0.2">
      <c r="A913" s="35"/>
    </row>
    <row r="914" spans="1:1" ht="15.75" customHeight="1" x14ac:dyDescent="0.2">
      <c r="A914" s="35"/>
    </row>
    <row r="915" spans="1:1" ht="15.75" customHeight="1" x14ac:dyDescent="0.2">
      <c r="A915" s="35"/>
    </row>
    <row r="916" spans="1:1" ht="15.75" customHeight="1" x14ac:dyDescent="0.2">
      <c r="A916" s="35"/>
    </row>
    <row r="917" spans="1:1" ht="15.75" customHeight="1" x14ac:dyDescent="0.2">
      <c r="A917" s="35"/>
    </row>
    <row r="918" spans="1:1" ht="15.75" customHeight="1" x14ac:dyDescent="0.2">
      <c r="A918" s="35"/>
    </row>
    <row r="919" spans="1:1" ht="15.75" customHeight="1" x14ac:dyDescent="0.2">
      <c r="A919" s="35"/>
    </row>
    <row r="920" spans="1:1" ht="15.75" customHeight="1" x14ac:dyDescent="0.2">
      <c r="A920" s="35"/>
    </row>
    <row r="921" spans="1:1" ht="15.75" customHeight="1" x14ac:dyDescent="0.2">
      <c r="A921" s="35"/>
    </row>
    <row r="922" spans="1:1" ht="15.75" customHeight="1" x14ac:dyDescent="0.2">
      <c r="A922" s="35"/>
    </row>
    <row r="923" spans="1:1" ht="15.75" customHeight="1" x14ac:dyDescent="0.2">
      <c r="A923" s="35"/>
    </row>
    <row r="924" spans="1:1" ht="15.75" customHeight="1" x14ac:dyDescent="0.2">
      <c r="A924" s="35"/>
    </row>
    <row r="925" spans="1:1" ht="15.75" customHeight="1" x14ac:dyDescent="0.2">
      <c r="A925" s="35"/>
    </row>
    <row r="926" spans="1:1" ht="15.75" customHeight="1" x14ac:dyDescent="0.2">
      <c r="A926" s="35"/>
    </row>
    <row r="927" spans="1:1" ht="15.75" customHeight="1" x14ac:dyDescent="0.2">
      <c r="A927" s="35"/>
    </row>
    <row r="928" spans="1:1" ht="15.75" customHeight="1" x14ac:dyDescent="0.2">
      <c r="A928" s="35"/>
    </row>
    <row r="929" spans="1:1" ht="15.75" customHeight="1" x14ac:dyDescent="0.2">
      <c r="A929" s="35"/>
    </row>
    <row r="930" spans="1:1" ht="15.75" customHeight="1" x14ac:dyDescent="0.2">
      <c r="A930" s="35"/>
    </row>
    <row r="931" spans="1:1" ht="15.75" customHeight="1" x14ac:dyDescent="0.2">
      <c r="A931" s="35"/>
    </row>
    <row r="932" spans="1:1" ht="15.75" customHeight="1" x14ac:dyDescent="0.2">
      <c r="A932" s="35"/>
    </row>
    <row r="933" spans="1:1" ht="15.75" customHeight="1" x14ac:dyDescent="0.2">
      <c r="A933" s="35"/>
    </row>
    <row r="934" spans="1:1" ht="15.75" customHeight="1" x14ac:dyDescent="0.2">
      <c r="A934" s="35"/>
    </row>
    <row r="935" spans="1:1" ht="15.75" customHeight="1" x14ac:dyDescent="0.2">
      <c r="A935" s="35"/>
    </row>
    <row r="936" spans="1:1" ht="15.75" customHeight="1" x14ac:dyDescent="0.2">
      <c r="A936" s="35"/>
    </row>
    <row r="937" spans="1:1" ht="15.75" customHeight="1" x14ac:dyDescent="0.2">
      <c r="A937" s="35"/>
    </row>
    <row r="938" spans="1:1" ht="15.75" customHeight="1" x14ac:dyDescent="0.2">
      <c r="A938" s="35"/>
    </row>
    <row r="939" spans="1:1" ht="15.75" customHeight="1" x14ac:dyDescent="0.2">
      <c r="A939" s="35"/>
    </row>
    <row r="940" spans="1:1" ht="15.75" customHeight="1" x14ac:dyDescent="0.2">
      <c r="A940" s="35"/>
    </row>
    <row r="941" spans="1:1" ht="15.75" customHeight="1" x14ac:dyDescent="0.2">
      <c r="A941" s="35"/>
    </row>
    <row r="942" spans="1:1" ht="15.75" customHeight="1" x14ac:dyDescent="0.2">
      <c r="A942" s="35"/>
    </row>
    <row r="943" spans="1:1" ht="15.75" customHeight="1" x14ac:dyDescent="0.2">
      <c r="A943" s="35"/>
    </row>
    <row r="944" spans="1:1" ht="15.75" customHeight="1" x14ac:dyDescent="0.2">
      <c r="A944" s="35"/>
    </row>
    <row r="945" spans="1:1" ht="15.75" customHeight="1" x14ac:dyDescent="0.2">
      <c r="A945" s="35"/>
    </row>
    <row r="946" spans="1:1" ht="15.75" customHeight="1" x14ac:dyDescent="0.2">
      <c r="A946" s="35"/>
    </row>
    <row r="947" spans="1:1" ht="15.75" customHeight="1" x14ac:dyDescent="0.2">
      <c r="A947" s="35"/>
    </row>
    <row r="948" spans="1:1" ht="15.75" customHeight="1" x14ac:dyDescent="0.2">
      <c r="A948" s="35"/>
    </row>
    <row r="949" spans="1:1" ht="15.75" customHeight="1" x14ac:dyDescent="0.2">
      <c r="A949" s="35"/>
    </row>
    <row r="950" spans="1:1" ht="15.75" customHeight="1" x14ac:dyDescent="0.2">
      <c r="A950" s="35"/>
    </row>
    <row r="951" spans="1:1" ht="15.75" customHeight="1" x14ac:dyDescent="0.2">
      <c r="A951" s="35"/>
    </row>
    <row r="952" spans="1:1" ht="15.75" customHeight="1" x14ac:dyDescent="0.2">
      <c r="A952" s="35"/>
    </row>
    <row r="953" spans="1:1" ht="15.75" customHeight="1" x14ac:dyDescent="0.2">
      <c r="A953" s="35"/>
    </row>
    <row r="954" spans="1:1" ht="15.75" customHeight="1" x14ac:dyDescent="0.2">
      <c r="A954" s="35"/>
    </row>
    <row r="955" spans="1:1" ht="15.75" customHeight="1" x14ac:dyDescent="0.2">
      <c r="A955" s="35"/>
    </row>
    <row r="956" spans="1:1" ht="15.75" customHeight="1" x14ac:dyDescent="0.2">
      <c r="A956" s="35"/>
    </row>
    <row r="957" spans="1:1" ht="15.75" customHeight="1" x14ac:dyDescent="0.2">
      <c r="A957" s="35"/>
    </row>
    <row r="958" spans="1:1" ht="15.75" customHeight="1" x14ac:dyDescent="0.2">
      <c r="A958" s="35"/>
    </row>
    <row r="959" spans="1:1" ht="15.75" customHeight="1" x14ac:dyDescent="0.2">
      <c r="A959" s="35"/>
    </row>
    <row r="960" spans="1:1" ht="15.75" customHeight="1" x14ac:dyDescent="0.2">
      <c r="A960" s="35"/>
    </row>
    <row r="961" spans="1:1" ht="15.75" customHeight="1" x14ac:dyDescent="0.2">
      <c r="A961" s="35"/>
    </row>
    <row r="962" spans="1:1" ht="15.75" customHeight="1" x14ac:dyDescent="0.2">
      <c r="A962" s="35"/>
    </row>
    <row r="963" spans="1:1" ht="15.75" customHeight="1" x14ac:dyDescent="0.2">
      <c r="A963" s="35"/>
    </row>
    <row r="964" spans="1:1" ht="15.75" customHeight="1" x14ac:dyDescent="0.2">
      <c r="A964" s="35"/>
    </row>
    <row r="965" spans="1:1" ht="15.75" customHeight="1" x14ac:dyDescent="0.2">
      <c r="A965" s="35"/>
    </row>
    <row r="966" spans="1:1" ht="15.75" customHeight="1" x14ac:dyDescent="0.2">
      <c r="A966" s="35"/>
    </row>
    <row r="967" spans="1:1" ht="15.75" customHeight="1" x14ac:dyDescent="0.2">
      <c r="A967" s="35"/>
    </row>
    <row r="968" spans="1:1" ht="15.75" customHeight="1" x14ac:dyDescent="0.2">
      <c r="A968" s="35"/>
    </row>
    <row r="969" spans="1:1" ht="15.75" customHeight="1" x14ac:dyDescent="0.2">
      <c r="A969" s="35"/>
    </row>
    <row r="970" spans="1:1" ht="15.75" customHeight="1" x14ac:dyDescent="0.2">
      <c r="A970" s="35"/>
    </row>
    <row r="971" spans="1:1" ht="15.75" customHeight="1" x14ac:dyDescent="0.2">
      <c r="A971" s="35"/>
    </row>
    <row r="972" spans="1:1" ht="15.75" customHeight="1" x14ac:dyDescent="0.2">
      <c r="A972" s="35"/>
    </row>
    <row r="973" spans="1:1" ht="15.75" customHeight="1" x14ac:dyDescent="0.2">
      <c r="A973" s="35"/>
    </row>
    <row r="974" spans="1:1" ht="15.75" customHeight="1" x14ac:dyDescent="0.2">
      <c r="A974" s="35"/>
    </row>
    <row r="975" spans="1:1" ht="15.75" customHeight="1" x14ac:dyDescent="0.2">
      <c r="A975" s="35"/>
    </row>
    <row r="976" spans="1:1" ht="15.75" customHeight="1" x14ac:dyDescent="0.2">
      <c r="A976" s="35"/>
    </row>
    <row r="977" spans="1:1" ht="15.75" customHeight="1" x14ac:dyDescent="0.2">
      <c r="A977" s="35"/>
    </row>
    <row r="978" spans="1:1" ht="15.75" customHeight="1" x14ac:dyDescent="0.2">
      <c r="A978" s="35"/>
    </row>
    <row r="979" spans="1:1" ht="15.75" customHeight="1" x14ac:dyDescent="0.2">
      <c r="A979" s="35"/>
    </row>
    <row r="980" spans="1:1" ht="15.75" customHeight="1" x14ac:dyDescent="0.2">
      <c r="A980" s="35"/>
    </row>
    <row r="981" spans="1:1" ht="15.75" customHeight="1" x14ac:dyDescent="0.2">
      <c r="A981" s="35"/>
    </row>
    <row r="982" spans="1:1" ht="15.75" customHeight="1" x14ac:dyDescent="0.2">
      <c r="A982" s="35"/>
    </row>
    <row r="983" spans="1:1" ht="15.75" customHeight="1" x14ac:dyDescent="0.2">
      <c r="A983" s="35"/>
    </row>
    <row r="984" spans="1:1" ht="15.75" customHeight="1" x14ac:dyDescent="0.2">
      <c r="A984" s="35"/>
    </row>
    <row r="985" spans="1:1" ht="15.75" customHeight="1" x14ac:dyDescent="0.2">
      <c r="A985" s="35"/>
    </row>
    <row r="986" spans="1:1" ht="15.75" customHeight="1" x14ac:dyDescent="0.2">
      <c r="A986" s="35"/>
    </row>
    <row r="987" spans="1:1" ht="15.75" customHeight="1" x14ac:dyDescent="0.2">
      <c r="A987" s="35"/>
    </row>
    <row r="988" spans="1:1" ht="15.75" customHeight="1" x14ac:dyDescent="0.2">
      <c r="A988" s="35"/>
    </row>
    <row r="989" spans="1:1" ht="15.75" customHeight="1" x14ac:dyDescent="0.2">
      <c r="A989" s="35"/>
    </row>
    <row r="990" spans="1:1" ht="15.75" customHeight="1" x14ac:dyDescent="0.2">
      <c r="A990" s="35"/>
    </row>
    <row r="991" spans="1:1" ht="15.75" customHeight="1" x14ac:dyDescent="0.2">
      <c r="A991" s="35"/>
    </row>
    <row r="992" spans="1:1" ht="15.75" customHeight="1" x14ac:dyDescent="0.2">
      <c r="A992" s="35"/>
    </row>
  </sheetData>
  <mergeCells count="7">
    <mergeCell ref="C2:L2"/>
    <mergeCell ref="A1:N1"/>
    <mergeCell ref="O2:R2"/>
    <mergeCell ref="A2:A3"/>
    <mergeCell ref="B2:B3"/>
    <mergeCell ref="M2:M3"/>
    <mergeCell ref="N2:N3"/>
  </mergeCells>
  <pageMargins left="0.25" right="0.25" top="0.75" bottom="0.75" header="0.3" footer="0.3"/>
  <pageSetup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76625CFD27D1498575AF34930493D1" ma:contentTypeVersion="14" ma:contentTypeDescription="Crear nuevo documento." ma:contentTypeScope="" ma:versionID="26064e18b072d76d15caacf6b3f0a526">
  <xsd:schema xmlns:xsd="http://www.w3.org/2001/XMLSchema" xmlns:xs="http://www.w3.org/2001/XMLSchema" xmlns:p="http://schemas.microsoft.com/office/2006/metadata/properties" xmlns:ns3="f4e97146-1905-40ad-82c2-4d5ca2c95475" xmlns:ns4="dc4206d7-6c95-46ef-806c-22280fad7814" targetNamespace="http://schemas.microsoft.com/office/2006/metadata/properties" ma:root="true" ma:fieldsID="bf06a9990b9100057672f1f522c4f48f" ns3:_="" ns4:_="">
    <xsd:import namespace="f4e97146-1905-40ad-82c2-4d5ca2c95475"/>
    <xsd:import namespace="dc4206d7-6c95-46ef-806c-22280fad781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e97146-1905-40ad-82c2-4d5ca2c954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206d7-6c95-46ef-806c-22280fad781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4e97146-1905-40ad-82c2-4d5ca2c95475" xsi:nil="true"/>
  </documentManagement>
</p:properties>
</file>

<file path=customXml/itemProps1.xml><?xml version="1.0" encoding="utf-8"?>
<ds:datastoreItem xmlns:ds="http://schemas.openxmlformats.org/officeDocument/2006/customXml" ds:itemID="{3264CD2B-2941-4A78-ABAD-C739E3C64D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e97146-1905-40ad-82c2-4d5ca2c95475"/>
    <ds:schemaRef ds:uri="dc4206d7-6c95-46ef-806c-22280fad78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E71788-9F97-4234-A582-E77B5B138C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178918-1B6A-4349-B76E-BF7C61502CD2}">
  <ds:schemaRefs>
    <ds:schemaRef ds:uri="http://schemas.microsoft.com/office/2006/metadata/properties"/>
    <ds:schemaRef ds:uri="http://schemas.microsoft.com/office/infopath/2007/PartnerControls"/>
    <ds:schemaRef ds:uri="f4e97146-1905-40ad-82c2-4d5ca2c9547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</vt:i4>
      </vt:variant>
    </vt:vector>
  </HeadingPairs>
  <TitlesOfParts>
    <vt:vector size="10" baseType="lpstr">
      <vt:lpstr>LOTE 1(Multiparametros)</vt:lpstr>
      <vt:lpstr>LOTE 2(Hornos, Muflas, Nev, In)</vt:lpstr>
      <vt:lpstr>LOTE 3(Micro y Disp)</vt:lpstr>
      <vt:lpstr>LOTE 4(Cab Flujo)</vt:lpstr>
      <vt:lpstr>LOTE 5(Balanzas)</vt:lpstr>
      <vt:lpstr>LOTE 6(Hidrometros)</vt:lpstr>
      <vt:lpstr>LOTE 7(termohigr y termometros)</vt:lpstr>
      <vt:lpstr>LOTE 8(termomet)</vt:lpstr>
      <vt:lpstr>Seguimiento</vt:lpstr>
      <vt:lpstr>Seguimiento!Área_de_impresión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Fabian Esteban Fuentes Rodriguez</dc:creator>
  <cp:keywords/>
  <dc:description/>
  <cp:lastModifiedBy>martha lucia osorio rosas</cp:lastModifiedBy>
  <cp:revision/>
  <dcterms:created xsi:type="dcterms:W3CDTF">2020-10-23T13:27:25Z</dcterms:created>
  <dcterms:modified xsi:type="dcterms:W3CDTF">2023-10-19T21:10:34Z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0x010100F276625CFD27D1498575AF34930493D1</vt:lpwstr>
  </property>
</Properties>
</file>