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jessica_trujillo_aerocivil_gov_co/Documents/AERONAUTICA/PROYECTOS 2023/PROYECTO MICROONDAS/VERSION 7 DE SEPTIEMBRE/"/>
    </mc:Choice>
  </mc:AlternateContent>
  <xr:revisionPtr revIDLastSave="34" documentId="8_{4753FDE8-0F76-4E69-A06F-6944C9D31142}" xr6:coauthVersionLast="47" xr6:coauthVersionMax="47" xr10:uidLastSave="{0B82C39F-CB03-4845-9F34-41F8C64C935B}"/>
  <bookViews>
    <workbookView xWindow="-110" yWindow="-110" windowWidth="19420" windowHeight="10300" xr2:uid="{B9F9990F-F122-4245-AB27-FD3EDD63538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7" i="1" l="1"/>
  <c r="F39" i="1"/>
  <c r="F38" i="1"/>
  <c r="G36" i="1"/>
  <c r="F37" i="1"/>
  <c r="G19" i="1"/>
  <c r="G18" i="1"/>
  <c r="G9" i="1"/>
  <c r="G10" i="1"/>
  <c r="G11" i="1"/>
  <c r="G13" i="1"/>
  <c r="G14" i="1"/>
  <c r="G15" i="1"/>
  <c r="G16" i="1"/>
  <c r="F19" i="1"/>
  <c r="F20" i="1"/>
  <c r="G20" i="1" s="1"/>
  <c r="F21" i="1"/>
  <c r="G21" i="1" s="1"/>
  <c r="F22" i="1"/>
  <c r="F23" i="1"/>
  <c r="G23" i="1" s="1"/>
  <c r="F24" i="1"/>
  <c r="G24" i="1" s="1"/>
  <c r="F25" i="1"/>
  <c r="G25" i="1" s="1"/>
  <c r="F26" i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F35" i="1"/>
  <c r="G35" i="1" s="1"/>
  <c r="F36" i="1"/>
  <c r="G8" i="1"/>
  <c r="G12" i="1"/>
  <c r="G22" i="1"/>
  <c r="G26" i="1"/>
  <c r="G34" i="1"/>
  <c r="G17" i="1" l="1"/>
  <c r="D6" i="1" l="1"/>
</calcChain>
</file>

<file path=xl/sharedStrings.xml><?xml version="1.0" encoding="utf-8"?>
<sst xmlns="http://schemas.openxmlformats.org/spreadsheetml/2006/main" count="44" uniqueCount="44">
  <si>
    <t>ANEXO No. 1 A LA MATRIZ No. 1</t>
  </si>
  <si>
    <t>LISTADO DE BIENES O INSUMOS PARA DETERMINAR LOS BIENES RELEVANTES EN EL PROCESO</t>
  </si>
  <si>
    <t>OBJETO DEL PROCESO:</t>
  </si>
  <si>
    <t>PRESUPUESTO OFICIAL:</t>
  </si>
  <si>
    <t>% DE PARATICIPACIÓN PARA CONSIDERARSE BIENES RELEVANTES</t>
  </si>
  <si>
    <t>No.</t>
  </si>
  <si>
    <t>DESCRIPCIÓN DEL BIEN O INSUMO</t>
  </si>
  <si>
    <t>CANTIDAD REQUERIDA</t>
  </si>
  <si>
    <t xml:space="preserve">VALOR UNITARIO </t>
  </si>
  <si>
    <t>VALOR TOTAL</t>
  </si>
  <si>
    <t>% DE PARTICIPACIÓN FRENTE AL P.O.</t>
  </si>
  <si>
    <t>SUBTOTAL SIN IVA</t>
  </si>
  <si>
    <t>IVA 19%</t>
  </si>
  <si>
    <t>TOTAL (IVA INCLUIDO)</t>
  </si>
  <si>
    <t>Actualización, mantenimiento y conservación de la Red No. 128 Cerro Oriente – Cerro Mejué</t>
  </si>
  <si>
    <t>Actualización, mantenimiento y conservación de la Red No. Red No. 137 Cerro Oriente – Cúcuta</t>
  </si>
  <si>
    <t>Actualización, mantenimiento y conservación de la Red No. 159 Cerro Tasajero – Cerro Mejué</t>
  </si>
  <si>
    <t>Actualización, mantenimiento y conservación de la Red No.194 Cerro Mejué – Cerro La Virgen</t>
  </si>
  <si>
    <t>Actualización, mantenimiento y conservación de la Red No. 154 Cerro Jurisdicciones – Cerro Picacho</t>
  </si>
  <si>
    <t>Actualización, mantenimiento y conservación de la Red No. 155 Cerro Picacho – Barrancabermeja</t>
  </si>
  <si>
    <t>Actualización, mantenimiento y conservación de la Red No. 191 Cerro Neiva – Cerro Perico</t>
  </si>
  <si>
    <t>Actualización, mantenimiento y conservación de la Red No. 190 Cerro Perico – Cerro Manjui</t>
  </si>
  <si>
    <t>Actualización, mantenimiento y conservación de la Red No. 208 Cerro Manjui – Girardot</t>
  </si>
  <si>
    <t xml:space="preserve">Actualización, mantenimiento y conservación de la Red No. 209 Girardot – Espinal </t>
  </si>
  <si>
    <t>Upgrade de licencias para seis (6) ODUs High Power + Modulación Adaptativa</t>
  </si>
  <si>
    <t>Upgrade de licencias para dos (4) ODUs High Power + Modulación Adaptativa</t>
  </si>
  <si>
    <t>Upgrade de licencias de 50 Mbps a 100 Mbps + Modulación Adaptativa</t>
  </si>
  <si>
    <t>Licencia de 300 Mbps + 6 High Power + Modulación Adaptativa</t>
  </si>
  <si>
    <t>Licencia de 200 Mbps + 4 High Power + Modulación Adaptativa</t>
  </si>
  <si>
    <t>Licencia de 100 Mbps + 2 High Power + Modulación Adaptativa</t>
  </si>
  <si>
    <t>Radio Access Card - RAC 70</t>
  </si>
  <si>
    <t>ODU 600 v2</t>
  </si>
  <si>
    <t>Node Control Card - NCC</t>
  </si>
  <si>
    <t>Node Protection Card - NPC</t>
  </si>
  <si>
    <t>Data Access Card - DAC GE3</t>
  </si>
  <si>
    <t>Data Access Card - DAC 16xE1/DS1 v3 (incluye cables)</t>
  </si>
  <si>
    <t>FAN (2U)</t>
  </si>
  <si>
    <t>FAN (1U)</t>
  </si>
  <si>
    <t>INUe (incluye NCC, NPC y FAN)</t>
  </si>
  <si>
    <t>Antena de 1,2 metros de diámetro</t>
  </si>
  <si>
    <t>Antena de 1,8 metros de diámetro</t>
  </si>
  <si>
    <t>Coupler</t>
  </si>
  <si>
    <t>ACTUALIZAR, MANTENER Y CONSERVAR LA RED DE MICROONDAS AVIAT NETWORKS (ETAPA 2)</t>
  </si>
  <si>
    <t>Actualización, mantenimiento y conservación de la Red No. 170 Cerro El Tigre - Pompeya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</si>
</sst>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7" formatCode="_-[$$-240A]\ * #,##0_-;\-[$$-240A]\ * #,##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5" fillId="0" borderId="3" xfId="0" applyFont="1" applyBorder="1" applyAlignment="1">
      <alignment horizontal="left" vertical="center"/>
    </xf>
    <xf numFmtId="164" fontId="6" fillId="0" borderId="3" xfId="1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10" fontId="6" fillId="0" borderId="3" xfId="1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6" xfId="0" applyFont="1" applyBorder="1" applyAlignment="1">
      <alignment vertical="center" wrapText="1"/>
    </xf>
    <xf numFmtId="10" fontId="4" fillId="0" borderId="3" xfId="2" applyNumberFormat="1" applyFont="1" applyBorder="1" applyAlignment="1">
      <alignment horizontal="center" vertical="center"/>
    </xf>
    <xf numFmtId="0" fontId="10" fillId="5" borderId="3" xfId="0" applyFont="1" applyFill="1" applyBorder="1" applyAlignment="1">
      <alignment horizontal="right"/>
    </xf>
    <xf numFmtId="164" fontId="10" fillId="5" borderId="3" xfId="1" applyNumberFormat="1" applyFont="1" applyFill="1" applyBorder="1" applyAlignment="1">
      <alignment horizontal="center"/>
    </xf>
    <xf numFmtId="10" fontId="10" fillId="5" borderId="3" xfId="0" applyNumberFormat="1" applyFont="1" applyFill="1" applyBorder="1" applyAlignment="1">
      <alignment horizontal="center"/>
    </xf>
    <xf numFmtId="0" fontId="2" fillId="5" borderId="3" xfId="0" applyFont="1" applyFill="1" applyBorder="1" applyAlignment="1">
      <alignment horizontal="right"/>
    </xf>
    <xf numFmtId="0" fontId="0" fillId="5" borderId="3" xfId="0" applyFill="1" applyBorder="1"/>
    <xf numFmtId="164" fontId="2" fillId="5" borderId="3" xfId="0" applyNumberFormat="1" applyFont="1" applyFill="1" applyBorder="1"/>
    <xf numFmtId="0" fontId="0" fillId="0" borderId="0" xfId="0" applyAlignment="1">
      <alignment wrapText="1"/>
    </xf>
    <xf numFmtId="0" fontId="8" fillId="4" borderId="6" xfId="0" applyFont="1" applyFill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4" borderId="3" xfId="0" applyFont="1" applyFill="1" applyBorder="1" applyAlignment="1">
      <alignment vertical="center" wrapText="1"/>
    </xf>
    <xf numFmtId="0" fontId="9" fillId="0" borderId="3" xfId="3" applyFont="1" applyBorder="1" applyAlignment="1">
      <alignment horizontal="center" vertical="center" wrapText="1"/>
    </xf>
    <xf numFmtId="0" fontId="9" fillId="4" borderId="3" xfId="3" applyFont="1" applyFill="1" applyBorder="1" applyAlignment="1">
      <alignment horizontal="center" vertical="center" wrapText="1"/>
    </xf>
    <xf numFmtId="0" fontId="9" fillId="4" borderId="6" xfId="3" applyFont="1" applyFill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167" fontId="9" fillId="4" borderId="3" xfId="1" applyNumberFormat="1" applyFont="1" applyFill="1" applyBorder="1" applyAlignment="1" applyProtection="1">
      <alignment vertical="center" wrapText="1"/>
    </xf>
    <xf numFmtId="167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0" fillId="5" borderId="3" xfId="2" applyFont="1" applyFill="1" applyBorder="1"/>
  </cellXfs>
  <cellStyles count="4">
    <cellStyle name="Moneda" xfId="1" builtinId="4"/>
    <cellStyle name="Normal" xfId="0" builtinId="0"/>
    <cellStyle name="Normal 13" xfId="3" xr:uid="{EEE23EBA-9120-4E20-B90B-2C7DF08302DD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1689834</xdr:colOff>
      <xdr:row>0</xdr:row>
      <xdr:rowOff>25523</xdr:rowOff>
    </xdr:from>
    <xdr:to>
      <xdr:col>2</xdr:col>
      <xdr:colOff>2794000</xdr:colOff>
      <xdr:row>1</xdr:row>
      <xdr:rowOff>705731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A4E8CE4-DDF4-4441-875A-2E2DA6C9E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3647" y="25523"/>
          <a:ext cx="1104166" cy="8627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8B1D3-3C58-40FE-93E9-BF6E61AC7BAB}">
  <dimension ref="B1:G39"/>
  <sheetViews>
    <sheetView tabSelected="1" zoomScale="80" zoomScaleNormal="80" workbookViewId="0">
      <selection activeCell="G39" sqref="G39"/>
    </sheetView>
  </sheetViews>
  <sheetFormatPr baseColWidth="10" defaultColWidth="11.453125" defaultRowHeight="14.5" x14ac:dyDescent="0.35"/>
  <cols>
    <col min="2" max="2" width="7" customWidth="1"/>
    <col min="3" max="3" width="78" style="24" customWidth="1"/>
    <col min="4" max="4" width="11.453125" style="15"/>
    <col min="5" max="5" width="19.54296875" bestFit="1" customWidth="1"/>
    <col min="6" max="6" width="26.81640625" customWidth="1"/>
    <col min="7" max="7" width="20.7265625" customWidth="1"/>
    <col min="11" max="11" width="21.26953125" customWidth="1"/>
  </cols>
  <sheetData>
    <row r="1" spans="2:7" x14ac:dyDescent="0.35">
      <c r="B1" s="1"/>
      <c r="C1" s="2"/>
      <c r="D1" s="3" t="s">
        <v>0</v>
      </c>
      <c r="E1" s="3"/>
      <c r="F1" s="3"/>
      <c r="G1" s="3"/>
    </row>
    <row r="2" spans="2:7" ht="62.5" customHeight="1" x14ac:dyDescent="0.35">
      <c r="B2" s="4"/>
      <c r="C2" s="5"/>
      <c r="D2" s="6" t="s">
        <v>1</v>
      </c>
      <c r="E2" s="6"/>
      <c r="F2" s="6"/>
      <c r="G2" s="6"/>
    </row>
    <row r="3" spans="2:7" x14ac:dyDescent="0.35">
      <c r="B3" s="7"/>
      <c r="C3" s="8"/>
      <c r="D3" s="9"/>
      <c r="E3" s="7"/>
      <c r="F3" s="7"/>
      <c r="G3" s="7"/>
    </row>
    <row r="4" spans="2:7" ht="27" customHeight="1" x14ac:dyDescent="0.35">
      <c r="B4" s="10" t="s">
        <v>2</v>
      </c>
      <c r="C4" s="10"/>
      <c r="D4" s="34" t="s">
        <v>42</v>
      </c>
      <c r="E4" s="34"/>
      <c r="F4" s="34"/>
      <c r="G4" s="34"/>
    </row>
    <row r="5" spans="2:7" ht="18" x14ac:dyDescent="0.35">
      <c r="B5" s="10" t="s">
        <v>3</v>
      </c>
      <c r="C5" s="10"/>
      <c r="D5" s="11">
        <v>1998962000</v>
      </c>
      <c r="E5" s="11"/>
      <c r="F5" s="11"/>
      <c r="G5" s="11"/>
    </row>
    <row r="6" spans="2:7" ht="18" x14ac:dyDescent="0.35">
      <c r="B6" s="12" t="s">
        <v>4</v>
      </c>
      <c r="C6" s="12"/>
      <c r="D6" s="13">
        <f>G37</f>
        <v>0.82140731039409454</v>
      </c>
      <c r="E6" s="13"/>
      <c r="F6" s="13"/>
      <c r="G6" s="13"/>
    </row>
    <row r="7" spans="2:7" ht="28" x14ac:dyDescent="0.35">
      <c r="B7" s="14" t="s">
        <v>5</v>
      </c>
      <c r="C7" s="14" t="s">
        <v>6</v>
      </c>
      <c r="D7" s="14" t="s">
        <v>7</v>
      </c>
      <c r="E7" s="14" t="s">
        <v>8</v>
      </c>
      <c r="F7" s="14" t="s">
        <v>9</v>
      </c>
      <c r="G7" s="14" t="s">
        <v>10</v>
      </c>
    </row>
    <row r="8" spans="2:7" ht="31" x14ac:dyDescent="0.35">
      <c r="B8" s="14">
        <v>1</v>
      </c>
      <c r="C8" s="27" t="s">
        <v>14</v>
      </c>
      <c r="D8" s="28">
        <v>1</v>
      </c>
      <c r="E8" s="32">
        <v>27272728</v>
      </c>
      <c r="F8" s="33"/>
      <c r="G8" s="17">
        <f>(F8*100%)/$D$5</f>
        <v>0</v>
      </c>
    </row>
    <row r="9" spans="2:7" ht="31" x14ac:dyDescent="0.35">
      <c r="B9" s="14">
        <v>2</v>
      </c>
      <c r="C9" s="27" t="s">
        <v>15</v>
      </c>
      <c r="D9" s="28">
        <v>1</v>
      </c>
      <c r="E9" s="32">
        <v>27272728</v>
      </c>
      <c r="F9" s="33"/>
      <c r="G9" s="17">
        <f t="shared" ref="G9:G36" si="0">(F9*100%)/$D$5</f>
        <v>0</v>
      </c>
    </row>
    <row r="10" spans="2:7" ht="31" x14ac:dyDescent="0.35">
      <c r="B10" s="14">
        <v>3</v>
      </c>
      <c r="C10" s="27" t="s">
        <v>16</v>
      </c>
      <c r="D10" s="28">
        <v>1</v>
      </c>
      <c r="E10" s="32">
        <v>27272728</v>
      </c>
      <c r="F10" s="33"/>
      <c r="G10" s="17">
        <f t="shared" si="0"/>
        <v>0</v>
      </c>
    </row>
    <row r="11" spans="2:7" ht="31" x14ac:dyDescent="0.35">
      <c r="B11" s="14">
        <v>4</v>
      </c>
      <c r="C11" s="27" t="s">
        <v>17</v>
      </c>
      <c r="D11" s="28">
        <v>1</v>
      </c>
      <c r="E11" s="32">
        <v>27272728</v>
      </c>
      <c r="F11" s="33"/>
      <c r="G11" s="17">
        <f t="shared" si="0"/>
        <v>0</v>
      </c>
    </row>
    <row r="12" spans="2:7" ht="31" x14ac:dyDescent="0.35">
      <c r="B12" s="14">
        <v>5</v>
      </c>
      <c r="C12" s="27" t="s">
        <v>18</v>
      </c>
      <c r="D12" s="28">
        <v>1</v>
      </c>
      <c r="E12" s="32">
        <v>27272728</v>
      </c>
      <c r="F12" s="33"/>
      <c r="G12" s="17">
        <f t="shared" si="0"/>
        <v>0</v>
      </c>
    </row>
    <row r="13" spans="2:7" ht="31" x14ac:dyDescent="0.35">
      <c r="B13" s="14">
        <v>6</v>
      </c>
      <c r="C13" s="27" t="s">
        <v>19</v>
      </c>
      <c r="D13" s="28">
        <v>1</v>
      </c>
      <c r="E13" s="32">
        <v>27272728</v>
      </c>
      <c r="F13" s="33"/>
      <c r="G13" s="17">
        <f t="shared" si="0"/>
        <v>0</v>
      </c>
    </row>
    <row r="14" spans="2:7" ht="31" x14ac:dyDescent="0.35">
      <c r="B14" s="14">
        <v>7</v>
      </c>
      <c r="C14" s="27" t="s">
        <v>20</v>
      </c>
      <c r="D14" s="28">
        <v>1</v>
      </c>
      <c r="E14" s="32">
        <v>27272728</v>
      </c>
      <c r="F14" s="33"/>
      <c r="G14" s="17">
        <f t="shared" si="0"/>
        <v>0</v>
      </c>
    </row>
    <row r="15" spans="2:7" ht="31" x14ac:dyDescent="0.35">
      <c r="B15" s="14">
        <v>8</v>
      </c>
      <c r="C15" s="27" t="s">
        <v>21</v>
      </c>
      <c r="D15" s="28">
        <v>1</v>
      </c>
      <c r="E15" s="32">
        <v>27272728</v>
      </c>
      <c r="F15" s="33"/>
      <c r="G15" s="17">
        <f t="shared" si="0"/>
        <v>0</v>
      </c>
    </row>
    <row r="16" spans="2:7" ht="31" x14ac:dyDescent="0.35">
      <c r="B16" s="14">
        <v>9</v>
      </c>
      <c r="C16" s="27" t="s">
        <v>22</v>
      </c>
      <c r="D16" s="28">
        <v>1</v>
      </c>
      <c r="E16" s="32">
        <v>27272728</v>
      </c>
      <c r="F16" s="33"/>
      <c r="G16" s="17">
        <f t="shared" si="0"/>
        <v>0</v>
      </c>
    </row>
    <row r="17" spans="2:7" ht="31" x14ac:dyDescent="0.35">
      <c r="B17" s="14">
        <v>10</v>
      </c>
      <c r="C17" s="25" t="s">
        <v>23</v>
      </c>
      <c r="D17" s="28">
        <v>1</v>
      </c>
      <c r="E17" s="32">
        <v>27272728</v>
      </c>
      <c r="F17" s="33"/>
      <c r="G17" s="17">
        <f t="shared" si="0"/>
        <v>0</v>
      </c>
    </row>
    <row r="18" spans="2:7" ht="31" x14ac:dyDescent="0.35">
      <c r="B18" s="14">
        <v>11</v>
      </c>
      <c r="C18" s="25" t="s">
        <v>43</v>
      </c>
      <c r="D18" s="28">
        <v>1</v>
      </c>
      <c r="E18" s="32">
        <v>27272728</v>
      </c>
      <c r="F18" s="33"/>
      <c r="G18" s="17">
        <f t="shared" si="0"/>
        <v>0</v>
      </c>
    </row>
    <row r="19" spans="2:7" ht="31" x14ac:dyDescent="0.35">
      <c r="B19" s="14">
        <v>12</v>
      </c>
      <c r="C19" s="27" t="s">
        <v>24</v>
      </c>
      <c r="D19" s="29">
        <v>3</v>
      </c>
      <c r="E19" s="32">
        <v>14000000</v>
      </c>
      <c r="F19" s="33">
        <f t="shared" ref="F9:F36" si="1">+D19*E19</f>
        <v>42000000</v>
      </c>
      <c r="G19" s="17">
        <f t="shared" si="0"/>
        <v>2.1010904659518291E-2</v>
      </c>
    </row>
    <row r="20" spans="2:7" ht="31" x14ac:dyDescent="0.35">
      <c r="B20" s="14">
        <v>13</v>
      </c>
      <c r="C20" s="27" t="s">
        <v>25</v>
      </c>
      <c r="D20" s="29">
        <v>3</v>
      </c>
      <c r="E20" s="32">
        <v>10000000</v>
      </c>
      <c r="F20" s="33">
        <f t="shared" si="1"/>
        <v>30000000</v>
      </c>
      <c r="G20" s="17">
        <f t="shared" si="0"/>
        <v>1.5007789042513065E-2</v>
      </c>
    </row>
    <row r="21" spans="2:7" ht="15.5" x14ac:dyDescent="0.35">
      <c r="B21" s="14">
        <v>14</v>
      </c>
      <c r="C21" s="27" t="s">
        <v>26</v>
      </c>
      <c r="D21" s="30">
        <v>1</v>
      </c>
      <c r="E21" s="32">
        <v>5100000</v>
      </c>
      <c r="F21" s="33">
        <f t="shared" si="1"/>
        <v>5100000</v>
      </c>
      <c r="G21" s="17">
        <f t="shared" si="0"/>
        <v>2.5513241372272211E-3</v>
      </c>
    </row>
    <row r="22" spans="2:7" ht="15.5" x14ac:dyDescent="0.35">
      <c r="B22" s="14">
        <v>15</v>
      </c>
      <c r="C22" s="26" t="s">
        <v>27</v>
      </c>
      <c r="D22" s="29">
        <v>4</v>
      </c>
      <c r="E22" s="32">
        <v>21500000</v>
      </c>
      <c r="F22" s="33">
        <f t="shared" si="1"/>
        <v>86000000</v>
      </c>
      <c r="G22" s="17">
        <f t="shared" si="0"/>
        <v>4.3022328588537453E-2</v>
      </c>
    </row>
    <row r="23" spans="2:7" ht="15.5" x14ac:dyDescent="0.35">
      <c r="B23" s="14">
        <v>16</v>
      </c>
      <c r="C23" s="26" t="s">
        <v>28</v>
      </c>
      <c r="D23" s="29">
        <v>3</v>
      </c>
      <c r="E23" s="32">
        <v>14500000</v>
      </c>
      <c r="F23" s="33">
        <f t="shared" si="1"/>
        <v>43500000</v>
      </c>
      <c r="G23" s="17">
        <f t="shared" si="0"/>
        <v>2.1761294111643945E-2</v>
      </c>
    </row>
    <row r="24" spans="2:7" ht="15.5" x14ac:dyDescent="0.35">
      <c r="B24" s="14">
        <v>17</v>
      </c>
      <c r="C24" s="26" t="s">
        <v>29</v>
      </c>
      <c r="D24" s="29">
        <v>3</v>
      </c>
      <c r="E24" s="32">
        <v>7500000</v>
      </c>
      <c r="F24" s="33">
        <f t="shared" si="1"/>
        <v>22500000</v>
      </c>
      <c r="G24" s="17">
        <f t="shared" si="0"/>
        <v>1.1255841781884799E-2</v>
      </c>
    </row>
    <row r="25" spans="2:7" ht="15.5" x14ac:dyDescent="0.35">
      <c r="B25" s="14">
        <v>18</v>
      </c>
      <c r="C25" s="26" t="s">
        <v>30</v>
      </c>
      <c r="D25" s="28">
        <v>44</v>
      </c>
      <c r="E25" s="32">
        <v>6250000</v>
      </c>
      <c r="F25" s="33">
        <f t="shared" si="1"/>
        <v>275000000</v>
      </c>
      <c r="G25" s="17">
        <f t="shared" si="0"/>
        <v>0.13757139955636977</v>
      </c>
    </row>
    <row r="26" spans="2:7" ht="15.5" x14ac:dyDescent="0.35">
      <c r="B26" s="14">
        <v>19</v>
      </c>
      <c r="C26" s="16" t="s">
        <v>31</v>
      </c>
      <c r="D26" s="31">
        <v>29</v>
      </c>
      <c r="E26" s="32">
        <v>17500000</v>
      </c>
      <c r="F26" s="33">
        <f t="shared" si="1"/>
        <v>507500000</v>
      </c>
      <c r="G26" s="17">
        <f t="shared" si="0"/>
        <v>0.253881764635846</v>
      </c>
    </row>
    <row r="27" spans="2:7" ht="15.5" x14ac:dyDescent="0.35">
      <c r="B27" s="14">
        <v>20</v>
      </c>
      <c r="C27" s="26" t="s">
        <v>32</v>
      </c>
      <c r="D27" s="28">
        <v>2</v>
      </c>
      <c r="E27" s="32">
        <v>6000000</v>
      </c>
      <c r="F27" s="33">
        <f t="shared" si="1"/>
        <v>12000000</v>
      </c>
      <c r="G27" s="17">
        <f t="shared" si="0"/>
        <v>6.0031156170052254E-3</v>
      </c>
    </row>
    <row r="28" spans="2:7" ht="15.5" x14ac:dyDescent="0.35">
      <c r="B28" s="14">
        <v>21</v>
      </c>
      <c r="C28" s="26" t="s">
        <v>33</v>
      </c>
      <c r="D28" s="28">
        <v>6</v>
      </c>
      <c r="E28" s="32">
        <v>3500000</v>
      </c>
      <c r="F28" s="33">
        <f t="shared" si="1"/>
        <v>21000000</v>
      </c>
      <c r="G28" s="17">
        <f t="shared" si="0"/>
        <v>1.0505452329759146E-2</v>
      </c>
    </row>
    <row r="29" spans="2:7" ht="15.5" x14ac:dyDescent="0.35">
      <c r="B29" s="14">
        <v>22</v>
      </c>
      <c r="C29" s="26" t="s">
        <v>34</v>
      </c>
      <c r="D29" s="28">
        <v>12</v>
      </c>
      <c r="E29" s="32">
        <v>6800000</v>
      </c>
      <c r="F29" s="33">
        <f t="shared" si="1"/>
        <v>81600000</v>
      </c>
      <c r="G29" s="17">
        <f t="shared" si="0"/>
        <v>4.0821186195635538E-2</v>
      </c>
    </row>
    <row r="30" spans="2:7" ht="15.5" x14ac:dyDescent="0.35">
      <c r="B30" s="14">
        <v>23</v>
      </c>
      <c r="C30" s="26" t="s">
        <v>35</v>
      </c>
      <c r="D30" s="28">
        <v>8</v>
      </c>
      <c r="E30" s="32">
        <v>4300000</v>
      </c>
      <c r="F30" s="33">
        <f t="shared" si="1"/>
        <v>34400000</v>
      </c>
      <c r="G30" s="17">
        <f t="shared" si="0"/>
        <v>1.7208931435414982E-2</v>
      </c>
    </row>
    <row r="31" spans="2:7" ht="15.5" x14ac:dyDescent="0.35">
      <c r="B31" s="14">
        <v>24</v>
      </c>
      <c r="C31" s="26" t="s">
        <v>36</v>
      </c>
      <c r="D31" s="28">
        <v>6</v>
      </c>
      <c r="E31" s="32">
        <v>700000</v>
      </c>
      <c r="F31" s="33">
        <f t="shared" si="1"/>
        <v>4200000</v>
      </c>
      <c r="G31" s="17">
        <f t="shared" si="0"/>
        <v>2.1010904659518291E-3</v>
      </c>
    </row>
    <row r="32" spans="2:7" ht="15.5" x14ac:dyDescent="0.35">
      <c r="B32" s="14">
        <v>25</v>
      </c>
      <c r="C32" s="26" t="s">
        <v>37</v>
      </c>
      <c r="D32" s="28">
        <v>3</v>
      </c>
      <c r="E32" s="32">
        <v>700000</v>
      </c>
      <c r="F32" s="33">
        <f t="shared" si="1"/>
        <v>2100000</v>
      </c>
      <c r="G32" s="17">
        <f t="shared" si="0"/>
        <v>1.0505452329759146E-3</v>
      </c>
    </row>
    <row r="33" spans="2:7" ht="15.5" x14ac:dyDescent="0.35">
      <c r="B33" s="14">
        <v>26</v>
      </c>
      <c r="C33" s="26" t="s">
        <v>38</v>
      </c>
      <c r="D33" s="28">
        <v>4</v>
      </c>
      <c r="E33" s="32">
        <v>12000000</v>
      </c>
      <c r="F33" s="33">
        <f t="shared" si="1"/>
        <v>48000000</v>
      </c>
      <c r="G33" s="17">
        <f t="shared" si="0"/>
        <v>2.4012462468020902E-2</v>
      </c>
    </row>
    <row r="34" spans="2:7" ht="15.5" x14ac:dyDescent="0.35">
      <c r="B34" s="14">
        <v>27</v>
      </c>
      <c r="C34" s="26" t="s">
        <v>39</v>
      </c>
      <c r="D34" s="28">
        <v>5</v>
      </c>
      <c r="E34" s="32">
        <v>10100000</v>
      </c>
      <c r="F34" s="33">
        <f t="shared" si="1"/>
        <v>50500000</v>
      </c>
      <c r="G34" s="17">
        <f t="shared" si="0"/>
        <v>2.5263111554896991E-2</v>
      </c>
    </row>
    <row r="35" spans="2:7" ht="15.5" x14ac:dyDescent="0.35">
      <c r="B35" s="14">
        <v>28</v>
      </c>
      <c r="C35" s="26" t="s">
        <v>40</v>
      </c>
      <c r="D35" s="28">
        <v>4</v>
      </c>
      <c r="E35" s="32">
        <v>20500000</v>
      </c>
      <c r="F35" s="33">
        <f t="shared" si="1"/>
        <v>82000000</v>
      </c>
      <c r="G35" s="17">
        <f t="shared" si="0"/>
        <v>4.1021290049535711E-2</v>
      </c>
    </row>
    <row r="36" spans="2:7" ht="15.5" x14ac:dyDescent="0.35">
      <c r="B36" s="14">
        <v>29</v>
      </c>
      <c r="C36" s="16" t="s">
        <v>41</v>
      </c>
      <c r="D36" s="31">
        <v>9</v>
      </c>
      <c r="E36" s="32">
        <v>3600000</v>
      </c>
      <c r="F36" s="33">
        <f t="shared" si="1"/>
        <v>32400000</v>
      </c>
      <c r="G36" s="17">
        <f>(F36*100%)/$D$5</f>
        <v>1.6208412165914111E-2</v>
      </c>
    </row>
    <row r="37" spans="2:7" ht="18.5" x14ac:dyDescent="0.45">
      <c r="B37" s="18" t="s">
        <v>11</v>
      </c>
      <c r="C37" s="18"/>
      <c r="D37" s="18"/>
      <c r="E37" s="18"/>
      <c r="F37" s="19">
        <f>SUM(F8:F36)</f>
        <v>1379800000</v>
      </c>
      <c r="G37" s="20">
        <f>+F39/D5</f>
        <v>0.82140731039409454</v>
      </c>
    </row>
    <row r="38" spans="2:7" x14ac:dyDescent="0.35">
      <c r="B38" s="21" t="s">
        <v>12</v>
      </c>
      <c r="C38" s="21"/>
      <c r="D38" s="21"/>
      <c r="E38" s="21"/>
      <c r="F38" s="23">
        <f>+F37*19%</f>
        <v>262162000</v>
      </c>
      <c r="G38" s="22"/>
    </row>
    <row r="39" spans="2:7" x14ac:dyDescent="0.35">
      <c r="B39" s="21" t="s">
        <v>13</v>
      </c>
      <c r="C39" s="21"/>
      <c r="D39" s="21"/>
      <c r="E39" s="21"/>
      <c r="F39" s="23">
        <f>+F37+F38</f>
        <v>1641962000</v>
      </c>
      <c r="G39" s="35"/>
    </row>
  </sheetData>
  <mergeCells count="12">
    <mergeCell ref="B6:C6"/>
    <mergeCell ref="D6:G6"/>
    <mergeCell ref="B37:E37"/>
    <mergeCell ref="B38:E38"/>
    <mergeCell ref="B39:E39"/>
    <mergeCell ref="B1:C2"/>
    <mergeCell ref="D1:G1"/>
    <mergeCell ref="D2:G2"/>
    <mergeCell ref="B4:C4"/>
    <mergeCell ref="D4:G4"/>
    <mergeCell ref="B5:C5"/>
    <mergeCell ref="D5:G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Trujillo</dc:creator>
  <cp:lastModifiedBy>Jessica Trujillo Gaitan</cp:lastModifiedBy>
  <dcterms:created xsi:type="dcterms:W3CDTF">2023-09-07T19:04:02Z</dcterms:created>
  <dcterms:modified xsi:type="dcterms:W3CDTF">2023-09-07T19:42:18Z</dcterms:modified>
</cp:coreProperties>
</file>