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showInkAnnotation="0" codeName="ThisWorkbook" defaultThemeVersion="124226"/>
  <mc:AlternateContent xmlns:mc="http://schemas.openxmlformats.org/markup-compatibility/2006">
    <mc:Choice Requires="x15">
      <x15ac:absPath xmlns:x15ac="http://schemas.microsoft.com/office/spreadsheetml/2010/11/ac" url="C:\Users\TO&amp;GA\Downloads\"/>
    </mc:Choice>
  </mc:AlternateContent>
  <xr:revisionPtr revIDLastSave="0" documentId="13_ncr:1_{70CC0C9E-81A5-480F-92B6-E32551F11A56}" xr6:coauthVersionLast="47" xr6:coauthVersionMax="47" xr10:uidLastSave="{00000000-0000-0000-0000-000000000000}"/>
  <bookViews>
    <workbookView xWindow="-120" yWindow="-120" windowWidth="24240" windowHeight="13140" firstSheet="1" activeTab="1" xr2:uid="{00000000-000D-0000-FFFF-FFFF00000000}"/>
  </bookViews>
  <sheets>
    <sheet name="Acta de cierre y listado" sheetId="86" state="hidden" r:id="rId1"/>
    <sheet name="RESUMEN EVALUACIÓN JURÍDICA" sheetId="1" r:id="rId2"/>
    <sheet name="1." sheetId="93" state="hidden" r:id="rId3"/>
    <sheet name="Gráfico1" sheetId="79" state="hidden" r:id="rId4"/>
    <sheet name="3," sheetId="106" state="hidden" r:id="rId5"/>
    <sheet name="P1" sheetId="150" r:id="rId6"/>
    <sheet name="P2" sheetId="149" r:id="rId7"/>
    <sheet name="P3" sheetId="148" r:id="rId8"/>
    <sheet name="P4" sheetId="142" r:id="rId9"/>
    <sheet name="Hoja3" sheetId="87" state="hidden" r:id="rId10"/>
  </sheets>
  <definedNames>
    <definedName name="_xlnm.Print_Area" localSheetId="8">#N/A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142" l="1"/>
  <c r="F24" i="142"/>
  <c r="F28" i="142"/>
  <c r="F39" i="142"/>
  <c r="B39" i="142"/>
  <c r="H29" i="142"/>
  <c r="C29" i="142"/>
  <c r="F29" i="142"/>
  <c r="F42" i="142"/>
  <c r="F53" i="142"/>
  <c r="B53" i="142"/>
  <c r="F43" i="142"/>
  <c r="F54" i="142"/>
  <c r="F52" i="142"/>
  <c r="F51" i="142"/>
  <c r="F50" i="142"/>
  <c r="F49" i="142"/>
  <c r="F48" i="142"/>
  <c r="F47" i="142"/>
  <c r="F46" i="142"/>
  <c r="F45" i="142"/>
  <c r="F44" i="142"/>
  <c r="H43" i="142"/>
  <c r="C43" i="142"/>
  <c r="H42" i="142"/>
  <c r="F38" i="142"/>
  <c r="F37" i="142"/>
  <c r="F36" i="142"/>
  <c r="C35" i="142"/>
  <c r="F35" i="142"/>
  <c r="H34" i="142"/>
  <c r="F34" i="142"/>
  <c r="F33" i="142"/>
  <c r="F32" i="142"/>
  <c r="F31" i="142"/>
  <c r="F30" i="142"/>
  <c r="N29" i="142"/>
  <c r="F23" i="142"/>
  <c r="F22" i="142"/>
  <c r="F21" i="142"/>
  <c r="I15" i="142"/>
  <c r="F15" i="142"/>
  <c r="C14" i="142"/>
  <c r="C13" i="142"/>
  <c r="G11" i="142"/>
  <c r="R2" i="86"/>
  <c r="S2" i="86"/>
  <c r="H5" i="93"/>
  <c r="C10" i="93"/>
  <c r="G10" i="93"/>
  <c r="C11" i="93"/>
  <c r="G11" i="93"/>
  <c r="C12" i="93"/>
  <c r="G12" i="93"/>
  <c r="C13" i="93"/>
  <c r="C14" i="93"/>
  <c r="G14" i="93"/>
  <c r="G15" i="93"/>
  <c r="G19" i="93"/>
  <c r="G21" i="93"/>
  <c r="G22" i="93"/>
  <c r="G23" i="93"/>
  <c r="G24" i="93"/>
  <c r="C25" i="93"/>
  <c r="G25" i="93"/>
  <c r="C26" i="93"/>
  <c r="G26" i="93"/>
  <c r="G27" i="93"/>
  <c r="G28" i="93"/>
  <c r="C29" i="93"/>
  <c r="G29" i="93"/>
  <c r="G30" i="93"/>
  <c r="G31" i="93"/>
  <c r="G36" i="93"/>
  <c r="G37" i="93"/>
  <c r="H10" i="106"/>
  <c r="J15" i="106"/>
  <c r="C22" i="106"/>
  <c r="G22" i="106"/>
  <c r="C15" i="106"/>
  <c r="G15" i="106"/>
  <c r="G43" i="106"/>
  <c r="B43" i="106"/>
  <c r="O44" i="106"/>
  <c r="C16" i="106"/>
  <c r="G16" i="106"/>
  <c r="C17" i="106"/>
  <c r="G17" i="106"/>
  <c r="C18" i="106"/>
  <c r="C19" i="106"/>
  <c r="G19" i="106"/>
  <c r="J19" i="106"/>
  <c r="G20" i="106"/>
  <c r="J21" i="106"/>
  <c r="G24" i="106"/>
  <c r="G26" i="106"/>
  <c r="G27" i="106"/>
  <c r="G28" i="106"/>
  <c r="G29" i="106"/>
  <c r="C30" i="106"/>
  <c r="G30" i="106"/>
  <c r="C31" i="106"/>
  <c r="G31" i="106"/>
  <c r="G32" i="106"/>
  <c r="G33" i="106"/>
  <c r="C34" i="106"/>
  <c r="G34" i="106"/>
  <c r="G35" i="106"/>
  <c r="G36" i="106"/>
  <c r="G41" i="106"/>
  <c r="G42" i="106"/>
  <c r="J18" i="106"/>
  <c r="J16" i="93"/>
  <c r="J10" i="93"/>
  <c r="C17" i="93"/>
  <c r="G17" i="93"/>
  <c r="J13" i="93"/>
  <c r="J14" i="93"/>
  <c r="G38" i="93"/>
  <c r="B38" i="93"/>
  <c r="O39" i="93"/>
  <c r="F55" i="14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Edgar</author>
    <author>ehernandez</author>
  </authors>
  <commentList>
    <comment ref="B10" authorId="0" shapeId="0" xr:uid="{00000000-0006-0000-0200-000001000000}">
      <text>
        <r>
          <rPr>
            <b/>
            <sz val="9"/>
            <color indexed="81"/>
            <rFont val="Tahoma"/>
            <family val="2"/>
          </rPr>
          <t>Edgar:</t>
        </r>
        <r>
          <rPr>
            <sz val="9"/>
            <color indexed="81"/>
            <rFont val="Tahoma"/>
            <family val="2"/>
          </rPr>
          <t xml:space="preserve">
Seleccione si o no o deja espacio en blanco si no aplica</t>
        </r>
      </text>
    </comment>
    <comment ref="B13" authorId="1" shapeId="0" xr:uid="{00000000-0006-0000-0200-000002000000}">
      <text>
        <r>
          <rPr>
            <b/>
            <sz val="9"/>
            <color indexed="81"/>
            <rFont val="Tahoma"/>
            <family val="2"/>
          </rPr>
          <t>ehernandez:</t>
        </r>
        <r>
          <rPr>
            <sz val="9"/>
            <color indexed="81"/>
            <rFont val="Tahoma"/>
            <family val="2"/>
          </rPr>
          <t xml:space="preserve">
ESCOJA DE LA LISTA</t>
        </r>
      </text>
    </comment>
    <comment ref="B14" authorId="1" shapeId="0" xr:uid="{00000000-0006-0000-0200-000003000000}">
      <text>
        <r>
          <rPr>
            <b/>
            <sz val="9"/>
            <color indexed="81"/>
            <rFont val="Tahoma"/>
            <family val="2"/>
          </rPr>
          <t>ehernandez:</t>
        </r>
        <r>
          <rPr>
            <sz val="9"/>
            <color indexed="81"/>
            <rFont val="Tahoma"/>
            <family val="2"/>
          </rPr>
          <t xml:space="preserve">
ESCOJA DE LA LISTA</t>
        </r>
      </text>
    </comment>
    <comment ref="B15" authorId="1" shapeId="0" xr:uid="{00000000-0006-0000-0200-000004000000}">
      <text>
        <r>
          <rPr>
            <b/>
            <sz val="9"/>
            <color indexed="81"/>
            <rFont val="Tahoma"/>
            <family val="2"/>
          </rPr>
          <t>ehernandez:</t>
        </r>
        <r>
          <rPr>
            <sz val="9"/>
            <color indexed="81"/>
            <rFont val="Tahoma"/>
            <family val="2"/>
          </rPr>
          <t xml:space="preserve">
ESCOJA DE LA LISTA</t>
        </r>
      </text>
    </comment>
    <comment ref="B23" authorId="1" shapeId="0" xr:uid="{00000000-0006-0000-0200-000005000000}">
      <text>
        <r>
          <rPr>
            <b/>
            <sz val="9"/>
            <color indexed="81"/>
            <rFont val="Tahoma"/>
            <family val="2"/>
          </rPr>
          <t>ehernandez:</t>
        </r>
        <r>
          <rPr>
            <sz val="9"/>
            <color indexed="81"/>
            <rFont val="Tahoma"/>
            <family val="2"/>
          </rPr>
          <t xml:space="preserve">
ESCOJA DE LA LISTA</t>
        </r>
      </text>
    </comment>
    <comment ref="B24" authorId="1" shapeId="0" xr:uid="{00000000-0006-0000-0200-000006000000}">
      <text>
        <r>
          <rPr>
            <b/>
            <sz val="9"/>
            <color indexed="81"/>
            <rFont val="Tahoma"/>
            <family val="2"/>
          </rPr>
          <t>ehernandez:</t>
        </r>
        <r>
          <rPr>
            <sz val="9"/>
            <color indexed="81"/>
            <rFont val="Tahoma"/>
            <family val="2"/>
          </rPr>
          <t xml:space="preserve">
ESCOJA DE LA LISTA</t>
        </r>
      </text>
    </comment>
    <comment ref="B25" authorId="1" shapeId="0" xr:uid="{00000000-0006-0000-0200-000007000000}">
      <text>
        <r>
          <rPr>
            <b/>
            <sz val="9"/>
            <color indexed="81"/>
            <rFont val="Tahoma"/>
            <family val="2"/>
          </rPr>
          <t>ehernandez:</t>
        </r>
        <r>
          <rPr>
            <sz val="9"/>
            <color indexed="81"/>
            <rFont val="Tahoma"/>
            <family val="2"/>
          </rPr>
          <t xml:space="preserve">
Escriba el día hasta donde va la vigencia de la póliza fecha: Ejemplo: 23/7/14</t>
        </r>
      </text>
    </comment>
    <comment ref="B26" authorId="1" shapeId="0" xr:uid="{00000000-0006-0000-0200-000008000000}">
      <text>
        <r>
          <rPr>
            <b/>
            <sz val="9"/>
            <color indexed="81"/>
            <rFont val="Tahoma"/>
            <family val="2"/>
          </rPr>
          <t>ehernandez:</t>
        </r>
        <r>
          <rPr>
            <sz val="9"/>
            <color indexed="81"/>
            <rFont val="Tahoma"/>
            <family val="2"/>
          </rPr>
          <t xml:space="preserve">
ESCRIBA EL VALOR ASEGURADO SIN PUNTOS NI COMAS EJEMPLO: 5000000</t>
        </r>
      </text>
    </comment>
    <comment ref="B29" authorId="1" shapeId="0" xr:uid="{00000000-0006-0000-0200-000009000000}">
      <text>
        <r>
          <rPr>
            <b/>
            <sz val="9"/>
            <color indexed="81"/>
            <rFont val="Tahoma"/>
            <family val="2"/>
          </rPr>
          <t>ehernandez:</t>
        </r>
        <r>
          <rPr>
            <sz val="9"/>
            <color indexed="81"/>
            <rFont val="Tahoma"/>
            <family val="2"/>
          </rPr>
          <t xml:space="preserve">
Escriba el día de expedición en formato fecha: Ejemplo: 23/7/14</t>
        </r>
      </text>
    </comment>
    <comment ref="B30" authorId="1" shapeId="0" xr:uid="{00000000-0006-0000-0200-00000A000000}">
      <text>
        <r>
          <rPr>
            <b/>
            <sz val="9"/>
            <color indexed="81"/>
            <rFont val="Tahoma"/>
            <family val="2"/>
          </rPr>
          <t>ehernandez:</t>
        </r>
        <r>
          <rPr>
            <sz val="9"/>
            <color indexed="81"/>
            <rFont val="Tahoma"/>
            <family val="2"/>
          </rPr>
          <t xml:space="preserve">
ESCOJA DE LA LISTA</t>
        </r>
      </text>
    </comment>
    <comment ref="B37" authorId="1" shapeId="0" xr:uid="{00000000-0006-0000-0200-00000B000000}">
      <text>
        <r>
          <rPr>
            <b/>
            <sz val="9"/>
            <color indexed="81"/>
            <rFont val="Tahoma"/>
            <family val="2"/>
          </rPr>
          <t>ehernandez:</t>
        </r>
        <r>
          <rPr>
            <sz val="9"/>
            <color indexed="81"/>
            <rFont val="Tahoma"/>
            <family val="2"/>
          </rPr>
          <t xml:space="preserve">
ESCOJA DE LA LISTA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Edgar</author>
    <author>ehernandez</author>
  </authors>
  <commentList>
    <comment ref="B15" authorId="0" shapeId="0" xr:uid="{00000000-0006-0000-0400-000001000000}">
      <text>
        <r>
          <rPr>
            <b/>
            <sz val="9"/>
            <color indexed="81"/>
            <rFont val="Tahoma"/>
            <family val="2"/>
          </rPr>
          <t>Edgar:</t>
        </r>
        <r>
          <rPr>
            <sz val="9"/>
            <color indexed="81"/>
            <rFont val="Tahoma"/>
            <family val="2"/>
          </rPr>
          <t xml:space="preserve">
Seleccione si o no o deja espacio en blanco si no aplica</t>
        </r>
      </text>
    </comment>
    <comment ref="B18" authorId="1" shapeId="0" xr:uid="{00000000-0006-0000-0400-000002000000}">
      <text>
        <r>
          <rPr>
            <b/>
            <sz val="9"/>
            <color indexed="81"/>
            <rFont val="Tahoma"/>
            <family val="2"/>
          </rPr>
          <t>ehernandez:</t>
        </r>
        <r>
          <rPr>
            <sz val="9"/>
            <color indexed="81"/>
            <rFont val="Tahoma"/>
            <family val="2"/>
          </rPr>
          <t xml:space="preserve">
ESCOJA DE LA LISTA</t>
        </r>
      </text>
    </comment>
    <comment ref="B19" authorId="1" shapeId="0" xr:uid="{00000000-0006-0000-0400-000003000000}">
      <text>
        <r>
          <rPr>
            <b/>
            <sz val="9"/>
            <color indexed="81"/>
            <rFont val="Tahoma"/>
            <family val="2"/>
          </rPr>
          <t>ehernandez:</t>
        </r>
        <r>
          <rPr>
            <sz val="9"/>
            <color indexed="81"/>
            <rFont val="Tahoma"/>
            <family val="2"/>
          </rPr>
          <t xml:space="preserve">
ESCOJA DE LA LISTA</t>
        </r>
      </text>
    </comment>
    <comment ref="B20" authorId="1" shapeId="0" xr:uid="{00000000-0006-0000-0400-000004000000}">
      <text>
        <r>
          <rPr>
            <b/>
            <sz val="9"/>
            <color indexed="81"/>
            <rFont val="Tahoma"/>
            <family val="2"/>
          </rPr>
          <t>ehernandez:</t>
        </r>
        <r>
          <rPr>
            <sz val="9"/>
            <color indexed="81"/>
            <rFont val="Tahoma"/>
            <family val="2"/>
          </rPr>
          <t xml:space="preserve">
ESCOJA DE LA LISTA</t>
        </r>
      </text>
    </comment>
    <comment ref="B28" authorId="1" shapeId="0" xr:uid="{00000000-0006-0000-0400-000005000000}">
      <text>
        <r>
          <rPr>
            <b/>
            <sz val="9"/>
            <color indexed="81"/>
            <rFont val="Tahoma"/>
            <family val="2"/>
          </rPr>
          <t>ehernandez:</t>
        </r>
        <r>
          <rPr>
            <sz val="9"/>
            <color indexed="81"/>
            <rFont val="Tahoma"/>
            <family val="2"/>
          </rPr>
          <t xml:space="preserve">
ESCOJA DE LA LISTA</t>
        </r>
      </text>
    </comment>
    <comment ref="B29" authorId="1" shapeId="0" xr:uid="{00000000-0006-0000-0400-000006000000}">
      <text>
        <r>
          <rPr>
            <b/>
            <sz val="9"/>
            <color indexed="81"/>
            <rFont val="Tahoma"/>
            <family val="2"/>
          </rPr>
          <t>ehernandez:</t>
        </r>
        <r>
          <rPr>
            <sz val="9"/>
            <color indexed="81"/>
            <rFont val="Tahoma"/>
            <family val="2"/>
          </rPr>
          <t xml:space="preserve">
ESCOJA DE LA LISTA</t>
        </r>
      </text>
    </comment>
    <comment ref="B30" authorId="1" shapeId="0" xr:uid="{00000000-0006-0000-0400-000007000000}">
      <text>
        <r>
          <rPr>
            <b/>
            <sz val="9"/>
            <color indexed="81"/>
            <rFont val="Tahoma"/>
            <family val="2"/>
          </rPr>
          <t>ehernandez:</t>
        </r>
        <r>
          <rPr>
            <sz val="9"/>
            <color indexed="81"/>
            <rFont val="Tahoma"/>
            <family val="2"/>
          </rPr>
          <t xml:space="preserve">
Escriba el día hasta donde va la vigencia de la póliza fecha: Ejemplo: 23/7/14</t>
        </r>
      </text>
    </comment>
    <comment ref="B31" authorId="1" shapeId="0" xr:uid="{00000000-0006-0000-0400-000008000000}">
      <text>
        <r>
          <rPr>
            <b/>
            <sz val="9"/>
            <color indexed="81"/>
            <rFont val="Tahoma"/>
            <family val="2"/>
          </rPr>
          <t>ehernandez:</t>
        </r>
        <r>
          <rPr>
            <sz val="9"/>
            <color indexed="81"/>
            <rFont val="Tahoma"/>
            <family val="2"/>
          </rPr>
          <t xml:space="preserve">
ESCRIBA EL VALOR ASEGURADO SIN PUNTOS NI COMAS EJEMPLO: 5000000</t>
        </r>
      </text>
    </comment>
    <comment ref="B34" authorId="1" shapeId="0" xr:uid="{00000000-0006-0000-0400-000009000000}">
      <text>
        <r>
          <rPr>
            <b/>
            <sz val="9"/>
            <color indexed="81"/>
            <rFont val="Tahoma"/>
            <family val="2"/>
          </rPr>
          <t>ehernandez:</t>
        </r>
        <r>
          <rPr>
            <sz val="9"/>
            <color indexed="81"/>
            <rFont val="Tahoma"/>
            <family val="2"/>
          </rPr>
          <t xml:space="preserve">
Escriba el día de expedición en formato fecha: Ejemplo: 23/7/14</t>
        </r>
      </text>
    </comment>
    <comment ref="B35" authorId="1" shapeId="0" xr:uid="{00000000-0006-0000-0400-00000A000000}">
      <text>
        <r>
          <rPr>
            <b/>
            <sz val="9"/>
            <color indexed="81"/>
            <rFont val="Tahoma"/>
            <family val="2"/>
          </rPr>
          <t>ehernandez:</t>
        </r>
        <r>
          <rPr>
            <sz val="9"/>
            <color indexed="81"/>
            <rFont val="Tahoma"/>
            <family val="2"/>
          </rPr>
          <t xml:space="preserve">
ESCOJA DE LA LISTA</t>
        </r>
      </text>
    </comment>
    <comment ref="B42" authorId="1" shapeId="0" xr:uid="{00000000-0006-0000-0400-00000B000000}">
      <text>
        <r>
          <rPr>
            <b/>
            <sz val="9"/>
            <color indexed="81"/>
            <rFont val="Tahoma"/>
            <family val="2"/>
          </rPr>
          <t>ehernandez:</t>
        </r>
        <r>
          <rPr>
            <sz val="9"/>
            <color indexed="81"/>
            <rFont val="Tahoma"/>
            <family val="2"/>
          </rPr>
          <t xml:space="preserve">
ESCOJA DE LA LISTA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B14" authorId="0" shapeId="0" xr:uid="{00000000-0006-0000-0500-000001000000}">
      <text>
        <r>
          <rPr>
            <b/>
            <sz val="9"/>
            <color indexed="81"/>
            <rFont val="Tahoma"/>
            <family val="2"/>
          </rPr>
          <t>ehernandez:</t>
        </r>
        <r>
          <rPr>
            <sz val="9"/>
            <color indexed="81"/>
            <rFont val="Tahoma"/>
            <family val="2"/>
          </rPr>
          <t xml:space="preserve">
ESCOJA DE LA LISTA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B13" authorId="0" shapeId="0" xr:uid="{00000000-0006-0000-0800-000001000000}">
      <text>
        <r>
          <rPr>
            <b/>
            <sz val="9"/>
            <color indexed="81"/>
            <rFont val="Tahoma"/>
            <family val="2"/>
          </rPr>
          <t>ehernandez:</t>
        </r>
        <r>
          <rPr>
            <sz val="9"/>
            <color indexed="81"/>
            <rFont val="Tahoma"/>
            <family val="2"/>
          </rPr>
          <t xml:space="preserve">
ESCOJA DE LA LISTA</t>
        </r>
      </text>
    </comment>
    <comment ref="B14" authorId="0" shapeId="0" xr:uid="{00000000-0006-0000-0800-000002000000}">
      <text>
        <r>
          <rPr>
            <b/>
            <sz val="9"/>
            <color indexed="81"/>
            <rFont val="Tahoma"/>
            <family val="2"/>
          </rPr>
          <t>ehernandez:</t>
        </r>
        <r>
          <rPr>
            <sz val="9"/>
            <color indexed="81"/>
            <rFont val="Tahoma"/>
            <family val="2"/>
          </rPr>
          <t xml:space="preserve">
ESCOJA DE LA LISTA</t>
        </r>
      </text>
    </comment>
    <comment ref="A27" authorId="0" shapeId="0" xr:uid="{00000000-0006-0000-0800-000003000000}">
      <text>
        <r>
          <rPr>
            <b/>
            <sz val="9"/>
            <color indexed="81"/>
            <rFont val="Tahoma"/>
            <family val="2"/>
          </rPr>
          <t>ehernandez:</t>
        </r>
        <r>
          <rPr>
            <sz val="9"/>
            <color indexed="81"/>
            <rFont val="Tahoma"/>
            <family val="2"/>
          </rPr>
          <t xml:space="preserve">
ESCRIBA EL NOMBRE DEL PRIMER INTEGRANTE DEL PROPONENTE PLURAL</t>
        </r>
      </text>
    </comment>
    <comment ref="B29" authorId="0" shapeId="0" xr:uid="{00000000-0006-0000-0800-000004000000}">
      <text>
        <r>
          <rPr>
            <b/>
            <sz val="9"/>
            <color indexed="81"/>
            <rFont val="Tahoma"/>
            <family val="2"/>
          </rPr>
          <t>ehernandez:</t>
        </r>
        <r>
          <rPr>
            <sz val="9"/>
            <color indexed="81"/>
            <rFont val="Tahoma"/>
            <family val="2"/>
          </rPr>
          <t xml:space="preserve">
Escriba el día de expedición del certificado
en formato fecha: Ejemplo: 23/7/14</t>
        </r>
      </text>
    </comment>
    <comment ref="B30" authorId="0" shapeId="0" xr:uid="{00000000-0006-0000-0800-000005000000}">
      <text>
        <r>
          <rPr>
            <b/>
            <sz val="9"/>
            <color indexed="81"/>
            <rFont val="Tahoma"/>
            <family val="2"/>
          </rPr>
          <t>ehernandez:</t>
        </r>
        <r>
          <rPr>
            <sz val="9"/>
            <color indexed="81"/>
            <rFont val="Tahoma"/>
            <family val="2"/>
          </rPr>
          <t xml:space="preserve">
ESCOJA DE LA LISTA</t>
        </r>
      </text>
    </comment>
    <comment ref="B31" authorId="0" shapeId="0" xr:uid="{00000000-0006-0000-0800-000006000000}">
      <text>
        <r>
          <rPr>
            <b/>
            <sz val="9"/>
            <color indexed="81"/>
            <rFont val="Tahoma"/>
            <family val="2"/>
          </rPr>
          <t>ehernandez:</t>
        </r>
        <r>
          <rPr>
            <sz val="9"/>
            <color indexed="81"/>
            <rFont val="Tahoma"/>
            <family val="2"/>
          </rPr>
          <t xml:space="preserve">
ESCOJA DE LA LISTA</t>
        </r>
      </text>
    </comment>
    <comment ref="B33" authorId="0" shapeId="0" xr:uid="{00000000-0006-0000-0800-000007000000}">
      <text>
        <r>
          <rPr>
            <b/>
            <sz val="9"/>
            <color indexed="81"/>
            <rFont val="Tahoma"/>
            <family val="2"/>
          </rPr>
          <t>ehernandez:</t>
        </r>
        <r>
          <rPr>
            <sz val="9"/>
            <color indexed="81"/>
            <rFont val="Tahoma"/>
            <family val="2"/>
          </rPr>
          <t xml:space="preserve">
ESCOJA DE LA LISTA</t>
        </r>
      </text>
    </comment>
    <comment ref="B34" authorId="0" shapeId="0" xr:uid="{00000000-0006-0000-0800-000008000000}">
      <text>
        <r>
          <rPr>
            <b/>
            <sz val="9"/>
            <color indexed="81"/>
            <rFont val="Tahoma"/>
            <family val="2"/>
          </rPr>
          <t>ehernandez:</t>
        </r>
        <r>
          <rPr>
            <sz val="9"/>
            <color indexed="81"/>
            <rFont val="Tahoma"/>
            <family val="2"/>
          </rPr>
          <t xml:space="preserve">
ESCOJA DE LA LISTA</t>
        </r>
      </text>
    </comment>
    <comment ref="B35" authorId="0" shapeId="0" xr:uid="{00000000-0006-0000-0800-000009000000}">
      <text>
        <r>
          <rPr>
            <b/>
            <sz val="9"/>
            <color indexed="81"/>
            <rFont val="Tahoma"/>
            <family val="2"/>
          </rPr>
          <t>ehernandez:</t>
        </r>
        <r>
          <rPr>
            <sz val="9"/>
            <color indexed="81"/>
            <rFont val="Tahoma"/>
            <family val="2"/>
          </rPr>
          <t xml:space="preserve">
Escriba el día hasta donde va la vigencia de la póliza fecha: Ejemplo: 23/7/14</t>
        </r>
      </text>
    </comment>
    <comment ref="B36" authorId="0" shapeId="0" xr:uid="{00000000-0006-0000-0800-00000A000000}">
      <text>
        <r>
          <rPr>
            <b/>
            <sz val="9"/>
            <color indexed="81"/>
            <rFont val="Tahoma"/>
            <family val="2"/>
          </rPr>
          <t>ehernandez:</t>
        </r>
        <r>
          <rPr>
            <sz val="9"/>
            <color indexed="81"/>
            <rFont val="Tahoma"/>
            <family val="2"/>
          </rPr>
          <t xml:space="preserve">
ESCOJA DE LA LISTA</t>
        </r>
      </text>
    </comment>
    <comment ref="C36" authorId="0" shapeId="0" xr:uid="{00000000-0006-0000-0800-00000B000000}">
      <text>
        <r>
          <rPr>
            <b/>
            <sz val="9"/>
            <color indexed="81"/>
            <rFont val="Tahoma"/>
            <family val="2"/>
          </rPr>
          <t>ehernandez:</t>
        </r>
        <r>
          <rPr>
            <sz val="9"/>
            <color indexed="81"/>
            <rFont val="Tahoma"/>
            <family val="2"/>
          </rPr>
          <t xml:space="preserve">
ESCOJA DE LA LISTA</t>
        </r>
      </text>
    </comment>
    <comment ref="B38" authorId="0" shapeId="0" xr:uid="{00000000-0006-0000-0800-00000C000000}">
      <text>
        <r>
          <rPr>
            <b/>
            <sz val="9"/>
            <color indexed="81"/>
            <rFont val="Tahoma"/>
            <family val="2"/>
          </rPr>
          <t>ehernandez:</t>
        </r>
        <r>
          <rPr>
            <sz val="9"/>
            <color indexed="81"/>
            <rFont val="Tahoma"/>
            <family val="2"/>
          </rPr>
          <t xml:space="preserve">
ESCOJA DE LA LISTA</t>
        </r>
      </text>
    </comment>
    <comment ref="B43" authorId="0" shapeId="0" xr:uid="{00000000-0006-0000-0800-00000D000000}">
      <text>
        <r>
          <rPr>
            <b/>
            <sz val="9"/>
            <color indexed="81"/>
            <rFont val="Tahoma"/>
            <family val="2"/>
          </rPr>
          <t>ehernandez:</t>
        </r>
        <r>
          <rPr>
            <sz val="9"/>
            <color indexed="81"/>
            <rFont val="Tahoma"/>
            <family val="2"/>
          </rPr>
          <t xml:space="preserve">
Escriba el día de expedición del certificado
en formato fecha: Ejemplo: 23/7/14</t>
        </r>
      </text>
    </comment>
    <comment ref="B44" authorId="0" shapeId="0" xr:uid="{00000000-0006-0000-0800-00000E000000}">
      <text>
        <r>
          <rPr>
            <b/>
            <sz val="9"/>
            <color indexed="81"/>
            <rFont val="Tahoma"/>
            <family val="2"/>
          </rPr>
          <t>ehernandez:</t>
        </r>
        <r>
          <rPr>
            <sz val="9"/>
            <color indexed="81"/>
            <rFont val="Tahoma"/>
            <family val="2"/>
          </rPr>
          <t xml:space="preserve">
ESCOJA DE LA LISTA</t>
        </r>
      </text>
    </comment>
    <comment ref="B45" authorId="0" shapeId="0" xr:uid="{00000000-0006-0000-0800-00000F000000}">
      <text>
        <r>
          <rPr>
            <b/>
            <sz val="9"/>
            <color indexed="81"/>
            <rFont val="Tahoma"/>
            <family val="2"/>
          </rPr>
          <t>ehernandez:</t>
        </r>
        <r>
          <rPr>
            <sz val="9"/>
            <color indexed="81"/>
            <rFont val="Tahoma"/>
            <family val="2"/>
          </rPr>
          <t xml:space="preserve">
ESCOJA DE LA LISTA</t>
        </r>
      </text>
    </comment>
    <comment ref="B47" authorId="0" shapeId="0" xr:uid="{00000000-0006-0000-0800-000010000000}">
      <text>
        <r>
          <rPr>
            <b/>
            <sz val="9"/>
            <color indexed="81"/>
            <rFont val="Tahoma"/>
            <family val="2"/>
          </rPr>
          <t>ehernandez:</t>
        </r>
        <r>
          <rPr>
            <sz val="9"/>
            <color indexed="81"/>
            <rFont val="Tahoma"/>
            <family val="2"/>
          </rPr>
          <t xml:space="preserve">
ESCOJA DE LA LISTA</t>
        </r>
      </text>
    </comment>
    <comment ref="B48" authorId="0" shapeId="0" xr:uid="{00000000-0006-0000-0800-000011000000}">
      <text>
        <r>
          <rPr>
            <b/>
            <sz val="9"/>
            <color indexed="81"/>
            <rFont val="Tahoma"/>
            <family val="2"/>
          </rPr>
          <t>ehernandez:</t>
        </r>
        <r>
          <rPr>
            <sz val="9"/>
            <color indexed="81"/>
            <rFont val="Tahoma"/>
            <family val="2"/>
          </rPr>
          <t xml:space="preserve">
ESCOJA DE LA LISTA</t>
        </r>
      </text>
    </comment>
    <comment ref="B49" authorId="0" shapeId="0" xr:uid="{00000000-0006-0000-0800-000012000000}">
      <text>
        <r>
          <rPr>
            <b/>
            <sz val="9"/>
            <color indexed="81"/>
            <rFont val="Tahoma"/>
            <family val="2"/>
          </rPr>
          <t>ehernandez:</t>
        </r>
        <r>
          <rPr>
            <sz val="9"/>
            <color indexed="81"/>
            <rFont val="Tahoma"/>
            <family val="2"/>
          </rPr>
          <t xml:space="preserve">
ESCOJA DE LA LISTA</t>
        </r>
      </text>
    </comment>
    <comment ref="B50" authorId="0" shapeId="0" xr:uid="{00000000-0006-0000-0800-000013000000}">
      <text>
        <r>
          <rPr>
            <b/>
            <sz val="9"/>
            <color indexed="81"/>
            <rFont val="Tahoma"/>
            <family val="2"/>
          </rPr>
          <t>ehernandez:</t>
        </r>
        <r>
          <rPr>
            <sz val="9"/>
            <color indexed="81"/>
            <rFont val="Tahoma"/>
            <family val="2"/>
          </rPr>
          <t xml:space="preserve">
ESCOJA DE LA LISTA</t>
        </r>
      </text>
    </comment>
    <comment ref="C50" authorId="0" shapeId="0" xr:uid="{00000000-0006-0000-0800-000014000000}">
      <text>
        <r>
          <rPr>
            <b/>
            <sz val="9"/>
            <color indexed="81"/>
            <rFont val="Tahoma"/>
            <family val="2"/>
          </rPr>
          <t>ehernandez:</t>
        </r>
        <r>
          <rPr>
            <sz val="9"/>
            <color indexed="81"/>
            <rFont val="Tahoma"/>
            <family val="2"/>
          </rPr>
          <t xml:space="preserve">
ESCOJA DE LA LISTA</t>
        </r>
      </text>
    </comment>
    <comment ref="B52" authorId="0" shapeId="0" xr:uid="{00000000-0006-0000-0800-000015000000}">
      <text>
        <r>
          <rPr>
            <b/>
            <sz val="9"/>
            <color indexed="81"/>
            <rFont val="Tahoma"/>
            <family val="2"/>
          </rPr>
          <t>ehernandez:</t>
        </r>
        <r>
          <rPr>
            <sz val="9"/>
            <color indexed="81"/>
            <rFont val="Tahoma"/>
            <family val="2"/>
          </rPr>
          <t xml:space="preserve">
ESCOJA DE LA LISTA</t>
        </r>
      </text>
    </comment>
  </commentList>
</comments>
</file>

<file path=xl/sharedStrings.xml><?xml version="1.0" encoding="utf-8"?>
<sst xmlns="http://schemas.openxmlformats.org/spreadsheetml/2006/main" count="466" uniqueCount="193">
  <si>
    <t>ACTA DE CIERRE Y LISTADO DE INSCRITOS</t>
  </si>
  <si>
    <t>PROCESO</t>
  </si>
  <si>
    <t>REGIMEN ESPECIAL</t>
  </si>
  <si>
    <t>039 - 2023</t>
  </si>
  <si>
    <t>OBJETO:</t>
  </si>
  <si>
    <t>“Aunar recursos humanos, administrativos, financieros y de asistencia técnica para el desarrollo del programa de fortalecimiento de procesos comunitarios y trabajo en red que involucren actividades contempladas en el Plan Nacional de Danza, que permitan aportar a la cualificación y fortalecimiento de las políticas públicas para el sector”</t>
  </si>
  <si>
    <r>
      <rPr>
        <b/>
        <sz val="10"/>
        <rFont val="Arial"/>
        <family val="2"/>
      </rPr>
      <t>VALOR ESTIMADO DEL PROCESO</t>
    </r>
    <r>
      <rPr>
        <sz val="10"/>
        <rFont val="Arial"/>
      </rPr>
      <t xml:space="preserve">: </t>
    </r>
  </si>
  <si>
    <t>FECHA DE CIERRE</t>
  </si>
  <si>
    <t>HORA</t>
  </si>
  <si>
    <t>Proponentes</t>
  </si>
  <si>
    <t>Nombres del proponente</t>
  </si>
  <si>
    <t>Garantía de Seriedad</t>
  </si>
  <si>
    <t>FOLIOS</t>
  </si>
  <si>
    <t>OFRECIMIENTO</t>
  </si>
  <si>
    <t>CORPORACIÓN CULTURAL CABILDO</t>
  </si>
  <si>
    <t>LICITACIÓN PÚBLICA N° MC LP</t>
  </si>
  <si>
    <t>EDGAR HERNANDEZ ROMERO</t>
  </si>
  <si>
    <t>FUNDACIÓN EL REPIQUE</t>
  </si>
  <si>
    <t>MC RE CO</t>
  </si>
  <si>
    <t>FUNFESMIC</t>
  </si>
  <si>
    <t xml:space="preserve">CONCURSO DE MÉRITOS MC CM </t>
  </si>
  <si>
    <t>FUNSHEL</t>
  </si>
  <si>
    <t>HIJOS DE LA SIERRA FLOR</t>
  </si>
  <si>
    <t xml:space="preserve">PI3NSA </t>
  </si>
  <si>
    <t>SENDEROS Y CAMINOS</t>
  </si>
  <si>
    <t xml:space="preserve">En constancia de lo anterior se firma en Bogotá D.C., </t>
  </si>
  <si>
    <t>Coordinadora Grupo de Contratos y Convenios</t>
  </si>
  <si>
    <t>Proyectó:</t>
  </si>
  <si>
    <t xml:space="preserve"> ACE SEGUROS S.A. </t>
  </si>
  <si>
    <t>Abogado Grupo de Contratos y Convenios</t>
  </si>
  <si>
    <t>ASEGURADORA COLSEGUROS S. A.</t>
  </si>
  <si>
    <t>ASEGURADORA SOLIDARIA DE COLOMBIA LTDA. ENTIDAD COOPERATIVA SOLIDARIA</t>
  </si>
  <si>
    <t>BBVA SEGUROS COLOMBIA S.A. / BBVA SEGUROS</t>
  </si>
  <si>
    <t>CARDIF COLOMBIA SEGUROS GENERALES S.A.</t>
  </si>
  <si>
    <t>CHARTIS SEGUROS COLOMBIA S.A.  / CHARTIS COLOMBIA / CHARTIS SEGUROS / CHARTIS</t>
  </si>
  <si>
    <t>CHUBB DE COLOMBIA COMPAÑÍA DE SEGUROS S.A.</t>
  </si>
  <si>
    <t>COMPAÑÍA ASEGURADORA DE FIANZAS S.A., CONFIANZA / CONFIANZA S.A.</t>
  </si>
  <si>
    <t>COMPAÑÍA DE SEGUROS BOLÍVAR S.A.</t>
  </si>
  <si>
    <t xml:space="preserve">COMPAÑÍA MUNDIAL DE SEGUROS S.A. </t>
  </si>
  <si>
    <t xml:space="preserve">CÓNDOR S.A. COMPAÑÍA DE SEGUROS GENERALES </t>
  </si>
  <si>
    <t>ECO SEGUROS S.A.</t>
  </si>
  <si>
    <t>GENERALI COLOMBIA-SEGUROS GENERALES S.A</t>
  </si>
  <si>
    <t>LA EQUIDAD SEGUROS GENERALES ORGANISMO COOPERATIVO / LA EQUIDAD</t>
  </si>
  <si>
    <t>LA PREVISORA S.A. COMPAÑÍA DE SEGUROS</t>
  </si>
  <si>
    <t>LIBERTY SEGUROS S.A., / LIBERTY SEGUROS / LIBERTY</t>
  </si>
  <si>
    <t>MAPFRE SEGUROS GENERALES DE COLOMBIA S.A.</t>
  </si>
  <si>
    <t>METLIFE COLOMBIA S.A</t>
  </si>
  <si>
    <t>PAN AMERICAN LIFE DE COLOMBIA COMPAÑÍA DE SEGUROS S.A.</t>
  </si>
  <si>
    <t>POSITIVA  COMPAÑÍA DE SEGUROS S.A.</t>
  </si>
  <si>
    <t>QBE SEGUROS S.A. / QBE COLOMBIA / QBE SEGUROS</t>
  </si>
  <si>
    <t>ROYAL &amp; SUN ALLIANCE SEGUROS (COLOMBIA) S.A. / RSA</t>
  </si>
  <si>
    <t>SEGUREXPO DE COLOMBIA S.A. ASEGURADORA DE CRÉDITO Y DEL COMERCIO EXTERIOR</t>
  </si>
  <si>
    <t>SEGUROS ALFA S.A.</t>
  </si>
  <si>
    <t>SEGUROS COLPATRIA S.A.</t>
  </si>
  <si>
    <t>SEGUROS COMERCIALES BOLÍVAR S.A.</t>
  </si>
  <si>
    <t>SEGUROS DEL ESTADO S.A.</t>
  </si>
  <si>
    <t>SEGUROS GENERALES SURAMERICANA S.A.</t>
  </si>
  <si>
    <t>SKANDIA COMPAÑÍA DE SEGUROS DE VIDA S.A.</t>
  </si>
  <si>
    <t>NO APLICA</t>
  </si>
  <si>
    <t>MC-SMC-136-2023</t>
  </si>
  <si>
    <t xml:space="preserve">EVALUACIÓN JURÍDICA </t>
  </si>
  <si>
    <t>Realizar las adecuaciones de redes de energia e internet para la Casa Lievano del Centro Nacional de las Artes</t>
  </si>
  <si>
    <t>RESUMEN ANÁLISIS JURÍDICO</t>
  </si>
  <si>
    <t>N° DE PROPUESTA</t>
  </si>
  <si>
    <t>PROPONENTE</t>
  </si>
  <si>
    <t>CALIFICACIÓN</t>
  </si>
  <si>
    <t>HABILITADA</t>
  </si>
  <si>
    <t>GAMA.COMPAÑIA.S.A.S</t>
  </si>
  <si>
    <t>JUAN CARLOS PAEZ</t>
  </si>
  <si>
    <t xml:space="preserve">Verde Ecológico SAS </t>
  </si>
  <si>
    <t>MYH INGENIERIA SAS</t>
  </si>
  <si>
    <t xml:space="preserve">ANÁLISIS JURÍDICO </t>
  </si>
  <si>
    <t xml:space="preserve">VALOR ESTIMADO DEL PROCESO: </t>
  </si>
  <si>
    <t>NOMBRE DEL PROPONENTE</t>
  </si>
  <si>
    <t>2.3. REQUISITOS JURÍDICOS - CONTENIDO SOBRE 1</t>
  </si>
  <si>
    <t>REQUERIMIENTO</t>
  </si>
  <si>
    <t>OBSERVACIÓN</t>
  </si>
  <si>
    <t>1, MANIFESTACIÓN DE INTERÉS EN PARTICIPAR</t>
  </si>
  <si>
    <t>CUMPLE</t>
  </si>
  <si>
    <t>1.- PRESENTACIÓN DE LA PROPUESTA (ANEXO 1 )</t>
  </si>
  <si>
    <t>SI</t>
  </si>
  <si>
    <t>Presenta el documento CARTA DE PRESENTACIÓN DE LA PROPUESTA debidamente firmado</t>
  </si>
  <si>
    <t>1.1. Firma el Representante Legal, suplente, apoderado o avalista</t>
  </si>
  <si>
    <t>Lo firma el representante legal la señora NGELA YANETH ESPITIA PINTO</t>
  </si>
  <si>
    <t>NO CUMPLE</t>
  </si>
  <si>
    <t>2. Certificado de vigencia matricula profesional. (En procesos de obra)</t>
  </si>
  <si>
    <t>2. Fotocopia de la cédula de ciudadanía de quien firma la propuesta</t>
  </si>
  <si>
    <t>PRESENTA</t>
  </si>
  <si>
    <t>Presenta el documento de identidad del representante legal</t>
  </si>
  <si>
    <t>3.- CERTIFICADO DE EXISTENCIA Y REPRESENTACIÓN LEGAL (30 DÍAS DE EXPEDICIÓN)</t>
  </si>
  <si>
    <t>FECHA DE EXPEDICIÓN</t>
  </si>
  <si>
    <t>DOCUMENTO Privado del 11/01/2013 incrito en la Cámara de Comercio con el número 01705041 del libro IX</t>
  </si>
  <si>
    <t>NO PRESENTA</t>
  </si>
  <si>
    <t xml:space="preserve"> 3.1. INSCRIPCIÓN RENOVADA</t>
  </si>
  <si>
    <t xml:space="preserve">3.2. OBJETO SOCIAL DE LA ESAL (RELACIONADO CON EL OBJETO A CONTRATAR) </t>
  </si>
  <si>
    <t>producción,
comercialización y distribución de productos de aseo, cafetería,
papelería, seguridad industrial y botiquín</t>
  </si>
  <si>
    <t>NO</t>
  </si>
  <si>
    <t>CONSULTA WEB</t>
  </si>
  <si>
    <t>3.2- AUTORIZACIÓN</t>
  </si>
  <si>
    <t>NO REQUIERE</t>
  </si>
  <si>
    <t>Sus atribuciones y cuantía de los actos son sin límite de cuantía</t>
  </si>
  <si>
    <t>4.- DOCUMENTO CONSORCIO O UNIÓN TEMPORAL</t>
  </si>
  <si>
    <t>HABILITADO</t>
  </si>
  <si>
    <t xml:space="preserve">4.1. Duración del Consorcio o Unión Temporal </t>
  </si>
  <si>
    <t>NO HABILITADO</t>
  </si>
  <si>
    <t>4. GARANTIA DE SERIEDAD DE LA OFERTA</t>
  </si>
  <si>
    <t>4.1 VIGENCIA HASTA</t>
  </si>
  <si>
    <t>4.2. VALOR ASEGURADO</t>
  </si>
  <si>
    <t>4.- COPIA ESTATUTOS</t>
  </si>
  <si>
    <t>5. CERTIFICACIÓN DE PAGOS DE SEGURIDAD SOCIAL</t>
  </si>
  <si>
    <t xml:space="preserve">Presenta el anexo 5 firmado por el revisor fiscal </t>
  </si>
  <si>
    <r>
      <t xml:space="preserve">7. REGISTRO ÚNICO DE PROPONENTES.                                  </t>
    </r>
    <r>
      <rPr>
        <b/>
        <sz val="8"/>
        <rFont val="Verdana"/>
        <family val="2"/>
      </rPr>
      <t>FECHA DE EXPEDICIÓN</t>
    </r>
  </si>
  <si>
    <t>7.1. INSCRITO, RENOVADO Y EN FIRME</t>
  </si>
  <si>
    <t>6. ANTECEDENTES DE LA PROCURADURÍA</t>
  </si>
  <si>
    <t>Documento aportado en su oferta</t>
  </si>
  <si>
    <t xml:space="preserve">7.- BOLETÍN DE RESPONSABLES FISCALES - CGR </t>
  </si>
  <si>
    <t>8. COMPROMISO ANTICORRUPCIÓN ANEXO 6</t>
  </si>
  <si>
    <t>Presenta el anexo de 6 debidamente firmado</t>
  </si>
  <si>
    <t>QAA</t>
  </si>
  <si>
    <t>9. CERTIFICADO DE ENTES DE CONTROL</t>
  </si>
  <si>
    <t>No presenta inhabilidades</t>
  </si>
  <si>
    <t>10. FORMATO MULTAS</t>
  </si>
  <si>
    <t>RESULTADO DE LA EVALUACIÓN</t>
  </si>
  <si>
    <t>Carrera 8ª No. 8-55  Bogotá, Colombia</t>
  </si>
  <si>
    <t>Conmutador (57 1) 342 4100</t>
  </si>
  <si>
    <t>www.mincultura.gov.co</t>
  </si>
  <si>
    <r>
      <rPr>
        <b/>
        <sz val="10"/>
        <rFont val="Arial"/>
        <family val="2"/>
      </rPr>
      <t>PRESUPUESTO OFICIAL</t>
    </r>
    <r>
      <rPr>
        <sz val="10"/>
        <rFont val="Arial"/>
      </rPr>
      <t xml:space="preserve">: </t>
    </r>
  </si>
  <si>
    <t>6. CERTIFICACIÓN DE PAGOS DE SEGURIDAD SOCIAL</t>
  </si>
  <si>
    <t>7. ANTECEDENTES DE LA PROCURADURÍA</t>
  </si>
  <si>
    <t xml:space="preserve">10.- BOLETÍN DE RESPONSABLES FISCALES - CGR </t>
  </si>
  <si>
    <t>8. CERTIFICADO DE CONTRALORÍA</t>
  </si>
  <si>
    <t xml:space="preserve">MC-SMC-136-2023 </t>
  </si>
  <si>
    <t>ANÁLISIS JURÍDICO LOTE 2</t>
  </si>
  <si>
    <t>Realizar las adecuaciones de redes de eneregia e internet para la Casa Lievano del Centro Nacional de las Artes</t>
  </si>
  <si>
    <r>
      <rPr>
        <b/>
        <sz val="10"/>
        <rFont val="Arial"/>
        <family val="2"/>
      </rPr>
      <t>PRESUPUESTO OFICIAL</t>
    </r>
    <r>
      <rPr>
        <sz val="10"/>
        <rFont val="Arial"/>
      </rPr>
      <t xml:space="preserve"> </t>
    </r>
  </si>
  <si>
    <t>GAMA COMPAÑÍA S.A.S</t>
  </si>
  <si>
    <t>3. REQUISITOS JURÍDICOS</t>
  </si>
  <si>
    <t xml:space="preserve">1.- Carta de Presentación Formato 1 – Carta de Presentación de la Oferta firmado por la persona natural o por el representante legal del Proponente individual o Plural, o por el apoderado. </t>
  </si>
  <si>
    <t>1.1.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El requisito de la tarjeta profesional se puede suplir con el registro de que trata el artículo 18 del Decreto-Ley 2106 de 2019</t>
  </si>
  <si>
    <t>1.2. Apoderado: Anexar poder expresa facultades amplias y suficientes para actuar, obligar y responsabilizar a quien(es) representa en el trámite del proceso y en la suscripción del Contrato. Debe tener domicilio en Colombia. Facultades: (i) presentar oferta para el Proceso de Contratación de que trata este pliego; (ii) responder a los requerimientos y aclaraciones solicitados por la Entidad en el curso del proceso; (iii) recibir las notificaciones a que haya lugar dentro del proceso (iv) suscribir el Contrato en nombre y representación del adjudicatario así como el acta de terminación y liquidación, si a ello hubiere lugar.</t>
  </si>
  <si>
    <t xml:space="preserve">2.- Documento de Constitución del Consorcio o Unión Temporal. En caso de presentar propuestas bajo alguna de estas formas asociativas, se debe el correspondiente acuerdo. Formato 2 – Conformación de Proponente Plural (Formato 2A – Consorcios) (Formato 2B – Uniones Temporales). A.	Acreditar la existencia del Proponente Plural y clasificarlo en Unión Temporal o en Consorciol. En caso de que no exista precisión sobre el tipo de asociación se solicitará aclaración. Los Proponentes podrán incorporar información adicional que no contradiga lo dispuesto en los Documentos del Proceso de Contratación. B.	Acreditar el nombramiento de un representante y un suplente C.	Aportar copia del documento de identificación del representante principal y suplente del Proponente Plural, en caso de que se haya nombrado este último. D.	Acreditar que la vigencia del Proponente Plural no sea inferior a la del plazo del Contrato y un año adicional E.	El Proponente Plural debe señalar expresamente cuál es el porcentaje de participación de cada uno de sus integrantes. La sumatoria de este porcentaje no podrá ser diferente al 100 %. </t>
  </si>
  <si>
    <t>3. Certificado de Existencia y Representación Legal: a.	Fecha de expedición del certificado no mayor a treinta (30) días calendario anteriores a la fecha de cierre del Proceso de Contratación. B) b.	Que el objeto de la sociedad permita ejecutar las actividades descritas en el objeto del Proceso de Contratación. c.	Las personas jurídicas nacionales y extranjeras deberán acreditar que su duración no será inferior a la del plazo del contrato y un año más.d.	Si el representante legal de la sociedad tiene restricciones para contraer obligaciones en nombre de la misma, deberá acreditar su capacidad a través de una autorización suficiente otorgada por el órgano social competente respectivo para cada caso. El nombramiento del revisor fiscal en caso de que deba contar con uno. II.	Certificación del revisor fiscal en caso de ser sociedad anónima colombiana, en la que conste si es abierta o cerrada.</t>
  </si>
  <si>
    <t xml:space="preserve">4. En caso de ser persona juridica, adjuntará a su propuesta certificación donde acredite el pagode los aportes realizadas durante por lo menos los seis (6) meses anteriores a la fecha definitiva de cierre del presesente proceso de selección a los sistemas de salud,, pensiones, riesgos laborales, cajas de compensación familiar, ICBF y SENA de acuerdo con lo establecido en el articulo 50 de la ley 789 de 2022 y en el articulo 23 de la ley 1150 de 2007. Firmada por el revisror fiscal o representante legal segun sea el caso.                                       En caso de ser persona naturla, debera allegar las constancias de pago o planitillas a traves de las cuales se acredite el cumplimiento de sus obligaciones con los sistemas de salud, pensiones, riesgos laborales, cajas de compensación, ICBF, SENA estos ultimos cuando a ello hubiere lugar. </t>
  </si>
  <si>
    <t>5. Fotocopia del documento de identidad del proponente o del representante legal</t>
  </si>
  <si>
    <t>6. Anexar Certificados de responsabilidad fiscal de la Contraloría, antecedentes disciplinarios de la Procuraduría General y antecedentes judiciales de la Policía Nacional</t>
  </si>
  <si>
    <t>7. Compromiso anticorrupción</t>
  </si>
  <si>
    <t>8.  RUT- Certificacion bancaria</t>
  </si>
  <si>
    <t xml:space="preserve"> CUMPLE</t>
  </si>
  <si>
    <t>ANÁLISIS JURÍDICO</t>
  </si>
  <si>
    <t>JUAN CARLOS PAEZ MARTINEZ</t>
  </si>
  <si>
    <t xml:space="preserve">Suscribe la Carta de Presentación de la Oferta JUAN CARLOS PAEZ MARTINEZ- Persona Natural, acredita condición de Ingeniero Civil- allega Tarjeta Profesional- Certificacion de vigiencia </t>
  </si>
  <si>
    <t xml:space="preserve">	Certificación de pagos de seguridad social y aportes parafiscales..En caso de ser persona juridica, adjuntará a su propuesta certificación donde acredite el pagode los aportes realizadas durante por lo menos los seis (6) meses anteriores a la fecha definitiva de cierre del presesente proceso de selección a los sistemas de salud,, pensiones, riesgos laborales, cajas de compensación familiar, ICBF y SENA de acuerdo con lo establecido en el articulo 50 de la ley 789 de 2022 y en el articulo 23 de la ley 1150 de 2007. Firmada por el revisror fiscal o representante legal segun sea el caso.                                       En caso de ser persona naturla, debera allegar las constancias de pago o planitillas a traves de las cuales se acredite el cumplimiento de sus obligaciones con los sistemas de salud, pensiones, riesgos laborales, cajas de compensación, ICBF, SENA estos ultimos cuando a ello hubiere lugar. 
Persona natural: Deberá allegar las constancias de pago o planillas a través de las cuales se acredite el cumplimiento de sus obligaciones con los Sistemas de Salud, Pensiones, Riesgos Laborales, Cajas de Compensación Familiar, ICBF y SENA, éstos últimos cuando a ello hubiere lugar</t>
  </si>
  <si>
    <t>El pronente allega las planillas  JUAN CARLOS PAEZ MARTINEZ</t>
  </si>
  <si>
    <t>Anexa fotocopia de la cedula de JUAN CARLOS PAEZ MARTINEZ</t>
  </si>
  <si>
    <t xml:space="preserve">Se anexa certificados  </t>
  </si>
  <si>
    <t>Se allega documento firmado por  JUAN CARLOS PAEZ MARTINEZ</t>
  </si>
  <si>
    <t>SE ALLEGA</t>
  </si>
  <si>
    <t>Verde Ecológico SAS</t>
  </si>
  <si>
    <t>Se allega Carta de Presentación de la Oferta firmada por Alvaro Paez Rodriguez</t>
  </si>
  <si>
    <t xml:space="preserve">Representante Legal  Alvaro Paez Rodriguez
Objeto social cumplecon las actividades requeridas
No tiene limitaciones para contratar
</t>
  </si>
  <si>
    <t>Adjunta certificacion firmada por el representante legal 
  Alvaro Paez Rodriguez</t>
  </si>
  <si>
    <t>Se allega fotocopia de cedula de   Alvaro Paez Rodriguez</t>
  </si>
  <si>
    <t>CUMPLE
La entidad procedió a consultar RNMC</t>
  </si>
  <si>
    <t>Se allega suscrito por  Alvaro Paez Rodriguez</t>
  </si>
  <si>
    <t>Se allega la documentacion</t>
  </si>
  <si>
    <r>
      <rPr>
        <b/>
        <sz val="10"/>
        <rFont val="Verdana"/>
        <family val="2"/>
      </rPr>
      <t>PRESUPUESTO OFICIAL</t>
    </r>
    <r>
      <rPr>
        <sz val="10"/>
        <rFont val="Verdana"/>
        <family val="2"/>
      </rPr>
      <t xml:space="preserve"> </t>
    </r>
  </si>
  <si>
    <t>Carta de presentación de la oferta firmada por William Mauricio Marroquin Hernandez</t>
  </si>
  <si>
    <t xml:space="preserve">Representante Legal  William Mauricio Marroquin Hernandez
Objeto social cumplecon las actividades requeridas
No tiene limitaciones para contratar
</t>
  </si>
  <si>
    <t>4. 3.1.6.	Certificación de pagos de seguridad social y aportes parafiscales.. En caso de ser persona juridica, adjuntará a su propuesta certificación donde acredite el pagode los aportes realizadas durante por lo menos los seis (6) meses anteriores a la fecha definitiva de cierre del presesente proceso de selección a los sistemas de salud,, pensiones, riesgos laborales, cajas de compensación familiar, ICBF y SENA de acuerdo con lo establecido en el articulo 50 de la ley 789 de 2022 y en el articulo 23 de la ley 1150 de 2007. Firmada por el revisror fiscal o representante legal segun sea el caso.                                       En caso de ser persona naturla, debera allegar las constancias de pago o planitillas a traves de las cuales se acredite el cumplimiento de sus obligaciones con los sistemas de salud, pensiones, riesgos laborales, cajas de compensación, ICBF, SENA estos ultimos cuando a ello hubiere lugar. 
Persona natural: Deberá allegar las constancias de pago o planillas a través de las cuales se acredite el cumplimiento de sus obligaciones con los Sistemas de Salud, Pensiones, Riesgos Laborales, Cajas de Compensación Familiar, ICBF y SENA, éstos últimos cuando a ello hubiere lugar</t>
  </si>
  <si>
    <t>Adjunta certificacion firmada por el representante legal 
William Mauricio Marroquin Hernandez</t>
  </si>
  <si>
    <t>Se allega fotocopia de cedula de   William Mauricio Marroquin Hernandez</t>
  </si>
  <si>
    <t xml:space="preserve">Allega suscrito por  William Mauricio Marroquin Hernandez </t>
  </si>
  <si>
    <t>8. RUT- Certificacion bancaria</t>
  </si>
  <si>
    <t xml:space="preserve">Se allega los documentos requeridos </t>
  </si>
  <si>
    <t>NOMBRE DEL INTEGRANTE 2</t>
  </si>
  <si>
    <t>JCB INGENIERIA SAS 50%</t>
  </si>
  <si>
    <r>
      <t xml:space="preserve">1.- CERTIFICADO DE EXISTENCIA Y REPRESENTACIÓN LEGAL O MATRICULA MERCANTIL PERSONA NATURAL (30 DÍAS DE EXPEDICIÓN)                         </t>
    </r>
    <r>
      <rPr>
        <b/>
        <sz val="8"/>
        <rFont val="Verdana"/>
        <family val="2"/>
      </rPr>
      <t xml:space="preserve">  FECHA DE EXPEDICIÓN</t>
    </r>
  </si>
  <si>
    <t xml:space="preserve">1.1- Objeto Social de la Firma (RELACIONADO CON EL OBJETO A CONTRATAR) </t>
  </si>
  <si>
    <t>1.2- Autorización del organo Competente</t>
  </si>
  <si>
    <t>2.- CERTIFICACIÓN DE PAGOS DE SEGURIDAD SOCIAL Y PARAFISCALES PERSONA JURÍDICA O PERSONA NATURAL. (Anexo 2, 2a, 2b, 2c, 2d)</t>
  </si>
  <si>
    <t>3. COMPROMISO ANTICORRUPCIÓN. (Anexo 3)</t>
  </si>
  <si>
    <t xml:space="preserve">4. REGISTRO ÚNICO DE PROPONENTES.                            Inscrito, Renovado y en Firne.                          </t>
  </si>
  <si>
    <t>4.1 FECHA DE EXPEDICIÓN</t>
  </si>
  <si>
    <t>5. ANTECEDENTES DE LA PROCURADURÍA</t>
  </si>
  <si>
    <t xml:space="preserve">6.- BOLETÍN DE RESPONSABLES FISCALES - CGR </t>
  </si>
  <si>
    <t>8. FORMATO MULTAS</t>
  </si>
  <si>
    <t>RESULTADO</t>
  </si>
  <si>
    <t>NOMBRE DEL INTEGRANTE 3</t>
  </si>
  <si>
    <t>AG3 INGENIERIA SAS 60%</t>
  </si>
  <si>
    <r>
      <t xml:space="preserve">1.- CERTIFICADO DE EXISTENCIA Y REPRESENTACIÓN LEGAL O MATRICULA MERCANTIL PERSONA NATURAL (30 DÍAS DE EXPEDICIÓN)                         </t>
    </r>
    <r>
      <rPr>
        <b/>
        <sz val="8"/>
        <rFont val="Verdana"/>
        <family val="2"/>
      </rPr>
      <t>FECHA DE EXPEDICIÓN</t>
    </r>
  </si>
  <si>
    <t xml:space="preserve">4. REGISTRO ÚNICO DE PROPONENTES.    Inscrito, Renovado y en Firne            </t>
  </si>
  <si>
    <t>4.1. FECHA DE EXPEDICIÓN</t>
  </si>
  <si>
    <t>RESULTADO FINAL DE EVALUACIÓN DEL CONSORCIO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</si>
</sst>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quot;€&quot;_-;\-* #,##0.00\ &quot;€&quot;_-;_-* &quot;-&quot;??\ &quot;€&quot;_-;_-@_-"/>
    <numFmt numFmtId="165" formatCode="_-* #,##0.00\ _€_-;\-* #,##0.00\ _€_-;_-* &quot;-&quot;??\ _€_-;_-@_-"/>
    <numFmt numFmtId="166" formatCode="_([$$-240A]\ * #,##0.00_);_([$$-240A]\ * \(#,##0.00\);_([$$-240A]\ * &quot;-&quot;??_);_(@_)"/>
    <numFmt numFmtId="167" formatCode="_([$$-240A]\ * #,##0_);_([$$-240A]\ * \(#,##0\);_([$$-240A]\ * &quot;-&quot;??_);_(@_)"/>
    <numFmt numFmtId="168" formatCode="[$-240A]d&quot; de &quot;mmmm&quot; de &quot;yyyy;@"/>
    <numFmt numFmtId="169" formatCode="[$-240A]h:mm:ss\ AM/PM;@"/>
    <numFmt numFmtId="170" formatCode="[$$-240A]\ #,##0.00"/>
    <numFmt numFmtId="171" formatCode="[$-580A]d&quot; de &quot;mmmm&quot; de &quot;yyyy;@"/>
  </numFmts>
  <fonts count="44" x14ac:knownFonts="1">
    <font>
      <sz val="10"/>
      <name val="Arial"/>
    </font>
    <font>
      <sz val="10"/>
      <name val="Arial"/>
    </font>
    <font>
      <sz val="8"/>
      <name val="Arial"/>
      <family val="2"/>
    </font>
    <font>
      <b/>
      <sz val="8"/>
      <color indexed="8"/>
      <name val="Arial"/>
      <family val="2"/>
    </font>
    <font>
      <sz val="10"/>
      <name val="Arial"/>
      <family val="2"/>
    </font>
    <font>
      <b/>
      <sz val="12"/>
      <name val="Arial"/>
      <family val="2"/>
    </font>
    <font>
      <sz val="12"/>
      <name val="Arial"/>
      <family val="2"/>
    </font>
    <font>
      <u/>
      <sz val="10"/>
      <color indexed="12"/>
      <name val="Arial"/>
      <family val="2"/>
    </font>
    <font>
      <b/>
      <sz val="9"/>
      <name val="Arial"/>
      <family val="2"/>
    </font>
    <font>
      <b/>
      <sz val="10"/>
      <color indexed="8"/>
      <name val="Arial"/>
      <family val="2"/>
    </font>
    <font>
      <b/>
      <sz val="10"/>
      <name val="Arial"/>
      <family val="2"/>
    </font>
    <font>
      <b/>
      <sz val="11"/>
      <name val="Arial"/>
      <family val="2"/>
    </font>
    <font>
      <sz val="8"/>
      <name val="Arial Narrow"/>
      <family val="2"/>
    </font>
    <font>
      <b/>
      <sz val="9"/>
      <color indexed="8"/>
      <name val="Arial"/>
      <family val="2"/>
    </font>
    <font>
      <sz val="11"/>
      <name val="Arial"/>
      <family val="2"/>
    </font>
    <font>
      <b/>
      <sz val="9"/>
      <color indexed="81"/>
      <name val="Tahoma"/>
      <family val="2"/>
    </font>
    <font>
      <sz val="9"/>
      <color indexed="81"/>
      <name val="Tahoma"/>
      <family val="2"/>
    </font>
    <font>
      <sz val="12"/>
      <name val="Arial Narrow"/>
      <family val="2"/>
    </font>
    <font>
      <b/>
      <sz val="10"/>
      <name val="Arial Narrow"/>
      <family val="2"/>
    </font>
    <font>
      <b/>
      <sz val="12"/>
      <name val="Arial Narrow"/>
      <family val="2"/>
    </font>
    <font>
      <sz val="9"/>
      <name val="Arial"/>
      <family val="2"/>
    </font>
    <font>
      <sz val="8"/>
      <color indexed="8"/>
      <name val="Arial"/>
      <family val="2"/>
    </font>
    <font>
      <sz val="8"/>
      <name val="Verdana"/>
      <family val="2"/>
    </font>
    <font>
      <b/>
      <sz val="8"/>
      <name val="Verdana"/>
      <family val="2"/>
    </font>
    <font>
      <b/>
      <sz val="11"/>
      <name val="Arial Narrow"/>
      <family val="2"/>
    </font>
    <font>
      <b/>
      <sz val="11"/>
      <name val="Work Sans"/>
      <family val="3"/>
      <charset val="1"/>
    </font>
    <font>
      <sz val="11"/>
      <name val="Arial Narrow"/>
      <family val="2"/>
    </font>
    <font>
      <b/>
      <u/>
      <sz val="11"/>
      <name val="Arial Narrow"/>
      <family val="2"/>
    </font>
    <font>
      <b/>
      <sz val="12"/>
      <name val="Verdana"/>
      <family val="2"/>
    </font>
    <font>
      <b/>
      <sz val="10"/>
      <name val="Verdana"/>
      <family val="2"/>
    </font>
    <font>
      <sz val="12"/>
      <name val="Verdana"/>
      <family val="2"/>
    </font>
    <font>
      <b/>
      <sz val="11"/>
      <name val="Verdana"/>
      <family val="2"/>
    </font>
    <font>
      <sz val="10"/>
      <name val="Verdana"/>
      <family val="2"/>
    </font>
    <font>
      <sz val="11"/>
      <name val="Verdana"/>
      <family val="2"/>
    </font>
    <font>
      <b/>
      <sz val="9"/>
      <name val="Verdana"/>
      <family val="2"/>
    </font>
    <font>
      <b/>
      <sz val="9"/>
      <color indexed="8"/>
      <name val="Verdana"/>
      <family val="2"/>
    </font>
    <font>
      <sz val="8"/>
      <color indexed="8"/>
      <name val="Verdana"/>
      <family val="2"/>
    </font>
    <font>
      <b/>
      <sz val="8"/>
      <color indexed="8"/>
      <name val="Verdana"/>
      <family val="2"/>
    </font>
    <font>
      <u/>
      <sz val="10"/>
      <color indexed="12"/>
      <name val="Verdana"/>
      <family val="2"/>
    </font>
    <font>
      <sz val="9"/>
      <name val="Verdana"/>
      <family val="2"/>
    </font>
    <font>
      <b/>
      <u/>
      <sz val="10"/>
      <name val="Verdana"/>
      <family val="2"/>
    </font>
    <font>
      <sz val="11"/>
      <color theme="1"/>
      <name val="Arial"/>
      <family val="2"/>
    </font>
    <font>
      <sz val="9"/>
      <color rgb="FF000000"/>
      <name val="Arial"/>
      <family val="2"/>
    </font>
    <font>
      <sz val="9"/>
      <color rgb="FF000000"/>
      <name val="Verdana"/>
      <family val="2"/>
    </font>
  </fonts>
  <fills count="7">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25">
    <border>
      <left/>
      <right/>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medium">
        <color indexed="64"/>
      </right>
      <top style="double">
        <color indexed="64"/>
      </top>
      <bottom style="double">
        <color indexed="64"/>
      </bottom>
      <diagonal/>
    </border>
    <border>
      <left style="thin">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top/>
      <bottom style="double">
        <color indexed="64"/>
      </bottom>
      <diagonal/>
    </border>
    <border>
      <left style="medium">
        <color indexed="64"/>
      </left>
      <right/>
      <top/>
      <bottom/>
      <diagonal/>
    </border>
    <border>
      <left/>
      <right style="medium">
        <color indexed="64"/>
      </right>
      <top/>
      <bottom/>
      <diagonal/>
    </border>
    <border>
      <left/>
      <right/>
      <top style="double">
        <color indexed="64"/>
      </top>
      <bottom style="double">
        <color indexed="64"/>
      </bottom>
      <diagonal/>
    </border>
    <border>
      <left/>
      <right/>
      <top style="double">
        <color indexed="64"/>
      </top>
      <bottom/>
      <diagonal/>
    </border>
    <border>
      <left/>
      <right/>
      <top style="medium">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indexed="64"/>
      </right>
      <top/>
      <bottom/>
      <diagonal/>
    </border>
  </borders>
  <cellStyleXfs count="4">
    <xf numFmtId="0" fontId="0" fillId="0" borderId="0"/>
    <xf numFmtId="0" fontId="7" fillId="0" borderId="0" applyNumberFormat="0" applyFill="0" applyBorder="0" applyAlignment="0" applyProtection="0">
      <alignment vertical="top"/>
      <protection locked="0"/>
    </xf>
    <xf numFmtId="165" fontId="1" fillId="0" borderId="0" applyFont="0" applyFill="0" applyBorder="0" applyAlignment="0" applyProtection="0"/>
    <xf numFmtId="164" fontId="1" fillId="0" borderId="0" applyFont="0" applyFill="0" applyBorder="0" applyAlignment="0" applyProtection="0"/>
  </cellStyleXfs>
  <cellXfs count="295">
    <xf numFmtId="0" fontId="0" fillId="0" borderId="0" xfId="0"/>
    <xf numFmtId="0" fontId="2" fillId="0" borderId="0" xfId="0" applyFont="1"/>
    <xf numFmtId="0" fontId="0" fillId="0" borderId="0" xfId="0" applyAlignment="1">
      <alignment horizontal="center" wrapText="1"/>
    </xf>
    <xf numFmtId="3" fontId="0" fillId="0" borderId="0" xfId="0" applyNumberFormat="1"/>
    <xf numFmtId="3" fontId="14" fillId="0" borderId="0" xfId="0" applyNumberFormat="1" applyFont="1"/>
    <xf numFmtId="168" fontId="0" fillId="0" borderId="1" xfId="0" applyNumberFormat="1" applyBorder="1" applyAlignment="1">
      <alignment wrapText="1"/>
    </xf>
    <xf numFmtId="0" fontId="12" fillId="0" borderId="2" xfId="0" applyFont="1" applyBorder="1" applyAlignment="1">
      <alignment horizontal="left" vertical="center" wrapText="1"/>
    </xf>
    <xf numFmtId="2" fontId="0" fillId="0" borderId="0" xfId="0" applyNumberFormat="1"/>
    <xf numFmtId="0" fontId="12" fillId="0" borderId="0" xfId="0" applyFont="1" applyAlignment="1">
      <alignment horizontal="left" vertical="center" wrapText="1"/>
    </xf>
    <xf numFmtId="166" fontId="0" fillId="0" borderId="0" xfId="3" applyNumberFormat="1" applyFont="1" applyProtection="1"/>
    <xf numFmtId="0" fontId="0" fillId="0" borderId="3" xfId="0" applyBorder="1"/>
    <xf numFmtId="0" fontId="4" fillId="0" borderId="0" xfId="0" applyFont="1"/>
    <xf numFmtId="0" fontId="4" fillId="0" borderId="0" xfId="0" applyFont="1" applyAlignment="1">
      <alignment horizontal="center" wrapText="1"/>
    </xf>
    <xf numFmtId="0" fontId="11" fillId="3" borderId="2" xfId="0" applyFont="1" applyFill="1" applyBorder="1" applyAlignment="1">
      <alignment horizontal="center" vertical="center"/>
    </xf>
    <xf numFmtId="166" fontId="14" fillId="0" borderId="0" xfId="0" applyNumberFormat="1" applyFont="1" applyAlignment="1">
      <alignment wrapText="1"/>
    </xf>
    <xf numFmtId="0" fontId="0" fillId="0" borderId="4" xfId="0" applyBorder="1"/>
    <xf numFmtId="166" fontId="0" fillId="0" borderId="5" xfId="3" applyNumberFormat="1" applyFont="1" applyBorder="1" applyAlignment="1" applyProtection="1">
      <alignment wrapText="1"/>
    </xf>
    <xf numFmtId="0" fontId="11" fillId="3" borderId="2" xfId="0" applyFont="1" applyFill="1" applyBorder="1" applyAlignment="1">
      <alignment vertical="center" wrapText="1"/>
    </xf>
    <xf numFmtId="0" fontId="10" fillId="3" borderId="2" xfId="0" applyFont="1" applyFill="1" applyBorder="1" applyAlignment="1">
      <alignment horizontal="center" vertical="center" wrapText="1"/>
    </xf>
    <xf numFmtId="0" fontId="8" fillId="3" borderId="2" xfId="0" applyFont="1" applyFill="1" applyBorder="1" applyAlignment="1">
      <alignment horizontal="center" vertical="center"/>
    </xf>
    <xf numFmtId="0" fontId="18" fillId="3" borderId="2"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4" fillId="0" borderId="2" xfId="0" applyFont="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169" fontId="14" fillId="0" borderId="2" xfId="0" applyNumberFormat="1" applyFont="1" applyBorder="1" applyAlignment="1" applyProtection="1">
      <alignment horizontal="center" vertical="center" wrapText="1"/>
      <protection locked="0"/>
    </xf>
    <xf numFmtId="0" fontId="0" fillId="0" borderId="0" xfId="0" applyAlignment="1">
      <alignment horizontal="center" vertical="center"/>
    </xf>
    <xf numFmtId="0" fontId="8" fillId="0" borderId="2" xfId="0" applyFont="1" applyBorder="1" applyAlignment="1">
      <alignment vertical="center"/>
    </xf>
    <xf numFmtId="0" fontId="4" fillId="0" borderId="2" xfId="0" applyFont="1" applyBorder="1" applyAlignment="1">
      <alignment horizontal="center" vertical="center"/>
    </xf>
    <xf numFmtId="49" fontId="4" fillId="0" borderId="2" xfId="0" applyNumberFormat="1"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10" fillId="0" borderId="0" xfId="1" applyFont="1" applyAlignment="1" applyProtection="1">
      <alignment horizontal="left" vertical="center"/>
    </xf>
    <xf numFmtId="0" fontId="20" fillId="0" borderId="0" xfId="0" applyFont="1"/>
    <xf numFmtId="0" fontId="7" fillId="0" borderId="0" xfId="1" applyAlignment="1" applyProtection="1"/>
    <xf numFmtId="0" fontId="41" fillId="0" borderId="6" xfId="0" applyFont="1" applyBorder="1"/>
    <xf numFmtId="0" fontId="41" fillId="0" borderId="6" xfId="0" applyFont="1" applyBorder="1" applyAlignment="1">
      <alignment wrapText="1"/>
    </xf>
    <xf numFmtId="0" fontId="41" fillId="0" borderId="7" xfId="0" applyFont="1" applyBorder="1" applyAlignment="1">
      <alignment wrapText="1"/>
    </xf>
    <xf numFmtId="0" fontId="41" fillId="0" borderId="7" xfId="0" applyFont="1" applyBorder="1"/>
    <xf numFmtId="167" fontId="14" fillId="0" borderId="8" xfId="3" applyNumberFormat="1" applyFont="1" applyBorder="1" applyAlignment="1" applyProtection="1">
      <alignment horizontal="center" vertical="center" wrapText="1"/>
      <protection locked="0"/>
    </xf>
    <xf numFmtId="0" fontId="41" fillId="0" borderId="9" xfId="0" applyFont="1" applyBorder="1"/>
    <xf numFmtId="0" fontId="13" fillId="3" borderId="2" xfId="0" applyFont="1" applyFill="1" applyBorder="1" applyAlignment="1">
      <alignment horizontal="center" vertical="center"/>
    </xf>
    <xf numFmtId="0" fontId="4" fillId="3" borderId="2" xfId="0" applyFont="1" applyFill="1" applyBorder="1" applyAlignment="1">
      <alignment horizontal="center" vertical="center"/>
    </xf>
    <xf numFmtId="0" fontId="17" fillId="3" borderId="2" xfId="0" applyFont="1" applyFill="1" applyBorder="1" applyAlignment="1">
      <alignment horizontal="center" vertical="center" wrapText="1"/>
    </xf>
    <xf numFmtId="49" fontId="9" fillId="0" borderId="2" xfId="0" applyNumberFormat="1" applyFont="1" applyBorder="1" applyAlignment="1">
      <alignment horizontal="center" vertical="center"/>
    </xf>
    <xf numFmtId="49" fontId="9" fillId="2" borderId="2" xfId="0" applyNumberFormat="1" applyFont="1" applyFill="1" applyBorder="1" applyAlignment="1">
      <alignment horizontal="center" vertical="center"/>
    </xf>
    <xf numFmtId="49" fontId="10" fillId="2" borderId="2" xfId="0" applyNumberFormat="1" applyFont="1" applyFill="1" applyBorder="1" applyAlignment="1">
      <alignment horizontal="center" vertical="center"/>
    </xf>
    <xf numFmtId="49" fontId="9" fillId="2" borderId="2" xfId="0" applyNumberFormat="1" applyFont="1" applyFill="1" applyBorder="1" applyAlignment="1">
      <alignment horizontal="center"/>
    </xf>
    <xf numFmtId="168" fontId="18" fillId="3" borderId="2" xfId="0" applyNumberFormat="1" applyFont="1" applyFill="1" applyBorder="1" applyAlignment="1">
      <alignment horizontal="left" vertical="center" wrapText="1"/>
    </xf>
    <xf numFmtId="166" fontId="19" fillId="3" borderId="2" xfId="2" applyNumberFormat="1" applyFont="1" applyFill="1" applyBorder="1" applyAlignment="1" applyProtection="1">
      <alignment horizontal="left" vertical="center" wrapText="1"/>
    </xf>
    <xf numFmtId="49" fontId="4" fillId="0" borderId="2" xfId="0" applyNumberFormat="1" applyFont="1" applyBorder="1" applyAlignment="1">
      <alignment vertical="center" wrapText="1"/>
    </xf>
    <xf numFmtId="0" fontId="12" fillId="3" borderId="2" xfId="0" applyFont="1" applyFill="1" applyBorder="1" applyAlignment="1">
      <alignment horizontal="left" vertical="center" wrapText="1"/>
    </xf>
    <xf numFmtId="0" fontId="4" fillId="3" borderId="2" xfId="0" applyFont="1" applyFill="1" applyBorder="1" applyAlignment="1">
      <alignment vertical="center" wrapText="1"/>
    </xf>
    <xf numFmtId="14" fontId="10" fillId="3" borderId="2" xfId="0" applyNumberFormat="1" applyFont="1" applyFill="1" applyBorder="1" applyAlignment="1">
      <alignment horizontal="center" vertical="center"/>
    </xf>
    <xf numFmtId="0" fontId="10" fillId="3" borderId="2" xfId="0" applyFont="1" applyFill="1" applyBorder="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3" fillId="0" borderId="2" xfId="0" applyFont="1" applyBorder="1" applyAlignment="1">
      <alignment vertical="center"/>
    </xf>
    <xf numFmtId="170" fontId="4" fillId="0" borderId="2" xfId="2" applyNumberFormat="1" applyFont="1" applyBorder="1" applyAlignment="1" applyProtection="1">
      <alignment horizontal="center" vertical="center" wrapText="1"/>
      <protection locked="0"/>
    </xf>
    <xf numFmtId="0" fontId="10" fillId="0" borderId="10" xfId="0" applyFont="1" applyBorder="1" applyAlignment="1">
      <alignment vertical="center" wrapText="1"/>
    </xf>
    <xf numFmtId="4" fontId="0" fillId="0" borderId="0" xfId="0" applyNumberFormat="1" applyAlignment="1">
      <alignment horizontal="center" vertical="center" wrapText="1"/>
    </xf>
    <xf numFmtId="168" fontId="6" fillId="0" borderId="1" xfId="0" applyNumberFormat="1" applyFont="1" applyBorder="1" applyAlignment="1">
      <alignment wrapText="1"/>
    </xf>
    <xf numFmtId="168" fontId="18" fillId="3" borderId="2" xfId="0" applyNumberFormat="1" applyFont="1" applyFill="1" applyBorder="1" applyAlignment="1">
      <alignment horizontal="center" vertical="center" wrapText="1"/>
    </xf>
    <xf numFmtId="168" fontId="19" fillId="3"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20" fontId="10" fillId="0" borderId="2" xfId="0" applyNumberFormat="1" applyFont="1" applyBorder="1" applyAlignment="1">
      <alignment horizontal="center" vertical="center" wrapText="1"/>
    </xf>
    <xf numFmtId="166" fontId="6" fillId="0" borderId="5" xfId="3" applyNumberFormat="1" applyFont="1" applyBorder="1" applyAlignment="1" applyProtection="1">
      <alignment horizontal="center" wrapText="1"/>
    </xf>
    <xf numFmtId="3" fontId="25" fillId="0" borderId="0" xfId="0" applyNumberFormat="1" applyFont="1"/>
    <xf numFmtId="0" fontId="0" fillId="0" borderId="10" xfId="0"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6" xfId="0" applyFont="1" applyBorder="1" applyAlignment="1">
      <alignment horizontal="center"/>
    </xf>
    <xf numFmtId="0" fontId="4" fillId="0" borderId="6" xfId="0" applyFont="1" applyBorder="1" applyAlignment="1">
      <alignment horizontal="center" wrapText="1"/>
    </xf>
    <xf numFmtId="0" fontId="4" fillId="0" borderId="12" xfId="0" applyFont="1" applyBorder="1" applyAlignment="1" applyProtection="1">
      <alignment horizontal="center" vertical="center" wrapText="1"/>
      <protection locked="0"/>
    </xf>
    <xf numFmtId="0" fontId="24" fillId="3" borderId="13" xfId="0" applyFont="1" applyFill="1" applyBorder="1" applyAlignment="1">
      <alignment horizontal="center" vertical="center" wrapText="1"/>
    </xf>
    <xf numFmtId="0" fontId="26" fillId="0" borderId="0" xfId="0" applyFont="1"/>
    <xf numFmtId="0" fontId="24" fillId="3" borderId="2" xfId="0" applyFont="1" applyFill="1" applyBorder="1" applyAlignment="1">
      <alignment vertical="center" wrapText="1"/>
    </xf>
    <xf numFmtId="0" fontId="26" fillId="0" borderId="2" xfId="0" applyFont="1" applyBorder="1" applyAlignment="1">
      <alignment horizontal="center" vertical="center"/>
    </xf>
    <xf numFmtId="0" fontId="26" fillId="0" borderId="0" xfId="0" applyFont="1" applyAlignment="1">
      <alignment horizontal="center" wrapText="1"/>
    </xf>
    <xf numFmtId="0" fontId="24" fillId="0" borderId="0" xfId="0" applyFont="1" applyAlignment="1">
      <alignment horizontal="center"/>
    </xf>
    <xf numFmtId="0" fontId="24" fillId="0" borderId="13" xfId="0" applyFont="1" applyBorder="1" applyAlignment="1">
      <alignment horizontal="center" vertical="center" wrapText="1"/>
    </xf>
    <xf numFmtId="0" fontId="24" fillId="4" borderId="2" xfId="0" applyFont="1" applyFill="1" applyBorder="1" applyAlignment="1">
      <alignment horizontal="center" vertical="center" wrapText="1"/>
    </xf>
    <xf numFmtId="0" fontId="42" fillId="4" borderId="11" xfId="0" applyFont="1" applyFill="1" applyBorder="1" applyAlignment="1">
      <alignment horizontal="center" vertical="center" wrapText="1"/>
    </xf>
    <xf numFmtId="0" fontId="42" fillId="4" borderId="10" xfId="0" applyFont="1" applyFill="1" applyBorder="1" applyAlignment="1">
      <alignment horizontal="center" vertical="center"/>
    </xf>
    <xf numFmtId="0" fontId="42" fillId="4" borderId="11" xfId="0" applyFont="1" applyFill="1" applyBorder="1" applyAlignment="1">
      <alignment horizontal="center" vertical="center"/>
    </xf>
    <xf numFmtId="0" fontId="21" fillId="4" borderId="10" xfId="0" applyFont="1" applyFill="1" applyBorder="1" applyAlignment="1">
      <alignment horizontal="center" vertical="center" wrapText="1"/>
    </xf>
    <xf numFmtId="0" fontId="21" fillId="4" borderId="11" xfId="0" applyFont="1" applyFill="1" applyBorder="1" applyAlignment="1">
      <alignment horizontal="center" vertical="center" wrapText="1"/>
    </xf>
    <xf numFmtId="0" fontId="21" fillId="0" borderId="10" xfId="0" applyFont="1" applyBorder="1" applyAlignment="1">
      <alignment horizontal="center" wrapText="1"/>
    </xf>
    <xf numFmtId="0" fontId="10" fillId="3" borderId="2" xfId="0" applyFont="1" applyFill="1" applyBorder="1" applyAlignment="1">
      <alignment horizontal="left" vertical="center" wrapText="1"/>
    </xf>
    <xf numFmtId="168" fontId="0" fillId="0" borderId="1" xfId="0" applyNumberFormat="1" applyBorder="1" applyAlignment="1">
      <alignment horizontal="center" vertical="center" wrapText="1"/>
    </xf>
    <xf numFmtId="0" fontId="8" fillId="3" borderId="2" xfId="0" applyFont="1" applyFill="1" applyBorder="1" applyAlignment="1">
      <alignment horizontal="left" vertical="center"/>
    </xf>
    <xf numFmtId="0" fontId="23" fillId="0" borderId="2" xfId="0" applyFont="1" applyBorder="1" applyAlignment="1">
      <alignment horizontal="left" vertical="center"/>
    </xf>
    <xf numFmtId="0" fontId="20" fillId="0" borderId="0" xfId="0" applyFont="1" applyAlignment="1">
      <alignment horizontal="left" vertical="center"/>
    </xf>
    <xf numFmtId="0" fontId="20" fillId="0" borderId="0" xfId="0" applyFont="1" applyAlignment="1">
      <alignment horizontal="center" vertical="center"/>
    </xf>
    <xf numFmtId="0" fontId="4" fillId="0" borderId="0" xfId="0" applyFont="1" applyAlignment="1">
      <alignment horizontal="left" vertical="center"/>
    </xf>
    <xf numFmtId="0" fontId="7" fillId="0" borderId="0" xfId="1" applyAlignment="1" applyProtection="1">
      <alignment horizontal="left" vertical="center"/>
    </xf>
    <xf numFmtId="0" fontId="7" fillId="0" borderId="0" xfId="1" applyAlignment="1" applyProtection="1">
      <alignment horizontal="center" vertical="center"/>
    </xf>
    <xf numFmtId="0" fontId="32" fillId="0" borderId="0" xfId="0" applyFont="1" applyAlignment="1">
      <alignment horizontal="center" vertical="center"/>
    </xf>
    <xf numFmtId="0" fontId="29" fillId="3" borderId="2" xfId="0" applyFont="1" applyFill="1" applyBorder="1" applyAlignment="1">
      <alignment horizontal="left" vertical="center" wrapText="1"/>
    </xf>
    <xf numFmtId="167" fontId="33" fillId="0" borderId="8" xfId="3" applyNumberFormat="1" applyFont="1" applyBorder="1" applyAlignment="1" applyProtection="1">
      <alignment horizontal="center" vertical="center" wrapText="1"/>
      <protection locked="0"/>
    </xf>
    <xf numFmtId="168" fontId="32" fillId="0" borderId="1" xfId="0" applyNumberFormat="1" applyFont="1" applyBorder="1" applyAlignment="1">
      <alignment horizontal="center" vertical="center" wrapText="1"/>
    </xf>
    <xf numFmtId="0" fontId="34" fillId="3" borderId="2" xfId="0" applyFont="1" applyFill="1" applyBorder="1" applyAlignment="1">
      <alignment horizontal="left" vertical="center"/>
    </xf>
    <xf numFmtId="0" fontId="32" fillId="3" borderId="2" xfId="0" applyFont="1" applyFill="1" applyBorder="1" applyAlignment="1">
      <alignment horizontal="center" vertical="center"/>
    </xf>
    <xf numFmtId="0" fontId="43" fillId="4" borderId="10" xfId="0" applyFont="1" applyFill="1" applyBorder="1" applyAlignment="1">
      <alignment horizontal="center" vertical="center"/>
    </xf>
    <xf numFmtId="0" fontId="43" fillId="4" borderId="11" xfId="0" applyFont="1" applyFill="1" applyBorder="1" applyAlignment="1">
      <alignment horizontal="center" vertical="center"/>
    </xf>
    <xf numFmtId="0" fontId="30" fillId="3" borderId="2" xfId="0" applyFont="1" applyFill="1" applyBorder="1" applyAlignment="1">
      <alignment horizontal="center" vertical="center" wrapText="1"/>
    </xf>
    <xf numFmtId="166" fontId="32" fillId="0" borderId="0" xfId="3" applyNumberFormat="1" applyFont="1" applyAlignment="1" applyProtection="1">
      <alignment horizontal="center" vertical="center"/>
    </xf>
    <xf numFmtId="2" fontId="32" fillId="0" borderId="0" xfId="0" applyNumberFormat="1" applyFont="1" applyAlignment="1">
      <alignment horizontal="center" vertical="center"/>
    </xf>
    <xf numFmtId="0" fontId="32" fillId="0" borderId="0" xfId="0" applyFont="1" applyAlignment="1">
      <alignment horizontal="left" vertical="center"/>
    </xf>
    <xf numFmtId="0" fontId="32" fillId="0" borderId="3" xfId="0" applyFont="1" applyBorder="1" applyAlignment="1">
      <alignment horizontal="center" vertical="center"/>
    </xf>
    <xf numFmtId="0" fontId="29" fillId="0" borderId="0" xfId="1" applyFont="1" applyAlignment="1" applyProtection="1">
      <alignment horizontal="left" vertical="center"/>
    </xf>
    <xf numFmtId="0" fontId="39" fillId="0" borderId="0" xfId="0" applyFont="1" applyAlignment="1">
      <alignment horizontal="left" vertical="center"/>
    </xf>
    <xf numFmtId="0" fontId="39" fillId="0" borderId="0" xfId="0" applyFont="1" applyAlignment="1">
      <alignment horizontal="center" vertical="center"/>
    </xf>
    <xf numFmtId="0" fontId="38" fillId="0" borderId="0" xfId="1" applyFont="1" applyAlignment="1" applyProtection="1">
      <alignment horizontal="left" vertical="center"/>
    </xf>
    <xf numFmtId="0" fontId="38" fillId="0" borderId="0" xfId="1" applyFont="1" applyAlignment="1" applyProtection="1">
      <alignment horizontal="center" vertical="center"/>
    </xf>
    <xf numFmtId="14" fontId="40" fillId="4" borderId="2" xfId="0" applyNumberFormat="1" applyFont="1" applyFill="1" applyBorder="1" applyAlignment="1">
      <alignment horizontal="center" vertical="center"/>
    </xf>
    <xf numFmtId="0" fontId="32" fillId="4" borderId="2" xfId="0" applyFont="1" applyFill="1" applyBorder="1" applyAlignment="1">
      <alignment horizontal="center" vertical="center"/>
    </xf>
    <xf numFmtId="14" fontId="32" fillId="0" borderId="0" xfId="0" applyNumberFormat="1" applyFont="1" applyAlignment="1">
      <alignment horizontal="center" vertical="center"/>
    </xf>
    <xf numFmtId="168" fontId="29" fillId="4" borderId="2" xfId="0" applyNumberFormat="1" applyFont="1" applyFill="1" applyBorder="1" applyAlignment="1">
      <alignment horizontal="center" vertical="center" wrapText="1"/>
    </xf>
    <xf numFmtId="0" fontId="22" fillId="4" borderId="2" xfId="0" applyFont="1" applyFill="1" applyBorder="1" applyAlignment="1">
      <alignment horizontal="center" vertical="center" wrapText="1"/>
    </xf>
    <xf numFmtId="0" fontId="32" fillId="4" borderId="2" xfId="0" applyFont="1" applyFill="1" applyBorder="1" applyAlignment="1">
      <alignment horizontal="center" vertical="center" wrapText="1"/>
    </xf>
    <xf numFmtId="0" fontId="29" fillId="4" borderId="2" xfId="0" applyFont="1" applyFill="1" applyBorder="1" applyAlignment="1">
      <alignment horizontal="left" vertical="center"/>
    </xf>
    <xf numFmtId="0" fontId="28" fillId="5" borderId="2" xfId="0" applyFont="1" applyFill="1" applyBorder="1" applyAlignment="1">
      <alignment horizontal="left" vertical="center" wrapText="1"/>
    </xf>
    <xf numFmtId="0" fontId="21" fillId="0" borderId="11" xfId="0" applyFont="1" applyBorder="1" applyAlignment="1">
      <alignment horizontal="center"/>
    </xf>
    <xf numFmtId="0" fontId="4" fillId="0" borderId="0" xfId="0" applyFont="1" applyAlignment="1">
      <alignment horizontal="left" vertical="center" wrapText="1"/>
    </xf>
    <xf numFmtId="0" fontId="4" fillId="0" borderId="0" xfId="0" applyFont="1" applyAlignment="1">
      <alignment horizontal="center" vertical="center"/>
    </xf>
    <xf numFmtId="0" fontId="0" fillId="0" borderId="0" xfId="0" applyAlignment="1">
      <alignment horizontal="center" vertical="center"/>
    </xf>
    <xf numFmtId="0" fontId="10" fillId="0" borderId="3" xfId="0" applyFont="1" applyBorder="1" applyAlignment="1" applyProtection="1">
      <alignment horizontal="center"/>
      <protection locked="0"/>
    </xf>
    <xf numFmtId="0" fontId="10" fillId="0" borderId="0" xfId="0" applyFont="1" applyAlignment="1" applyProtection="1">
      <alignment horizontal="center"/>
      <protection locked="0"/>
    </xf>
    <xf numFmtId="0" fontId="4" fillId="0" borderId="0" xfId="0" applyFont="1" applyAlignment="1">
      <alignment horizontal="center"/>
    </xf>
    <xf numFmtId="0" fontId="0" fillId="0" borderId="0" xfId="0" applyAlignment="1">
      <alignment horizontal="center"/>
    </xf>
    <xf numFmtId="0" fontId="14" fillId="0" borderId="18" xfId="0" applyFont="1" applyBorder="1" applyAlignment="1">
      <alignment horizontal="left" vertical="center" wrapText="1"/>
    </xf>
    <xf numFmtId="0" fontId="5" fillId="0" borderId="14" xfId="0" applyFont="1" applyBorder="1" applyAlignment="1">
      <alignment horizontal="center" vertical="center"/>
    </xf>
    <xf numFmtId="0" fontId="10" fillId="0" borderId="0" xfId="0" applyFont="1" applyAlignment="1">
      <alignment horizontal="center" vertical="center"/>
    </xf>
    <xf numFmtId="0" fontId="4" fillId="0" borderId="2" xfId="0" applyFont="1" applyBorder="1" applyAlignment="1">
      <alignment horizontal="right" vertical="center" wrapText="1"/>
    </xf>
    <xf numFmtId="0" fontId="10" fillId="0" borderId="15" xfId="0" applyFont="1" applyBorder="1" applyAlignment="1">
      <alignment horizontal="center" wrapText="1"/>
    </xf>
    <xf numFmtId="0" fontId="10" fillId="0" borderId="0" xfId="0" applyFont="1" applyAlignment="1">
      <alignment horizontal="center" wrapText="1"/>
    </xf>
    <xf numFmtId="0" fontId="10" fillId="0" borderId="16" xfId="0" applyFont="1" applyBorder="1" applyAlignment="1">
      <alignment horizontal="center" wrapText="1"/>
    </xf>
    <xf numFmtId="17" fontId="10" fillId="3" borderId="17" xfId="0" applyNumberFormat="1" applyFont="1" applyFill="1" applyBorder="1" applyAlignment="1" applyProtection="1">
      <alignment horizontal="left" vertical="center"/>
      <protection locked="0"/>
    </xf>
    <xf numFmtId="0" fontId="10" fillId="3" borderId="11" xfId="0" applyFont="1" applyFill="1" applyBorder="1" applyAlignment="1" applyProtection="1">
      <alignment horizontal="left" vertical="center"/>
      <protection locked="0"/>
    </xf>
    <xf numFmtId="171" fontId="10" fillId="0" borderId="17" xfId="0" applyNumberFormat="1" applyFont="1" applyBorder="1" applyAlignment="1">
      <alignment horizontal="center" vertical="center" wrapText="1"/>
    </xf>
    <xf numFmtId="171" fontId="10" fillId="0" borderId="11" xfId="0" applyNumberFormat="1" applyFont="1" applyBorder="1" applyAlignment="1">
      <alignment horizontal="center" vertical="center" wrapText="1"/>
    </xf>
    <xf numFmtId="0" fontId="10" fillId="3" borderId="10" xfId="0" applyFont="1" applyFill="1" applyBorder="1" applyAlignment="1" applyProtection="1">
      <alignment horizontal="right" vertical="center"/>
      <protection locked="0"/>
    </xf>
    <xf numFmtId="0" fontId="10" fillId="3" borderId="17" xfId="0" applyFont="1" applyFill="1" applyBorder="1" applyAlignment="1" applyProtection="1">
      <alignment horizontal="right" vertical="center"/>
      <protection locked="0"/>
    </xf>
    <xf numFmtId="0" fontId="4" fillId="0" borderId="2" xfId="0" applyFont="1" applyBorder="1" applyAlignment="1" applyProtection="1">
      <alignment horizontal="center" vertical="center" wrapText="1"/>
      <protection locked="0"/>
    </xf>
    <xf numFmtId="0" fontId="26" fillId="0" borderId="0" xfId="0" applyFont="1" applyAlignment="1">
      <alignment horizontal="center" vertical="center" wrapText="1"/>
    </xf>
    <xf numFmtId="0" fontId="24" fillId="0" borderId="14" xfId="0" applyFont="1" applyBorder="1" applyAlignment="1">
      <alignment horizontal="center" vertical="center"/>
    </xf>
    <xf numFmtId="0" fontId="27" fillId="4" borderId="18" xfId="0" applyFont="1" applyFill="1" applyBorder="1" applyAlignment="1">
      <alignment horizontal="center"/>
    </xf>
    <xf numFmtId="0" fontId="24" fillId="3" borderId="10" xfId="0" applyFont="1" applyFill="1" applyBorder="1" applyAlignment="1">
      <alignment horizontal="center" vertical="center" wrapText="1"/>
    </xf>
    <xf numFmtId="0" fontId="24" fillId="3" borderId="11" xfId="0" applyFont="1" applyFill="1" applyBorder="1" applyAlignment="1">
      <alignment horizontal="center" vertical="center" wrapText="1"/>
    </xf>
    <xf numFmtId="0" fontId="24" fillId="3" borderId="2" xfId="0" applyFont="1" applyFill="1" applyBorder="1" applyAlignment="1">
      <alignment horizontal="center" vertical="center" wrapText="1"/>
    </xf>
    <xf numFmtId="0" fontId="24" fillId="0" borderId="0" xfId="0" applyFont="1" applyAlignment="1">
      <alignment horizontal="center" vertical="center" wrapText="1"/>
    </xf>
    <xf numFmtId="0" fontId="24" fillId="4" borderId="10" xfId="0" applyFont="1" applyFill="1" applyBorder="1" applyAlignment="1" applyProtection="1">
      <alignment horizontal="center" vertical="center"/>
      <protection locked="0"/>
    </xf>
    <xf numFmtId="0" fontId="26" fillId="4" borderId="11" xfId="0" applyFont="1" applyFill="1" applyBorder="1" applyAlignment="1" applyProtection="1">
      <alignment horizontal="center" vertical="center"/>
      <protection locked="0"/>
    </xf>
    <xf numFmtId="0" fontId="26" fillId="4" borderId="14" xfId="0" applyFont="1" applyFill="1" applyBorder="1" applyAlignment="1">
      <alignment horizont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11" fillId="0" borderId="10" xfId="0" applyFont="1" applyBorder="1" applyAlignment="1">
      <alignment horizontal="right" vertical="center"/>
    </xf>
    <xf numFmtId="0" fontId="11" fillId="0" borderId="17" xfId="0" applyFont="1" applyBorder="1" applyAlignment="1">
      <alignment horizontal="right" vertical="center"/>
    </xf>
    <xf numFmtId="0" fontId="11" fillId="0" borderId="17" xfId="0" applyFont="1" applyBorder="1" applyAlignment="1">
      <alignment horizontal="left" vertical="center" wrapText="1"/>
    </xf>
    <xf numFmtId="0" fontId="11" fillId="0" borderId="11" xfId="0" applyFont="1" applyBorder="1" applyAlignment="1">
      <alignment horizontal="left" vertical="center" wrapText="1"/>
    </xf>
    <xf numFmtId="0" fontId="11" fillId="0" borderId="15" xfId="0" applyFont="1" applyBorder="1" applyAlignment="1">
      <alignment horizontal="center" vertical="center" wrapText="1"/>
    </xf>
    <xf numFmtId="0" fontId="11" fillId="0" borderId="0" xfId="0" applyFont="1" applyAlignment="1">
      <alignment horizontal="center" vertical="center" wrapText="1"/>
    </xf>
    <xf numFmtId="0" fontId="11" fillId="0" borderId="16" xfId="0" applyFont="1" applyBorder="1" applyAlignment="1">
      <alignment horizontal="center" vertical="center" wrapText="1"/>
    </xf>
    <xf numFmtId="0" fontId="4" fillId="3" borderId="2" xfId="0" applyFont="1" applyFill="1" applyBorder="1" applyAlignment="1">
      <alignment horizontal="center" vertical="center" wrapText="1"/>
    </xf>
    <xf numFmtId="0" fontId="0" fillId="0" borderId="4" xfId="0" applyBorder="1" applyAlignment="1">
      <alignment horizontal="right" vertical="center" wrapText="1"/>
    </xf>
    <xf numFmtId="0" fontId="4" fillId="0" borderId="4" xfId="0" applyFont="1" applyBorder="1" applyAlignment="1">
      <alignment horizontal="right" vertical="center" wrapText="1"/>
    </xf>
    <xf numFmtId="0" fontId="10" fillId="0" borderId="19" xfId="0" applyFont="1" applyBorder="1" applyAlignment="1">
      <alignment horizontal="right" vertical="center" wrapText="1"/>
    </xf>
    <xf numFmtId="0" fontId="5" fillId="3" borderId="2" xfId="0" applyFont="1" applyFill="1" applyBorder="1" applyAlignment="1">
      <alignment horizontal="center"/>
    </xf>
    <xf numFmtId="0" fontId="5" fillId="3" borderId="10"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3" fillId="3" borderId="2" xfId="0" applyFont="1" applyFill="1" applyBorder="1" applyAlignment="1">
      <alignment horizontal="center" vertical="center"/>
    </xf>
    <xf numFmtId="0" fontId="21" fillId="4" borderId="2" xfId="0" applyFont="1" applyFill="1" applyBorder="1" applyAlignment="1">
      <alignment horizontal="center" vertical="center" wrapText="1"/>
    </xf>
    <xf numFmtId="0" fontId="21" fillId="4" borderId="10" xfId="0" applyFont="1" applyFill="1" applyBorder="1" applyAlignment="1">
      <alignment horizontal="center" wrapText="1"/>
    </xf>
    <xf numFmtId="0" fontId="21" fillId="4" borderId="11" xfId="0" applyFont="1" applyFill="1" applyBorder="1" applyAlignment="1">
      <alignment horizontal="center" wrapText="1"/>
    </xf>
    <xf numFmtId="0" fontId="3" fillId="4" borderId="2" xfId="0" applyFont="1" applyFill="1" applyBorder="1" applyAlignment="1">
      <alignment horizontal="center"/>
    </xf>
    <xf numFmtId="0" fontId="17" fillId="3" borderId="10" xfId="0" applyFont="1" applyFill="1" applyBorder="1" applyAlignment="1">
      <alignment horizontal="center" vertical="center" wrapText="1"/>
    </xf>
    <xf numFmtId="0" fontId="17" fillId="3" borderId="11" xfId="0" applyFont="1" applyFill="1" applyBorder="1" applyAlignment="1">
      <alignment horizontal="center" vertical="center" wrapText="1"/>
    </xf>
    <xf numFmtId="0" fontId="3" fillId="4" borderId="10" xfId="0" applyFont="1" applyFill="1" applyBorder="1" applyAlignment="1">
      <alignment horizontal="center"/>
    </xf>
    <xf numFmtId="0" fontId="3" fillId="4" borderId="11" xfId="0" applyFont="1" applyFill="1" applyBorder="1" applyAlignment="1">
      <alignment horizontal="center"/>
    </xf>
    <xf numFmtId="0" fontId="4" fillId="3" borderId="2" xfId="0" applyFont="1" applyFill="1" applyBorder="1" applyAlignment="1">
      <alignment horizontal="center" vertical="center"/>
    </xf>
    <xf numFmtId="0" fontId="21" fillId="4" borderId="10" xfId="0" applyFont="1" applyFill="1" applyBorder="1" applyAlignment="1">
      <alignment horizontal="center" vertical="center" wrapText="1"/>
    </xf>
    <xf numFmtId="0" fontId="21" fillId="4" borderId="11" xfId="0" applyFont="1" applyFill="1" applyBorder="1" applyAlignment="1">
      <alignment horizontal="center" vertical="center" wrapText="1"/>
    </xf>
    <xf numFmtId="0" fontId="22" fillId="4" borderId="2" xfId="0" applyFont="1" applyFill="1" applyBorder="1" applyAlignment="1">
      <alignment horizontal="left" vertical="center" wrapText="1"/>
    </xf>
    <xf numFmtId="49" fontId="9" fillId="4" borderId="2" xfId="0" applyNumberFormat="1" applyFont="1" applyFill="1" applyBorder="1" applyAlignment="1">
      <alignment horizontal="center" vertical="center"/>
    </xf>
    <xf numFmtId="0" fontId="21" fillId="4" borderId="20" xfId="0" applyFont="1" applyFill="1" applyBorder="1" applyAlignment="1">
      <alignment horizontal="center" vertical="center" wrapText="1"/>
    </xf>
    <xf numFmtId="0" fontId="21" fillId="4" borderId="21" xfId="0" applyFont="1" applyFill="1" applyBorder="1" applyAlignment="1">
      <alignment horizontal="center" vertical="center" wrapText="1"/>
    </xf>
    <xf numFmtId="0" fontId="21" fillId="4" borderId="22" xfId="0" applyFont="1" applyFill="1" applyBorder="1" applyAlignment="1">
      <alignment horizontal="center" vertical="center" wrapText="1"/>
    </xf>
    <xf numFmtId="0" fontId="21" fillId="4" borderId="23" xfId="0" applyFont="1" applyFill="1" applyBorder="1" applyAlignment="1">
      <alignment horizontal="center" vertical="center" wrapText="1"/>
    </xf>
    <xf numFmtId="0" fontId="0" fillId="0" borderId="3" xfId="0" applyBorder="1" applyAlignment="1">
      <alignment horizontal="right"/>
    </xf>
    <xf numFmtId="0" fontId="21" fillId="4" borderId="2" xfId="0" applyFont="1" applyFill="1" applyBorder="1" applyAlignment="1">
      <alignment horizontal="center" vertical="top" wrapText="1"/>
    </xf>
    <xf numFmtId="0" fontId="21" fillId="4" borderId="2" xfId="0" applyFont="1" applyFill="1" applyBorder="1" applyAlignment="1">
      <alignment horizontal="center" vertical="top"/>
    </xf>
    <xf numFmtId="0" fontId="21" fillId="4" borderId="10" xfId="0" applyFont="1" applyFill="1" applyBorder="1" applyAlignment="1">
      <alignment horizontal="justify" vertical="center" wrapText="1"/>
    </xf>
    <xf numFmtId="0" fontId="21" fillId="4" borderId="11" xfId="0" applyFont="1" applyFill="1" applyBorder="1" applyAlignment="1">
      <alignment horizontal="justify" vertical="center"/>
    </xf>
    <xf numFmtId="0" fontId="3" fillId="4" borderId="20" xfId="0" applyFont="1" applyFill="1" applyBorder="1" applyAlignment="1">
      <alignment horizontal="center"/>
    </xf>
    <xf numFmtId="0" fontId="3" fillId="4" borderId="21" xfId="0" applyFont="1" applyFill="1" applyBorder="1" applyAlignment="1">
      <alignment horizontal="center"/>
    </xf>
    <xf numFmtId="0" fontId="3" fillId="4" borderId="3" xfId="0" applyFont="1" applyFill="1" applyBorder="1" applyAlignment="1">
      <alignment horizontal="center"/>
    </xf>
    <xf numFmtId="0" fontId="3" fillId="4" borderId="24" xfId="0" applyFont="1" applyFill="1" applyBorder="1" applyAlignment="1">
      <alignment horizontal="center"/>
    </xf>
    <xf numFmtId="0" fontId="3" fillId="4" borderId="22" xfId="0" applyFont="1" applyFill="1" applyBorder="1" applyAlignment="1">
      <alignment horizontal="center"/>
    </xf>
    <xf numFmtId="0" fontId="3" fillId="4" borderId="23" xfId="0" applyFont="1" applyFill="1" applyBorder="1" applyAlignment="1">
      <alignment horizontal="center"/>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xf>
    <xf numFmtId="0" fontId="21" fillId="4" borderId="10" xfId="0" applyFont="1" applyFill="1" applyBorder="1" applyAlignment="1">
      <alignment horizontal="left" vertical="center" wrapText="1"/>
    </xf>
    <xf numFmtId="0" fontId="21" fillId="4" borderId="11" xfId="0" applyFont="1" applyFill="1" applyBorder="1" applyAlignment="1">
      <alignment horizontal="left" vertical="center" wrapText="1"/>
    </xf>
    <xf numFmtId="0" fontId="4" fillId="4" borderId="10" xfId="0" applyFont="1" applyFill="1" applyBorder="1" applyAlignment="1">
      <alignment horizontal="center" vertical="center"/>
    </xf>
    <xf numFmtId="0" fontId="0" fillId="4" borderId="11" xfId="0" applyFill="1" applyBorder="1" applyAlignment="1">
      <alignment horizontal="center" vertical="center"/>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4" borderId="10" xfId="0" applyFont="1" applyFill="1" applyBorder="1" applyAlignment="1">
      <alignment horizontal="center"/>
    </xf>
    <xf numFmtId="0" fontId="4" fillId="4" borderId="11" xfId="0" applyFont="1" applyFill="1" applyBorder="1" applyAlignment="1">
      <alignment horizontal="center"/>
    </xf>
    <xf numFmtId="0" fontId="21" fillId="4" borderId="2" xfId="0" applyFont="1" applyFill="1" applyBorder="1" applyAlignment="1">
      <alignment horizontal="center" vertical="center"/>
    </xf>
    <xf numFmtId="0" fontId="10" fillId="0" borderId="2" xfId="0" applyFont="1" applyBorder="1" applyAlignment="1">
      <alignment horizontal="center" vertical="center"/>
    </xf>
    <xf numFmtId="0" fontId="7" fillId="0" borderId="0" xfId="1" applyBorder="1" applyAlignment="1" applyProtection="1">
      <alignment horizontal="center"/>
    </xf>
    <xf numFmtId="0" fontId="11" fillId="3" borderId="2" xfId="0" applyFont="1" applyFill="1" applyBorder="1" applyAlignment="1">
      <alignment horizontal="center"/>
    </xf>
    <xf numFmtId="0" fontId="11" fillId="3" borderId="10"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21" fillId="0" borderId="10" xfId="0" applyFont="1" applyBorder="1" applyAlignment="1">
      <alignment horizontal="center" wrapText="1"/>
    </xf>
    <xf numFmtId="0" fontId="21" fillId="0" borderId="2" xfId="0" applyFont="1" applyBorder="1" applyAlignment="1">
      <alignment horizont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2" fillId="4" borderId="10" xfId="0" applyFont="1" applyFill="1" applyBorder="1" applyAlignment="1">
      <alignment horizontal="center" vertical="center"/>
    </xf>
    <xf numFmtId="0" fontId="42" fillId="4" borderId="11" xfId="0" applyFont="1" applyFill="1" applyBorder="1" applyAlignment="1">
      <alignment horizontal="center" vertical="center"/>
    </xf>
    <xf numFmtId="0" fontId="11" fillId="6" borderId="10" xfId="0" applyFont="1" applyFill="1" applyBorder="1" applyAlignment="1">
      <alignment horizontal="center" vertical="center" wrapText="1"/>
    </xf>
    <xf numFmtId="0" fontId="11" fillId="6" borderId="17"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0" borderId="10" xfId="0" applyFont="1" applyBorder="1" applyAlignment="1">
      <alignment horizontal="center" vertical="center"/>
    </xf>
    <xf numFmtId="0" fontId="11" fillId="0" borderId="17" xfId="0" applyFont="1" applyBorder="1" applyAlignment="1">
      <alignment horizontal="center" vertical="center"/>
    </xf>
    <xf numFmtId="0" fontId="11" fillId="0" borderId="11" xfId="0" applyFont="1" applyBorder="1" applyAlignment="1">
      <alignment horizontal="center" vertical="center"/>
    </xf>
    <xf numFmtId="0" fontId="42" fillId="4" borderId="10" xfId="0" applyFont="1" applyFill="1" applyBorder="1" applyAlignment="1">
      <alignment horizontal="center" vertical="center" wrapText="1"/>
    </xf>
    <xf numFmtId="0" fontId="42" fillId="4" borderId="11" xfId="0" applyFont="1" applyFill="1" applyBorder="1" applyAlignment="1">
      <alignment horizontal="center" vertical="center" wrapText="1"/>
    </xf>
    <xf numFmtId="0" fontId="21" fillId="0" borderId="11" xfId="0" applyFont="1" applyBorder="1" applyAlignment="1">
      <alignment horizontal="center" wrapText="1"/>
    </xf>
    <xf numFmtId="0" fontId="7" fillId="0" borderId="0" xfId="1" applyBorder="1" applyAlignment="1" applyProtection="1">
      <alignment horizontal="center" vertical="center"/>
    </xf>
    <xf numFmtId="0" fontId="21" fillId="0" borderId="10" xfId="0" applyFont="1" applyBorder="1" applyAlignment="1">
      <alignment horizontal="center" vertical="center" wrapText="1"/>
    </xf>
    <xf numFmtId="0" fontId="21" fillId="0" borderId="2" xfId="0" applyFont="1" applyBorder="1" applyAlignment="1">
      <alignment horizontal="center" vertical="center"/>
    </xf>
    <xf numFmtId="0" fontId="21" fillId="0" borderId="11" xfId="0" applyFont="1" applyBorder="1" applyAlignment="1">
      <alignment horizontal="center" vertical="center" wrapText="1"/>
    </xf>
    <xf numFmtId="0" fontId="4" fillId="0" borderId="4" xfId="0" applyFont="1" applyBorder="1" applyAlignment="1">
      <alignment horizontal="center" vertical="center" wrapText="1"/>
    </xf>
    <xf numFmtId="0" fontId="10" fillId="0" borderId="19" xfId="0" applyFont="1" applyBorder="1" applyAlignment="1">
      <alignment horizontal="center" vertical="center" wrapText="1"/>
    </xf>
    <xf numFmtId="0" fontId="11" fillId="3" borderId="2" xfId="0" applyFont="1" applyFill="1" applyBorder="1" applyAlignment="1">
      <alignment horizontal="center" vertical="center"/>
    </xf>
    <xf numFmtId="0" fontId="31" fillId="0" borderId="10" xfId="0" applyFont="1" applyBorder="1" applyAlignment="1">
      <alignment horizontal="center" vertical="center"/>
    </xf>
    <xf numFmtId="0" fontId="31" fillId="0" borderId="17" xfId="0" applyFont="1" applyBorder="1" applyAlignment="1">
      <alignment horizontal="center" vertical="center"/>
    </xf>
    <xf numFmtId="0" fontId="31" fillId="0" borderId="11" xfId="0" applyFont="1" applyBorder="1" applyAlignment="1">
      <alignment horizontal="center" vertical="center"/>
    </xf>
    <xf numFmtId="0" fontId="36" fillId="4" borderId="10" xfId="0" applyFont="1" applyFill="1" applyBorder="1" applyAlignment="1">
      <alignment horizontal="center" vertical="center" wrapText="1"/>
    </xf>
    <xf numFmtId="0" fontId="36" fillId="4" borderId="11" xfId="0" applyFont="1" applyFill="1" applyBorder="1" applyAlignment="1">
      <alignment horizontal="center" vertical="center" wrapText="1"/>
    </xf>
    <xf numFmtId="0" fontId="32" fillId="3" borderId="2" xfId="0" applyFont="1" applyFill="1" applyBorder="1" applyAlignment="1">
      <alignment horizontal="center" vertical="center"/>
    </xf>
    <xf numFmtId="0" fontId="37" fillId="4" borderId="2" xfId="0" applyFont="1" applyFill="1" applyBorder="1" applyAlignment="1">
      <alignment horizontal="center" vertical="center"/>
    </xf>
    <xf numFmtId="0" fontId="32" fillId="3" borderId="10" xfId="0" applyFont="1" applyFill="1" applyBorder="1" applyAlignment="1">
      <alignment horizontal="center" vertical="center"/>
    </xf>
    <xf numFmtId="0" fontId="32" fillId="3" borderId="11" xfId="0" applyFont="1" applyFill="1" applyBorder="1" applyAlignment="1">
      <alignment horizontal="center" vertical="center"/>
    </xf>
    <xf numFmtId="0" fontId="30" fillId="3" borderId="10" xfId="0" applyFont="1" applyFill="1" applyBorder="1" applyAlignment="1">
      <alignment horizontal="center" vertical="center" wrapText="1"/>
    </xf>
    <xf numFmtId="0" fontId="30" fillId="3" borderId="11" xfId="0" applyFont="1" applyFill="1" applyBorder="1" applyAlignment="1">
      <alignment horizontal="center" vertical="center" wrapText="1"/>
    </xf>
    <xf numFmtId="0" fontId="43" fillId="4" borderId="10" xfId="0" applyFont="1" applyFill="1" applyBorder="1" applyAlignment="1">
      <alignment horizontal="center" vertical="center" wrapText="1"/>
    </xf>
    <xf numFmtId="0" fontId="43" fillId="4" borderId="11" xfId="0" applyFont="1" applyFill="1" applyBorder="1" applyAlignment="1">
      <alignment horizontal="center" vertical="center" wrapText="1"/>
    </xf>
    <xf numFmtId="0" fontId="31" fillId="0" borderId="15" xfId="0" applyFont="1" applyBorder="1" applyAlignment="1">
      <alignment horizontal="center" vertical="center" wrapText="1"/>
    </xf>
    <xf numFmtId="0" fontId="31" fillId="0" borderId="0" xfId="0" applyFont="1" applyAlignment="1">
      <alignment horizontal="center" vertical="center" wrapText="1"/>
    </xf>
    <xf numFmtId="0" fontId="31" fillId="0" borderId="16" xfId="0" applyFont="1" applyBorder="1" applyAlignment="1">
      <alignment horizontal="center" vertical="center" wrapText="1"/>
    </xf>
    <xf numFmtId="0" fontId="32" fillId="3" borderId="2" xfId="0" applyFont="1" applyFill="1" applyBorder="1" applyAlignment="1">
      <alignment horizontal="center" vertical="center" wrapText="1"/>
    </xf>
    <xf numFmtId="0" fontId="32" fillId="0" borderId="4" xfId="0" applyFont="1" applyBorder="1" applyAlignment="1">
      <alignment horizontal="center" vertical="center" wrapText="1"/>
    </xf>
    <xf numFmtId="0" fontId="29" fillId="0" borderId="19" xfId="0" applyFont="1" applyBorder="1" applyAlignment="1">
      <alignment horizontal="center" vertical="center" wrapText="1"/>
    </xf>
    <xf numFmtId="0" fontId="31" fillId="3" borderId="2" xfId="0" applyFont="1" applyFill="1" applyBorder="1" applyAlignment="1">
      <alignment horizontal="center" vertical="center"/>
    </xf>
    <xf numFmtId="0" fontId="31" fillId="6" borderId="10" xfId="0" applyFont="1" applyFill="1" applyBorder="1" applyAlignment="1">
      <alignment horizontal="center" vertical="center" wrapText="1"/>
    </xf>
    <xf numFmtId="0" fontId="31" fillId="6" borderId="17" xfId="0" applyFont="1" applyFill="1" applyBorder="1" applyAlignment="1">
      <alignment horizontal="center" vertical="center" wrapText="1"/>
    </xf>
    <xf numFmtId="0" fontId="31" fillId="6" borderId="11" xfId="0" applyFont="1" applyFill="1" applyBorder="1" applyAlignment="1">
      <alignment horizontal="center" vertical="center" wrapText="1"/>
    </xf>
    <xf numFmtId="0" fontId="34" fillId="3" borderId="2" xfId="0" applyFont="1" applyFill="1" applyBorder="1" applyAlignment="1">
      <alignment horizontal="center" vertical="center" wrapText="1"/>
    </xf>
    <xf numFmtId="0" fontId="35" fillId="3" borderId="2" xfId="0" applyFont="1" applyFill="1" applyBorder="1" applyAlignment="1">
      <alignment horizontal="center" vertical="center"/>
    </xf>
    <xf numFmtId="0" fontId="36" fillId="0" borderId="10" xfId="0" applyFont="1" applyBorder="1" applyAlignment="1">
      <alignment horizontal="center" vertical="center" wrapText="1"/>
    </xf>
    <xf numFmtId="0" fontId="36" fillId="0" borderId="2" xfId="0" applyFont="1" applyBorder="1" applyAlignment="1">
      <alignment horizontal="center" vertical="center"/>
    </xf>
    <xf numFmtId="0" fontId="36" fillId="0" borderId="11" xfId="0" applyFont="1" applyBorder="1" applyAlignment="1">
      <alignment horizontal="center" vertical="center" wrapText="1"/>
    </xf>
    <xf numFmtId="0" fontId="29" fillId="0" borderId="2" xfId="0" applyFont="1" applyBorder="1" applyAlignment="1">
      <alignment horizontal="center" vertical="center"/>
    </xf>
    <xf numFmtId="0" fontId="38" fillId="0" borderId="0" xfId="1" applyFont="1" applyBorder="1" applyAlignment="1" applyProtection="1">
      <alignment horizontal="center" vertical="center"/>
    </xf>
    <xf numFmtId="0" fontId="29" fillId="0" borderId="18" xfId="0" applyFont="1" applyBorder="1" applyAlignment="1">
      <alignment horizontal="center" vertical="center"/>
    </xf>
    <xf numFmtId="0" fontId="31" fillId="4" borderId="14"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9" fillId="4" borderId="10" xfId="0" applyFont="1" applyFill="1" applyBorder="1" applyAlignment="1">
      <alignment horizontal="center" vertical="center" wrapText="1"/>
    </xf>
    <xf numFmtId="0" fontId="29" fillId="4" borderId="11" xfId="0" applyFont="1" applyFill="1" applyBorder="1" applyAlignment="1">
      <alignment horizontal="center" vertical="center" wrapText="1"/>
    </xf>
    <xf numFmtId="0" fontId="37" fillId="4" borderId="20" xfId="0" applyFont="1" applyFill="1" applyBorder="1" applyAlignment="1">
      <alignment horizontal="center" vertical="center" wrapText="1"/>
    </xf>
    <xf numFmtId="0" fontId="37" fillId="4" borderId="21" xfId="0" applyFont="1" applyFill="1" applyBorder="1" applyAlignment="1">
      <alignment horizontal="center" vertical="center" wrapText="1"/>
    </xf>
    <xf numFmtId="0" fontId="37" fillId="4" borderId="22"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32" fillId="4" borderId="2" xfId="0" applyFont="1" applyFill="1" applyBorder="1" applyAlignment="1">
      <alignment horizontal="center" vertical="center"/>
    </xf>
    <xf numFmtId="0" fontId="37" fillId="4" borderId="10" xfId="0" applyFont="1" applyFill="1" applyBorder="1" applyAlignment="1">
      <alignment horizontal="center" vertical="center" wrapText="1"/>
    </xf>
    <xf numFmtId="0" fontId="37" fillId="4" borderId="11" xfId="0" applyFont="1" applyFill="1" applyBorder="1" applyAlignment="1">
      <alignment horizontal="center" vertical="center" wrapText="1"/>
    </xf>
    <xf numFmtId="0" fontId="37" fillId="4" borderId="20" xfId="0" applyFont="1" applyFill="1" applyBorder="1" applyAlignment="1">
      <alignment horizontal="center" vertical="center"/>
    </xf>
    <xf numFmtId="0" fontId="37" fillId="4" borderId="21" xfId="0" applyFont="1" applyFill="1" applyBorder="1" applyAlignment="1">
      <alignment horizontal="center" vertical="center"/>
    </xf>
    <xf numFmtId="0" fontId="37" fillId="4" borderId="22" xfId="0" applyFont="1" applyFill="1" applyBorder="1" applyAlignment="1">
      <alignment horizontal="center" vertical="center"/>
    </xf>
    <xf numFmtId="0" fontId="37" fillId="4" borderId="23" xfId="0" applyFont="1" applyFill="1" applyBorder="1" applyAlignment="1">
      <alignment horizontal="center" vertical="center"/>
    </xf>
    <xf numFmtId="0" fontId="37" fillId="4" borderId="10" xfId="0" applyFont="1" applyFill="1" applyBorder="1" applyAlignment="1">
      <alignment horizontal="center" vertical="center"/>
    </xf>
    <xf numFmtId="0" fontId="37" fillId="4" borderId="11" xfId="0" applyFont="1" applyFill="1" applyBorder="1" applyAlignment="1">
      <alignment horizontal="center" vertical="center"/>
    </xf>
    <xf numFmtId="0" fontId="29" fillId="4" borderId="2" xfId="0" applyFont="1" applyFill="1" applyBorder="1" applyAlignment="1">
      <alignment horizontal="center" vertical="center"/>
    </xf>
    <xf numFmtId="0" fontId="31" fillId="4" borderId="17" xfId="0" applyFont="1" applyFill="1" applyBorder="1" applyAlignment="1">
      <alignment horizontal="center" vertical="center" wrapText="1"/>
    </xf>
    <xf numFmtId="0" fontId="22" fillId="3" borderId="10" xfId="0" applyFont="1" applyFill="1" applyBorder="1" applyAlignment="1">
      <alignment horizontal="center" vertical="center" wrapText="1"/>
    </xf>
    <xf numFmtId="0" fontId="22" fillId="3" borderId="17" xfId="0" applyFont="1" applyFill="1" applyBorder="1" applyAlignment="1">
      <alignment horizontal="center" vertical="center" wrapText="1"/>
    </xf>
    <xf numFmtId="0" fontId="22" fillId="3" borderId="11" xfId="0" applyFont="1" applyFill="1" applyBorder="1" applyAlignment="1">
      <alignment horizontal="center" vertical="center" wrapText="1"/>
    </xf>
    <xf numFmtId="0" fontId="29" fillId="4" borderId="10" xfId="0" applyFont="1" applyFill="1" applyBorder="1" applyAlignment="1">
      <alignment horizontal="center" vertical="center"/>
    </xf>
    <xf numFmtId="0" fontId="29" fillId="4" borderId="17" xfId="0" applyFont="1" applyFill="1" applyBorder="1" applyAlignment="1">
      <alignment horizontal="center" vertical="center"/>
    </xf>
    <xf numFmtId="0" fontId="29" fillId="4" borderId="11" xfId="0" applyFont="1" applyFill="1" applyBorder="1" applyAlignment="1">
      <alignment horizontal="center" vertical="center"/>
    </xf>
  </cellXfs>
  <cellStyles count="4">
    <cellStyle name="Hipervínculo" xfId="1" builtinId="8"/>
    <cellStyle name="Millares" xfId="2" builtinId="3"/>
    <cellStyle name="Moneda" xfId="3" builtinId="4"/>
    <cellStyle name="Normal" xfId="0" builtinId="0"/>
  </cellStyles>
  <dxfs count="3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6.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theme" Target="theme/theme1.xml"/><Relationship Id="rId5" Type="http://schemas.openxmlformats.org/officeDocument/2006/relationships/worksheet" Target="worksheets/sheet4.xml"/><Relationship Id="rId10" Type="http://schemas.openxmlformats.org/officeDocument/2006/relationships/worksheet" Target="worksheets/sheet9.xml"/><Relationship Id="rId4" Type="http://schemas.openxmlformats.org/officeDocument/2006/relationships/chartsheet" Target="chartsheets/sheet1.xml"/><Relationship Id="rId9" Type="http://schemas.openxmlformats.org/officeDocument/2006/relationships/worksheet" Target="worksheets/sheet8.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sz="1800" b="1" i="0" u="none" strike="noStrike" baseline="0">
              <a:solidFill>
                <a:srgbClr val="000000"/>
              </a:solidFill>
              <a:latin typeface="Calibri"/>
              <a:ea typeface="Calibri"/>
              <a:cs typeface="Calibri"/>
            </a:defRPr>
          </a:pPr>
          <a:endParaRPr lang="es-CO"/>
        </a:p>
      </c:txPr>
    </c:title>
    <c:autoTitleDeleted val="0"/>
    <c:plotArea>
      <c:layout/>
      <c:barChart>
        <c:barDir val="col"/>
        <c:grouping val="clustered"/>
        <c:varyColors val="0"/>
        <c:ser>
          <c:idx val="0"/>
          <c:order val="0"/>
          <c:tx>
            <c:v>#¡REF!</c:v>
          </c:tx>
          <c:invertIfNegative val="0"/>
          <c:cat>
            <c:numLit>
              <c:formatCode>General</c:formatCode>
              <c:ptCount val="1"/>
              <c:pt idx="0">
                <c:v>1</c:v>
              </c:pt>
            </c:numLit>
          </c:cat>
          <c:val>
            <c:numLit>
              <c:formatCode>General</c:formatCode>
              <c:ptCount val="1"/>
              <c:pt idx="0">
                <c:v>1</c:v>
              </c:pt>
            </c:numLit>
          </c:val>
          <c:extLst>
            <c:ext xmlns:c16="http://schemas.microsoft.com/office/drawing/2014/chart" uri="{C3380CC4-5D6E-409C-BE32-E72D297353CC}">
              <c16:uniqueId val="{00000000-5642-4604-84C9-2DDDBB5C85CC}"/>
            </c:ext>
          </c:extLst>
        </c:ser>
        <c:dLbls>
          <c:showLegendKey val="0"/>
          <c:showVal val="0"/>
          <c:showCatName val="0"/>
          <c:showSerName val="0"/>
          <c:showPercent val="0"/>
          <c:showBubbleSize val="0"/>
        </c:dLbls>
        <c:gapWidth val="150"/>
        <c:axId val="1723398591"/>
        <c:axId val="1"/>
      </c:barChart>
      <c:catAx>
        <c:axId val="1723398591"/>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
        <c:crosses val="autoZero"/>
        <c:auto val="1"/>
        <c:lblAlgn val="ctr"/>
        <c:lblOffset val="100"/>
        <c:noMultiLvlLbl val="0"/>
      </c:catAx>
      <c:valAx>
        <c:axId val="1"/>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723398591"/>
        <c:crosses val="autoZero"/>
        <c:crossBetween val="between"/>
      </c:valAx>
    </c:plotArea>
    <c:legend>
      <c:legendPos val="r"/>
      <c:layout>
        <c:manualLayout>
          <c:xMode val="edge"/>
          <c:yMode val="edge"/>
          <c:x val="0.94835164835164831"/>
          <c:y val="0.52037617554858939"/>
          <c:w val="3.8461538461538464E-2"/>
          <c:h val="2.5078369905956112E-2"/>
        </c:manualLayout>
      </c:layout>
      <c:overlay val="0"/>
      <c:txPr>
        <a:bodyPr/>
        <a:lstStyle/>
        <a:p>
          <a:pPr>
            <a:defRPr sz="265"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300-000000000000}">
  <sheetPr/>
  <sheetViews>
    <sheetView zoomScale="97" workbookViewId="0"/>
  </sheetViews>
  <pageMargins left="0.7" right="0.7" top="0.75" bottom="0.75" header="0.3" footer="0.3"/>
  <drawing r:id="rId1"/>
</chartsheet>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180975</xdr:colOff>
      <xdr:row>1</xdr:row>
      <xdr:rowOff>247650</xdr:rowOff>
    </xdr:to>
    <xdr:sp macro="" textlink="">
      <xdr:nvSpPr>
        <xdr:cNvPr id="132357" name="Text Box 2">
          <a:extLst>
            <a:ext uri="{FF2B5EF4-FFF2-40B4-BE49-F238E27FC236}">
              <a16:creationId xmlns:a16="http://schemas.microsoft.com/office/drawing/2014/main" id="{E13E43EB-509C-DEEB-E438-891D6A83E1D4}"/>
            </a:ext>
          </a:extLst>
        </xdr:cNvPr>
        <xdr:cNvSpPr txBox="1">
          <a:spLocks noChangeArrowheads="1"/>
        </xdr:cNvSpPr>
      </xdr:nvSpPr>
      <xdr:spPr bwMode="auto">
        <a:xfrm>
          <a:off x="1704975" y="209550"/>
          <a:ext cx="180975"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847725</xdr:colOff>
      <xdr:row>0</xdr:row>
      <xdr:rowOff>0</xdr:rowOff>
    </xdr:from>
    <xdr:to>
      <xdr:col>0</xdr:col>
      <xdr:colOff>847725</xdr:colOff>
      <xdr:row>2</xdr:row>
      <xdr:rowOff>171450</xdr:rowOff>
    </xdr:to>
    <xdr:pic>
      <xdr:nvPicPr>
        <xdr:cNvPr id="133324" name="9 Imagen">
          <a:extLst>
            <a:ext uri="{FF2B5EF4-FFF2-40B4-BE49-F238E27FC236}">
              <a16:creationId xmlns:a16="http://schemas.microsoft.com/office/drawing/2014/main" id="{B4977636-0198-EB64-4981-62BAF14A2D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0" y="0"/>
    <xdr:ext cx="8667750" cy="6076950"/>
    <xdr:graphicFrame macro="">
      <xdr:nvGraphicFramePr>
        <xdr:cNvPr id="2" name="shape">
          <a:extLst>
            <a:ext uri="{FF2B5EF4-FFF2-40B4-BE49-F238E27FC236}">
              <a16:creationId xmlns:a16="http://schemas.microsoft.com/office/drawing/2014/main" id="{E68EF2A6-56AD-6168-3E3E-66F7B3D8D23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twoCellAnchor editAs="oneCell">
    <xdr:from>
      <xdr:col>0</xdr:col>
      <xdr:colOff>847725</xdr:colOff>
      <xdr:row>1</xdr:row>
      <xdr:rowOff>47625</xdr:rowOff>
    </xdr:from>
    <xdr:to>
      <xdr:col>0</xdr:col>
      <xdr:colOff>847725</xdr:colOff>
      <xdr:row>4</xdr:row>
      <xdr:rowOff>123825</xdr:rowOff>
    </xdr:to>
    <xdr:pic>
      <xdr:nvPicPr>
        <xdr:cNvPr id="134552" name="9 Imagen">
          <a:extLst>
            <a:ext uri="{FF2B5EF4-FFF2-40B4-BE49-F238E27FC236}">
              <a16:creationId xmlns:a16="http://schemas.microsoft.com/office/drawing/2014/main" id="{AD4DDC90-9857-2E71-0D7C-50540229A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09550"/>
          <a:ext cx="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104775</xdr:rowOff>
    </xdr:from>
    <xdr:to>
      <xdr:col>0</xdr:col>
      <xdr:colOff>2514600</xdr:colOff>
      <xdr:row>3</xdr:row>
      <xdr:rowOff>104775</xdr:rowOff>
    </xdr:to>
    <xdr:pic>
      <xdr:nvPicPr>
        <xdr:cNvPr id="134553" name="image1.png">
          <a:extLst>
            <a:ext uri="{FF2B5EF4-FFF2-40B4-BE49-F238E27FC236}">
              <a16:creationId xmlns:a16="http://schemas.microsoft.com/office/drawing/2014/main" id="{F238D0A3-97AA-B393-7255-9C5629AD812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 y="104775"/>
          <a:ext cx="24479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http://www.mincultura.gov.co/" TargetMode="Externa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hyperlink" Target="http://www.mincultura.gov.co/"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hyperlink" Target="http://www.mincultura.gov.co/"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mincultura.gov.co/" TargetMode="Externa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hyperlink" Target="http://www.mincultur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51"/>
  <sheetViews>
    <sheetView zoomScale="90" zoomScaleNormal="90" workbookViewId="0">
      <selection activeCell="B15" sqref="B15"/>
    </sheetView>
  </sheetViews>
  <sheetFormatPr baseColWidth="10" defaultColWidth="8.85546875" defaultRowHeight="12.75" x14ac:dyDescent="0.2"/>
  <cols>
    <col min="1" max="1" width="15.28515625" customWidth="1"/>
    <col min="2" max="2" width="50.7109375" customWidth="1"/>
    <col min="3" max="3" width="22.7109375" customWidth="1"/>
    <col min="4" max="4" width="14.42578125" customWidth="1"/>
    <col min="5" max="5" width="19.7109375" customWidth="1"/>
    <col min="6" max="6" width="12.42578125" hidden="1" customWidth="1"/>
    <col min="7" max="7" width="12.140625" hidden="1" customWidth="1"/>
    <col min="8" max="8" width="19.7109375" hidden="1" customWidth="1"/>
    <col min="9" max="11" width="11.42578125" hidden="1" customWidth="1"/>
    <col min="12" max="12" width="11.42578125" customWidth="1"/>
    <col min="13" max="13" width="22.7109375" customWidth="1"/>
    <col min="14" max="16" width="11.42578125" customWidth="1"/>
    <col min="17" max="17" width="12.7109375" customWidth="1"/>
    <col min="18" max="19" width="11.42578125" hidden="1" customWidth="1"/>
    <col min="20" max="21" width="11.42578125" customWidth="1"/>
    <col min="22" max="22" width="11.7109375" customWidth="1"/>
    <col min="23" max="27" width="11.42578125" customWidth="1"/>
    <col min="28" max="28" width="25.7109375" hidden="1" customWidth="1"/>
    <col min="29" max="29" width="0" hidden="1" customWidth="1"/>
    <col min="30" max="256" width="11.42578125" customWidth="1"/>
  </cols>
  <sheetData>
    <row r="1" spans="1:19" ht="32.25" customHeight="1" thickBot="1" x14ac:dyDescent="0.25">
      <c r="A1" s="130" t="s">
        <v>0</v>
      </c>
      <c r="B1" s="130"/>
      <c r="C1" s="130"/>
      <c r="D1" s="130"/>
      <c r="E1" s="130"/>
    </row>
    <row r="2" spans="1:19" ht="24" customHeight="1" thickTop="1" thickBot="1" x14ac:dyDescent="0.25">
      <c r="A2" s="13" t="s">
        <v>1</v>
      </c>
      <c r="B2" s="140" t="s">
        <v>2</v>
      </c>
      <c r="C2" s="141"/>
      <c r="D2" s="136" t="s">
        <v>3</v>
      </c>
      <c r="E2" s="137"/>
      <c r="R2" t="str">
        <f>+B2</f>
        <v>REGIMEN ESPECIAL</v>
      </c>
      <c r="S2" t="str">
        <f>+D2</f>
        <v>039 - 2023</v>
      </c>
    </row>
    <row r="3" spans="1:19" ht="14.25" customHeight="1" thickTop="1" thickBot="1" x14ac:dyDescent="0.25">
      <c r="A3" s="133"/>
      <c r="B3" s="134"/>
      <c r="C3" s="134"/>
      <c r="D3" s="134"/>
      <c r="E3" s="135"/>
    </row>
    <row r="4" spans="1:19" ht="60.75" customHeight="1" thickTop="1" thickBot="1" x14ac:dyDescent="0.25">
      <c r="A4" s="17" t="s">
        <v>4</v>
      </c>
      <c r="B4" s="142" t="s">
        <v>5</v>
      </c>
      <c r="C4" s="142"/>
      <c r="D4" s="142"/>
      <c r="E4" s="142"/>
    </row>
    <row r="5" spans="1:19" ht="24" customHeight="1" thickTop="1" thickBot="1" x14ac:dyDescent="0.45">
      <c r="A5" s="132" t="s">
        <v>6</v>
      </c>
      <c r="B5" s="132"/>
      <c r="C5" s="132"/>
      <c r="D5" s="132"/>
      <c r="E5" s="38">
        <v>1000000000</v>
      </c>
      <c r="F5" s="4"/>
      <c r="H5" s="3"/>
      <c r="M5" s="66"/>
    </row>
    <row r="6" spans="1:19" ht="12" customHeight="1" thickTop="1" thickBot="1" x14ac:dyDescent="0.25">
      <c r="A6" s="122"/>
      <c r="B6" s="122"/>
      <c r="C6" s="122"/>
      <c r="D6" s="122"/>
      <c r="E6" s="14"/>
    </row>
    <row r="7" spans="1:19" ht="26.25" customHeight="1" thickTop="1" thickBot="1" x14ac:dyDescent="0.25">
      <c r="A7" s="58" t="s">
        <v>7</v>
      </c>
      <c r="B7" s="138">
        <v>45063</v>
      </c>
      <c r="C7" s="139"/>
      <c r="D7" s="64" t="s">
        <v>8</v>
      </c>
      <c r="E7" s="24">
        <v>0.45833333333333331</v>
      </c>
    </row>
    <row r="8" spans="1:19" ht="17.25" customHeight="1" thickTop="1" thickBot="1" x14ac:dyDescent="0.25"/>
    <row r="9" spans="1:19" ht="42" customHeight="1" thickTop="1" thickBot="1" x14ac:dyDescent="0.25">
      <c r="A9" s="21" t="s">
        <v>9</v>
      </c>
      <c r="B9" s="21" t="s">
        <v>10</v>
      </c>
      <c r="C9" s="21" t="s">
        <v>11</v>
      </c>
      <c r="D9" s="21" t="s">
        <v>12</v>
      </c>
      <c r="E9" s="21" t="s">
        <v>13</v>
      </c>
    </row>
    <row r="10" spans="1:19" s="2" customFormat="1" ht="30.75" customHeight="1" thickTop="1" thickBot="1" x14ac:dyDescent="0.25">
      <c r="A10" s="23">
        <v>1</v>
      </c>
      <c r="B10" s="69" t="s">
        <v>14</v>
      </c>
      <c r="C10" s="22"/>
      <c r="D10" s="23"/>
      <c r="E10" s="57"/>
      <c r="F10" s="59"/>
      <c r="H10" s="12" t="s">
        <v>15</v>
      </c>
      <c r="J10" s="12" t="s">
        <v>16</v>
      </c>
    </row>
    <row r="11" spans="1:19" s="2" customFormat="1" ht="25.5" customHeight="1" thickTop="1" thickBot="1" x14ac:dyDescent="0.25">
      <c r="A11" s="67">
        <v>2</v>
      </c>
      <c r="B11" s="69" t="s">
        <v>17</v>
      </c>
      <c r="C11" s="68"/>
      <c r="D11" s="23"/>
      <c r="E11" s="57"/>
      <c r="F11" s="59"/>
      <c r="H11" s="12" t="s">
        <v>18</v>
      </c>
      <c r="J11" s="12"/>
    </row>
    <row r="12" spans="1:19" s="2" customFormat="1" ht="29.25" customHeight="1" thickTop="1" thickBot="1" x14ac:dyDescent="0.25">
      <c r="A12" s="67">
        <v>3</v>
      </c>
      <c r="B12" s="70" t="s">
        <v>19</v>
      </c>
      <c r="C12" s="68"/>
      <c r="D12" s="23"/>
      <c r="E12" s="57"/>
      <c r="F12" s="59"/>
      <c r="H12" s="12" t="s">
        <v>20</v>
      </c>
      <c r="J12" s="12"/>
    </row>
    <row r="13" spans="1:19" s="2" customFormat="1" ht="35.25" customHeight="1" thickTop="1" thickBot="1" x14ac:dyDescent="0.25">
      <c r="A13" s="23">
        <v>4</v>
      </c>
      <c r="B13" s="71" t="s">
        <v>21</v>
      </c>
      <c r="C13" s="22"/>
      <c r="D13" s="23"/>
      <c r="E13" s="57"/>
      <c r="F13" s="59"/>
      <c r="H13" s="12"/>
      <c r="J13" s="12"/>
    </row>
    <row r="14" spans="1:19" s="2" customFormat="1" ht="35.25" customHeight="1" thickTop="1" thickBot="1" x14ac:dyDescent="0.25">
      <c r="A14" s="23">
        <v>5</v>
      </c>
      <c r="B14" s="71" t="s">
        <v>22</v>
      </c>
      <c r="C14" s="22"/>
      <c r="D14" s="23"/>
      <c r="E14" s="57"/>
      <c r="F14" s="59"/>
      <c r="H14" s="12"/>
      <c r="J14" s="12"/>
    </row>
    <row r="15" spans="1:19" s="2" customFormat="1" ht="35.25" customHeight="1" thickTop="1" thickBot="1" x14ac:dyDescent="0.25">
      <c r="A15" s="23">
        <v>6</v>
      </c>
      <c r="B15" s="71" t="s">
        <v>23</v>
      </c>
      <c r="C15" s="22"/>
      <c r="D15" s="23"/>
      <c r="E15" s="57"/>
      <c r="F15" s="59"/>
      <c r="H15" s="12"/>
      <c r="J15" s="12"/>
    </row>
    <row r="16" spans="1:19" s="2" customFormat="1" ht="18" customHeight="1" thickTop="1" thickBot="1" x14ac:dyDescent="0.25">
      <c r="A16" s="23">
        <v>7</v>
      </c>
      <c r="B16" s="22" t="s">
        <v>24</v>
      </c>
      <c r="C16" s="22"/>
      <c r="D16" s="23"/>
      <c r="E16" s="57"/>
      <c r="F16" s="59"/>
      <c r="H16" s="12"/>
      <c r="J16" s="12"/>
    </row>
    <row r="17" spans="1:28" ht="42" customHeight="1" thickTop="1" x14ac:dyDescent="0.2">
      <c r="A17" s="129" t="s">
        <v>25</v>
      </c>
      <c r="B17" s="129"/>
      <c r="C17" s="129"/>
      <c r="D17" s="129"/>
      <c r="E17" s="129"/>
    </row>
    <row r="19" spans="1:28" ht="30" customHeight="1" thickBot="1" x14ac:dyDescent="0.25">
      <c r="B19" s="15"/>
      <c r="C19" s="15"/>
      <c r="D19" s="15"/>
    </row>
    <row r="20" spans="1:28" ht="15" customHeight="1" x14ac:dyDescent="0.2">
      <c r="A20" s="131"/>
      <c r="B20" s="131"/>
      <c r="C20" s="131"/>
      <c r="D20" s="131"/>
      <c r="E20" s="131"/>
    </row>
    <row r="21" spans="1:28" ht="21" customHeight="1" thickBot="1" x14ac:dyDescent="0.25">
      <c r="B21" s="123" t="s">
        <v>26</v>
      </c>
      <c r="C21" s="124"/>
      <c r="D21" s="124"/>
    </row>
    <row r="22" spans="1:28" ht="35.25" customHeight="1" thickTop="1" thickBot="1" x14ac:dyDescent="0.25">
      <c r="A22" s="26" t="s">
        <v>27</v>
      </c>
      <c r="B22" s="125" t="s">
        <v>16</v>
      </c>
      <c r="C22" s="126"/>
      <c r="AB22" s="34" t="s">
        <v>28</v>
      </c>
    </row>
    <row r="23" spans="1:28" ht="15" thickTop="1" x14ac:dyDescent="0.2">
      <c r="B23" s="127" t="s">
        <v>29</v>
      </c>
      <c r="C23" s="128"/>
      <c r="AB23" s="34" t="s">
        <v>30</v>
      </c>
    </row>
    <row r="24" spans="1:28" ht="14.25" x14ac:dyDescent="0.2">
      <c r="AB24" s="34" t="s">
        <v>31</v>
      </c>
    </row>
    <row r="25" spans="1:28" ht="14.25" x14ac:dyDescent="0.2">
      <c r="AB25" s="34" t="s">
        <v>32</v>
      </c>
    </row>
    <row r="26" spans="1:28" ht="14.25" x14ac:dyDescent="0.2">
      <c r="AB26" s="34" t="s">
        <v>33</v>
      </c>
    </row>
    <row r="27" spans="1:28" ht="71.25" x14ac:dyDescent="0.2">
      <c r="AB27" s="35" t="s">
        <v>34</v>
      </c>
    </row>
    <row r="28" spans="1:28" ht="42.75" x14ac:dyDescent="0.2">
      <c r="C28" s="1"/>
      <c r="AB28" s="35" t="s">
        <v>35</v>
      </c>
    </row>
    <row r="29" spans="1:28" ht="71.25" x14ac:dyDescent="0.2">
      <c r="C29" s="25"/>
      <c r="AB29" s="35" t="s">
        <v>36</v>
      </c>
    </row>
    <row r="30" spans="1:28" ht="28.5" x14ac:dyDescent="0.2">
      <c r="AB30" s="35" t="s">
        <v>37</v>
      </c>
    </row>
    <row r="31" spans="1:28" ht="28.5" x14ac:dyDescent="0.2">
      <c r="AB31" s="35" t="s">
        <v>38</v>
      </c>
    </row>
    <row r="32" spans="1:28" ht="42.75" x14ac:dyDescent="0.2">
      <c r="AB32" s="35" t="s">
        <v>39</v>
      </c>
    </row>
    <row r="33" spans="28:28" ht="20.25" customHeight="1" x14ac:dyDescent="0.2">
      <c r="AB33" s="35" t="s">
        <v>40</v>
      </c>
    </row>
    <row r="34" spans="28:28" ht="42.75" x14ac:dyDescent="0.2">
      <c r="AB34" s="35" t="s">
        <v>41</v>
      </c>
    </row>
    <row r="35" spans="28:28" ht="71.25" x14ac:dyDescent="0.2">
      <c r="AB35" s="35" t="s">
        <v>42</v>
      </c>
    </row>
    <row r="36" spans="28:28" ht="42.75" x14ac:dyDescent="0.2">
      <c r="AB36" s="35" t="s">
        <v>43</v>
      </c>
    </row>
    <row r="37" spans="28:28" ht="42.75" x14ac:dyDescent="0.2">
      <c r="AB37" s="35" t="s">
        <v>44</v>
      </c>
    </row>
    <row r="38" spans="28:28" ht="42.75" x14ac:dyDescent="0.2">
      <c r="AB38" s="36" t="s">
        <v>45</v>
      </c>
    </row>
    <row r="39" spans="28:28" ht="14.25" x14ac:dyDescent="0.2">
      <c r="AB39" s="36" t="s">
        <v>46</v>
      </c>
    </row>
    <row r="40" spans="28:28" ht="42.75" x14ac:dyDescent="0.2">
      <c r="AB40" s="36" t="s">
        <v>47</v>
      </c>
    </row>
    <row r="41" spans="28:28" ht="28.5" x14ac:dyDescent="0.2">
      <c r="AB41" s="36" t="s">
        <v>48</v>
      </c>
    </row>
    <row r="42" spans="28:28" ht="42.75" x14ac:dyDescent="0.2">
      <c r="AB42" s="36" t="s">
        <v>49</v>
      </c>
    </row>
    <row r="43" spans="28:28" ht="14.25" x14ac:dyDescent="0.2">
      <c r="AB43" s="37" t="s">
        <v>50</v>
      </c>
    </row>
    <row r="44" spans="28:28" ht="14.25" x14ac:dyDescent="0.2">
      <c r="AB44" s="37" t="s">
        <v>51</v>
      </c>
    </row>
    <row r="45" spans="28:28" ht="14.25" x14ac:dyDescent="0.2">
      <c r="AB45" s="37" t="s">
        <v>52</v>
      </c>
    </row>
    <row r="46" spans="28:28" ht="14.25" x14ac:dyDescent="0.2">
      <c r="AB46" s="37" t="s">
        <v>53</v>
      </c>
    </row>
    <row r="47" spans="28:28" ht="14.25" x14ac:dyDescent="0.2">
      <c r="AB47" s="34" t="s">
        <v>54</v>
      </c>
    </row>
    <row r="48" spans="28:28" ht="14.25" x14ac:dyDescent="0.2">
      <c r="AB48" s="34" t="s">
        <v>55</v>
      </c>
    </row>
    <row r="49" spans="28:28" ht="14.25" x14ac:dyDescent="0.2">
      <c r="AB49" s="34" t="s">
        <v>56</v>
      </c>
    </row>
    <row r="50" spans="28:28" ht="14.25" x14ac:dyDescent="0.2">
      <c r="AB50" s="34" t="s">
        <v>57</v>
      </c>
    </row>
    <row r="51" spans="28:28" ht="14.25" x14ac:dyDescent="0.2">
      <c r="AB51" s="39" t="s">
        <v>58</v>
      </c>
    </row>
  </sheetData>
  <sheetProtection formatRows="0"/>
  <mergeCells count="12">
    <mergeCell ref="B21:D21"/>
    <mergeCell ref="B22:C22"/>
    <mergeCell ref="B23:C23"/>
    <mergeCell ref="A17:E17"/>
    <mergeCell ref="A1:E1"/>
    <mergeCell ref="A20:E20"/>
    <mergeCell ref="A5:D5"/>
    <mergeCell ref="A3:E3"/>
    <mergeCell ref="D2:E2"/>
    <mergeCell ref="B7:C7"/>
    <mergeCell ref="B2:C2"/>
    <mergeCell ref="B4:E4"/>
  </mergeCells>
  <dataValidations count="2">
    <dataValidation type="list" allowBlank="1" showInputMessage="1" showErrorMessage="1" sqref="B22" xr:uid="{00000000-0002-0000-0000-000000000000}">
      <formula1>$J$10:$J$10</formula1>
    </dataValidation>
    <dataValidation type="list" allowBlank="1" showInputMessage="1" showErrorMessage="1" sqref="C10:C16" xr:uid="{00000000-0002-0000-0000-000001000000}">
      <formula1>$AB$22:$AB$51</formula1>
    </dataValidation>
  </dataValidations>
  <printOptions horizontalCentered="1"/>
  <pageMargins left="0.70866141732283472" right="0.70866141732283472" top="0.74803149606299213" bottom="0.74803149606299213" header="0.31496062992125984" footer="0.31496062992125984"/>
  <pageSetup scale="7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B2:L37"/>
  <sheetViews>
    <sheetView tabSelected="1" topLeftCell="A5" zoomScale="125" zoomScaleNormal="70" workbookViewId="0">
      <selection activeCell="C17" sqref="C17"/>
    </sheetView>
  </sheetViews>
  <sheetFormatPr baseColWidth="10" defaultColWidth="11.42578125" defaultRowHeight="16.5" x14ac:dyDescent="0.3"/>
  <cols>
    <col min="1" max="1" width="11.42578125" style="73"/>
    <col min="2" max="2" width="14.140625" style="73" customWidth="1"/>
    <col min="3" max="3" width="51.7109375" style="73" customWidth="1"/>
    <col min="4" max="4" width="10" style="73" customWidth="1"/>
    <col min="5" max="5" width="33.42578125" style="73" customWidth="1"/>
    <col min="6" max="6" width="11.42578125" style="73" hidden="1" customWidth="1"/>
    <col min="7" max="7" width="13.42578125" style="73" hidden="1" customWidth="1"/>
    <col min="8" max="12" width="11.42578125" style="73" hidden="1" customWidth="1"/>
    <col min="13" max="17" width="11.42578125" style="73" customWidth="1"/>
    <col min="18" max="16384" width="11.42578125" style="73"/>
  </cols>
  <sheetData>
    <row r="2" spans="2:10" ht="26.25" customHeight="1" x14ac:dyDescent="0.3">
      <c r="B2" s="149" t="s">
        <v>59</v>
      </c>
      <c r="C2" s="149"/>
      <c r="D2" s="149"/>
      <c r="E2" s="149"/>
    </row>
    <row r="3" spans="2:10" ht="20.25" customHeight="1" thickBot="1" x14ac:dyDescent="0.35">
      <c r="B3" s="144" t="s">
        <v>60</v>
      </c>
      <c r="C3" s="144"/>
      <c r="D3" s="144"/>
      <c r="E3" s="144"/>
    </row>
    <row r="4" spans="2:10" ht="61.5" customHeight="1" thickTop="1" thickBot="1" x14ac:dyDescent="0.35">
      <c r="B4" s="74" t="s">
        <v>4</v>
      </c>
      <c r="C4" s="148" t="s">
        <v>61</v>
      </c>
      <c r="D4" s="148"/>
      <c r="E4" s="148"/>
    </row>
    <row r="5" spans="2:10" ht="27" customHeight="1" thickTop="1" x14ac:dyDescent="0.3">
      <c r="B5" s="145" t="s">
        <v>62</v>
      </c>
      <c r="C5" s="145"/>
      <c r="D5" s="145"/>
      <c r="E5" s="145"/>
    </row>
    <row r="6" spans="2:10" ht="12.75" customHeight="1" thickBot="1" x14ac:dyDescent="0.35">
      <c r="B6" s="152"/>
      <c r="C6" s="152"/>
      <c r="D6" s="152"/>
      <c r="E6" s="152"/>
    </row>
    <row r="7" spans="2:10" ht="25.5" customHeight="1" thickTop="1" thickBot="1" x14ac:dyDescent="0.35">
      <c r="B7" s="72" t="s">
        <v>63</v>
      </c>
      <c r="C7" s="72" t="s">
        <v>64</v>
      </c>
      <c r="D7" s="146" t="s">
        <v>65</v>
      </c>
      <c r="E7" s="147"/>
      <c r="H7" s="73" t="s">
        <v>66</v>
      </c>
    </row>
    <row r="8" spans="2:10" ht="25.5" customHeight="1" thickTop="1" thickBot="1" x14ac:dyDescent="0.35">
      <c r="B8" s="78">
        <v>1</v>
      </c>
      <c r="C8" s="78" t="s">
        <v>67</v>
      </c>
      <c r="D8" s="153" t="s">
        <v>66</v>
      </c>
      <c r="E8" s="154"/>
    </row>
    <row r="9" spans="2:10" ht="25.5" customHeight="1" thickTop="1" thickBot="1" x14ac:dyDescent="0.35">
      <c r="B9" s="78">
        <v>2</v>
      </c>
      <c r="C9" s="78" t="s">
        <v>68</v>
      </c>
      <c r="D9" s="153" t="s">
        <v>66</v>
      </c>
      <c r="E9" s="154"/>
    </row>
    <row r="10" spans="2:10" ht="25.5" customHeight="1" thickTop="1" thickBot="1" x14ac:dyDescent="0.35">
      <c r="B10" s="78">
        <v>3</v>
      </c>
      <c r="C10" s="78" t="s">
        <v>69</v>
      </c>
      <c r="D10" s="153" t="s">
        <v>66</v>
      </c>
      <c r="E10" s="154"/>
    </row>
    <row r="11" spans="2:10" ht="25.5" customHeight="1" thickTop="1" thickBot="1" x14ac:dyDescent="0.35">
      <c r="B11" s="75">
        <v>4</v>
      </c>
      <c r="C11" s="79" t="s">
        <v>70</v>
      </c>
      <c r="D11" s="150" t="s">
        <v>66</v>
      </c>
      <c r="E11" s="151"/>
    </row>
    <row r="12" spans="2:10" ht="18.75" customHeight="1" thickTop="1" x14ac:dyDescent="0.3">
      <c r="B12" s="143"/>
      <c r="C12" s="143"/>
      <c r="D12" s="143"/>
      <c r="E12" s="143"/>
      <c r="J12" s="76"/>
    </row>
    <row r="13" spans="2:10" x14ac:dyDescent="0.3">
      <c r="D13" s="77"/>
      <c r="E13" s="77"/>
    </row>
    <row r="14" spans="2:10" x14ac:dyDescent="0.3">
      <c r="D14" s="77"/>
      <c r="E14" s="77"/>
    </row>
    <row r="15" spans="2:10" x14ac:dyDescent="0.3">
      <c r="D15" s="77"/>
      <c r="E15" s="77"/>
    </row>
    <row r="16" spans="2:10" x14ac:dyDescent="0.3">
      <c r="D16" s="77"/>
      <c r="E16" s="77"/>
    </row>
    <row r="17" spans="4:5" x14ac:dyDescent="0.3">
      <c r="D17" s="77"/>
      <c r="E17" s="77"/>
    </row>
    <row r="18" spans="4:5" x14ac:dyDescent="0.3">
      <c r="D18" s="77"/>
      <c r="E18" s="77"/>
    </row>
    <row r="19" spans="4:5" x14ac:dyDescent="0.3">
      <c r="D19" s="77"/>
      <c r="E19" s="77"/>
    </row>
    <row r="20" spans="4:5" x14ac:dyDescent="0.3">
      <c r="D20" s="77"/>
      <c r="E20" s="77"/>
    </row>
    <row r="21" spans="4:5" x14ac:dyDescent="0.3">
      <c r="D21" s="77"/>
      <c r="E21" s="77"/>
    </row>
    <row r="22" spans="4:5" x14ac:dyDescent="0.3">
      <c r="D22" s="77"/>
      <c r="E22" s="77"/>
    </row>
    <row r="23" spans="4:5" x14ac:dyDescent="0.3">
      <c r="D23" s="77"/>
      <c r="E23" s="77"/>
    </row>
    <row r="24" spans="4:5" x14ac:dyDescent="0.3">
      <c r="D24" s="77"/>
      <c r="E24" s="77"/>
    </row>
    <row r="25" spans="4:5" x14ac:dyDescent="0.3">
      <c r="D25" s="77"/>
      <c r="E25" s="77"/>
    </row>
    <row r="26" spans="4:5" x14ac:dyDescent="0.3">
      <c r="D26" s="77"/>
      <c r="E26" s="77"/>
    </row>
    <row r="27" spans="4:5" x14ac:dyDescent="0.3">
      <c r="D27" s="77"/>
      <c r="E27" s="77"/>
    </row>
    <row r="28" spans="4:5" x14ac:dyDescent="0.3">
      <c r="D28" s="77"/>
      <c r="E28" s="77"/>
    </row>
    <row r="29" spans="4:5" x14ac:dyDescent="0.3">
      <c r="D29" s="77"/>
      <c r="E29" s="77"/>
    </row>
    <row r="30" spans="4:5" x14ac:dyDescent="0.3">
      <c r="D30" s="77"/>
      <c r="E30" s="77"/>
    </row>
    <row r="31" spans="4:5" x14ac:dyDescent="0.3">
      <c r="D31" s="77"/>
      <c r="E31" s="77"/>
    </row>
    <row r="32" spans="4:5" x14ac:dyDescent="0.3">
      <c r="D32" s="77"/>
      <c r="E32" s="77"/>
    </row>
    <row r="33" spans="4:5" x14ac:dyDescent="0.3">
      <c r="D33" s="77"/>
      <c r="E33" s="77"/>
    </row>
    <row r="34" spans="4:5" x14ac:dyDescent="0.3">
      <c r="D34" s="77"/>
      <c r="E34" s="77"/>
    </row>
    <row r="35" spans="4:5" x14ac:dyDescent="0.3">
      <c r="D35" s="77"/>
      <c r="E35" s="77"/>
    </row>
    <row r="36" spans="4:5" x14ac:dyDescent="0.3">
      <c r="D36" s="77"/>
      <c r="E36" s="77"/>
    </row>
    <row r="37" spans="4:5" x14ac:dyDescent="0.3">
      <c r="D37" s="77"/>
      <c r="E37" s="77"/>
    </row>
  </sheetData>
  <sheetProtection selectLockedCells="1"/>
  <mergeCells count="11">
    <mergeCell ref="B2:E2"/>
    <mergeCell ref="D11:E11"/>
    <mergeCell ref="B6:E6"/>
    <mergeCell ref="B12:E12"/>
    <mergeCell ref="D8:E8"/>
    <mergeCell ref="D9:E9"/>
    <mergeCell ref="D10:E10"/>
    <mergeCell ref="B3:E3"/>
    <mergeCell ref="B5:E5"/>
    <mergeCell ref="D7:E7"/>
    <mergeCell ref="C4:E4"/>
  </mergeCells>
  <phoneticPr fontId="0" type="noConversion"/>
  <conditionalFormatting sqref="D11:E11">
    <cfRule type="containsText" dxfId="36" priority="1" stopIfTrue="1" operator="containsText" text="NO HABILITADA">
      <formula>NOT(ISERROR(SEARCH("NO HABILITADA",D11)))</formula>
    </cfRule>
    <cfRule type="containsText" dxfId="35" priority="2" stopIfTrue="1" operator="containsText" text="NO HABILITADO">
      <formula>NOT(ISERROR(SEARCH("NO HABILITADO",D11)))</formula>
    </cfRule>
  </conditionalFormatting>
  <dataValidations count="1">
    <dataValidation type="list" allowBlank="1" showInputMessage="1" showErrorMessage="1" sqref="D11:E11" xr:uid="{00000000-0002-0000-0100-000000000000}">
      <formula1>$H$7:$H$11</formula1>
    </dataValidation>
  </dataValidations>
  <printOptions horizontalCentered="1" verticalCentered="1"/>
  <pageMargins left="0.78740157480314965" right="0.78740157480314965" top="0.98425196850393704" bottom="0.98425196850393704" header="0" footer="0"/>
  <pageSetup scale="6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2"/>
  <sheetViews>
    <sheetView topLeftCell="A25" zoomScaleNormal="100" workbookViewId="0">
      <selection activeCell="E40" sqref="E40"/>
    </sheetView>
  </sheetViews>
  <sheetFormatPr baseColWidth="10" defaultColWidth="11.42578125" defaultRowHeight="12.75" x14ac:dyDescent="0.2"/>
  <cols>
    <col min="1" max="1" width="58.140625" customWidth="1"/>
    <col min="2" max="2" width="19.42578125" customWidth="1"/>
    <col min="3" max="3" width="13.7109375" customWidth="1"/>
    <col min="4" max="4" width="0" hidden="1" customWidth="1"/>
    <col min="5" max="5" width="13.42578125" customWidth="1"/>
    <col min="6" max="6" width="31.28515625" customWidth="1"/>
    <col min="7" max="7" width="11.7109375" hidden="1" customWidth="1"/>
    <col min="8" max="8" width="20.7109375" hidden="1" customWidth="1"/>
    <col min="9" max="9" width="11.42578125" hidden="1" customWidth="1"/>
    <col min="10" max="10" width="15.140625" hidden="1" customWidth="1"/>
    <col min="11" max="16" width="11.42578125" hidden="1" customWidth="1"/>
    <col min="17" max="28" width="11.42578125" customWidth="1"/>
  </cols>
  <sheetData>
    <row r="1" spans="1:10" ht="7.5" customHeight="1" thickBot="1" x14ac:dyDescent="0.25">
      <c r="C1" s="1"/>
      <c r="D1" s="1"/>
      <c r="E1" s="1"/>
      <c r="F1" s="1"/>
    </row>
    <row r="2" spans="1:10" ht="24" customHeight="1" thickTop="1" thickBot="1" x14ac:dyDescent="0.25">
      <c r="A2" s="155" t="s">
        <v>2</v>
      </c>
      <c r="B2" s="156"/>
      <c r="C2" s="156"/>
      <c r="D2" s="156"/>
      <c r="E2" s="157" t="s">
        <v>3</v>
      </c>
      <c r="F2" s="158"/>
    </row>
    <row r="3" spans="1:10" ht="22.5" customHeight="1" thickTop="1" thickBot="1" x14ac:dyDescent="0.25">
      <c r="A3" s="159" t="s">
        <v>71</v>
      </c>
      <c r="B3" s="160"/>
      <c r="C3" s="160"/>
      <c r="D3" s="160"/>
      <c r="E3" s="160"/>
      <c r="F3" s="161"/>
    </row>
    <row r="4" spans="1:10" ht="61.5" customHeight="1" thickTop="1" thickBot="1" x14ac:dyDescent="0.25">
      <c r="A4" s="18" t="s">
        <v>4</v>
      </c>
      <c r="B4" s="162" t="s">
        <v>5</v>
      </c>
      <c r="C4" s="162"/>
      <c r="D4" s="162"/>
      <c r="E4" s="162"/>
      <c r="F4" s="162"/>
    </row>
    <row r="5" spans="1:10" ht="19.5" customHeight="1" thickTop="1" thickBot="1" x14ac:dyDescent="0.25">
      <c r="A5" s="163" t="s">
        <v>72</v>
      </c>
      <c r="B5" s="164"/>
      <c r="C5" s="164"/>
      <c r="D5" s="164"/>
      <c r="E5" s="164"/>
      <c r="F5" s="65">
        <v>1000000000</v>
      </c>
      <c r="H5" s="9">
        <f>ROUNDDOWN(F5*10%,0)</f>
        <v>100000000</v>
      </c>
    </row>
    <row r="6" spans="1:10" ht="15.75" customHeight="1" thickBot="1" x14ac:dyDescent="0.25">
      <c r="A6" s="165" t="s">
        <v>7</v>
      </c>
      <c r="B6" s="165"/>
      <c r="C6" s="165"/>
      <c r="D6" s="165"/>
      <c r="E6" s="165"/>
      <c r="F6" s="60">
        <v>45063</v>
      </c>
      <c r="G6">
        <v>0</v>
      </c>
    </row>
    <row r="7" spans="1:10" ht="17.25" thickTop="1" thickBot="1" x14ac:dyDescent="0.3">
      <c r="A7" s="166" t="s">
        <v>73</v>
      </c>
      <c r="B7" s="166"/>
      <c r="C7" s="166"/>
      <c r="D7" s="166"/>
      <c r="E7" s="166"/>
      <c r="F7" s="166"/>
    </row>
    <row r="8" spans="1:10" ht="19.5" customHeight="1" thickTop="1" thickBot="1" x14ac:dyDescent="0.25">
      <c r="A8" s="167" t="s">
        <v>14</v>
      </c>
      <c r="B8" s="168"/>
      <c r="C8" s="168"/>
      <c r="D8" s="168"/>
      <c r="E8" s="168"/>
      <c r="F8" s="169"/>
      <c r="J8">
        <v>1</v>
      </c>
    </row>
    <row r="9" spans="1:10" ht="25.5" customHeight="1" thickTop="1" thickBot="1" x14ac:dyDescent="0.25">
      <c r="A9" s="19" t="s">
        <v>74</v>
      </c>
      <c r="B9" s="170" t="s">
        <v>75</v>
      </c>
      <c r="C9" s="170"/>
      <c r="D9" s="40"/>
      <c r="E9" s="171" t="s">
        <v>76</v>
      </c>
      <c r="F9" s="171"/>
      <c r="J9">
        <v>0</v>
      </c>
    </row>
    <row r="10" spans="1:10" ht="19.5" customHeight="1" thickTop="1" thickBot="1" x14ac:dyDescent="0.25">
      <c r="A10" s="6" t="s">
        <v>77</v>
      </c>
      <c r="B10" s="42" t="s">
        <v>58</v>
      </c>
      <c r="C10" s="41" t="str">
        <f>IF(B10=H18,$H$10,IF(B10=H20,$H$13,IF(B10=H21,$H$14)))</f>
        <v>NO APLICA</v>
      </c>
      <c r="D10" s="43"/>
      <c r="G10">
        <f>IF($C$10=H23,J8,J9)</f>
        <v>0</v>
      </c>
      <c r="H10" s="11" t="s">
        <v>78</v>
      </c>
      <c r="I10">
        <v>30</v>
      </c>
      <c r="J10" s="7">
        <f>DAYS360(B18,F6)</f>
        <v>86</v>
      </c>
    </row>
    <row r="11" spans="1:10" ht="28.5" customHeight="1" thickTop="1" thickBot="1" x14ac:dyDescent="0.25">
      <c r="A11" s="54" t="s">
        <v>79</v>
      </c>
      <c r="B11" s="42" t="s">
        <v>80</v>
      </c>
      <c r="C11" s="41" t="str">
        <f>IF(B11=H18,$H$10,IF(B11=H20,$H$13,IF(B11=I20,$H$28)))</f>
        <v>CUMPLE</v>
      </c>
      <c r="D11" s="43"/>
      <c r="E11" s="172" t="s">
        <v>81</v>
      </c>
      <c r="F11" s="172"/>
      <c r="G11">
        <f>IF($C$11=H23,J8,J9)</f>
        <v>0</v>
      </c>
      <c r="H11" s="11"/>
      <c r="J11" s="7"/>
    </row>
    <row r="12" spans="1:10" ht="27" customHeight="1" thickTop="1" thickBot="1" x14ac:dyDescent="0.25">
      <c r="A12" s="54" t="s">
        <v>82</v>
      </c>
      <c r="B12" s="42" t="s">
        <v>80</v>
      </c>
      <c r="C12" s="41" t="str">
        <f>IF(B12=H20,$H$13,IF(B12=H18,$H10))</f>
        <v>CUMPLE</v>
      </c>
      <c r="D12" s="43"/>
      <c r="E12" s="173" t="s">
        <v>83</v>
      </c>
      <c r="F12" s="174"/>
      <c r="G12">
        <f>IF($C$12=H23,J8,J9)</f>
        <v>0</v>
      </c>
      <c r="H12" s="11"/>
      <c r="J12" s="7"/>
    </row>
    <row r="13" spans="1:10" ht="19.5" hidden="1" customHeight="1" thickTop="1" thickBot="1" x14ac:dyDescent="0.25">
      <c r="A13" s="54"/>
      <c r="B13" s="42"/>
      <c r="C13" s="41" t="b">
        <f>IF(B13=H18,$H$10,IF(B13=H20,$H$13,IF(B13=H20,$H$14)))</f>
        <v>0</v>
      </c>
      <c r="D13" s="44"/>
      <c r="E13" s="175"/>
      <c r="F13" s="175"/>
      <c r="H13" s="11" t="s">
        <v>84</v>
      </c>
      <c r="I13">
        <v>20</v>
      </c>
      <c r="J13" s="7">
        <f>DAYS360(F6,B25)</f>
        <v>-44417</v>
      </c>
    </row>
    <row r="14" spans="1:10" ht="19.5" hidden="1" customHeight="1" thickTop="1" thickBot="1" x14ac:dyDescent="0.25">
      <c r="A14" s="54"/>
      <c r="B14" s="42"/>
      <c r="C14" s="41" t="b">
        <f>IF(B14=H18,$H$10,IF(B14=H20,$H13))</f>
        <v>0</v>
      </c>
      <c r="D14" s="44"/>
      <c r="E14" s="175"/>
      <c r="F14" s="175"/>
      <c r="G14">
        <f>IF($C$14=H23,J8,J9)</f>
        <v>0</v>
      </c>
      <c r="H14" s="11" t="s">
        <v>58</v>
      </c>
      <c r="I14">
        <v>30</v>
      </c>
      <c r="J14" s="7">
        <f>DAYS360(B29,F6)+1</f>
        <v>44418</v>
      </c>
    </row>
    <row r="15" spans="1:10" ht="1.5" hidden="1" customHeight="1" thickTop="1" thickBot="1" x14ac:dyDescent="0.25">
      <c r="A15" s="54" t="s">
        <v>85</v>
      </c>
      <c r="B15" s="176" t="s">
        <v>58</v>
      </c>
      <c r="C15" s="177"/>
      <c r="D15" s="44"/>
      <c r="E15" s="178"/>
      <c r="F15" s="179"/>
      <c r="G15">
        <f>IF($B$15=H23,J8,J9)</f>
        <v>0</v>
      </c>
      <c r="H15" s="11" t="s">
        <v>58</v>
      </c>
      <c r="J15" s="7"/>
    </row>
    <row r="16" spans="1:10" ht="19.5" customHeight="1" thickTop="1" thickBot="1" x14ac:dyDescent="0.25">
      <c r="A16" s="54" t="s">
        <v>86</v>
      </c>
      <c r="B16" s="180" t="s">
        <v>87</v>
      </c>
      <c r="C16" s="180"/>
      <c r="D16" s="44"/>
      <c r="E16" s="181" t="s">
        <v>88</v>
      </c>
      <c r="F16" s="182"/>
      <c r="H16" s="11" t="s">
        <v>87</v>
      </c>
      <c r="J16" s="7">
        <f>DAYS360(B29,F6)</f>
        <v>44417</v>
      </c>
    </row>
    <row r="17" spans="1:14" ht="17.25" customHeight="1" thickTop="1" thickBot="1" x14ac:dyDescent="0.25">
      <c r="A17" s="183" t="s">
        <v>89</v>
      </c>
      <c r="B17" s="20" t="s">
        <v>90</v>
      </c>
      <c r="C17" s="180" t="str">
        <f>IF(B18=H27,H28,IF(J10&gt;$I$10,$H$13,$H$10))</f>
        <v>NO CUMPLE</v>
      </c>
      <c r="D17" s="184"/>
      <c r="E17" s="185" t="s">
        <v>91</v>
      </c>
      <c r="F17" s="186"/>
      <c r="G17" s="189">
        <f>IF($C$17=H23,J8,J9)</f>
        <v>1</v>
      </c>
      <c r="H17" s="11" t="s">
        <v>92</v>
      </c>
    </row>
    <row r="18" spans="1:14" ht="18.75" customHeight="1" thickTop="1" thickBot="1" x14ac:dyDescent="0.25">
      <c r="A18" s="183"/>
      <c r="B18" s="52">
        <v>44978</v>
      </c>
      <c r="C18" s="180"/>
      <c r="D18" s="184"/>
      <c r="E18" s="187"/>
      <c r="F18" s="188"/>
      <c r="G18" s="189"/>
      <c r="H18" s="11" t="s">
        <v>80</v>
      </c>
      <c r="N18" t="s">
        <v>92</v>
      </c>
    </row>
    <row r="19" spans="1:14" ht="22.5" customHeight="1" thickTop="1" thickBot="1" x14ac:dyDescent="0.25">
      <c r="A19" s="55" t="s">
        <v>93</v>
      </c>
      <c r="B19" s="53">
        <v>2022</v>
      </c>
      <c r="C19" s="180" t="s">
        <v>78</v>
      </c>
      <c r="D19" s="180"/>
      <c r="E19" s="181"/>
      <c r="F19" s="182"/>
      <c r="G19" s="10">
        <f>IF($C$19=H22,J9,J8)</f>
        <v>0</v>
      </c>
      <c r="H19" s="11"/>
    </row>
    <row r="20" spans="1:14" ht="37.5" customHeight="1" thickTop="1" thickBot="1" x14ac:dyDescent="0.25">
      <c r="A20" s="54" t="s">
        <v>94</v>
      </c>
      <c r="B20" s="180" t="s">
        <v>78</v>
      </c>
      <c r="C20" s="180"/>
      <c r="D20" s="44"/>
      <c r="E20" s="190" t="s">
        <v>95</v>
      </c>
      <c r="F20" s="191"/>
      <c r="G20" s="10"/>
      <c r="H20" s="11" t="s">
        <v>96</v>
      </c>
      <c r="K20" s="8"/>
      <c r="N20" s="11" t="s">
        <v>97</v>
      </c>
    </row>
    <row r="21" spans="1:14" ht="50.25" customHeight="1" thickTop="1" thickBot="1" x14ac:dyDescent="0.25">
      <c r="A21" s="54" t="s">
        <v>98</v>
      </c>
      <c r="B21" s="180" t="s">
        <v>99</v>
      </c>
      <c r="C21" s="180"/>
      <c r="D21" s="45"/>
      <c r="E21" s="192" t="s">
        <v>100</v>
      </c>
      <c r="F21" s="193"/>
      <c r="G21">
        <f>IF($B$21=H23,J8,J9)</f>
        <v>0</v>
      </c>
      <c r="H21" s="11" t="s">
        <v>58</v>
      </c>
      <c r="K21" s="8"/>
      <c r="N21" s="11" t="s">
        <v>87</v>
      </c>
    </row>
    <row r="22" spans="1:14" ht="17.25" hidden="1" customHeight="1" thickTop="1" thickBot="1" x14ac:dyDescent="0.25">
      <c r="A22" s="54" t="s">
        <v>101</v>
      </c>
      <c r="B22" s="180" t="s">
        <v>58</v>
      </c>
      <c r="C22" s="180"/>
      <c r="D22" s="46"/>
      <c r="E22" s="175"/>
      <c r="F22" s="175"/>
      <c r="G22">
        <f>IF($B$22=H23,J8,J9)</f>
        <v>0</v>
      </c>
      <c r="H22" s="11" t="s">
        <v>78</v>
      </c>
      <c r="N22" s="11" t="s">
        <v>102</v>
      </c>
    </row>
    <row r="23" spans="1:14" ht="19.5" hidden="1" customHeight="1" thickTop="1" thickBot="1" x14ac:dyDescent="0.25">
      <c r="A23" s="54" t="s">
        <v>103</v>
      </c>
      <c r="B23" s="180" t="s">
        <v>58</v>
      </c>
      <c r="C23" s="180"/>
      <c r="D23" s="46"/>
      <c r="E23" s="175"/>
      <c r="F23" s="175"/>
      <c r="G23">
        <f>IF($B$23=H23,J8,J9)</f>
        <v>0</v>
      </c>
      <c r="H23" s="11" t="s">
        <v>84</v>
      </c>
      <c r="N23" s="11" t="s">
        <v>104</v>
      </c>
    </row>
    <row r="24" spans="1:14" ht="15.75" customHeight="1" thickTop="1" thickBot="1" x14ac:dyDescent="0.25">
      <c r="A24" s="54" t="s">
        <v>105</v>
      </c>
      <c r="B24" s="180" t="s">
        <v>58</v>
      </c>
      <c r="C24" s="180"/>
      <c r="D24" s="184"/>
      <c r="E24" s="194"/>
      <c r="F24" s="195"/>
      <c r="G24" s="10">
        <f>IF($B$24=H17,J8,J9)</f>
        <v>0</v>
      </c>
      <c r="H24" s="11" t="s">
        <v>99</v>
      </c>
    </row>
    <row r="25" spans="1:14" ht="18" customHeight="1" thickTop="1" thickBot="1" x14ac:dyDescent="0.25">
      <c r="A25" s="54" t="s">
        <v>106</v>
      </c>
      <c r="B25" s="61"/>
      <c r="C25" s="27" t="str">
        <f>IF(B24=H14,H15,IF(J13&lt;$I$13,$H$13,$H$10))</f>
        <v>NO APLICA</v>
      </c>
      <c r="D25" s="184"/>
      <c r="E25" s="196"/>
      <c r="F25" s="197"/>
      <c r="G25" s="10">
        <f>IF($C$25=H23,J8,J9)</f>
        <v>0</v>
      </c>
      <c r="H25" s="11" t="s">
        <v>102</v>
      </c>
    </row>
    <row r="26" spans="1:14" ht="23.25" customHeight="1" thickTop="1" thickBot="1" x14ac:dyDescent="0.25">
      <c r="A26" s="54" t="s">
        <v>107</v>
      </c>
      <c r="B26" s="48"/>
      <c r="C26" s="27" t="str">
        <f>IF(B24=H14,H15,IF(B26&lt;$H$5,$H$13,$H$10))</f>
        <v>NO APLICA</v>
      </c>
      <c r="D26" s="184"/>
      <c r="E26" s="198"/>
      <c r="F26" s="199"/>
      <c r="G26" s="10">
        <f>IF($C$26=H23,J8,J9)</f>
        <v>0</v>
      </c>
      <c r="H26" s="11" t="s">
        <v>104</v>
      </c>
      <c r="I26" s="11"/>
    </row>
    <row r="27" spans="1:14" ht="21" hidden="1" customHeight="1" thickTop="1" thickBot="1" x14ac:dyDescent="0.25">
      <c r="A27" s="54" t="s">
        <v>108</v>
      </c>
      <c r="B27" s="180" t="s">
        <v>58</v>
      </c>
      <c r="C27" s="180"/>
      <c r="D27" s="46"/>
      <c r="E27" s="200"/>
      <c r="F27" s="201"/>
      <c r="G27">
        <f>IF($B$27=H23,J8,J9)</f>
        <v>0</v>
      </c>
    </row>
    <row r="28" spans="1:14" ht="27.75" customHeight="1" thickTop="1" thickBot="1" x14ac:dyDescent="0.25">
      <c r="A28" s="54" t="s">
        <v>109</v>
      </c>
      <c r="B28" s="180" t="s">
        <v>78</v>
      </c>
      <c r="C28" s="180"/>
      <c r="D28" s="28"/>
      <c r="E28" s="202" t="s">
        <v>110</v>
      </c>
      <c r="F28" s="203"/>
      <c r="G28">
        <f>IF($B$28=H23,J8,J9)</f>
        <v>0</v>
      </c>
      <c r="H28" t="b">
        <v>0</v>
      </c>
    </row>
    <row r="29" spans="1:14" ht="22.5" hidden="1" customHeight="1" thickTop="1" thickBot="1" x14ac:dyDescent="0.25">
      <c r="A29" s="54" t="s">
        <v>111</v>
      </c>
      <c r="B29" s="62"/>
      <c r="C29" s="27" t="b">
        <f>IF(B29=H27,H28,IF(J16&gt;$I$10,$H$13,$H$10))</f>
        <v>0</v>
      </c>
      <c r="D29" s="49"/>
      <c r="E29" s="204"/>
      <c r="F29" s="205"/>
      <c r="G29">
        <f>IF(C29=H23,J8,J9)</f>
        <v>0</v>
      </c>
    </row>
    <row r="30" spans="1:14" ht="21" hidden="1" customHeight="1" thickTop="1" thickBot="1" x14ac:dyDescent="0.25">
      <c r="A30" s="54" t="s">
        <v>112</v>
      </c>
      <c r="B30" s="206" t="s">
        <v>78</v>
      </c>
      <c r="C30" s="207"/>
      <c r="D30" s="49"/>
      <c r="E30" s="208"/>
      <c r="F30" s="209"/>
      <c r="G30">
        <f>IF($B$30=H23,J8,J9)</f>
        <v>0</v>
      </c>
    </row>
    <row r="31" spans="1:14" ht="19.5" customHeight="1" thickTop="1" thickBot="1" x14ac:dyDescent="0.25">
      <c r="A31" s="54" t="s">
        <v>113</v>
      </c>
      <c r="B31" s="50" t="s">
        <v>87</v>
      </c>
      <c r="C31" s="63" t="s">
        <v>78</v>
      </c>
      <c r="D31" s="28"/>
      <c r="E31" s="210" t="s">
        <v>114</v>
      </c>
      <c r="F31" s="210"/>
      <c r="G31">
        <f>IF($C$31=H23,J8,J9)</f>
        <v>0</v>
      </c>
    </row>
    <row r="32" spans="1:14" ht="19.5" customHeight="1" thickTop="1" thickBot="1" x14ac:dyDescent="0.25">
      <c r="A32" s="54" t="s">
        <v>115</v>
      </c>
      <c r="B32" s="50" t="s">
        <v>87</v>
      </c>
      <c r="C32" s="41" t="s">
        <v>78</v>
      </c>
      <c r="D32" s="28"/>
      <c r="E32" s="210" t="s">
        <v>114</v>
      </c>
      <c r="F32" s="210"/>
    </row>
    <row r="33" spans="1:15" ht="31.5" customHeight="1" thickTop="1" thickBot="1" x14ac:dyDescent="0.25">
      <c r="A33" s="54" t="s">
        <v>116</v>
      </c>
      <c r="B33" s="50" t="s">
        <v>87</v>
      </c>
      <c r="C33" s="41" t="s">
        <v>78</v>
      </c>
      <c r="D33" s="28"/>
      <c r="E33" s="210" t="s">
        <v>117</v>
      </c>
      <c r="F33" s="210"/>
    </row>
    <row r="34" spans="1:15" ht="19.5" hidden="1" customHeight="1" thickTop="1" thickBot="1" x14ac:dyDescent="0.25">
      <c r="A34" s="54"/>
      <c r="B34" s="50"/>
      <c r="C34" s="41"/>
      <c r="D34" s="28"/>
      <c r="E34" s="210"/>
      <c r="F34" s="210"/>
    </row>
    <row r="35" spans="1:15" ht="19.5" hidden="1" customHeight="1" thickTop="1" thickBot="1" x14ac:dyDescent="0.25">
      <c r="A35" s="54"/>
      <c r="B35" s="50"/>
      <c r="C35" s="41"/>
      <c r="D35" s="28"/>
      <c r="E35" s="210" t="s">
        <v>118</v>
      </c>
      <c r="F35" s="210"/>
      <c r="H35" s="29"/>
    </row>
    <row r="36" spans="1:15" ht="19.5" customHeight="1" thickTop="1" thickBot="1" x14ac:dyDescent="0.25">
      <c r="A36" s="54" t="s">
        <v>119</v>
      </c>
      <c r="B36" s="50" t="s">
        <v>87</v>
      </c>
      <c r="C36" s="63" t="s">
        <v>78</v>
      </c>
      <c r="D36" s="28"/>
      <c r="E36" s="210" t="s">
        <v>120</v>
      </c>
      <c r="F36" s="210"/>
      <c r="G36">
        <f>IF($C$36=H23,J8,J9)</f>
        <v>0</v>
      </c>
      <c r="H36" s="30"/>
    </row>
    <row r="37" spans="1:15" ht="19.5" customHeight="1" thickTop="1" thickBot="1" x14ac:dyDescent="0.25">
      <c r="A37" s="54" t="s">
        <v>121</v>
      </c>
      <c r="B37" s="180" t="s">
        <v>58</v>
      </c>
      <c r="C37" s="180"/>
      <c r="D37" s="28"/>
      <c r="E37" s="178"/>
      <c r="F37" s="179"/>
      <c r="G37">
        <f>IF($B$37=H17,J8,J9)</f>
        <v>0</v>
      </c>
      <c r="H37" s="30"/>
    </row>
    <row r="38" spans="1:15" ht="24.75" customHeight="1" thickTop="1" thickBot="1" x14ac:dyDescent="0.25">
      <c r="A38" s="56" t="s">
        <v>122</v>
      </c>
      <c r="B38" s="211" t="str">
        <f>IF($G$38=J9,H25,H26)</f>
        <v>NO HABILITADO</v>
      </c>
      <c r="C38" s="211"/>
      <c r="D38" s="211"/>
      <c r="E38" s="211"/>
      <c r="F38" s="211"/>
      <c r="G38">
        <f>SUM(G10:G37)</f>
        <v>1</v>
      </c>
    </row>
    <row r="39" spans="1:15" ht="13.5" customHeight="1" thickTop="1" x14ac:dyDescent="0.2">
      <c r="A39" s="31"/>
      <c r="B39" s="212"/>
      <c r="C39" s="212"/>
      <c r="O39" t="str">
        <f>+B38</f>
        <v>NO HABILITADO</v>
      </c>
    </row>
    <row r="40" spans="1:15" x14ac:dyDescent="0.2">
      <c r="A40" s="32" t="s">
        <v>123</v>
      </c>
      <c r="B40" s="32"/>
    </row>
    <row r="41" spans="1:15" x14ac:dyDescent="0.2">
      <c r="A41" s="11" t="s">
        <v>124</v>
      </c>
      <c r="B41" s="11"/>
      <c r="C41" s="32"/>
    </row>
    <row r="42" spans="1:15" x14ac:dyDescent="0.2">
      <c r="A42" s="33" t="s">
        <v>125</v>
      </c>
      <c r="B42" s="33"/>
    </row>
  </sheetData>
  <sheetProtection selectLockedCells="1"/>
  <protectedRanges>
    <protectedRange sqref="B13:C16 B18:B19 B20:C24 B25:B26 D10:D18 C36 B37:C37 B10:B12 B27:C28 C30:C31 D20:D37 C19:D19" name="Rango1"/>
  </protectedRanges>
  <mergeCells count="53">
    <mergeCell ref="E31:F31"/>
    <mergeCell ref="E32:F32"/>
    <mergeCell ref="E33:F33"/>
    <mergeCell ref="B38:F38"/>
    <mergeCell ref="B39:C39"/>
    <mergeCell ref="E34:F34"/>
    <mergeCell ref="E35:F35"/>
    <mergeCell ref="E36:F36"/>
    <mergeCell ref="B37:C37"/>
    <mergeCell ref="E37:F37"/>
    <mergeCell ref="B28:C28"/>
    <mergeCell ref="E28:F28"/>
    <mergeCell ref="E29:F29"/>
    <mergeCell ref="B30:C30"/>
    <mergeCell ref="E30:F30"/>
    <mergeCell ref="B24:C24"/>
    <mergeCell ref="D24:D26"/>
    <mergeCell ref="E24:F26"/>
    <mergeCell ref="B27:C27"/>
    <mergeCell ref="E27:F27"/>
    <mergeCell ref="B21:C21"/>
    <mergeCell ref="E21:F21"/>
    <mergeCell ref="B22:C22"/>
    <mergeCell ref="E22:F22"/>
    <mergeCell ref="B23:C23"/>
    <mergeCell ref="E23:F23"/>
    <mergeCell ref="G17:G18"/>
    <mergeCell ref="B20:C20"/>
    <mergeCell ref="E20:F20"/>
    <mergeCell ref="C19:D19"/>
    <mergeCell ref="E19:F19"/>
    <mergeCell ref="B16:C16"/>
    <mergeCell ref="E16:F16"/>
    <mergeCell ref="A17:A18"/>
    <mergeCell ref="C17:C18"/>
    <mergeCell ref="D17:D18"/>
    <mergeCell ref="E17:F18"/>
    <mergeCell ref="E11:F11"/>
    <mergeCell ref="E12:F12"/>
    <mergeCell ref="E13:F13"/>
    <mergeCell ref="E14:F14"/>
    <mergeCell ref="B15:C15"/>
    <mergeCell ref="E15:F15"/>
    <mergeCell ref="A6:E6"/>
    <mergeCell ref="A7:F7"/>
    <mergeCell ref="A8:F8"/>
    <mergeCell ref="B9:C9"/>
    <mergeCell ref="E9:F9"/>
    <mergeCell ref="A2:D2"/>
    <mergeCell ref="E2:F2"/>
    <mergeCell ref="A3:F3"/>
    <mergeCell ref="B4:F4"/>
    <mergeCell ref="A5:E5"/>
  </mergeCells>
  <conditionalFormatting sqref="B24:C24 B37:C37">
    <cfRule type="containsText" dxfId="34" priority="3" stopIfTrue="1" operator="containsText" text="NO PRESENTA">
      <formula>NOT(ISERROR(SEARCH("NO PRESENTA",B24)))</formula>
    </cfRule>
  </conditionalFormatting>
  <conditionalFormatting sqref="B38:F38">
    <cfRule type="containsText" dxfId="33" priority="4" stopIfTrue="1" operator="containsText" text="NO HABILITADO">
      <formula>NOT(ISERROR(SEARCH("NO HABILITADO",B38)))</formula>
    </cfRule>
  </conditionalFormatting>
  <conditionalFormatting sqref="C10:C14 B15:C15 C17:C18 B20:C23 C25:C26 B27:C28 D29:D30 B30:C30 C31:C32 C36 A38">
    <cfRule type="containsText" dxfId="32" priority="5" stopIfTrue="1" operator="containsText" text="NO CUMPLE">
      <formula>NOT(ISERROR(SEARCH("NO CUMPLE",A10)))</formula>
    </cfRule>
  </conditionalFormatting>
  <conditionalFormatting sqref="C29">
    <cfRule type="containsText" dxfId="31" priority="2" stopIfTrue="1" operator="containsText" text="NO CUMPLE">
      <formula>NOT(ISERROR(SEARCH("NO CUMPLE",C29)))</formula>
    </cfRule>
  </conditionalFormatting>
  <conditionalFormatting sqref="C19:D19">
    <cfRule type="containsText" dxfId="30" priority="1" stopIfTrue="1" operator="containsText" text="NO CUMPLE">
      <formula>NOT(ISERROR(SEARCH("NO CUMPLE",C19)))</formula>
    </cfRule>
  </conditionalFormatting>
  <dataValidations count="10">
    <dataValidation type="list" allowBlank="1" showInputMessage="1" showErrorMessage="1" sqref="B31:B36" xr:uid="{00000000-0002-0000-0200-000000000000}">
      <formula1>$N$18:$N$21</formula1>
    </dataValidation>
    <dataValidation type="date" operator="notBetween" allowBlank="1" showInputMessage="1" showErrorMessage="1" sqref="B18:B19" xr:uid="{00000000-0002-0000-0200-000001000000}">
      <formula1>26665</formula1>
      <formula2>36161</formula2>
    </dataValidation>
    <dataValidation type="list" allowBlank="1" showInputMessage="1" showErrorMessage="1" sqref="B21:C21" xr:uid="{00000000-0002-0000-0200-000002000000}">
      <formula1>$H$22:$H$24</formula1>
    </dataValidation>
    <dataValidation type="list" allowBlank="1" showInputMessage="1" showErrorMessage="1" sqref="B20:C20 C19:D19 B22:C23 B27:C28 C31 C36 B15:C15" xr:uid="{00000000-0002-0000-0200-000003000000}">
      <formula1>$H$21:$H$23</formula1>
    </dataValidation>
    <dataValidation type="list" allowBlank="1" showInputMessage="1" showErrorMessage="1" sqref="B11:B14" xr:uid="{00000000-0002-0000-0200-000004000000}">
      <formula1>$H$18:$H$20</formula1>
    </dataValidation>
    <dataValidation type="list" allowBlank="1" showInputMessage="1" showErrorMessage="1" sqref="E13:F13 B10" xr:uid="{00000000-0002-0000-0200-000005000000}">
      <formula1>$H$18:$H$21</formula1>
    </dataValidation>
    <dataValidation type="list" allowBlank="1" showInputMessage="1" showErrorMessage="1" sqref="B24:C24 B37:C37" xr:uid="{00000000-0002-0000-0200-000006000000}">
      <formula1>$H$15:$H$17</formula1>
    </dataValidation>
    <dataValidation type="list" allowBlank="1" showInputMessage="1" showErrorMessage="1" sqref="C32:C35" xr:uid="{00000000-0002-0000-0200-000007000000}">
      <formula1>$H$10:$H$14</formula1>
    </dataValidation>
    <dataValidation type="list" allowBlank="1" showInputMessage="1" showErrorMessage="1" sqref="B16" xr:uid="{00000000-0002-0000-0200-000008000000}">
      <formula1>$H$16:$H$17</formula1>
    </dataValidation>
    <dataValidation type="list" allowBlank="1" showInputMessage="1" showErrorMessage="1" sqref="B30" xr:uid="{00000000-0002-0000-0200-000009000000}">
      <formula1>$H$22:$H$23</formula1>
    </dataValidation>
  </dataValidations>
  <hyperlinks>
    <hyperlink ref="A42" r:id="rId1" xr:uid="{00000000-0004-0000-0200-000000000000}"/>
  </hyperlinks>
  <printOptions horizontalCentered="1"/>
  <pageMargins left="0.70866141732283472" right="0.70866141732283472" top="0.74803149606299213" bottom="0.74803149606299213" header="0.31496062992125984" footer="0.31496062992125984"/>
  <pageSetup scale="70" orientation="landscape"/>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5:P47"/>
  <sheetViews>
    <sheetView topLeftCell="A21" zoomScaleNormal="100" workbookViewId="0">
      <selection activeCell="C46" sqref="C46"/>
    </sheetView>
  </sheetViews>
  <sheetFormatPr baseColWidth="10" defaultColWidth="11.42578125" defaultRowHeight="12.75" x14ac:dyDescent="0.2"/>
  <cols>
    <col min="1" max="1" width="58.140625" customWidth="1"/>
    <col min="2" max="2" width="19.42578125" customWidth="1"/>
    <col min="3" max="3" width="13.7109375" customWidth="1"/>
    <col min="4" max="4" width="0" hidden="1" customWidth="1"/>
    <col min="5" max="5" width="13.42578125" customWidth="1"/>
    <col min="6" max="6" width="31.28515625" customWidth="1"/>
    <col min="7" max="7" width="11.7109375" hidden="1" customWidth="1"/>
    <col min="8" max="8" width="20.7109375" hidden="1" customWidth="1"/>
    <col min="9" max="9" width="11.42578125" hidden="1" customWidth="1"/>
    <col min="10" max="10" width="15.140625" hidden="1" customWidth="1"/>
    <col min="11" max="16" width="11.42578125" hidden="1" customWidth="1"/>
    <col min="17" max="28" width="11.42578125" customWidth="1"/>
  </cols>
  <sheetData>
    <row r="5" spans="1:10" x14ac:dyDescent="0.2">
      <c r="C5" s="1"/>
      <c r="D5" s="1"/>
      <c r="E5" s="1"/>
      <c r="F5" s="1"/>
    </row>
    <row r="6" spans="1:10" ht="7.5" customHeight="1" thickBot="1" x14ac:dyDescent="0.25">
      <c r="C6" s="1"/>
      <c r="D6" s="1"/>
      <c r="E6" s="1"/>
      <c r="F6" s="1"/>
    </row>
    <row r="7" spans="1:10" ht="24" customHeight="1" thickTop="1" thickBot="1" x14ac:dyDescent="0.25">
      <c r="A7" s="155" t="s">
        <v>2</v>
      </c>
      <c r="B7" s="156"/>
      <c r="C7" s="156"/>
      <c r="D7" s="156"/>
      <c r="E7" s="157" t="s">
        <v>3</v>
      </c>
      <c r="F7" s="158"/>
    </row>
    <row r="8" spans="1:10" ht="22.5" customHeight="1" thickTop="1" thickBot="1" x14ac:dyDescent="0.25">
      <c r="A8" s="159" t="s">
        <v>71</v>
      </c>
      <c r="B8" s="160"/>
      <c r="C8" s="160"/>
      <c r="D8" s="160"/>
      <c r="E8" s="160"/>
      <c r="F8" s="161"/>
    </row>
    <row r="9" spans="1:10" ht="53.25" customHeight="1" thickTop="1" thickBot="1" x14ac:dyDescent="0.25">
      <c r="A9" s="18" t="s">
        <v>4</v>
      </c>
      <c r="B9" s="162" t="s">
        <v>5</v>
      </c>
      <c r="C9" s="162"/>
      <c r="D9" s="162"/>
      <c r="E9" s="162"/>
      <c r="F9" s="162"/>
    </row>
    <row r="10" spans="1:10" ht="19.5" customHeight="1" thickTop="1" thickBot="1" x14ac:dyDescent="0.25">
      <c r="A10" s="164" t="s">
        <v>126</v>
      </c>
      <c r="B10" s="164"/>
      <c r="C10" s="164"/>
      <c r="D10" s="164"/>
      <c r="E10" s="164"/>
      <c r="F10" s="16">
        <v>1000000000</v>
      </c>
      <c r="H10" s="9">
        <f>ROUNDDOWN(F10*10%,0)</f>
        <v>100000000</v>
      </c>
    </row>
    <row r="11" spans="1:10" ht="15.75" customHeight="1" thickBot="1" x14ac:dyDescent="0.25">
      <c r="A11" s="165" t="s">
        <v>7</v>
      </c>
      <c r="B11" s="165"/>
      <c r="C11" s="165"/>
      <c r="D11" s="165"/>
      <c r="E11" s="165"/>
      <c r="F11" s="5">
        <v>45063</v>
      </c>
    </row>
    <row r="12" spans="1:10" ht="16.5" thickTop="1" thickBot="1" x14ac:dyDescent="0.3">
      <c r="A12" s="213" t="s">
        <v>73</v>
      </c>
      <c r="B12" s="213"/>
      <c r="C12" s="213"/>
      <c r="D12" s="213"/>
      <c r="E12" s="213"/>
      <c r="F12" s="213"/>
    </row>
    <row r="13" spans="1:10" ht="21" customHeight="1" thickTop="1" thickBot="1" x14ac:dyDescent="0.25">
      <c r="A13" s="214" t="s">
        <v>19</v>
      </c>
      <c r="B13" s="215"/>
      <c r="C13" s="215"/>
      <c r="D13" s="215"/>
      <c r="E13" s="215"/>
      <c r="F13" s="216"/>
      <c r="J13">
        <v>1</v>
      </c>
    </row>
    <row r="14" spans="1:10" ht="25.5" customHeight="1" thickTop="1" thickBot="1" x14ac:dyDescent="0.25">
      <c r="A14" s="19" t="s">
        <v>74</v>
      </c>
      <c r="B14" s="170" t="s">
        <v>75</v>
      </c>
      <c r="C14" s="170"/>
      <c r="D14" s="40"/>
      <c r="E14" s="171" t="s">
        <v>76</v>
      </c>
      <c r="F14" s="171"/>
      <c r="J14">
        <v>0</v>
      </c>
    </row>
    <row r="15" spans="1:10" ht="19.5" hidden="1" customHeight="1" thickTop="1" thickBot="1" x14ac:dyDescent="0.25">
      <c r="A15" s="6" t="s">
        <v>77</v>
      </c>
      <c r="B15" s="42" t="s">
        <v>58</v>
      </c>
      <c r="C15" s="41" t="str">
        <f>IF(B15=H23,$H$15,IF(B15=H25,$H$18,IF(B15=H26,$H$19)))</f>
        <v>NO APLICA</v>
      </c>
      <c r="D15" s="43"/>
      <c r="E15" s="175"/>
      <c r="F15" s="175"/>
      <c r="G15">
        <f>IF($C$15=H28,J13,J14)</f>
        <v>0</v>
      </c>
      <c r="H15" s="11" t="s">
        <v>78</v>
      </c>
      <c r="I15">
        <v>30</v>
      </c>
      <c r="J15" s="7">
        <f>DAYS360(B23,F11)</f>
        <v>824</v>
      </c>
    </row>
    <row r="16" spans="1:10" ht="19.5" customHeight="1" thickTop="1" thickBot="1" x14ac:dyDescent="0.25">
      <c r="A16" s="54" t="s">
        <v>79</v>
      </c>
      <c r="B16" s="42" t="s">
        <v>80</v>
      </c>
      <c r="C16" s="41" t="str">
        <f>IF(B16=H23,$H$15,IF(B16=H25,$H$18,IF(B16=I25,$H$33)))</f>
        <v>CUMPLE</v>
      </c>
      <c r="D16" s="43"/>
      <c r="E16" s="181"/>
      <c r="F16" s="182"/>
      <c r="G16">
        <f>IF($C$16=H28,J13,J14)</f>
        <v>0</v>
      </c>
      <c r="H16" s="11"/>
      <c r="J16" s="7"/>
    </row>
    <row r="17" spans="1:14" ht="20.25" customHeight="1" thickTop="1" thickBot="1" x14ac:dyDescent="0.25">
      <c r="A17" s="54" t="s">
        <v>82</v>
      </c>
      <c r="B17" s="42" t="s">
        <v>80</v>
      </c>
      <c r="C17" s="41" t="str">
        <f>IF(B17=H25,$H$18,IF(B17=H23,$H15))</f>
        <v>CUMPLE</v>
      </c>
      <c r="D17" s="43"/>
      <c r="E17" s="173"/>
      <c r="F17" s="174"/>
      <c r="G17">
        <f>IF($C$17=H28,J13,J14)</f>
        <v>0</v>
      </c>
      <c r="H17" s="11"/>
      <c r="J17" s="7"/>
    </row>
    <row r="18" spans="1:14" ht="19.5" hidden="1" customHeight="1" thickTop="1" thickBot="1" x14ac:dyDescent="0.25">
      <c r="A18" s="54"/>
      <c r="B18" s="42"/>
      <c r="C18" s="41" t="b">
        <f>IF(B18=H23,$H$15,IF(B18=H25,$H$18,IF(B18=H25,$H$19)))</f>
        <v>0</v>
      </c>
      <c r="D18" s="44"/>
      <c r="E18" s="175"/>
      <c r="F18" s="175"/>
      <c r="H18" s="11" t="s">
        <v>84</v>
      </c>
      <c r="I18">
        <v>91</v>
      </c>
      <c r="J18" s="7">
        <f>DAYS360(F11,B30)+1</f>
        <v>-44416</v>
      </c>
    </row>
    <row r="19" spans="1:14" ht="19.5" hidden="1" customHeight="1" thickTop="1" thickBot="1" x14ac:dyDescent="0.25">
      <c r="A19" s="54"/>
      <c r="B19" s="42"/>
      <c r="C19" s="41" t="b">
        <f>IF(B19=H23,$H$15,IF(B19=H25,$H18))</f>
        <v>0</v>
      </c>
      <c r="D19" s="44"/>
      <c r="E19" s="175"/>
      <c r="F19" s="175"/>
      <c r="G19">
        <f>IF($C$19=H28,J13,J14)</f>
        <v>0</v>
      </c>
      <c r="H19" s="11" t="s">
        <v>58</v>
      </c>
      <c r="I19">
        <v>30</v>
      </c>
      <c r="J19" s="7">
        <f>DAYS360(B34,F11)+1</f>
        <v>44418</v>
      </c>
    </row>
    <row r="20" spans="1:14" ht="16.5" hidden="1" customHeight="1" thickTop="1" thickBot="1" x14ac:dyDescent="0.25">
      <c r="A20" s="54" t="s">
        <v>85</v>
      </c>
      <c r="B20" s="176" t="s">
        <v>58</v>
      </c>
      <c r="C20" s="177"/>
      <c r="D20" s="44"/>
      <c r="E20" s="178"/>
      <c r="F20" s="179"/>
      <c r="G20">
        <f>IF($B$20=H28,J13,J14)</f>
        <v>0</v>
      </c>
      <c r="H20" s="11" t="s">
        <v>58</v>
      </c>
      <c r="J20" s="7"/>
    </row>
    <row r="21" spans="1:14" ht="19.5" customHeight="1" thickTop="1" thickBot="1" x14ac:dyDescent="0.25">
      <c r="A21" s="54" t="s">
        <v>86</v>
      </c>
      <c r="B21" s="180" t="s">
        <v>87</v>
      </c>
      <c r="C21" s="180"/>
      <c r="D21" s="44"/>
      <c r="E21" s="181"/>
      <c r="F21" s="182"/>
      <c r="H21" s="11" t="s">
        <v>87</v>
      </c>
      <c r="J21" s="7">
        <f>DAYS360(B34,F11)</f>
        <v>44417</v>
      </c>
    </row>
    <row r="22" spans="1:14" ht="17.25" customHeight="1" thickTop="1" thickBot="1" x14ac:dyDescent="0.25">
      <c r="A22" s="183" t="s">
        <v>89</v>
      </c>
      <c r="B22" s="20" t="s">
        <v>90</v>
      </c>
      <c r="C22" s="180" t="str">
        <f>IF(B23=H32,H33,IF(J15&gt;$I$15,$H$18,$H$15))</f>
        <v>NO CUMPLE</v>
      </c>
      <c r="D22" s="184"/>
      <c r="E22" s="185"/>
      <c r="F22" s="186"/>
      <c r="G22" s="189">
        <f>IF($C$22=H28,J13,J14)</f>
        <v>1</v>
      </c>
      <c r="H22" s="11" t="s">
        <v>92</v>
      </c>
    </row>
    <row r="23" spans="1:14" ht="16.5" customHeight="1" thickTop="1" thickBot="1" x14ac:dyDescent="0.25">
      <c r="A23" s="183"/>
      <c r="B23" s="52">
        <v>44230</v>
      </c>
      <c r="C23" s="180"/>
      <c r="D23" s="184"/>
      <c r="E23" s="187"/>
      <c r="F23" s="188"/>
      <c r="G23" s="189"/>
      <c r="H23" s="11" t="s">
        <v>80</v>
      </c>
      <c r="N23" t="s">
        <v>92</v>
      </c>
    </row>
    <row r="24" spans="1:14" ht="22.5" customHeight="1" thickTop="1" thickBot="1" x14ac:dyDescent="0.25">
      <c r="A24" s="55" t="s">
        <v>93</v>
      </c>
      <c r="B24" s="53">
        <v>2020</v>
      </c>
      <c r="C24" s="180" t="s">
        <v>78</v>
      </c>
      <c r="D24" s="180"/>
      <c r="E24" s="181"/>
      <c r="F24" s="182"/>
      <c r="G24" s="10">
        <f>IF($C$24=H27,J14,J13)</f>
        <v>0</v>
      </c>
      <c r="H24" s="11"/>
    </row>
    <row r="25" spans="1:14" ht="27.75" customHeight="1" thickTop="1" thickBot="1" x14ac:dyDescent="0.25">
      <c r="A25" s="54" t="s">
        <v>94</v>
      </c>
      <c r="B25" s="180" t="s">
        <v>78</v>
      </c>
      <c r="C25" s="180"/>
      <c r="D25" s="44"/>
      <c r="E25" s="175"/>
      <c r="F25" s="175"/>
      <c r="G25" s="10"/>
      <c r="H25" s="11" t="s">
        <v>96</v>
      </c>
      <c r="K25" s="8"/>
      <c r="N25" s="11" t="s">
        <v>97</v>
      </c>
    </row>
    <row r="26" spans="1:14" ht="26.25" customHeight="1" thickTop="1" thickBot="1" x14ac:dyDescent="0.25">
      <c r="A26" s="54" t="s">
        <v>98</v>
      </c>
      <c r="B26" s="180" t="s">
        <v>99</v>
      </c>
      <c r="C26" s="180"/>
      <c r="D26" s="45"/>
      <c r="E26" s="175"/>
      <c r="F26" s="175"/>
      <c r="G26">
        <f>IF($B$26=H28,J13,J14)</f>
        <v>0</v>
      </c>
      <c r="H26" s="11" t="s">
        <v>58</v>
      </c>
      <c r="K26" s="8"/>
      <c r="N26" s="11" t="s">
        <v>87</v>
      </c>
    </row>
    <row r="27" spans="1:14" ht="17.25" hidden="1" customHeight="1" thickTop="1" thickBot="1" x14ac:dyDescent="0.25">
      <c r="A27" s="54" t="s">
        <v>101</v>
      </c>
      <c r="B27" s="180" t="s">
        <v>58</v>
      </c>
      <c r="C27" s="180"/>
      <c r="D27" s="46"/>
      <c r="E27" s="175"/>
      <c r="F27" s="175"/>
      <c r="G27">
        <f>IF($B$27=H28,J13,J14)</f>
        <v>0</v>
      </c>
      <c r="H27" s="11" t="s">
        <v>78</v>
      </c>
      <c r="N27" s="11" t="s">
        <v>102</v>
      </c>
    </row>
    <row r="28" spans="1:14" ht="19.5" hidden="1" customHeight="1" thickTop="1" thickBot="1" x14ac:dyDescent="0.25">
      <c r="A28" s="54" t="s">
        <v>103</v>
      </c>
      <c r="B28" s="180" t="s">
        <v>58</v>
      </c>
      <c r="C28" s="180"/>
      <c r="D28" s="46"/>
      <c r="E28" s="175"/>
      <c r="F28" s="175"/>
      <c r="G28">
        <f>IF($B$28=H28,J13,J14)</f>
        <v>0</v>
      </c>
      <c r="H28" s="11" t="s">
        <v>84</v>
      </c>
      <c r="N28" s="11" t="s">
        <v>104</v>
      </c>
    </row>
    <row r="29" spans="1:14" ht="15.75" hidden="1" customHeight="1" thickTop="1" thickBot="1" x14ac:dyDescent="0.25">
      <c r="A29" s="54" t="s">
        <v>105</v>
      </c>
      <c r="B29" s="180" t="s">
        <v>58</v>
      </c>
      <c r="C29" s="180"/>
      <c r="D29" s="184"/>
      <c r="E29" s="194"/>
      <c r="F29" s="195"/>
      <c r="G29" s="10">
        <f>IF($B$29=H22,J13,J14)</f>
        <v>0</v>
      </c>
      <c r="H29" s="11" t="s">
        <v>99</v>
      </c>
    </row>
    <row r="30" spans="1:14" ht="21.75" hidden="1" customHeight="1" thickTop="1" thickBot="1" x14ac:dyDescent="0.25">
      <c r="A30" s="54" t="s">
        <v>106</v>
      </c>
      <c r="B30" s="47"/>
      <c r="C30" s="27" t="str">
        <f>IF(B29=H19,H20,IF(J18&lt;$I$18,$H$18,$H$15))</f>
        <v>NO APLICA</v>
      </c>
      <c r="D30" s="184"/>
      <c r="E30" s="196"/>
      <c r="F30" s="197"/>
      <c r="G30" s="10">
        <f>IF($C$30=H28,J13,J14)</f>
        <v>0</v>
      </c>
      <c r="H30" s="11" t="s">
        <v>102</v>
      </c>
    </row>
    <row r="31" spans="1:14" ht="18" hidden="1" customHeight="1" thickTop="1" thickBot="1" x14ac:dyDescent="0.25">
      <c r="A31" s="54" t="s">
        <v>107</v>
      </c>
      <c r="B31" s="48"/>
      <c r="C31" s="27" t="str">
        <f>IF(B29=H19,H20,IF(B31&lt;$H$10,$H$18,$H$15))</f>
        <v>NO APLICA</v>
      </c>
      <c r="D31" s="184"/>
      <c r="E31" s="198"/>
      <c r="F31" s="199"/>
      <c r="G31" s="10">
        <f>IF($C$31=H28,J13,J14)</f>
        <v>0</v>
      </c>
      <c r="H31" s="11" t="s">
        <v>104</v>
      </c>
      <c r="I31" s="11"/>
    </row>
    <row r="32" spans="1:14" ht="24.75" customHeight="1" thickTop="1" thickBot="1" x14ac:dyDescent="0.25">
      <c r="A32" s="54" t="s">
        <v>108</v>
      </c>
      <c r="B32" s="180" t="s">
        <v>58</v>
      </c>
      <c r="C32" s="180"/>
      <c r="D32" s="46"/>
      <c r="E32" s="200"/>
      <c r="F32" s="201"/>
      <c r="G32">
        <f>IF($B$32=H28,J13,J14)</f>
        <v>0</v>
      </c>
    </row>
    <row r="33" spans="1:15" ht="20.25" customHeight="1" thickTop="1" thickBot="1" x14ac:dyDescent="0.25">
      <c r="A33" s="54" t="s">
        <v>127</v>
      </c>
      <c r="B33" s="180" t="s">
        <v>78</v>
      </c>
      <c r="C33" s="180"/>
      <c r="D33" s="28"/>
      <c r="E33" s="181"/>
      <c r="F33" s="182"/>
      <c r="G33">
        <f>IF($B$33=H28,J13,J14)</f>
        <v>0</v>
      </c>
      <c r="H33" t="b">
        <v>0</v>
      </c>
    </row>
    <row r="34" spans="1:15" ht="22.5" hidden="1" customHeight="1" thickTop="1" thickBot="1" x14ac:dyDescent="0.25">
      <c r="A34" s="54" t="s">
        <v>111</v>
      </c>
      <c r="B34" s="47"/>
      <c r="C34" s="27" t="b">
        <f>IF(B34=H32,H33,IF(J21&gt;$I$15,$H$18,$H$15))</f>
        <v>0</v>
      </c>
      <c r="D34" s="49"/>
      <c r="E34" s="204" t="s">
        <v>58</v>
      </c>
      <c r="F34" s="205"/>
      <c r="G34">
        <f>IF(C34=H28,J13,J14)</f>
        <v>0</v>
      </c>
    </row>
    <row r="35" spans="1:15" ht="21" hidden="1" customHeight="1" thickTop="1" thickBot="1" x14ac:dyDescent="0.25">
      <c r="A35" s="54" t="s">
        <v>112</v>
      </c>
      <c r="B35" s="206"/>
      <c r="C35" s="207"/>
      <c r="D35" s="49"/>
      <c r="E35" s="208" t="s">
        <v>58</v>
      </c>
      <c r="F35" s="209"/>
      <c r="G35">
        <f>IF($B$35=H28,J13,J14)</f>
        <v>0</v>
      </c>
    </row>
    <row r="36" spans="1:15" ht="19.5" customHeight="1" thickTop="1" thickBot="1" x14ac:dyDescent="0.25">
      <c r="A36" s="54" t="s">
        <v>128</v>
      </c>
      <c r="B36" s="50" t="s">
        <v>87</v>
      </c>
      <c r="C36" s="51" t="s">
        <v>78</v>
      </c>
      <c r="D36" s="28"/>
      <c r="E36" s="210"/>
      <c r="F36" s="210"/>
      <c r="G36">
        <f>IF($C$36=H28,J13,J14)</f>
        <v>0</v>
      </c>
    </row>
    <row r="37" spans="1:15" ht="19.5" customHeight="1" thickTop="1" thickBot="1" x14ac:dyDescent="0.25">
      <c r="A37" s="54" t="s">
        <v>129</v>
      </c>
      <c r="B37" s="50" t="s">
        <v>87</v>
      </c>
      <c r="C37" s="41" t="s">
        <v>78</v>
      </c>
      <c r="D37" s="28"/>
      <c r="E37" s="210"/>
      <c r="F37" s="210"/>
    </row>
    <row r="38" spans="1:15" ht="19.5" hidden="1" customHeight="1" thickTop="1" thickBot="1" x14ac:dyDescent="0.25">
      <c r="A38" s="54"/>
      <c r="B38" s="50"/>
      <c r="C38" s="41"/>
      <c r="D38" s="28"/>
      <c r="E38" s="210"/>
      <c r="F38" s="210"/>
    </row>
    <row r="39" spans="1:15" ht="19.5" hidden="1" customHeight="1" thickTop="1" thickBot="1" x14ac:dyDescent="0.25">
      <c r="A39" s="54"/>
      <c r="B39" s="50"/>
      <c r="C39" s="41"/>
      <c r="D39" s="28"/>
      <c r="E39" s="210"/>
      <c r="F39" s="210"/>
    </row>
    <row r="40" spans="1:15" ht="19.5" hidden="1" customHeight="1" thickTop="1" thickBot="1" x14ac:dyDescent="0.25">
      <c r="A40" s="54"/>
      <c r="B40" s="50"/>
      <c r="C40" s="41"/>
      <c r="D40" s="28"/>
      <c r="E40" s="210" t="s">
        <v>118</v>
      </c>
      <c r="F40" s="210"/>
      <c r="H40" s="29"/>
    </row>
    <row r="41" spans="1:15" ht="19.5" customHeight="1" thickTop="1" thickBot="1" x14ac:dyDescent="0.25">
      <c r="A41" s="54" t="s">
        <v>130</v>
      </c>
      <c r="B41" s="50" t="s">
        <v>87</v>
      </c>
      <c r="C41" s="51" t="s">
        <v>78</v>
      </c>
      <c r="D41" s="28"/>
      <c r="E41" s="210"/>
      <c r="F41" s="210"/>
      <c r="G41">
        <f>IF($C$41=H28,J13,J14)</f>
        <v>0</v>
      </c>
      <c r="H41" s="30"/>
    </row>
    <row r="42" spans="1:15" ht="19.5" customHeight="1" thickTop="1" thickBot="1" x14ac:dyDescent="0.25">
      <c r="A42" s="54" t="s">
        <v>121</v>
      </c>
      <c r="B42" s="180" t="s">
        <v>58</v>
      </c>
      <c r="C42" s="180"/>
      <c r="D42" s="28"/>
      <c r="E42" s="178"/>
      <c r="F42" s="179"/>
      <c r="G42">
        <f>IF($B$42=H22,J13,J14)</f>
        <v>0</v>
      </c>
      <c r="H42" s="30"/>
    </row>
    <row r="43" spans="1:15" ht="24.75" customHeight="1" thickTop="1" thickBot="1" x14ac:dyDescent="0.25">
      <c r="A43" s="56" t="s">
        <v>122</v>
      </c>
      <c r="B43" s="211" t="str">
        <f>IF($G$43=J14,H30,H31)</f>
        <v>NO HABILITADO</v>
      </c>
      <c r="C43" s="211"/>
      <c r="D43" s="211"/>
      <c r="E43" s="211"/>
      <c r="F43" s="211"/>
      <c r="G43">
        <f>SUM(G15:G42)</f>
        <v>1</v>
      </c>
    </row>
    <row r="44" spans="1:15" ht="13.5" customHeight="1" thickTop="1" x14ac:dyDescent="0.2">
      <c r="A44" s="31"/>
      <c r="B44" s="212"/>
      <c r="C44" s="212"/>
      <c r="O44" t="str">
        <f>+B43</f>
        <v>NO HABILITADO</v>
      </c>
    </row>
    <row r="45" spans="1:15" x14ac:dyDescent="0.2">
      <c r="A45" s="32" t="s">
        <v>123</v>
      </c>
      <c r="B45" s="32"/>
    </row>
    <row r="46" spans="1:15" x14ac:dyDescent="0.2">
      <c r="A46" s="11" t="s">
        <v>124</v>
      </c>
      <c r="B46" s="11"/>
      <c r="C46" s="32"/>
    </row>
    <row r="47" spans="1:15" x14ac:dyDescent="0.2">
      <c r="A47" s="33" t="s">
        <v>125</v>
      </c>
      <c r="B47" s="33"/>
    </row>
  </sheetData>
  <sheetProtection selectLockedCells="1"/>
  <protectedRanges>
    <protectedRange sqref="B18:C21 B23:B24 B25:C29 B30:B31 D15:D23 C41 B42:C42 B15:B17 B32:C33 C35:C36 D25:D42 C24:D24" name="Rango1"/>
  </protectedRanges>
  <mergeCells count="54">
    <mergeCell ref="E36:F36"/>
    <mergeCell ref="B43:F43"/>
    <mergeCell ref="B44:C44"/>
    <mergeCell ref="E37:F37"/>
    <mergeCell ref="E38:F38"/>
    <mergeCell ref="E39:F39"/>
    <mergeCell ref="E40:F40"/>
    <mergeCell ref="E41:F41"/>
    <mergeCell ref="B42:C42"/>
    <mergeCell ref="E42:F42"/>
    <mergeCell ref="B33:C33"/>
    <mergeCell ref="E33:F33"/>
    <mergeCell ref="E34:F34"/>
    <mergeCell ref="B35:C35"/>
    <mergeCell ref="E35:F35"/>
    <mergeCell ref="B29:C29"/>
    <mergeCell ref="D29:D31"/>
    <mergeCell ref="E29:F31"/>
    <mergeCell ref="B32:C32"/>
    <mergeCell ref="E32:F32"/>
    <mergeCell ref="B26:C26"/>
    <mergeCell ref="E26:F26"/>
    <mergeCell ref="B27:C27"/>
    <mergeCell ref="E27:F27"/>
    <mergeCell ref="B28:C28"/>
    <mergeCell ref="E28:F28"/>
    <mergeCell ref="G22:G23"/>
    <mergeCell ref="C24:D24"/>
    <mergeCell ref="E24:F24"/>
    <mergeCell ref="B25:C25"/>
    <mergeCell ref="E25:F25"/>
    <mergeCell ref="B20:C20"/>
    <mergeCell ref="E20:F20"/>
    <mergeCell ref="B21:C21"/>
    <mergeCell ref="E21:F21"/>
    <mergeCell ref="A22:A23"/>
    <mergeCell ref="C22:C23"/>
    <mergeCell ref="D22:D23"/>
    <mergeCell ref="E22:F23"/>
    <mergeCell ref="E15:F15"/>
    <mergeCell ref="E16:F16"/>
    <mergeCell ref="E17:F17"/>
    <mergeCell ref="E18:F18"/>
    <mergeCell ref="E19:F19"/>
    <mergeCell ref="A11:E11"/>
    <mergeCell ref="A12:F12"/>
    <mergeCell ref="A13:F13"/>
    <mergeCell ref="B14:C14"/>
    <mergeCell ref="E14:F14"/>
    <mergeCell ref="A7:D7"/>
    <mergeCell ref="E7:F7"/>
    <mergeCell ref="A8:F8"/>
    <mergeCell ref="B9:F9"/>
    <mergeCell ref="A10:E10"/>
  </mergeCells>
  <conditionalFormatting sqref="B29:C29 B42:C42">
    <cfRule type="containsText" dxfId="29" priority="3" stopIfTrue="1" operator="containsText" text="NO PRESENTA">
      <formula>NOT(ISERROR(SEARCH("NO PRESENTA",B29)))</formula>
    </cfRule>
  </conditionalFormatting>
  <conditionalFormatting sqref="B43:F43">
    <cfRule type="containsText" dxfId="28" priority="4" stopIfTrue="1" operator="containsText" text="NO HABILITADO">
      <formula>NOT(ISERROR(SEARCH("NO HABILITADO",B43)))</formula>
    </cfRule>
  </conditionalFormatting>
  <conditionalFormatting sqref="C15:C19 B20:C20 C22:C23 B25:C28 C30:C31 B32:C33 D34:D35 B35:C35 C36:C37 C41 A43">
    <cfRule type="containsText" dxfId="27" priority="5" stopIfTrue="1" operator="containsText" text="NO CUMPLE">
      <formula>NOT(ISERROR(SEARCH("NO CUMPLE",A15)))</formula>
    </cfRule>
  </conditionalFormatting>
  <conditionalFormatting sqref="C34">
    <cfRule type="containsText" dxfId="26" priority="2" stopIfTrue="1" operator="containsText" text="NO CUMPLE">
      <formula>NOT(ISERROR(SEARCH("NO CUMPLE",C34)))</formula>
    </cfRule>
  </conditionalFormatting>
  <conditionalFormatting sqref="C24:D24">
    <cfRule type="containsText" dxfId="25" priority="1" stopIfTrue="1" operator="containsText" text="NO CUMPLE">
      <formula>NOT(ISERROR(SEARCH("NO CUMPLE",C24)))</formula>
    </cfRule>
  </conditionalFormatting>
  <dataValidations count="10">
    <dataValidation type="list" allowBlank="1" showInputMessage="1" showErrorMessage="1" sqref="B36:B41" xr:uid="{00000000-0002-0000-0400-000000000000}">
      <formula1>$N$23:$N$26</formula1>
    </dataValidation>
    <dataValidation type="date" operator="notBetween" allowBlank="1" showInputMessage="1" showErrorMessage="1" sqref="B23:B24" xr:uid="{00000000-0002-0000-0400-000001000000}">
      <formula1>26665</formula1>
      <formula2>36161</formula2>
    </dataValidation>
    <dataValidation type="list" allowBlank="1" showInputMessage="1" showErrorMessage="1" sqref="B26:C26" xr:uid="{00000000-0002-0000-0400-000002000000}">
      <formula1>$H$27:$H$29</formula1>
    </dataValidation>
    <dataValidation type="list" allowBlank="1" showInputMessage="1" showErrorMessage="1" sqref="B25:C25 B20:C20 C41 C36 B32:C33 B27:C28 C24:D24" xr:uid="{00000000-0002-0000-0400-000003000000}">
      <formula1>$H$26:$H$28</formula1>
    </dataValidation>
    <dataValidation type="list" allowBlank="1" showInputMessage="1" showErrorMessage="1" sqref="B16:B19" xr:uid="{00000000-0002-0000-0400-000004000000}">
      <formula1>$H$23:$H$25</formula1>
    </dataValidation>
    <dataValidation type="list" allowBlank="1" showInputMessage="1" showErrorMessage="1" sqref="E18:F18 B15" xr:uid="{00000000-0002-0000-0400-000005000000}">
      <formula1>$H$23:$H$26</formula1>
    </dataValidation>
    <dataValidation type="list" allowBlank="1" showInputMessage="1" showErrorMessage="1" sqref="B29:C29 B42:C42" xr:uid="{00000000-0002-0000-0400-000006000000}">
      <formula1>$H$20:$H$22</formula1>
    </dataValidation>
    <dataValidation type="list" allowBlank="1" showInputMessage="1" showErrorMessage="1" sqref="C37:C40" xr:uid="{00000000-0002-0000-0400-000007000000}">
      <formula1>$H$15:$H$19</formula1>
    </dataValidation>
    <dataValidation type="list" allowBlank="1" showInputMessage="1" showErrorMessage="1" sqref="B21" xr:uid="{00000000-0002-0000-0400-000008000000}">
      <formula1>$H$21:$H$22</formula1>
    </dataValidation>
    <dataValidation type="list" allowBlank="1" showInputMessage="1" showErrorMessage="1" sqref="B35" xr:uid="{00000000-0002-0000-0400-000009000000}">
      <formula1>$H$27:$H$28</formula1>
    </dataValidation>
  </dataValidations>
  <hyperlinks>
    <hyperlink ref="A47" r:id="rId1" xr:uid="{00000000-0004-0000-0400-000000000000}"/>
  </hyperlinks>
  <printOptions horizontalCentered="1"/>
  <pageMargins left="0.70866141732283472" right="0.70866141732283472" top="0.74803149606299213" bottom="0.74803149606299213" header="0.31496062992125984" footer="0.31496062992125984"/>
  <pageSetup scale="70" orientation="landscape"/>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4"/>
  <sheetViews>
    <sheetView workbookViewId="0">
      <selection activeCell="B11" sqref="B11:C11"/>
    </sheetView>
  </sheetViews>
  <sheetFormatPr baseColWidth="10" defaultColWidth="8.85546875" defaultRowHeight="12.75" x14ac:dyDescent="0.2"/>
  <cols>
    <col min="1" max="1" width="62.28515625" customWidth="1"/>
    <col min="2" max="2" width="11.42578125" customWidth="1"/>
    <col min="3" max="3" width="25.28515625" customWidth="1"/>
    <col min="4" max="4" width="11.42578125" customWidth="1"/>
    <col min="5" max="5" width="32.85546875" customWidth="1"/>
    <col min="6" max="256" width="11.42578125" customWidth="1"/>
  </cols>
  <sheetData>
    <row r="1" spans="1:5" ht="16.5" thickTop="1" thickBot="1" x14ac:dyDescent="0.25">
      <c r="A1" s="155" t="s">
        <v>131</v>
      </c>
      <c r="B1" s="156"/>
      <c r="C1" s="156"/>
      <c r="D1" s="157"/>
      <c r="E1" s="158"/>
    </row>
    <row r="2" spans="1:5" ht="16.5" thickTop="1" thickBot="1" x14ac:dyDescent="0.25">
      <c r="A2" s="159" t="s">
        <v>132</v>
      </c>
      <c r="B2" s="160"/>
      <c r="C2" s="160"/>
      <c r="D2" s="160"/>
      <c r="E2" s="161"/>
    </row>
    <row r="3" spans="1:5" ht="41.45" customHeight="1" thickTop="1" thickBot="1" x14ac:dyDescent="0.25">
      <c r="A3" s="18" t="s">
        <v>4</v>
      </c>
      <c r="B3" s="162" t="s">
        <v>133</v>
      </c>
      <c r="C3" s="162"/>
      <c r="D3" s="162"/>
      <c r="E3" s="162"/>
    </row>
    <row r="4" spans="1:5" ht="15.75" thickTop="1" thickBot="1" x14ac:dyDescent="0.25">
      <c r="A4" s="164" t="s">
        <v>134</v>
      </c>
      <c r="B4" s="164"/>
      <c r="C4" s="164"/>
      <c r="D4" s="164"/>
      <c r="E4" s="38">
        <v>74852739</v>
      </c>
    </row>
    <row r="5" spans="1:5" ht="13.5" thickBot="1" x14ac:dyDescent="0.25">
      <c r="A5" s="165" t="s">
        <v>7</v>
      </c>
      <c r="B5" s="165"/>
      <c r="C5" s="165"/>
      <c r="D5" s="165"/>
      <c r="E5" s="5">
        <v>45202</v>
      </c>
    </row>
    <row r="6" spans="1:5" ht="16.5" thickTop="1" thickBot="1" x14ac:dyDescent="0.3">
      <c r="A6" s="213" t="s">
        <v>73</v>
      </c>
      <c r="B6" s="213"/>
      <c r="C6" s="213"/>
      <c r="D6" s="213"/>
      <c r="E6" s="213"/>
    </row>
    <row r="7" spans="1:5" ht="16.5" thickTop="1" thickBot="1" x14ac:dyDescent="0.25">
      <c r="A7" s="223" t="s">
        <v>135</v>
      </c>
      <c r="B7" s="224"/>
      <c r="C7" s="224"/>
      <c r="D7" s="224"/>
      <c r="E7" s="225"/>
    </row>
    <row r="8" spans="1:5" ht="14.25" thickTop="1" thickBot="1" x14ac:dyDescent="0.25">
      <c r="A8" s="19" t="s">
        <v>136</v>
      </c>
      <c r="B8" s="170" t="s">
        <v>75</v>
      </c>
      <c r="C8" s="170"/>
      <c r="D8" s="171" t="s">
        <v>76</v>
      </c>
      <c r="E8" s="171"/>
    </row>
    <row r="9" spans="1:5" ht="85.9" customHeight="1" thickTop="1" thickBot="1" x14ac:dyDescent="0.25">
      <c r="A9" s="54" t="s">
        <v>137</v>
      </c>
      <c r="B9" s="180" t="s">
        <v>78</v>
      </c>
      <c r="C9" s="180"/>
      <c r="D9" s="221"/>
      <c r="E9" s="222"/>
    </row>
    <row r="10" spans="1:5" ht="150" customHeight="1" thickTop="1" thickBot="1" x14ac:dyDescent="0.25">
      <c r="A10" s="54" t="s">
        <v>138</v>
      </c>
      <c r="B10" s="219" t="s">
        <v>78</v>
      </c>
      <c r="C10" s="220"/>
      <c r="D10" s="81"/>
      <c r="E10" s="80"/>
    </row>
    <row r="11" spans="1:5" ht="140.44999999999999" customHeight="1" thickTop="1" thickBot="1" x14ac:dyDescent="0.25">
      <c r="A11" s="54" t="s">
        <v>139</v>
      </c>
      <c r="B11" s="219" t="s">
        <v>58</v>
      </c>
      <c r="C11" s="220"/>
      <c r="D11" s="81"/>
      <c r="E11" s="82"/>
    </row>
    <row r="12" spans="1:5" ht="162.6" customHeight="1" thickTop="1" thickBot="1" x14ac:dyDescent="0.25">
      <c r="A12" s="54" t="s">
        <v>140</v>
      </c>
      <c r="B12" s="176" t="s">
        <v>58</v>
      </c>
      <c r="C12" s="177"/>
      <c r="D12" s="181"/>
      <c r="E12" s="182"/>
    </row>
    <row r="13" spans="1:5" ht="156.6" customHeight="1" thickTop="1" thickBot="1" x14ac:dyDescent="0.25">
      <c r="A13" s="54" t="s">
        <v>141</v>
      </c>
      <c r="B13" s="180" t="s">
        <v>78</v>
      </c>
      <c r="C13" s="180"/>
      <c r="D13" s="173"/>
      <c r="E13" s="174"/>
    </row>
    <row r="14" spans="1:5" ht="17.25" thickTop="1" thickBot="1" x14ac:dyDescent="0.25">
      <c r="A14" s="54" t="s">
        <v>85</v>
      </c>
      <c r="B14" s="176" t="s">
        <v>58</v>
      </c>
      <c r="C14" s="177"/>
      <c r="D14" s="178"/>
      <c r="E14" s="179"/>
    </row>
    <row r="15" spans="1:5" ht="138" thickTop="1" thickBot="1" x14ac:dyDescent="0.25">
      <c r="A15" s="54" t="s">
        <v>142</v>
      </c>
      <c r="B15" s="180" t="s">
        <v>78</v>
      </c>
      <c r="C15" s="180"/>
      <c r="D15" s="181"/>
      <c r="E15" s="182"/>
    </row>
    <row r="16" spans="1:5" ht="22.5" thickTop="1" thickBot="1" x14ac:dyDescent="0.25">
      <c r="A16" s="55" t="s">
        <v>143</v>
      </c>
      <c r="B16" s="180" t="s">
        <v>78</v>
      </c>
      <c r="C16" s="180"/>
      <c r="D16" s="83"/>
      <c r="E16" s="84"/>
    </row>
    <row r="17" spans="1:5" ht="33" thickTop="1" thickBot="1" x14ac:dyDescent="0.25">
      <c r="A17" s="54" t="s">
        <v>144</v>
      </c>
      <c r="B17" s="180" t="s">
        <v>78</v>
      </c>
      <c r="C17" s="180"/>
      <c r="D17" s="217"/>
      <c r="E17" s="218"/>
    </row>
    <row r="18" spans="1:5" ht="14.25" thickTop="1" thickBot="1" x14ac:dyDescent="0.25">
      <c r="A18" s="54" t="s">
        <v>145</v>
      </c>
      <c r="B18" s="219" t="s">
        <v>78</v>
      </c>
      <c r="C18" s="220"/>
      <c r="D18" s="85"/>
      <c r="E18" s="121"/>
    </row>
    <row r="19" spans="1:5" ht="14.25" thickTop="1" thickBot="1" x14ac:dyDescent="0.25">
      <c r="A19" s="54" t="s">
        <v>146</v>
      </c>
      <c r="B19" s="180" t="s">
        <v>78</v>
      </c>
      <c r="C19" s="180"/>
      <c r="D19" s="181"/>
      <c r="E19" s="182"/>
    </row>
    <row r="20" spans="1:5" ht="14.25" thickTop="1" thickBot="1" x14ac:dyDescent="0.25">
      <c r="A20" s="56" t="s">
        <v>122</v>
      </c>
      <c r="B20" s="211" t="s">
        <v>147</v>
      </c>
      <c r="C20" s="211"/>
      <c r="D20" s="211"/>
      <c r="E20" s="211"/>
    </row>
    <row r="21" spans="1:5" ht="13.5" thickTop="1" x14ac:dyDescent="0.2">
      <c r="A21" s="31"/>
      <c r="B21" s="212"/>
      <c r="C21" s="212"/>
    </row>
    <row r="22" spans="1:5" ht="40.9" customHeight="1" x14ac:dyDescent="0.2">
      <c r="A22" s="32" t="s">
        <v>123</v>
      </c>
      <c r="B22" s="32"/>
    </row>
    <row r="23" spans="1:5" x14ac:dyDescent="0.2">
      <c r="A23" s="11" t="s">
        <v>124</v>
      </c>
      <c r="B23" s="11"/>
      <c r="C23" s="32"/>
    </row>
    <row r="24" spans="1:5" x14ac:dyDescent="0.2">
      <c r="A24" s="33" t="s">
        <v>125</v>
      </c>
      <c r="B24" s="33"/>
    </row>
  </sheetData>
  <protectedRanges>
    <protectedRange sqref="B9:C11 B12 B14:C19" name="Rango1_1"/>
    <protectedRange sqref="B13:C13" name="Rango1_1_1"/>
  </protectedRanges>
  <mergeCells count="30">
    <mergeCell ref="B10:C10"/>
    <mergeCell ref="B11:C11"/>
    <mergeCell ref="D9:E9"/>
    <mergeCell ref="A1:C1"/>
    <mergeCell ref="D1:E1"/>
    <mergeCell ref="A2:E2"/>
    <mergeCell ref="B3:E3"/>
    <mergeCell ref="A4:D4"/>
    <mergeCell ref="A5:D5"/>
    <mergeCell ref="A6:E6"/>
    <mergeCell ref="A7:E7"/>
    <mergeCell ref="B8:C8"/>
    <mergeCell ref="D8:E8"/>
    <mergeCell ref="B9:C9"/>
    <mergeCell ref="D12:E12"/>
    <mergeCell ref="B13:C13"/>
    <mergeCell ref="D13:E13"/>
    <mergeCell ref="B14:C14"/>
    <mergeCell ref="D14:E14"/>
    <mergeCell ref="B12:C12"/>
    <mergeCell ref="B20:E20"/>
    <mergeCell ref="B21:C21"/>
    <mergeCell ref="B15:C15"/>
    <mergeCell ref="D15:E15"/>
    <mergeCell ref="B16:C16"/>
    <mergeCell ref="B17:C17"/>
    <mergeCell ref="D17:E17"/>
    <mergeCell ref="B19:C19"/>
    <mergeCell ref="D19:E19"/>
    <mergeCell ref="B18:C18"/>
  </mergeCells>
  <conditionalFormatting sqref="A20">
    <cfRule type="containsText" dxfId="24" priority="5" stopIfTrue="1" operator="containsText" text="NO CUMPLE">
      <formula>NOT(ISERROR(SEARCH("NO CUMPLE",A20)))</formula>
    </cfRule>
  </conditionalFormatting>
  <conditionalFormatting sqref="B9:C9 B10:B11">
    <cfRule type="containsText" dxfId="23" priority="4" stopIfTrue="1" operator="containsText" text="NO CUMPLE">
      <formula>NOT(ISERROR(SEARCH("NO CUMPLE",B9)))</formula>
    </cfRule>
  </conditionalFormatting>
  <conditionalFormatting sqref="B13:C14">
    <cfRule type="containsText" dxfId="22" priority="2" stopIfTrue="1" operator="containsText" text="NO CUMPLE">
      <formula>NOT(ISERROR(SEARCH("NO CUMPLE",B13)))</formula>
    </cfRule>
  </conditionalFormatting>
  <conditionalFormatting sqref="B16:C17 B18">
    <cfRule type="containsText" dxfId="21" priority="1" stopIfTrue="1" operator="containsText" text="NO CUMPLE">
      <formula>NOT(ISERROR(SEARCH("NO CUMPLE",B16)))</formula>
    </cfRule>
  </conditionalFormatting>
  <conditionalFormatting sqref="B19:C19">
    <cfRule type="containsText" dxfId="20" priority="10" stopIfTrue="1" operator="containsText" text="NO CUMPLE">
      <formula>NOT(ISERROR(SEARCH("NO CUMPLE",B19)))</formula>
    </cfRule>
  </conditionalFormatting>
  <conditionalFormatting sqref="B20:E20">
    <cfRule type="containsText" dxfId="19" priority="9" stopIfTrue="1" operator="containsText" text="NO HABILITADO">
      <formula>NOT(ISERROR(SEARCH("NO HABILITADO",B20)))</formula>
    </cfRule>
  </conditionalFormatting>
  <dataValidations count="1">
    <dataValidation type="list" allowBlank="1" showInputMessage="1" showErrorMessage="1" sqref="B15" xr:uid="{00000000-0002-0000-0500-000000000000}"/>
  </dataValidations>
  <hyperlinks>
    <hyperlink ref="A24" r:id="rId1" xr:uid="{00000000-0004-0000-0500-000000000000}"/>
  </hyperlinks>
  <pageMargins left="0.7" right="0.7" top="0.75" bottom="0.75" header="0.3" footer="0.3"/>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9"/>
  <sheetViews>
    <sheetView topLeftCell="A5" workbookViewId="0">
      <selection activeCell="D22" sqref="D22"/>
    </sheetView>
  </sheetViews>
  <sheetFormatPr baseColWidth="10" defaultColWidth="8.85546875" defaultRowHeight="12.75" x14ac:dyDescent="0.2"/>
  <cols>
    <col min="1" max="1" width="56.85546875" customWidth="1"/>
    <col min="2" max="2" width="11.42578125" customWidth="1"/>
    <col min="3" max="3" width="50.140625" customWidth="1"/>
    <col min="4" max="4" width="11.42578125" customWidth="1"/>
    <col min="5" max="5" width="37.7109375" customWidth="1"/>
    <col min="6" max="256" width="11.42578125" customWidth="1"/>
  </cols>
  <sheetData>
    <row r="1" spans="1:5" ht="68.45" customHeight="1" thickTop="1" thickBot="1" x14ac:dyDescent="0.25">
      <c r="A1" s="226" t="s">
        <v>131</v>
      </c>
      <c r="B1" s="227"/>
      <c r="C1" s="227"/>
      <c r="D1" s="227"/>
      <c r="E1" s="228"/>
    </row>
    <row r="2" spans="1:5" ht="16.5" thickTop="1" thickBot="1" x14ac:dyDescent="0.25">
      <c r="A2" s="159" t="s">
        <v>148</v>
      </c>
      <c r="B2" s="160"/>
      <c r="C2" s="160"/>
      <c r="D2" s="160"/>
      <c r="E2" s="161"/>
    </row>
    <row r="3" spans="1:5" ht="55.9" customHeight="1" thickTop="1" thickBot="1" x14ac:dyDescent="0.25">
      <c r="A3" s="18" t="s">
        <v>4</v>
      </c>
      <c r="B3" s="162" t="s">
        <v>133</v>
      </c>
      <c r="C3" s="162"/>
      <c r="D3" s="162"/>
      <c r="E3" s="162"/>
    </row>
    <row r="4" spans="1:5" ht="15.75" thickTop="1" thickBot="1" x14ac:dyDescent="0.25">
      <c r="A4" s="164" t="s">
        <v>134</v>
      </c>
      <c r="B4" s="164"/>
      <c r="C4" s="164"/>
      <c r="D4" s="164"/>
      <c r="E4" s="38">
        <v>74852739</v>
      </c>
    </row>
    <row r="5" spans="1:5" ht="13.5" thickBot="1" x14ac:dyDescent="0.25">
      <c r="A5" s="165" t="s">
        <v>7</v>
      </c>
      <c r="B5" s="165"/>
      <c r="C5" s="165"/>
      <c r="D5" s="165"/>
      <c r="E5" s="5">
        <v>45202</v>
      </c>
    </row>
    <row r="6" spans="1:5" ht="16.5" thickTop="1" thickBot="1" x14ac:dyDescent="0.3">
      <c r="A6" s="213" t="s">
        <v>73</v>
      </c>
      <c r="B6" s="213"/>
      <c r="C6" s="213"/>
      <c r="D6" s="213"/>
      <c r="E6" s="213"/>
    </row>
    <row r="7" spans="1:5" ht="16.5" thickTop="1" thickBot="1" x14ac:dyDescent="0.25">
      <c r="A7" s="223" t="s">
        <v>149</v>
      </c>
      <c r="B7" s="224"/>
      <c r="C7" s="224"/>
      <c r="D7" s="224"/>
      <c r="E7" s="225"/>
    </row>
    <row r="8" spans="1:5" ht="14.25" thickTop="1" thickBot="1" x14ac:dyDescent="0.25">
      <c r="A8" s="19" t="s">
        <v>136</v>
      </c>
      <c r="B8" s="170" t="s">
        <v>75</v>
      </c>
      <c r="C8" s="170"/>
      <c r="D8" s="171" t="s">
        <v>76</v>
      </c>
      <c r="E8" s="171"/>
    </row>
    <row r="9" spans="1:5" ht="60" customHeight="1" thickTop="1" thickBot="1" x14ac:dyDescent="0.25">
      <c r="A9" s="54" t="s">
        <v>137</v>
      </c>
      <c r="B9" s="180" t="s">
        <v>78</v>
      </c>
      <c r="C9" s="180"/>
      <c r="D9" s="229" t="s">
        <v>150</v>
      </c>
      <c r="E9" s="230"/>
    </row>
    <row r="10" spans="1:5" ht="136.9" customHeight="1" thickTop="1" thickBot="1" x14ac:dyDescent="0.25">
      <c r="A10" s="54" t="s">
        <v>139</v>
      </c>
      <c r="B10" s="219" t="s">
        <v>58</v>
      </c>
      <c r="C10" s="220"/>
      <c r="D10" s="81"/>
      <c r="E10" s="82"/>
    </row>
    <row r="11" spans="1:5" ht="212.45" customHeight="1" thickTop="1" thickBot="1" x14ac:dyDescent="0.25">
      <c r="A11" s="54" t="s">
        <v>140</v>
      </c>
      <c r="B11" s="176" t="s">
        <v>58</v>
      </c>
      <c r="C11" s="177"/>
      <c r="D11" s="181"/>
      <c r="E11" s="182"/>
    </row>
    <row r="12" spans="1:5" ht="159" thickTop="1" thickBot="1" x14ac:dyDescent="0.25">
      <c r="A12" s="54" t="s">
        <v>141</v>
      </c>
      <c r="B12" s="180" t="s">
        <v>58</v>
      </c>
      <c r="C12" s="180"/>
      <c r="D12" s="173"/>
      <c r="E12" s="174"/>
    </row>
    <row r="13" spans="1:5" ht="211.5" thickTop="1" thickBot="1" x14ac:dyDescent="0.25">
      <c r="A13" s="54" t="s">
        <v>151</v>
      </c>
      <c r="B13" s="180" t="s">
        <v>78</v>
      </c>
      <c r="C13" s="180"/>
      <c r="D13" s="181" t="s">
        <v>152</v>
      </c>
      <c r="E13" s="182"/>
    </row>
    <row r="14" spans="1:5" ht="22.5" thickTop="1" thickBot="1" x14ac:dyDescent="0.25">
      <c r="A14" s="55" t="s">
        <v>143</v>
      </c>
      <c r="B14" s="180" t="s">
        <v>78</v>
      </c>
      <c r="C14" s="180"/>
      <c r="D14" s="181" t="s">
        <v>153</v>
      </c>
      <c r="E14" s="182"/>
    </row>
    <row r="15" spans="1:5" ht="33" thickTop="1" thickBot="1" x14ac:dyDescent="0.25">
      <c r="A15" s="54" t="s">
        <v>144</v>
      </c>
      <c r="B15" s="180" t="s">
        <v>78</v>
      </c>
      <c r="C15" s="180"/>
      <c r="D15" s="217" t="s">
        <v>154</v>
      </c>
      <c r="E15" s="218"/>
    </row>
    <row r="16" spans="1:5" ht="14.25" thickTop="1" thickBot="1" x14ac:dyDescent="0.25">
      <c r="A16" s="54" t="s">
        <v>145</v>
      </c>
      <c r="B16" s="219" t="s">
        <v>78</v>
      </c>
      <c r="C16" s="220"/>
      <c r="D16" s="217" t="s">
        <v>155</v>
      </c>
      <c r="E16" s="231"/>
    </row>
    <row r="17" spans="1:5" ht="14.25" thickTop="1" thickBot="1" x14ac:dyDescent="0.25">
      <c r="A17" s="54" t="s">
        <v>146</v>
      </c>
      <c r="B17" s="180" t="s">
        <v>78</v>
      </c>
      <c r="C17" s="180"/>
      <c r="D17" s="181" t="s">
        <v>156</v>
      </c>
      <c r="E17" s="182"/>
    </row>
    <row r="18" spans="1:5" ht="14.25" thickTop="1" thickBot="1" x14ac:dyDescent="0.25">
      <c r="A18" s="56" t="s">
        <v>122</v>
      </c>
      <c r="B18" s="211" t="s">
        <v>147</v>
      </c>
      <c r="C18" s="211"/>
      <c r="D18" s="211"/>
      <c r="E18" s="211"/>
    </row>
    <row r="19" spans="1:5" ht="13.5" thickTop="1" x14ac:dyDescent="0.2"/>
  </sheetData>
  <protectedRanges>
    <protectedRange sqref="B11 B9:C10 B13:C17" name="Rango1_1"/>
    <protectedRange sqref="B12:C12" name="Rango1_1_1"/>
  </protectedRanges>
  <mergeCells count="27">
    <mergeCell ref="B18:E18"/>
    <mergeCell ref="B13:C13"/>
    <mergeCell ref="D13:E13"/>
    <mergeCell ref="B14:C14"/>
    <mergeCell ref="B15:C15"/>
    <mergeCell ref="D15:E15"/>
    <mergeCell ref="D14:E14"/>
    <mergeCell ref="B16:C16"/>
    <mergeCell ref="D16:E16"/>
    <mergeCell ref="B17:C17"/>
    <mergeCell ref="D17:E17"/>
    <mergeCell ref="A1:E1"/>
    <mergeCell ref="B8:C8"/>
    <mergeCell ref="D8:E8"/>
    <mergeCell ref="B9:C9"/>
    <mergeCell ref="D9:E9"/>
    <mergeCell ref="A2:E2"/>
    <mergeCell ref="B3:E3"/>
    <mergeCell ref="A4:D4"/>
    <mergeCell ref="A5:D5"/>
    <mergeCell ref="A6:E6"/>
    <mergeCell ref="A7:E7"/>
    <mergeCell ref="B10:C10"/>
    <mergeCell ref="B11:C11"/>
    <mergeCell ref="D11:E11"/>
    <mergeCell ref="B12:C12"/>
    <mergeCell ref="D12:E12"/>
  </mergeCells>
  <conditionalFormatting sqref="A18">
    <cfRule type="containsText" dxfId="18" priority="4" stopIfTrue="1" operator="containsText" text="NO CUMPLE">
      <formula>NOT(ISERROR(SEARCH("NO CUMPLE",A18)))</formula>
    </cfRule>
  </conditionalFormatting>
  <conditionalFormatting sqref="B9:C9 B10 B17:C17">
    <cfRule type="containsText" dxfId="17" priority="6" stopIfTrue="1" operator="containsText" text="NO CUMPLE">
      <formula>NOT(ISERROR(SEARCH("NO CUMPLE",B9)))</formula>
    </cfRule>
  </conditionalFormatting>
  <conditionalFormatting sqref="B12:C12">
    <cfRule type="containsText" dxfId="16" priority="2" stopIfTrue="1" operator="containsText" text="NO CUMPLE">
      <formula>NOT(ISERROR(SEARCH("NO CUMPLE",B12)))</formula>
    </cfRule>
  </conditionalFormatting>
  <conditionalFormatting sqref="B14:C15 B16">
    <cfRule type="containsText" dxfId="15" priority="1" stopIfTrue="1" operator="containsText" text="NO CUMPLE">
      <formula>NOT(ISERROR(SEARCH("NO CUMPLE",B14)))</formula>
    </cfRule>
  </conditionalFormatting>
  <conditionalFormatting sqref="B18:E18">
    <cfRule type="containsText" dxfId="14" priority="5" stopIfTrue="1" operator="containsText" text="NO HABILITADO">
      <formula>NOT(ISERROR(SEARCH("NO HABILITADO",B18)))</formula>
    </cfRule>
  </conditionalFormatting>
  <dataValidations count="1">
    <dataValidation type="list" allowBlank="1" showInputMessage="1" showErrorMessage="1" sqref="B13" xr:uid="{00000000-0002-0000-0600-000000000000}"/>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3"/>
  <sheetViews>
    <sheetView topLeftCell="A3" workbookViewId="0">
      <selection activeCell="D17" sqref="D17:E17"/>
    </sheetView>
  </sheetViews>
  <sheetFormatPr baseColWidth="10" defaultColWidth="8.85546875" defaultRowHeight="12.75" x14ac:dyDescent="0.2"/>
  <cols>
    <col min="1" max="1" width="65.140625" customWidth="1"/>
    <col min="2" max="2" width="11.42578125" customWidth="1"/>
    <col min="3" max="3" width="35.28515625" customWidth="1"/>
    <col min="4" max="4" width="11.42578125" customWidth="1"/>
    <col min="5" max="5" width="30.28515625" customWidth="1"/>
    <col min="6" max="256" width="11.42578125" customWidth="1"/>
  </cols>
  <sheetData>
    <row r="1" spans="1:5" ht="16.5" thickTop="1" thickBot="1" x14ac:dyDescent="0.25">
      <c r="A1" s="226" t="s">
        <v>131</v>
      </c>
      <c r="B1" s="227"/>
      <c r="C1" s="227"/>
      <c r="D1" s="227"/>
      <c r="E1" s="228"/>
    </row>
    <row r="2" spans="1:5" ht="16.5" thickTop="1" thickBot="1" x14ac:dyDescent="0.25">
      <c r="A2" s="159" t="s">
        <v>148</v>
      </c>
      <c r="B2" s="160"/>
      <c r="C2" s="160"/>
      <c r="D2" s="160"/>
      <c r="E2" s="161"/>
    </row>
    <row r="3" spans="1:5" ht="68.45" customHeight="1" thickTop="1" thickBot="1" x14ac:dyDescent="0.25">
      <c r="A3" s="86" t="s">
        <v>4</v>
      </c>
      <c r="B3" s="162" t="s">
        <v>133</v>
      </c>
      <c r="C3" s="162"/>
      <c r="D3" s="162"/>
      <c r="E3" s="162"/>
    </row>
    <row r="4" spans="1:5" ht="15.75" thickTop="1" thickBot="1" x14ac:dyDescent="0.25">
      <c r="A4" s="236" t="s">
        <v>134</v>
      </c>
      <c r="B4" s="236"/>
      <c r="C4" s="236"/>
      <c r="D4" s="236"/>
      <c r="E4" s="38">
        <v>74852739</v>
      </c>
    </row>
    <row r="5" spans="1:5" ht="13.5" thickBot="1" x14ac:dyDescent="0.25">
      <c r="A5" s="237" t="s">
        <v>7</v>
      </c>
      <c r="B5" s="237"/>
      <c r="C5" s="237"/>
      <c r="D5" s="237"/>
      <c r="E5" s="87">
        <v>45202</v>
      </c>
    </row>
    <row r="6" spans="1:5" ht="16.5" thickTop="1" thickBot="1" x14ac:dyDescent="0.25">
      <c r="A6" s="238" t="s">
        <v>73</v>
      </c>
      <c r="B6" s="238"/>
      <c r="C6" s="238"/>
      <c r="D6" s="238"/>
      <c r="E6" s="238"/>
    </row>
    <row r="7" spans="1:5" ht="16.5" thickTop="1" thickBot="1" x14ac:dyDescent="0.25">
      <c r="A7" s="223" t="s">
        <v>157</v>
      </c>
      <c r="B7" s="224"/>
      <c r="C7" s="224"/>
      <c r="D7" s="224"/>
      <c r="E7" s="225"/>
    </row>
    <row r="8" spans="1:5" ht="14.25" thickTop="1" thickBot="1" x14ac:dyDescent="0.25">
      <c r="A8" s="88" t="s">
        <v>136</v>
      </c>
      <c r="B8" s="170" t="s">
        <v>75</v>
      </c>
      <c r="C8" s="170"/>
      <c r="D8" s="171" t="s">
        <v>76</v>
      </c>
      <c r="E8" s="171"/>
    </row>
    <row r="9" spans="1:5" ht="46.15" customHeight="1" thickTop="1" thickBot="1" x14ac:dyDescent="0.25">
      <c r="A9" s="54" t="s">
        <v>137</v>
      </c>
      <c r="B9" s="180" t="s">
        <v>78</v>
      </c>
      <c r="C9" s="180"/>
      <c r="D9" s="229" t="s">
        <v>158</v>
      </c>
      <c r="E9" s="230"/>
    </row>
    <row r="10" spans="1:5" ht="93.6" customHeight="1" thickTop="1" thickBot="1" x14ac:dyDescent="0.25">
      <c r="A10" s="54" t="s">
        <v>138</v>
      </c>
      <c r="B10" s="219" t="s">
        <v>78</v>
      </c>
      <c r="C10" s="220"/>
      <c r="D10" s="221"/>
      <c r="E10" s="222"/>
    </row>
    <row r="11" spans="1:5" ht="116.45" customHeight="1" thickTop="1" thickBot="1" x14ac:dyDescent="0.25">
      <c r="A11" s="54" t="s">
        <v>139</v>
      </c>
      <c r="B11" s="219" t="s">
        <v>58</v>
      </c>
      <c r="C11" s="220"/>
      <c r="D11" s="221"/>
      <c r="E11" s="222"/>
    </row>
    <row r="12" spans="1:5" ht="180.6" customHeight="1" thickTop="1" thickBot="1" x14ac:dyDescent="0.25">
      <c r="A12" s="54" t="s">
        <v>140</v>
      </c>
      <c r="B12" s="176" t="s">
        <v>58</v>
      </c>
      <c r="C12" s="177"/>
      <c r="D12" s="181"/>
      <c r="E12" s="182"/>
    </row>
    <row r="13" spans="1:5" ht="129" customHeight="1" thickTop="1" thickBot="1" x14ac:dyDescent="0.25">
      <c r="A13" s="54" t="s">
        <v>141</v>
      </c>
      <c r="B13" s="180" t="s">
        <v>78</v>
      </c>
      <c r="C13" s="180"/>
      <c r="D13" s="181" t="s">
        <v>159</v>
      </c>
      <c r="E13" s="182"/>
    </row>
    <row r="14" spans="1:5" ht="117" thickTop="1" thickBot="1" x14ac:dyDescent="0.25">
      <c r="A14" s="54" t="s">
        <v>142</v>
      </c>
      <c r="B14" s="180" t="s">
        <v>78</v>
      </c>
      <c r="C14" s="180"/>
      <c r="D14" s="181" t="s">
        <v>160</v>
      </c>
      <c r="E14" s="182"/>
    </row>
    <row r="15" spans="1:5" ht="22.5" thickTop="1" thickBot="1" x14ac:dyDescent="0.25">
      <c r="A15" s="55" t="s">
        <v>143</v>
      </c>
      <c r="B15" s="180" t="s">
        <v>78</v>
      </c>
      <c r="C15" s="180"/>
      <c r="D15" s="181" t="s">
        <v>161</v>
      </c>
      <c r="E15" s="182"/>
    </row>
    <row r="16" spans="1:5" ht="33" thickTop="1" thickBot="1" x14ac:dyDescent="0.25">
      <c r="A16" s="54" t="s">
        <v>144</v>
      </c>
      <c r="B16" s="180" t="s">
        <v>78</v>
      </c>
      <c r="C16" s="180"/>
      <c r="D16" s="233" t="s">
        <v>162</v>
      </c>
      <c r="E16" s="234"/>
    </row>
    <row r="17" spans="1:5" ht="14.25" thickTop="1" thickBot="1" x14ac:dyDescent="0.25">
      <c r="A17" s="54" t="s">
        <v>145</v>
      </c>
      <c r="B17" s="219" t="s">
        <v>78</v>
      </c>
      <c r="C17" s="220"/>
      <c r="D17" s="233" t="s">
        <v>163</v>
      </c>
      <c r="E17" s="235"/>
    </row>
    <row r="18" spans="1:5" ht="14.25" thickTop="1" thickBot="1" x14ac:dyDescent="0.25">
      <c r="A18" s="54" t="s">
        <v>146</v>
      </c>
      <c r="B18" s="180" t="s">
        <v>78</v>
      </c>
      <c r="C18" s="180"/>
      <c r="D18" s="181" t="s">
        <v>164</v>
      </c>
      <c r="E18" s="182"/>
    </row>
    <row r="19" spans="1:5" ht="14.25" thickTop="1" thickBot="1" x14ac:dyDescent="0.25">
      <c r="A19" s="89" t="s">
        <v>122</v>
      </c>
      <c r="B19" s="211" t="s">
        <v>147</v>
      </c>
      <c r="C19" s="211"/>
      <c r="D19" s="211"/>
      <c r="E19" s="211"/>
    </row>
    <row r="20" spans="1:5" ht="13.5" thickTop="1" x14ac:dyDescent="0.2">
      <c r="A20" s="31"/>
      <c r="B20" s="232"/>
      <c r="C20" s="232"/>
      <c r="D20" s="25"/>
      <c r="E20" s="25"/>
    </row>
    <row r="21" spans="1:5" x14ac:dyDescent="0.2">
      <c r="A21" s="90" t="s">
        <v>123</v>
      </c>
      <c r="B21" s="91"/>
      <c r="C21" s="25"/>
      <c r="D21" s="25"/>
      <c r="E21" s="25"/>
    </row>
    <row r="22" spans="1:5" x14ac:dyDescent="0.2">
      <c r="A22" s="92" t="s">
        <v>124</v>
      </c>
      <c r="B22" s="30"/>
      <c r="C22" s="91"/>
      <c r="D22" s="25"/>
      <c r="E22" s="25"/>
    </row>
    <row r="23" spans="1:5" x14ac:dyDescent="0.2">
      <c r="A23" s="93" t="s">
        <v>125</v>
      </c>
      <c r="B23" s="94"/>
      <c r="C23" s="25"/>
      <c r="D23" s="25"/>
      <c r="E23" s="25"/>
    </row>
  </sheetData>
  <protectedRanges>
    <protectedRange sqref="B9:C11 B12 B14:C18" name="Rango1_1"/>
    <protectedRange sqref="B13:C13" name="Rango1_1_1"/>
  </protectedRanges>
  <mergeCells count="31">
    <mergeCell ref="B10:C10"/>
    <mergeCell ref="D10:E10"/>
    <mergeCell ref="B11:C11"/>
    <mergeCell ref="B12:C12"/>
    <mergeCell ref="A1:E1"/>
    <mergeCell ref="A2:E2"/>
    <mergeCell ref="B3:E3"/>
    <mergeCell ref="A4:D4"/>
    <mergeCell ref="A5:D5"/>
    <mergeCell ref="A6:E6"/>
    <mergeCell ref="A7:E7"/>
    <mergeCell ref="B8:C8"/>
    <mergeCell ref="D8:E8"/>
    <mergeCell ref="B9:C9"/>
    <mergeCell ref="D9:E9"/>
    <mergeCell ref="D11:E11"/>
    <mergeCell ref="B13:C13"/>
    <mergeCell ref="D13:E13"/>
    <mergeCell ref="D12:E12"/>
    <mergeCell ref="B19:E19"/>
    <mergeCell ref="B20:C20"/>
    <mergeCell ref="B14:C14"/>
    <mergeCell ref="D14:E14"/>
    <mergeCell ref="B15:C15"/>
    <mergeCell ref="D15:E15"/>
    <mergeCell ref="B16:C16"/>
    <mergeCell ref="D16:E16"/>
    <mergeCell ref="B17:C17"/>
    <mergeCell ref="D17:E17"/>
    <mergeCell ref="B18:C18"/>
    <mergeCell ref="D18:E18"/>
  </mergeCells>
  <conditionalFormatting sqref="A19">
    <cfRule type="containsText" dxfId="13" priority="5" stopIfTrue="1" operator="containsText" text="NO CUMPLE">
      <formula>NOT(ISERROR(SEARCH("NO CUMPLE",A19)))</formula>
    </cfRule>
  </conditionalFormatting>
  <conditionalFormatting sqref="B9:C9 B10:B11">
    <cfRule type="containsText" dxfId="12" priority="4" stopIfTrue="1" operator="containsText" text="NO CUMPLE">
      <formula>NOT(ISERROR(SEARCH("NO CUMPLE",B9)))</formula>
    </cfRule>
  </conditionalFormatting>
  <conditionalFormatting sqref="B13:C13">
    <cfRule type="containsText" dxfId="11" priority="2" stopIfTrue="1" operator="containsText" text="NO CUMPLE">
      <formula>NOT(ISERROR(SEARCH("NO CUMPLE",B13)))</formula>
    </cfRule>
  </conditionalFormatting>
  <conditionalFormatting sqref="B15:C16 B17">
    <cfRule type="containsText" dxfId="10" priority="1" stopIfTrue="1" operator="containsText" text="NO CUMPLE">
      <formula>NOT(ISERROR(SEARCH("NO CUMPLE",B15)))</formula>
    </cfRule>
  </conditionalFormatting>
  <conditionalFormatting sqref="B18:C18">
    <cfRule type="containsText" dxfId="9" priority="10" stopIfTrue="1" operator="containsText" text="NO CUMPLE">
      <formula>NOT(ISERROR(SEARCH("NO CUMPLE",B18)))</formula>
    </cfRule>
  </conditionalFormatting>
  <conditionalFormatting sqref="B19:E19">
    <cfRule type="containsText" dxfId="8" priority="9" stopIfTrue="1" operator="containsText" text="NO HABILITADO">
      <formula>NOT(ISERROR(SEARCH("NO HABILITADO",B19)))</formula>
    </cfRule>
  </conditionalFormatting>
  <dataValidations count="1">
    <dataValidation type="list" allowBlank="1" showInputMessage="1" showErrorMessage="1" sqref="B14" xr:uid="{00000000-0002-0000-0700-000000000000}"/>
  </dataValidations>
  <hyperlinks>
    <hyperlink ref="A23" r:id="rId1" xr:uid="{00000000-0004-0000-07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56"/>
  <sheetViews>
    <sheetView topLeftCell="A15" zoomScale="110" zoomScaleNormal="110" workbookViewId="0">
      <selection activeCell="Q17" sqref="Q17"/>
    </sheetView>
  </sheetViews>
  <sheetFormatPr baseColWidth="10" defaultColWidth="11.42578125" defaultRowHeight="12.75" x14ac:dyDescent="0.2"/>
  <cols>
    <col min="1" max="1" width="58.140625" style="106" customWidth="1"/>
    <col min="2" max="2" width="19.42578125" style="95" customWidth="1"/>
    <col min="3" max="3" width="13.7109375" style="95" customWidth="1"/>
    <col min="4" max="4" width="13.42578125" style="95" customWidth="1"/>
    <col min="5" max="5" width="28.42578125" style="95" customWidth="1"/>
    <col min="6" max="6" width="16.7109375" style="95" hidden="1" customWidth="1"/>
    <col min="7" max="7" width="18.28515625" style="95" hidden="1" customWidth="1"/>
    <col min="8" max="10" width="16.7109375" style="95" hidden="1" customWidth="1"/>
    <col min="11" max="11" width="16.7109375" style="95" customWidth="1"/>
    <col min="12" max="16" width="16.7109375" style="95" hidden="1" customWidth="1"/>
    <col min="17" max="18" width="16.7109375" style="95" customWidth="1"/>
    <col min="19" max="16384" width="11.42578125" style="95"/>
  </cols>
  <sheetData>
    <row r="1" spans="1:9" ht="15.75" thickTop="1" thickBot="1" x14ac:dyDescent="0.25">
      <c r="A1" s="239" t="s">
        <v>131</v>
      </c>
      <c r="B1" s="240"/>
      <c r="C1" s="240"/>
      <c r="D1" s="240"/>
      <c r="E1" s="241"/>
    </row>
    <row r="2" spans="1:9" ht="15.75" thickTop="1" thickBot="1" x14ac:dyDescent="0.25">
      <c r="A2" s="252" t="s">
        <v>148</v>
      </c>
      <c r="B2" s="253"/>
      <c r="C2" s="253"/>
      <c r="D2" s="253"/>
      <c r="E2" s="254"/>
    </row>
    <row r="3" spans="1:9" ht="46.15" customHeight="1" thickTop="1" thickBot="1" x14ac:dyDescent="0.25">
      <c r="A3" s="96" t="s">
        <v>4</v>
      </c>
      <c r="B3" s="255" t="s">
        <v>133</v>
      </c>
      <c r="C3" s="255"/>
      <c r="D3" s="255"/>
      <c r="E3" s="255"/>
    </row>
    <row r="4" spans="1:9" ht="35.25" customHeight="1" thickTop="1" thickBot="1" x14ac:dyDescent="0.25">
      <c r="A4" s="256" t="s">
        <v>165</v>
      </c>
      <c r="B4" s="256"/>
      <c r="C4" s="256"/>
      <c r="D4" s="256"/>
      <c r="E4" s="97">
        <v>74852739</v>
      </c>
    </row>
    <row r="5" spans="1:9" ht="20.25" customHeight="1" thickBot="1" x14ac:dyDescent="0.25">
      <c r="A5" s="257" t="s">
        <v>7</v>
      </c>
      <c r="B5" s="257"/>
      <c r="C5" s="257"/>
      <c r="D5" s="257"/>
      <c r="E5" s="98">
        <v>45202</v>
      </c>
    </row>
    <row r="6" spans="1:9" ht="20.25" customHeight="1" thickTop="1" thickBot="1" x14ac:dyDescent="0.25">
      <c r="A6" s="258" t="s">
        <v>73</v>
      </c>
      <c r="B6" s="258"/>
      <c r="C6" s="258"/>
      <c r="D6" s="258"/>
      <c r="E6" s="258"/>
    </row>
    <row r="7" spans="1:9" ht="42" customHeight="1" thickTop="1" thickBot="1" x14ac:dyDescent="0.25">
      <c r="A7" s="259" t="s">
        <v>70</v>
      </c>
      <c r="B7" s="260"/>
      <c r="C7" s="260"/>
      <c r="D7" s="260"/>
      <c r="E7" s="261"/>
    </row>
    <row r="8" spans="1:9" ht="39" customHeight="1" thickTop="1" thickBot="1" x14ac:dyDescent="0.25">
      <c r="A8" s="99" t="s">
        <v>136</v>
      </c>
      <c r="B8" s="262" t="s">
        <v>75</v>
      </c>
      <c r="C8" s="262"/>
      <c r="D8" s="263" t="s">
        <v>76</v>
      </c>
      <c r="E8" s="263"/>
    </row>
    <row r="9" spans="1:9" ht="51" customHeight="1" thickTop="1" thickBot="1" x14ac:dyDescent="0.25">
      <c r="A9" s="54" t="s">
        <v>137</v>
      </c>
      <c r="B9" s="244" t="s">
        <v>78</v>
      </c>
      <c r="C9" s="244"/>
      <c r="D9" s="250" t="s">
        <v>166</v>
      </c>
      <c r="E9" s="251"/>
    </row>
    <row r="10" spans="1:9" ht="103.15" customHeight="1" thickTop="1" thickBot="1" x14ac:dyDescent="0.25">
      <c r="A10" s="54" t="s">
        <v>139</v>
      </c>
      <c r="B10" s="246" t="s">
        <v>58</v>
      </c>
      <c r="C10" s="247"/>
      <c r="D10" s="101"/>
      <c r="E10" s="102"/>
    </row>
    <row r="11" spans="1:9" ht="210" customHeight="1" thickTop="1" thickBot="1" x14ac:dyDescent="0.25">
      <c r="A11" s="54" t="s">
        <v>140</v>
      </c>
      <c r="B11" s="248" t="s">
        <v>58</v>
      </c>
      <c r="C11" s="249"/>
      <c r="D11" s="242"/>
      <c r="E11" s="243"/>
      <c r="G11" s="104">
        <f>ROUNDDOWN(E11*10%,0)</f>
        <v>0</v>
      </c>
    </row>
    <row r="12" spans="1:9" ht="150" customHeight="1" thickTop="1" thickBot="1" x14ac:dyDescent="0.25">
      <c r="A12" s="54" t="s">
        <v>141</v>
      </c>
      <c r="B12" s="244" t="s">
        <v>78</v>
      </c>
      <c r="C12" s="244"/>
      <c r="D12" s="242" t="s">
        <v>167</v>
      </c>
      <c r="E12" s="243"/>
    </row>
    <row r="13" spans="1:9" ht="18.75" hidden="1" customHeight="1" thickTop="1" thickBot="1" x14ac:dyDescent="0.25">
      <c r="A13" s="54"/>
      <c r="B13" s="103"/>
      <c r="C13" s="100" t="e">
        <f>IF(B13=#REF!,$G$15,IF(B13=G17,#REF!,IF(B13=G17,$G$17)))</f>
        <v>#REF!</v>
      </c>
      <c r="D13" s="245"/>
      <c r="E13" s="245"/>
    </row>
    <row r="14" spans="1:9" ht="18.75" hidden="1" customHeight="1" thickTop="1" thickBot="1" x14ac:dyDescent="0.25">
      <c r="A14" s="54"/>
      <c r="B14" s="103"/>
      <c r="C14" s="100" t="e">
        <f>IF(B14=#REF!,$G$15,IF(B14=G17,$G13))</f>
        <v>#REF!</v>
      </c>
      <c r="D14" s="245"/>
      <c r="E14" s="245"/>
      <c r="I14" s="95">
        <v>1</v>
      </c>
    </row>
    <row r="15" spans="1:9" ht="175.9" customHeight="1" thickTop="1" thickBot="1" x14ac:dyDescent="0.25">
      <c r="A15" s="54" t="s">
        <v>168</v>
      </c>
      <c r="B15" s="244" t="s">
        <v>78</v>
      </c>
      <c r="C15" s="244"/>
      <c r="D15" s="242" t="s">
        <v>169</v>
      </c>
      <c r="E15" s="243"/>
      <c r="F15" s="95" t="e">
        <f>IF($C$15=#REF!,I14,#REF!)</f>
        <v>#REF!</v>
      </c>
      <c r="G15" s="95" t="s">
        <v>78</v>
      </c>
      <c r="H15" s="95">
        <v>30</v>
      </c>
      <c r="I15" s="105" t="e">
        <f>DAYS360(E12,#REF!)+1</f>
        <v>#REF!</v>
      </c>
    </row>
    <row r="16" spans="1:9" ht="37.5" customHeight="1" thickTop="1" thickBot="1" x14ac:dyDescent="0.25">
      <c r="A16" s="55" t="s">
        <v>143</v>
      </c>
      <c r="B16" s="244" t="s">
        <v>78</v>
      </c>
      <c r="C16" s="244"/>
      <c r="D16" s="242" t="s">
        <v>170</v>
      </c>
      <c r="E16" s="243"/>
      <c r="I16" s="105"/>
    </row>
    <row r="17" spans="1:14" ht="75" customHeight="1" thickTop="1" thickBot="1" x14ac:dyDescent="0.25">
      <c r="A17" s="54" t="s">
        <v>144</v>
      </c>
      <c r="B17" s="244" t="s">
        <v>78</v>
      </c>
      <c r="C17" s="244"/>
      <c r="D17" s="264" t="s">
        <v>162</v>
      </c>
      <c r="E17" s="265"/>
      <c r="G17" s="95" t="s">
        <v>87</v>
      </c>
      <c r="I17" s="105"/>
    </row>
    <row r="18" spans="1:14" ht="75" customHeight="1" thickTop="1" thickBot="1" x14ac:dyDescent="0.25">
      <c r="A18" s="54" t="s">
        <v>145</v>
      </c>
      <c r="B18" s="246" t="s">
        <v>78</v>
      </c>
      <c r="C18" s="247"/>
      <c r="D18" s="264" t="s">
        <v>171</v>
      </c>
      <c r="E18" s="266"/>
      <c r="I18" s="105"/>
    </row>
    <row r="19" spans="1:14" ht="35.25" customHeight="1" thickTop="1" thickBot="1" x14ac:dyDescent="0.25">
      <c r="A19" s="106" t="s">
        <v>172</v>
      </c>
      <c r="B19" s="244" t="s">
        <v>78</v>
      </c>
      <c r="C19" s="244"/>
      <c r="D19" s="242" t="s">
        <v>173</v>
      </c>
      <c r="E19" s="243"/>
      <c r="I19" s="105"/>
    </row>
    <row r="20" spans="1:14" ht="17.25" customHeight="1" thickTop="1" thickBot="1" x14ac:dyDescent="0.25">
      <c r="A20" s="89" t="s">
        <v>122</v>
      </c>
      <c r="B20" s="267" t="s">
        <v>147</v>
      </c>
      <c r="C20" s="267"/>
      <c r="D20" s="267"/>
      <c r="E20" s="267"/>
      <c r="F20" s="107" t="e">
        <f>IF($C$20=#REF!,I14,#REF!)</f>
        <v>#REF!</v>
      </c>
      <c r="G20" s="95" t="s">
        <v>102</v>
      </c>
    </row>
    <row r="21" spans="1:14" ht="19.5" customHeight="1" thickTop="1" x14ac:dyDescent="0.2">
      <c r="A21" s="108"/>
      <c r="B21" s="268"/>
      <c r="C21" s="268"/>
      <c r="F21" s="95" t="e">
        <f>IF($C$21=#REF!,I14,#REF!)</f>
        <v>#REF!</v>
      </c>
    </row>
    <row r="22" spans="1:14" ht="19.5" customHeight="1" x14ac:dyDescent="0.2">
      <c r="A22" s="109" t="s">
        <v>123</v>
      </c>
      <c r="B22" s="110"/>
      <c r="F22" s="95" t="e">
        <f>IF($C$22=#REF!,I14,#REF!)</f>
        <v>#REF!</v>
      </c>
      <c r="G22" s="95" t="b">
        <v>0</v>
      </c>
    </row>
    <row r="23" spans="1:14" ht="19.5" customHeight="1" x14ac:dyDescent="0.2">
      <c r="A23" s="106" t="s">
        <v>124</v>
      </c>
      <c r="C23" s="110"/>
      <c r="F23" s="95" t="e">
        <f>IF($B$23=#REF!,I14,#REF!)</f>
        <v>#REF!</v>
      </c>
    </row>
    <row r="24" spans="1:14" ht="10.5" customHeight="1" x14ac:dyDescent="0.2">
      <c r="A24" s="111" t="s">
        <v>125</v>
      </c>
      <c r="B24" s="112"/>
      <c r="F24" s="95" t="e">
        <f>SUM(F20:F23)</f>
        <v>#REF!</v>
      </c>
    </row>
    <row r="25" spans="1:14" ht="24.75" hidden="1" customHeight="1" x14ac:dyDescent="0.2">
      <c r="A25" s="269"/>
      <c r="B25" s="269"/>
      <c r="C25" s="269"/>
      <c r="D25" s="269"/>
      <c r="E25" s="269"/>
    </row>
    <row r="26" spans="1:14" ht="19.5" hidden="1" customHeight="1" x14ac:dyDescent="0.2">
      <c r="A26" s="270" t="s">
        <v>174</v>
      </c>
      <c r="B26" s="270"/>
      <c r="C26" s="270"/>
      <c r="D26" s="270"/>
      <c r="E26" s="270"/>
    </row>
    <row r="27" spans="1:14" ht="24.75" hidden="1" customHeight="1" x14ac:dyDescent="0.2">
      <c r="A27" s="248" t="s">
        <v>175</v>
      </c>
      <c r="B27" s="271"/>
      <c r="C27" s="271"/>
      <c r="D27" s="271"/>
      <c r="E27" s="249"/>
    </row>
    <row r="28" spans="1:14" ht="22.5" hidden="1" customHeight="1" x14ac:dyDescent="0.2">
      <c r="A28" s="183" t="s">
        <v>176</v>
      </c>
      <c r="B28" s="272" t="s">
        <v>87</v>
      </c>
      <c r="C28" s="273"/>
      <c r="D28" s="274"/>
      <c r="E28" s="275"/>
      <c r="F28" s="95" t="e">
        <f>IF($B$28=#REF!,I14,#REF!)</f>
        <v>#REF!</v>
      </c>
    </row>
    <row r="29" spans="1:14" ht="20.25" hidden="1" customHeight="1" x14ac:dyDescent="0.2">
      <c r="A29" s="183"/>
      <c r="B29" s="113">
        <v>43894</v>
      </c>
      <c r="C29" s="114" t="e">
        <f>IF(B29=G21,G22,IF(H29&gt;#REF!,#REF!,$G$15))</f>
        <v>#REF!</v>
      </c>
      <c r="D29" s="276"/>
      <c r="E29" s="277"/>
      <c r="F29" s="95" t="e">
        <f>IF($C$29=#REF!,I14,#REF!)</f>
        <v>#REF!</v>
      </c>
      <c r="H29" s="115">
        <f>DAYS360(B29,E12)+1</f>
        <v>-43263</v>
      </c>
      <c r="N29" s="95">
        <f>+B24</f>
        <v>0</v>
      </c>
    </row>
    <row r="30" spans="1:14" ht="18" hidden="1" customHeight="1" x14ac:dyDescent="0.2">
      <c r="A30" s="55" t="s">
        <v>177</v>
      </c>
      <c r="B30" s="278" t="s">
        <v>78</v>
      </c>
      <c r="C30" s="278"/>
      <c r="D30" s="245"/>
      <c r="E30" s="245"/>
      <c r="F30" s="95" t="e">
        <f>IF($C$30=#REF!,I14,#REF!)</f>
        <v>#REF!</v>
      </c>
    </row>
    <row r="31" spans="1:14" ht="19.5" hidden="1" customHeight="1" x14ac:dyDescent="0.2">
      <c r="A31" s="55" t="s">
        <v>178</v>
      </c>
      <c r="B31" s="278" t="s">
        <v>99</v>
      </c>
      <c r="C31" s="278"/>
      <c r="D31" s="245"/>
      <c r="E31" s="245"/>
      <c r="F31" s="95" t="e">
        <f>IF($B$31=#REF!,I14,#REF!)</f>
        <v>#REF!</v>
      </c>
    </row>
    <row r="32" spans="1:14" ht="38.25" hidden="1" customHeight="1" x14ac:dyDescent="0.2">
      <c r="A32" s="55" t="s">
        <v>179</v>
      </c>
      <c r="B32" s="278" t="s">
        <v>78</v>
      </c>
      <c r="C32" s="278"/>
      <c r="D32" s="279"/>
      <c r="E32" s="280"/>
      <c r="F32" s="95" t="e">
        <f>IF($B$32=#REF!,I14,#REF!)</f>
        <v>#REF!</v>
      </c>
    </row>
    <row r="33" spans="1:9" ht="18.75" hidden="1" customHeight="1" x14ac:dyDescent="0.2">
      <c r="A33" s="55" t="s">
        <v>180</v>
      </c>
      <c r="B33" s="278" t="s">
        <v>78</v>
      </c>
      <c r="C33" s="278"/>
      <c r="D33" s="245"/>
      <c r="E33" s="245"/>
      <c r="F33" s="95" t="e">
        <f>IF($B$33=#REF!,I14,#REF!)</f>
        <v>#REF!</v>
      </c>
    </row>
    <row r="34" spans="1:9" ht="18" hidden="1" customHeight="1" x14ac:dyDescent="0.2">
      <c r="A34" s="55" t="s">
        <v>181</v>
      </c>
      <c r="B34" s="278" t="s">
        <v>78</v>
      </c>
      <c r="C34" s="278"/>
      <c r="D34" s="281"/>
      <c r="E34" s="282"/>
      <c r="F34" s="95" t="e">
        <f>IF($B$34=#REF!,I14,#REF!)</f>
        <v>#REF!</v>
      </c>
      <c r="H34" s="115">
        <f>DAYS360(B35,E12)</f>
        <v>-43272</v>
      </c>
      <c r="I34" s="95">
        <v>31</v>
      </c>
    </row>
    <row r="35" spans="1:9" ht="17.25" hidden="1" customHeight="1" x14ac:dyDescent="0.2">
      <c r="A35" s="55" t="s">
        <v>182</v>
      </c>
      <c r="B35" s="116">
        <v>43902</v>
      </c>
      <c r="C35" s="114" t="e">
        <f>IF(B34=G21,G22,IF(#REF!=#REF!,#REF!,IF(H34&lt;$I$34,$G$15,#REF!)))</f>
        <v>#REF!</v>
      </c>
      <c r="D35" s="283"/>
      <c r="E35" s="284"/>
      <c r="F35" s="95" t="e">
        <f>IF($C$35=#REF!,I14,#REF!)</f>
        <v>#REF!</v>
      </c>
    </row>
    <row r="36" spans="1:9" ht="14.25" hidden="1" thickTop="1" thickBot="1" x14ac:dyDescent="0.25">
      <c r="A36" s="55" t="s">
        <v>183</v>
      </c>
      <c r="B36" s="117" t="s">
        <v>87</v>
      </c>
      <c r="C36" s="118" t="s">
        <v>78</v>
      </c>
      <c r="D36" s="245"/>
      <c r="E36" s="245"/>
      <c r="F36" s="95" t="e">
        <f>IF($C$36=#REF!,I14,#REF!)</f>
        <v>#REF!</v>
      </c>
    </row>
    <row r="37" spans="1:9" ht="14.25" hidden="1" thickTop="1" thickBot="1" x14ac:dyDescent="0.25">
      <c r="A37" s="55" t="s">
        <v>184</v>
      </c>
      <c r="B37" s="117" t="s">
        <v>87</v>
      </c>
      <c r="C37" s="114" t="s">
        <v>78</v>
      </c>
      <c r="D37" s="245"/>
      <c r="E37" s="245"/>
      <c r="F37" s="95" t="e">
        <f>IF($C$37=#REF!,I14,#REF!)</f>
        <v>#REF!</v>
      </c>
    </row>
    <row r="38" spans="1:9" ht="18" hidden="1" customHeight="1" x14ac:dyDescent="0.2">
      <c r="A38" s="55" t="s">
        <v>185</v>
      </c>
      <c r="B38" s="278" t="s">
        <v>58</v>
      </c>
      <c r="C38" s="278"/>
      <c r="D38" s="285"/>
      <c r="E38" s="286"/>
      <c r="F38" s="95" t="e">
        <f>IF($B$38=#REF!,I14,#REF!)</f>
        <v>#REF!</v>
      </c>
    </row>
    <row r="39" spans="1:9" ht="14.25" hidden="1" thickTop="1" thickBot="1" x14ac:dyDescent="0.25">
      <c r="A39" s="119" t="s">
        <v>186</v>
      </c>
      <c r="B39" s="287" t="e">
        <f>IF($F$39=#REF!,#REF!,#REF!)</f>
        <v>#REF!</v>
      </c>
      <c r="C39" s="287"/>
      <c r="D39" s="287"/>
      <c r="E39" s="287"/>
      <c r="F39" s="95" t="e">
        <f>SUM(F28:F38)</f>
        <v>#REF!</v>
      </c>
    </row>
    <row r="40" spans="1:9" ht="39" hidden="1" customHeight="1" x14ac:dyDescent="0.2">
      <c r="A40" s="288" t="s">
        <v>187</v>
      </c>
      <c r="B40" s="288"/>
      <c r="C40" s="288"/>
      <c r="D40" s="288"/>
      <c r="E40" s="288"/>
    </row>
    <row r="41" spans="1:9" ht="20.25" hidden="1" customHeight="1" x14ac:dyDescent="0.2">
      <c r="A41" s="289" t="s">
        <v>188</v>
      </c>
      <c r="B41" s="290"/>
      <c r="C41" s="290"/>
      <c r="D41" s="290"/>
      <c r="E41" s="291"/>
    </row>
    <row r="42" spans="1:9" ht="18.75" hidden="1" customHeight="1" x14ac:dyDescent="0.2">
      <c r="A42" s="183" t="s">
        <v>189</v>
      </c>
      <c r="B42" s="272" t="s">
        <v>87</v>
      </c>
      <c r="C42" s="273"/>
      <c r="D42" s="281"/>
      <c r="E42" s="282"/>
      <c r="F42" s="95" t="e">
        <f>IF($B$42=#REF!,I14,#REF!)</f>
        <v>#REF!</v>
      </c>
      <c r="H42" s="115">
        <f>DAYS360(B43,E12)+1</f>
        <v>1</v>
      </c>
    </row>
    <row r="43" spans="1:9" ht="18" hidden="1" customHeight="1" x14ac:dyDescent="0.2">
      <c r="A43" s="183"/>
      <c r="B43" s="113"/>
      <c r="C43" s="114" t="b">
        <f>IF(B43=G21,G22,IF(H42&gt;#REF!,#REF!,$G$15))</f>
        <v>0</v>
      </c>
      <c r="D43" s="283"/>
      <c r="E43" s="284"/>
      <c r="F43" s="95" t="e">
        <f>IF($C$42=#REF!,I14,#REF!)</f>
        <v>#REF!</v>
      </c>
      <c r="H43" s="95">
        <f>DAYS360(B49,E12)</f>
        <v>0</v>
      </c>
      <c r="I43" s="95">
        <v>31</v>
      </c>
    </row>
    <row r="44" spans="1:9" ht="18.75" hidden="1" customHeight="1" x14ac:dyDescent="0.2">
      <c r="A44" s="55" t="s">
        <v>177</v>
      </c>
      <c r="B44" s="278" t="s">
        <v>78</v>
      </c>
      <c r="C44" s="278"/>
      <c r="D44" s="245"/>
      <c r="E44" s="245"/>
      <c r="F44" s="95" t="e">
        <f>IF($B$44=#REF!,I14,#REF!)</f>
        <v>#REF!</v>
      </c>
    </row>
    <row r="45" spans="1:9" ht="14.25" hidden="1" thickTop="1" thickBot="1" x14ac:dyDescent="0.25">
      <c r="A45" s="55" t="s">
        <v>178</v>
      </c>
      <c r="B45" s="278" t="s">
        <v>99</v>
      </c>
      <c r="C45" s="278"/>
      <c r="D45" s="245"/>
      <c r="E45" s="245"/>
      <c r="F45" s="95" t="e">
        <f>IF($B$45=#REF!,I14,#REF!)</f>
        <v>#REF!</v>
      </c>
    </row>
    <row r="46" spans="1:9" ht="27" hidden="1" customHeight="1" x14ac:dyDescent="0.2">
      <c r="A46" s="55" t="s">
        <v>179</v>
      </c>
      <c r="B46" s="278" t="s">
        <v>78</v>
      </c>
      <c r="C46" s="278"/>
      <c r="D46" s="245"/>
      <c r="E46" s="245"/>
      <c r="F46" s="95" t="e">
        <f>IF($B$46=#REF!,I14,#REF!)</f>
        <v>#REF!</v>
      </c>
    </row>
    <row r="47" spans="1:9" ht="18.75" hidden="1" customHeight="1" x14ac:dyDescent="0.2">
      <c r="A47" s="55" t="s">
        <v>180</v>
      </c>
      <c r="B47" s="278" t="s">
        <v>78</v>
      </c>
      <c r="C47" s="278"/>
      <c r="D47" s="245"/>
      <c r="E47" s="245"/>
      <c r="F47" s="95" t="e">
        <f>IF($B$47=#REF!,I14,#REF!)</f>
        <v>#REF!</v>
      </c>
    </row>
    <row r="48" spans="1:9" ht="16.5" hidden="1" customHeight="1" x14ac:dyDescent="0.2">
      <c r="A48" s="55" t="s">
        <v>190</v>
      </c>
      <c r="B48" s="278" t="s">
        <v>78</v>
      </c>
      <c r="C48" s="278"/>
      <c r="D48" s="281"/>
      <c r="E48" s="282"/>
      <c r="F48" s="95" t="e">
        <f>IF($B$48=#REF!,I14,#REF!)</f>
        <v>#REF!</v>
      </c>
    </row>
    <row r="49" spans="1:6" ht="19.5" hidden="1" customHeight="1" x14ac:dyDescent="0.2">
      <c r="A49" s="55" t="s">
        <v>191</v>
      </c>
      <c r="B49" s="113"/>
      <c r="C49" s="114"/>
      <c r="D49" s="283"/>
      <c r="E49" s="284"/>
      <c r="F49" s="95" t="e">
        <f>IF($C$49=#REF!,I14,#REF!)</f>
        <v>#REF!</v>
      </c>
    </row>
    <row r="50" spans="1:6" ht="17.25" hidden="1" customHeight="1" x14ac:dyDescent="0.2">
      <c r="A50" s="55" t="s">
        <v>183</v>
      </c>
      <c r="B50" s="117" t="s">
        <v>87</v>
      </c>
      <c r="C50" s="118" t="s">
        <v>78</v>
      </c>
      <c r="D50" s="245"/>
      <c r="E50" s="245"/>
      <c r="F50" s="95" t="e">
        <f>IF($C$50=#REF!,I14,#REF!)</f>
        <v>#REF!</v>
      </c>
    </row>
    <row r="51" spans="1:6" ht="15.75" hidden="1" customHeight="1" x14ac:dyDescent="0.2">
      <c r="A51" s="55" t="s">
        <v>184</v>
      </c>
      <c r="B51" s="117" t="s">
        <v>87</v>
      </c>
      <c r="C51" s="114" t="s">
        <v>78</v>
      </c>
      <c r="D51" s="245"/>
      <c r="E51" s="245"/>
      <c r="F51" s="95" t="e">
        <f>IF($C$51=#REF!,I14,#REF!)</f>
        <v>#REF!</v>
      </c>
    </row>
    <row r="52" spans="1:6" ht="17.25" hidden="1" customHeight="1" x14ac:dyDescent="0.2">
      <c r="A52" s="55" t="s">
        <v>185</v>
      </c>
      <c r="B52" s="278" t="s">
        <v>87</v>
      </c>
      <c r="C52" s="278"/>
      <c r="D52" s="285"/>
      <c r="E52" s="286"/>
      <c r="F52" s="95" t="e">
        <f>IF($B$52=#REF!,I14,#REF!)</f>
        <v>#REF!</v>
      </c>
    </row>
    <row r="53" spans="1:6" ht="12" hidden="1" customHeight="1" x14ac:dyDescent="0.2">
      <c r="A53" s="119" t="s">
        <v>186</v>
      </c>
      <c r="B53" s="292" t="e">
        <f>IF($F$53=#REF!,#REF!,#REF!)</f>
        <v>#REF!</v>
      </c>
      <c r="C53" s="293"/>
      <c r="D53" s="293"/>
      <c r="E53" s="294"/>
      <c r="F53" s="95" t="e">
        <f>SUM(F42:F52)</f>
        <v>#REF!</v>
      </c>
    </row>
    <row r="54" spans="1:6" ht="6.75" hidden="1" customHeight="1" x14ac:dyDescent="0.2">
      <c r="F54" s="95" t="e">
        <f>SUM(F43:F53)</f>
        <v>#REF!</v>
      </c>
    </row>
    <row r="55" spans="1:6" ht="31.5" hidden="1" thickTop="1" thickBot="1" x14ac:dyDescent="0.25">
      <c r="A55" s="120" t="s">
        <v>192</v>
      </c>
      <c r="B55" s="287"/>
      <c r="C55" s="287"/>
      <c r="D55" s="287"/>
      <c r="E55" s="287"/>
      <c r="F55" s="95" t="e">
        <f>SUM(#REF!+F24+F39+F53)</f>
        <v>#REF!</v>
      </c>
    </row>
    <row r="56" spans="1:6" hidden="1" x14ac:dyDescent="0.2"/>
  </sheetData>
  <protectedRanges>
    <protectedRange sqref="B41:C41 B29 B30:C34 C36 B40 B27:C27 B26 B35 B43 B44:C48 C49:C50 B52:C52 B38:C38" name="Rango1"/>
    <protectedRange sqref="B10:C10 B11 B15:C18 B19:C19 B13:C14 B9:C9" name="Rango1_1"/>
    <protectedRange sqref="B12:C12" name="Rango1_1_1"/>
  </protectedRanges>
  <mergeCells count="72">
    <mergeCell ref="B52:C52"/>
    <mergeCell ref="D52:E52"/>
    <mergeCell ref="B53:E53"/>
    <mergeCell ref="B55:E55"/>
    <mergeCell ref="B47:C47"/>
    <mergeCell ref="D47:E47"/>
    <mergeCell ref="B48:C48"/>
    <mergeCell ref="D48:E49"/>
    <mergeCell ref="D50:E50"/>
    <mergeCell ref="D51:E51"/>
    <mergeCell ref="B44:C44"/>
    <mergeCell ref="D44:E44"/>
    <mergeCell ref="B45:C45"/>
    <mergeCell ref="D45:E45"/>
    <mergeCell ref="B46:C46"/>
    <mergeCell ref="D46:E46"/>
    <mergeCell ref="B39:E39"/>
    <mergeCell ref="A40:E40"/>
    <mergeCell ref="A41:E41"/>
    <mergeCell ref="A42:A43"/>
    <mergeCell ref="B42:C42"/>
    <mergeCell ref="D42:E43"/>
    <mergeCell ref="B34:C34"/>
    <mergeCell ref="D34:E35"/>
    <mergeCell ref="D36:E36"/>
    <mergeCell ref="D37:E37"/>
    <mergeCell ref="B38:C38"/>
    <mergeCell ref="D38:E38"/>
    <mergeCell ref="B31:C31"/>
    <mergeCell ref="D31:E31"/>
    <mergeCell ref="B32:C32"/>
    <mergeCell ref="D32:E32"/>
    <mergeCell ref="B33:C33"/>
    <mergeCell ref="D33:E33"/>
    <mergeCell ref="A28:A29"/>
    <mergeCell ref="B28:C28"/>
    <mergeCell ref="D28:E29"/>
    <mergeCell ref="B30:C30"/>
    <mergeCell ref="D30:E30"/>
    <mergeCell ref="B20:E20"/>
    <mergeCell ref="B21:C21"/>
    <mergeCell ref="A25:E25"/>
    <mergeCell ref="A26:E26"/>
    <mergeCell ref="A27:E27"/>
    <mergeCell ref="B19:C19"/>
    <mergeCell ref="D19:E19"/>
    <mergeCell ref="D16:E16"/>
    <mergeCell ref="B18:C18"/>
    <mergeCell ref="D18:E18"/>
    <mergeCell ref="B15:C15"/>
    <mergeCell ref="D15:E15"/>
    <mergeCell ref="B16:C16"/>
    <mergeCell ref="B17:C17"/>
    <mergeCell ref="D17:E17"/>
    <mergeCell ref="D14:E14"/>
    <mergeCell ref="A6:E6"/>
    <mergeCell ref="A7:E7"/>
    <mergeCell ref="B8:C8"/>
    <mergeCell ref="D8:E8"/>
    <mergeCell ref="A1:E1"/>
    <mergeCell ref="D11:E11"/>
    <mergeCell ref="B12:C12"/>
    <mergeCell ref="D12:E12"/>
    <mergeCell ref="D13:E13"/>
    <mergeCell ref="B10:C10"/>
    <mergeCell ref="B11:C11"/>
    <mergeCell ref="D9:E9"/>
    <mergeCell ref="A2:E2"/>
    <mergeCell ref="B3:E3"/>
    <mergeCell ref="A4:D4"/>
    <mergeCell ref="A5:D5"/>
    <mergeCell ref="B9:C9"/>
  </mergeCells>
  <conditionalFormatting sqref="A20">
    <cfRule type="containsText" dxfId="7" priority="5" stopIfTrue="1" operator="containsText" text="NO CUMPLE">
      <formula>NOT(ISERROR(SEARCH("NO CUMPLE",A20)))</formula>
    </cfRule>
  </conditionalFormatting>
  <conditionalFormatting sqref="B25:B28 B20:E20 C25:C27 E25:E27 D25:D28 B39:E39 B53 B55:E55">
    <cfRule type="containsText" dxfId="6" priority="9" stopIfTrue="1" operator="containsText" text="NO HABILITADO">
      <formula>NOT(ISERROR(SEARCH("NO HABILITADO",B20)))</formula>
    </cfRule>
  </conditionalFormatting>
  <conditionalFormatting sqref="B9:C9 B10 C13:C14 B19:C19 A25:A28 C29 B30:C33 C35:C37 A39 C43 B44:C47 C49:C51 A53">
    <cfRule type="containsText" dxfId="5" priority="10" stopIfTrue="1" operator="containsText" text="NO CUMPLE">
      <formula>NOT(ISERROR(SEARCH("NO CUMPLE",A9)))</formula>
    </cfRule>
  </conditionalFormatting>
  <conditionalFormatting sqref="B12:C12">
    <cfRule type="containsText" dxfId="4" priority="2" stopIfTrue="1" operator="containsText" text="NO CUMPLE">
      <formula>NOT(ISERROR(SEARCH("NO CUMPLE",B12)))</formula>
    </cfRule>
  </conditionalFormatting>
  <conditionalFormatting sqref="B16:C17 B18">
    <cfRule type="containsText" dxfId="3" priority="1" stopIfTrue="1" operator="containsText" text="NO CUMPLE">
      <formula>NOT(ISERROR(SEARCH("NO CUMPLE",B16)))</formula>
    </cfRule>
  </conditionalFormatting>
  <conditionalFormatting sqref="B28:C28">
    <cfRule type="containsText" dxfId="2" priority="7" stopIfTrue="1" operator="containsText" text="NO PRESENTA">
      <formula>NOT(ISERROR(SEARCH("NO PRESENTA",B28)))</formula>
    </cfRule>
  </conditionalFormatting>
  <conditionalFormatting sqref="B34:C34 B38:C38 B48:C48 B52:C52">
    <cfRule type="containsText" dxfId="1" priority="8" stopIfTrue="1" operator="containsText" text="NO PRESENTA">
      <formula>NOT(ISERROR(SEARCH("NO PRESENTA",B34)))</formula>
    </cfRule>
  </conditionalFormatting>
  <conditionalFormatting sqref="B42:C42">
    <cfRule type="containsText" dxfId="0" priority="6" stopIfTrue="1" operator="containsText" text="NO PRESENTA">
      <formula>NOT(ISERROR(SEARCH("NO PRESENTA",B42)))</formula>
    </cfRule>
  </conditionalFormatting>
  <dataValidations count="5">
    <dataValidation type="list" allowBlank="1" showInputMessage="1" showErrorMessage="1" sqref="D13:E13 B15" xr:uid="{00000000-0002-0000-0800-000000000000}"/>
    <dataValidation type="list" allowBlank="1" showInputMessage="1" showErrorMessage="1" sqref="B50:B51 B36:B37 B48:C48 B45:C45 B31:C31" xr:uid="{00000000-0002-0000-0800-000001000000}">
      <formula1>#REF!</formula1>
    </dataValidation>
    <dataValidation type="date" operator="notBetween" allowBlank="1" showInputMessage="1" showErrorMessage="1" sqref="B43 B29" xr:uid="{00000000-0002-0000-0800-000002000000}">
      <formula1>26665</formula1>
      <formula2>36161</formula2>
    </dataValidation>
    <dataValidation type="list" allowBlank="1" showInputMessage="1" showErrorMessage="1" sqref="B44:C44 B30:C30 B34:C34 C50:C51 C36:C37 B32:B33 B46:B47" xr:uid="{00000000-0002-0000-0800-000004000000}">
      <formula1>$G$15:$G$15</formula1>
    </dataValidation>
    <dataValidation type="list" allowBlank="1" showInputMessage="1" showErrorMessage="1" sqref="B52:C52 B38:C38 B42:C42 B28:C28" xr:uid="{00000000-0002-0000-0800-000005000000}">
      <formula1>$G$16:$G$17</formula1>
    </dataValidation>
  </dataValidations>
  <hyperlinks>
    <hyperlink ref="A24" r:id="rId1" xr:uid="{00000000-0004-0000-0800-000000000000}"/>
  </hyperlinks>
  <pageMargins left="0.7" right="0.7" top="0.75" bottom="0.75" header="0.3" footer="0.3"/>
  <pageSetup paperSize="9" scale="34" orientation="landscape"/>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4:A6"/>
  <sheetViews>
    <sheetView workbookViewId="0">
      <selection activeCell="C5" sqref="C5"/>
    </sheetView>
  </sheetViews>
  <sheetFormatPr baseColWidth="10" defaultColWidth="8.85546875" defaultRowHeight="12.75" x14ac:dyDescent="0.2"/>
  <cols>
    <col min="1" max="1" width="13" customWidth="1"/>
    <col min="2" max="256" width="11.42578125" customWidth="1"/>
  </cols>
  <sheetData>
    <row r="4" spans="1:1" ht="16.5" customHeight="1" x14ac:dyDescent="0.2">
      <c r="A4" s="11" t="s">
        <v>78</v>
      </c>
    </row>
    <row r="5" spans="1:1" ht="14.25" customHeight="1" x14ac:dyDescent="0.2">
      <c r="A5" s="11" t="s">
        <v>84</v>
      </c>
    </row>
    <row r="6" spans="1:1" ht="17.25" customHeight="1" x14ac:dyDescent="0.2">
      <c r="A6" s="11"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Gráficos</vt:lpstr>
      </vt:variant>
      <vt:variant>
        <vt:i4>1</vt:i4>
      </vt:variant>
    </vt:vector>
  </HeadingPairs>
  <TitlesOfParts>
    <vt:vector size="10" baseType="lpstr">
      <vt:lpstr>Acta de cierre y listado</vt:lpstr>
      <vt:lpstr>RESUMEN EVALUACIÓN JURÍDICA</vt:lpstr>
      <vt:lpstr>1.</vt:lpstr>
      <vt:lpstr>3,</vt:lpstr>
      <vt:lpstr>P1</vt:lpstr>
      <vt:lpstr>P2</vt:lpstr>
      <vt:lpstr>P3</vt:lpstr>
      <vt:lpstr>P4</vt:lpstr>
      <vt:lpstr>Hoja3</vt:lpstr>
      <vt:lpstr>Gráfico1</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pedro.guerrero</dc:creator>
  <cp:keywords/>
  <dc:description/>
  <cp:lastModifiedBy>JANETH SOFIA TORRES SANCHEZ</cp:lastModifiedBy>
  <cp:revision/>
  <dcterms:created xsi:type="dcterms:W3CDTF">2004-12-16T20:15:45Z</dcterms:created>
  <dcterms:modified xsi:type="dcterms:W3CDTF">2023-10-21T00:21:52Z</dcterms:modified>
  <cp:category/>
  <cp:contentStatus/>
</cp:coreProperties>
</file>