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jcastaneda\Desktop\Propuestas CM-SV-033-2019\"/>
    </mc:Choice>
  </mc:AlternateContent>
  <bookViews>
    <workbookView xWindow="-120" yWindow="-120" windowWidth="20730" windowHeight="11160" tabRatio="844" activeTab="2"/>
  </bookViews>
  <sheets>
    <sheet name="Proponentes" sheetId="6" r:id="rId1"/>
    <sheet name="LINO ANDRES MENDOZA" sheetId="2" r:id="rId2"/>
    <sheet name="CONSORCIO INTERCOL" sheetId="3" r:id="rId3"/>
    <sheet name="LUIS ARTURO GOMEZ" sheetId="12" r:id="rId4"/>
    <sheet name="CONSULTORIA BOGOTANA SAS" sheetId="5" r:id="rId5"/>
    <sheet name="JACSON MORENO" sheetId="9" r:id="rId6"/>
    <sheet name="COMP FINANCIERO" sheetId="10" r:id="rId7"/>
    <sheet name="COMP JURIDICO" sheetId="11" r:id="rId8"/>
    <sheet name="HABILITANTES" sheetId="13" r:id="rId9"/>
  </sheets>
  <externalReferences>
    <externalReference r:id="rId10"/>
    <externalReference r:id="rId11"/>
    <externalReference r:id="rId12"/>
    <externalReference r:id="rId13"/>
  </externalReferences>
  <definedNames>
    <definedName name="_xlnm._FilterDatabase" localSheetId="7" hidden="1">'COMP JURIDICO'!$O$3:$Q$4</definedName>
    <definedName name="_xlnm.Print_Area" localSheetId="6">'COMP FINANCIERO'!$A$1:$K$101</definedName>
    <definedName name="_xlnm.Print_Area" localSheetId="2">'CONSORCIO INTERCOL'!$A$1:$G$70</definedName>
    <definedName name="_xlnm.Print_Area" localSheetId="4">'CONSULTORIA BOGOTANA SAS'!$A$1:$G$66</definedName>
    <definedName name="_xlnm.Print_Area" localSheetId="5">'JACSON MORENO'!$A$1:$H$85</definedName>
    <definedName name="_xlnm.Print_Area" localSheetId="1">'LINO ANDRES MENDOZA'!$A$1:$H$72</definedName>
    <definedName name="_xlnm.Print_Area" localSheetId="3">'LUIS ARTURO GOMEZ'!$A$1:$H$44</definedName>
    <definedName name="Listado">[1]Cierre!#REF!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8" i="13" l="1"/>
  <c r="F7" i="13"/>
  <c r="J9" i="13" l="1"/>
  <c r="J6" i="13"/>
  <c r="J5" i="13"/>
  <c r="I9" i="13"/>
  <c r="I8" i="13"/>
  <c r="I6" i="13"/>
  <c r="I5" i="13"/>
  <c r="H9" i="13"/>
  <c r="H8" i="13"/>
  <c r="H6" i="13"/>
  <c r="H5" i="13"/>
  <c r="G9" i="13"/>
  <c r="G8" i="13"/>
  <c r="G6" i="13"/>
  <c r="G5" i="13"/>
  <c r="F9" i="13"/>
  <c r="F8" i="13"/>
  <c r="F6" i="13"/>
  <c r="F5" i="13"/>
  <c r="K5" i="13" s="1"/>
  <c r="K7" i="13"/>
  <c r="C6" i="13"/>
  <c r="C7" i="13"/>
  <c r="C8" i="13"/>
  <c r="C9" i="13"/>
  <c r="C5" i="13"/>
  <c r="K8" i="13" l="1"/>
  <c r="K6" i="13"/>
  <c r="K9" i="13"/>
  <c r="I8" i="3"/>
  <c r="D79" i="12" l="1"/>
  <c r="D78" i="12"/>
  <c r="D77" i="12"/>
  <c r="D76" i="12"/>
  <c r="D75" i="12"/>
  <c r="D80" i="12" s="1"/>
  <c r="D39" i="12"/>
  <c r="E31" i="12"/>
  <c r="B7" i="12"/>
  <c r="D7" i="12" s="1"/>
  <c r="D69" i="2" l="1"/>
  <c r="I13" i="3"/>
  <c r="D53" i="5" l="1"/>
  <c r="H13" i="5"/>
  <c r="C27" i="5"/>
  <c r="E14" i="9" l="1"/>
  <c r="J12" i="9" s="1"/>
  <c r="D72" i="9"/>
  <c r="C38" i="9"/>
  <c r="I20" i="3" l="1"/>
  <c r="I36" i="3"/>
  <c r="D59" i="2"/>
  <c r="C36" i="2"/>
  <c r="D57" i="3"/>
  <c r="C28" i="3"/>
  <c r="I17" i="3" l="1"/>
  <c r="B7" i="3" l="1"/>
  <c r="B7" i="9" l="1"/>
  <c r="D7" i="9" s="1"/>
  <c r="D82" i="9"/>
  <c r="D76" i="9"/>
  <c r="D75" i="9"/>
  <c r="D74" i="9"/>
  <c r="D73" i="9"/>
  <c r="D77" i="9"/>
  <c r="B7" i="5"/>
  <c r="A4" i="3"/>
  <c r="A3" i="3"/>
  <c r="A2" i="3"/>
  <c r="A30" i="9" l="1"/>
  <c r="D67" i="3"/>
  <c r="D63" i="5" s="1"/>
  <c r="B7" i="2"/>
  <c r="D7" i="2" l="1"/>
  <c r="A28" i="2"/>
  <c r="D56" i="5"/>
  <c r="D55" i="5"/>
  <c r="D54" i="5"/>
  <c r="D61" i="3"/>
  <c r="D60" i="3"/>
  <c r="D59" i="3"/>
  <c r="D58" i="3"/>
  <c r="D62" i="3" l="1"/>
  <c r="D58" i="5"/>
  <c r="D61" i="2"/>
  <c r="D62" i="2"/>
  <c r="D63" i="2"/>
  <c r="D60" i="2"/>
  <c r="D64" i="2" l="1"/>
</calcChain>
</file>

<file path=xl/sharedStrings.xml><?xml version="1.0" encoding="utf-8"?>
<sst xmlns="http://schemas.openxmlformats.org/spreadsheetml/2006/main" count="1064" uniqueCount="328">
  <si>
    <t>GOBERNACION DE CALDAS, SECRETARIA DE VIVIENDA Y TERRITORIO, PLAN DEPARTAMENTAL DE CALDAS</t>
  </si>
  <si>
    <t>EVALUACION TECNICA</t>
  </si>
  <si>
    <t>PROPONENTE</t>
  </si>
  <si>
    <t>C. EXPERIENCIA</t>
  </si>
  <si>
    <t>CONTRATO No.</t>
  </si>
  <si>
    <t>CLASIFICADOR DE BIENES Y SERVICIOS</t>
  </si>
  <si>
    <t>No. DE ORDEN EN EL RUP</t>
  </si>
  <si>
    <t>OBJETO</t>
  </si>
  <si>
    <t>VALOR EN SMMLV</t>
  </si>
  <si>
    <t>OBSERVACIONES</t>
  </si>
  <si>
    <t>EVALUACION</t>
  </si>
  <si>
    <t>F. ORGANIZACIÓN TECNICA. EXPERIENCIA DEL EQUIPO MINIMO HABILITANTE</t>
  </si>
  <si>
    <t>NOMBRE</t>
  </si>
  <si>
    <t>CARGO</t>
  </si>
  <si>
    <t>PROFESION</t>
  </si>
  <si>
    <t>EXPERIENCIA GENERAL (AÑOS)</t>
  </si>
  <si>
    <t>EXPERIENCIA ESPECIFICA (No DE CONTRATOS Y/O No DE AÑOS)</t>
  </si>
  <si>
    <t>CONFORMACION</t>
  </si>
  <si>
    <t>DIRECTOR DE INTERVENTORIA</t>
  </si>
  <si>
    <t>RESIDENTE DE INTERVENTORIA</t>
  </si>
  <si>
    <t>V. EVALUACION DE LA OFERTA</t>
  </si>
  <si>
    <t>A. EXPERIENCIA ESPECIFICA DEL PROPONENTE</t>
  </si>
  <si>
    <t>PUNTAJE</t>
  </si>
  <si>
    <t>B. EXPERIENCIA ADICIONAL DEL EQUIPO DE TRABAJO</t>
  </si>
  <si>
    <t>CONTRATO</t>
  </si>
  <si>
    <t>PLAZO DE EJECUCION</t>
  </si>
  <si>
    <t>C. APOYO PROFESIONAL ADICIONAL</t>
  </si>
  <si>
    <t>CRITERIO</t>
  </si>
  <si>
    <t>D. PUNTAJE PARA ESTIMULAR Y APOYAR LA INDUSTRIA NACIONAL</t>
  </si>
  <si>
    <t>E. PROPONENTES CON TRABAJDORES CON DISCAPACIDAD</t>
  </si>
  <si>
    <t>RESUMEN DE PUNTAJES</t>
  </si>
  <si>
    <t>TOTAL</t>
  </si>
  <si>
    <t>ANEXO 8</t>
  </si>
  <si>
    <t>INGENIERO CIVIL</t>
  </si>
  <si>
    <t>OBSERVACION</t>
  </si>
  <si>
    <t>PRESENTA ANEXO 12</t>
  </si>
  <si>
    <t>PRESENTA ANEXO 9 Y CERTIFICADO DEL MINISTERIO DE TRABAJO</t>
  </si>
  <si>
    <t>PRESENTA ANEXO 7</t>
  </si>
  <si>
    <t>HABIL</t>
  </si>
  <si>
    <t>CUMPLE</t>
  </si>
  <si>
    <t>SECRETARIA DE VIVIENDA Y TERRITORIO, GOBERNACION DE CALDAS</t>
  </si>
  <si>
    <t>INGENIERO CIVIL CONTRATISTA</t>
  </si>
  <si>
    <t>RL</t>
  </si>
  <si>
    <t>CLASIFICADOR DE BIENES Y SERVICIOS (81101500)</t>
  </si>
  <si>
    <t>DIRECTOR DE
INTERVENTORIA</t>
  </si>
  <si>
    <t>RESIDENTE DE
INTERVENTORIA</t>
  </si>
  <si>
    <t>1 contrato y 3,02 años</t>
  </si>
  <si>
    <t>PLAZO DE EJECUCION (AÑOS)</t>
  </si>
  <si>
    <t>CUMPLE CON LO REQUERIDO EN LOS PLIEGOS DE CONDICIONES DEFINITIVOS</t>
  </si>
  <si>
    <t>A. EXPERIENCIA ADICIONAL DEL PROPONENTE</t>
  </si>
  <si>
    <t>JUAN DIEGO ARENAS DE LA HOZ</t>
  </si>
  <si>
    <t>CONSULTORIA BOGOTANA S.A.S.</t>
  </si>
  <si>
    <t>JMR GROUP INGENIERIA S.A.S.</t>
  </si>
  <si>
    <t>PRESENTAN LO REQUERIDO EN LOS PLIEGOS DE CONDICIONES DEFINITOS</t>
  </si>
  <si>
    <t>DIEGO IGNACIO ARENAS</t>
  </si>
  <si>
    <t>MARIA RUBY GALVEZ</t>
  </si>
  <si>
    <t>RESIDENTE DE INTERVENTORÍA</t>
  </si>
  <si>
    <t>INGENIERO CIVIL – MAGISTER EN INGENIERIA CIVIL</t>
  </si>
  <si>
    <t>4 CONTRATOS 6,8 AÑOS</t>
  </si>
  <si>
    <t>4 CONTRATOS 2 AÑOS 3 MESES</t>
  </si>
  <si>
    <t>0160 del 2015</t>
  </si>
  <si>
    <t>PLAZO DE EJECUCION (MESES)</t>
  </si>
  <si>
    <t>Supervisión Externa para 1) la Construcción Colector que Tributa al Interceptor Quebrada Textil en la Ciudad de Manizales. 2} Optimización y Variación ele las Redes de Acueducto y Alcantarillado en el Barrio Fátima en la ciudad de Manizales, departamento de Caldas.</t>
  </si>
  <si>
    <t>Interventoría Técnica y Administrativa al contrato No 028 - 2005.</t>
  </si>
  <si>
    <t>PRESENTA CERTIFICACION EXPEDIDA POR LA ENTIDAD CONTRATANTE</t>
  </si>
  <si>
    <t>INGENIERA INTERVENTORA DE AGUAS DE MANIZALES</t>
  </si>
  <si>
    <t>INTERVENTORIA TECNICA, ADMINISTRATIVA Y FINANCIERA A LOS  ONTRATOS DE CONSTRUCCION, MANTENIMIENTO Y OPTIMIZACION DE LOS SISTEMAS DE ACUEDUCTO, ALCANTARILLADO PLUVIAL Y SANITARIO EN LOS MUNICIPIOS DEL DEPARTAMENTO DEL METAL</t>
  </si>
  <si>
    <t>INTERVENTORÍA TÉCNICA, ADMINISTRATIVA Y DE CONTROL PRESUPUESTAL A LOS SIGUIENTES PROYECTOS: PROYECTO A AMPLIACIÓN Y OPTIMIZACIÓN DEL SISTEMA DE ALCANTARILLADO URBANO Y A LA CONSTRUCCIÓN DE LA PLANTA DE TRATAMIENTO DE AGUAS RESIDUALES, MUNICIPIO AGUADA, DEPARTAMENTO DE SANTANDER. PROYECTO B CONSTRUCCIÓN DEL SISTEMA DE ACUEDUCTO RURAL PABLO VI, EN LAS VEREDAS EL BOSQUE, MONTERO Y DONACIÓN, MUNICIPIO DE BELÉN, DEPARTAMENTO DE BOYACÁ.</t>
  </si>
  <si>
    <t>INTERVENTORÍA P A R A LA CONSTRUCCIÓN Y /O REHABILITACIÓN DE R E D E S DE A CUEDUCTO, A LCANTAR LLA DO SANITARIO Y PLUVIAL EN PUNTOS CRÍTICOS DE LA ZONA 4 DEL ACUEDUCTO D E BOGOTÁ D.C</t>
  </si>
  <si>
    <t>INTERVENTORIA TECNICA, ADMINISTRATIVA Y FINANCIERA A LOS CONTRATOS DE CONSTRUCCION, MANTENIMIENTO Y OPTIMIZACION DE LOS SISTEMAS DE ACUEDUCTO, ALCANTARILLADO PLUVIAL Y SANITARIO EN LOS MUNICIPIOS DEL DEPARTAMENTO DEL METAL</t>
  </si>
  <si>
    <t>"SUPERVISIÓN EXTERNA PARA: "OPTIMIZACIÓN Y VARIACIÓN DE LAS REDES DE ACUEDUCTO EN EL BARRIO COLSEGUROS Y ALTA SUIZA EN LA CIUDAD DE MANIZALES, DEPARTAMENTO DE CALDAS" "CONSTRUCCIÓN RED DE CONDUCCIÓN LA AURORA FASE l. BARRIO LA SULTANA, MANIZALES, CALDAS" "CONSTRUCCIÓN RED DE CONDUCCIÓN LA AURORA FASE 11. BARRIO LA SULTANA, MANIZALES, CALDAS" "OPTIMIZACIÓN RED DE ACUEDUCTO Y ALCANTARILLADO EN EL BARRIO LAS DELICIAS FASE 1, CIUDAD DE MANIZALES, DEPARTAMENTO DE CALDAS" "OPTIMIZACIÓN RED DE ACUEDUCTO Y ALCANTARILLADO EN EL BARRIO LAS DELICIAS FASE 11, CIUDAD DE MANIZALES, DEPARTAMENTO DE CALDAS" "OPTIMIZACIÓN REDES DE ALCANTARILLADO BARRIO LOS NOGALES FASE I" "OPTIMIZACIÓN REDES DE ALCANTARILLADO BARRIO LOS NOGALES FASE 11", "CULMINACIÓN DE LAS OBRAS DE OPTIMIZACIÓN RED DE ACUEDUCTO Y ALCANTARILLADO EN EL BARRIO LAS DELICIAS FASE 11, CIUDAD DE MANIZALES, DEPARTAMENTO DE CALDAS".</t>
  </si>
  <si>
    <t>PRESENTA CERTIFICACION EXPEDIDA POR ENTIDAD CONTRATANTE</t>
  </si>
  <si>
    <t>Director de
Interventoría</t>
  </si>
  <si>
    <t>Residente de
Interventoría</t>
  </si>
  <si>
    <t>0052 – 2017</t>
  </si>
  <si>
    <t>0127 – 2017</t>
  </si>
  <si>
    <t>PRESENTA LO SOLICITADO POR LA ENTIDAD</t>
  </si>
  <si>
    <t>GOBERNACION DE CALDAS</t>
  </si>
  <si>
    <t>SECRETARÍA DE VIVIENDA Y TERRITORIO</t>
  </si>
  <si>
    <t>PROCESO DE LICITACIÓN PÚBLICA CM-SV-033-2019</t>
  </si>
  <si>
    <t>OBJETO: Interventoría técnica, administrativa, financiera, económica, ambiental y legal al contrato de obra para llevar a cabo la optimización del sistema de alcantarillado combinado en el municipio de Filadelfia</t>
  </si>
  <si>
    <t>LISTADO DE PROPONENTES</t>
  </si>
  <si>
    <t>Proponente</t>
  </si>
  <si>
    <t>Nombre</t>
  </si>
  <si>
    <t>LINO ANDRÉS MENDOZA</t>
  </si>
  <si>
    <t>CONSORCIO INTERCOL</t>
  </si>
  <si>
    <t xml:space="preserve"> LUIS ARTURO GOMEZ</t>
  </si>
  <si>
    <t>CONSULTORÍA BOGOTANA SAS</t>
  </si>
  <si>
    <t>JACSON MORENO</t>
  </si>
  <si>
    <t>PRESUPUESTO OFICIAL $ 87.115.493,43 (CUANTIA SMMLV 105,20)</t>
  </si>
  <si>
    <t>PROCESO CM-SV-033-2019</t>
  </si>
  <si>
    <t xml:space="preserve"> Interventoría técnica, administrativa, financiera, económica, ambiental y legal al contrato de obra para llevar a cabo la optimización del sistema de alcantarillado combinado en el municipio de Filadelfia</t>
  </si>
  <si>
    <t>INTERVENTORIA TECNICA ADMINISTRATIVA FINANCIERA Y DE CONTROL PRESUPUESTAL AMBIENTAL SOCIAL E INSTITUCIONAL PARA LA COSNTRUCCION DE COLECTORES DE ALCANTARILLADO EN EL CENTRO POBALDO LA GRAN VIA MUNICIPIO DE TENA DEPARTAMENTO DE CUNDINAMARCA.</t>
  </si>
  <si>
    <t>INTERVENTORIA TECNICA ADMINISTRATIVA FINANCIERA Y JURIDICA PARA LA EJECUCION DE ESTUDIOS DISEÑOS SUMINISTRO Y OBRAS QUE SE DERIVEN DEL CONVENIO INTERADMINISTRATIVO ENTRE EL MUNICIPIO DE FUSAGASUGA Y EMSERFUSA ESP "ANUAR ESFUERZOS EN LOS SECTORES DE AGUA Y SANEAMIENTO BASICO EN LA ZONA RURAL Y URBANA EN EL MUNICIPIO DE FUSAGASUGA."</t>
  </si>
  <si>
    <t>JORGE JOAM CASTAÑEDA DUQUE</t>
  </si>
  <si>
    <t>PRESENTA CERTIFICACION(ACTA DE LIQUIDACION) EXPEDIDAD POR ENTIDAD CONTRATANTE</t>
  </si>
  <si>
    <t>INTERVENTORIA TECNICA ADMINISTRATIVA Y CONTABLE PARA LA CONSTRUCCION DE LA QUINTA ETAPA DEL ALCANTARILLADO SANITARIO DEL MUNICPIO DE COVEÑAS SUCRE.</t>
  </si>
  <si>
    <t>PRESENTA ACTA DE RECIBO Y ENTREGA</t>
  </si>
  <si>
    <t>13,8</t>
  </si>
  <si>
    <t>2 contratos y 3,08 años</t>
  </si>
  <si>
    <t>16,8</t>
  </si>
  <si>
    <t>ABRAHAM ESPINOZA PAZ</t>
  </si>
  <si>
    <t>Interventoría Técnica, Administrativa, Financiera Y Juridica Al Contrato De
Obra Cuyo Objeto Es La Reposición Del Sistema De Alcantarillado Del Barrio
Simón Bolívar Y Limpieza Y Mantenimiento De Pozos De Inspección, Redes De
Alcantarillado Y Aguas Lluvias De La Zona Urbana Del Municipio De Algeciras
A Cargo De Las Empresas Publicas De Algeciras</t>
  </si>
  <si>
    <t>Interventoría Técnica Y Administrativa De La Construcción Del
Alcantarillado Sanitario Y Pluvial Del Sector 3 De La Ciudadela Nuevo Giron
(Conv. Interadm. No 054)</t>
  </si>
  <si>
    <t>18,46</t>
  </si>
  <si>
    <t>177,97</t>
  </si>
  <si>
    <t>Carlos Augusto Cruz Ayala</t>
  </si>
  <si>
    <t>Luis Miguel Perdomo Velasco</t>
  </si>
  <si>
    <t>Samuel Armando Castillo Pérez</t>
  </si>
  <si>
    <t>Carlos Augusto
Cruz Ayala</t>
  </si>
  <si>
    <t>33,5</t>
  </si>
  <si>
    <t>6.5 años</t>
  </si>
  <si>
    <t>Claudia Patricia
Cruz Ayala</t>
  </si>
  <si>
    <t>Ingeniero Civil</t>
  </si>
  <si>
    <t>Ingeniera Civil</t>
  </si>
  <si>
    <t>29,8</t>
  </si>
  <si>
    <t>438-2009</t>
  </si>
  <si>
    <t>003 -2017</t>
  </si>
  <si>
    <t>110-2014</t>
  </si>
  <si>
    <t>33,20</t>
  </si>
  <si>
    <t>INTERVENTORIA TECNICA ADMINISTRATIVA FINANCIERA LEGAL Y AMBIENTAL PARA: LA CONSTRUCCION I ETAPA PLAN MAESTRO DE ACUEDUCTO EN EL CASCO URBANO EN EL MUNICPIO DE VILLAVIEJA EN EL DEPARTAMENTO DEL HUILA - CONSTRUCCION DE UN POZO PROFUNDO Y REUBICACION DEL SISTEMA HIDRAULICO, ELECTROMECANICO Y ADECUACION DE OBRAS CIVILES DE LA ESTACION DE BOMBEO DEL SISTEMA DE ACUEDUCTO DEL CENTRO POBLADO DE LA VICTORIA DEL MUNICPIO DE VILLAVIEJA DEPARTAMENTO DE HUILA- CONTRUCCION I ETAPA PLAN MAESTRO DE ACUEDCUTO EN EL CASCO URBANO EN EL MUNCIPIO DE RIVERA EN EL DEPARTAMENTO DE HUILA- OPTIMIZACION DEL SISTEMA DE ALCANTARILLADO SANITARIO DEL MUNICPIO DE BARAYA EN EL DEPARTAMENTO DE HUILA- CONSTRUCCION PLAN MAESTRO DE ACUEDCUTO CASCO URBANO DEL MUNICIPIO DE AIPE FASE I EN EL DEPARTAMENTO DE HUILA</t>
  </si>
  <si>
    <t>SUPERVISION EXTERNA PARA 1) OBRAS DE BIOINGENIEIRA EN EL PREDIO LA MARMOLERA FASE III. 2) CONSTRUCCION DE OBRAS DE ESTABILIDAD PARA LA CAJA DE ADUCCION SECTOR LAS VALENCIAS CUENCA RIO BLANCO. 3) RECUPERACION AMBIENTAL DE PREDIOS, CONSTRUCCION DE OBRAS DE ESTABILIDAD DE TALUDES, MANEJO DE AGUAS SUPERFICIALES, CONTROL DE AGUAS SUBSUPERFICIALES Y/O CORRECCION DE CAUCES EN CUENCAS ABASTECEDORAS DEL ACUEDUCTO DE MANIZALES LAS DELICIAS FASE III. 4) CONSTRUCCION DE OBRAS DE ESTABILIDAD PARA LA CAJA DE ADUCCION SECTOR LA GUERRA Y OBRAS DE AISLAMIENTO. 5) OPTIMIZACION RED DE ACUEDUCTO SECTOR LA BODEGA LA SIRIA ZONA RURAL. 6) CONSTRUCCION PTAP TIPO FIME VEREDA ALTO EL GUAMO, INSTALACION DE SISTEMA SEPTIMCO VEREDA LA AURORA SECTOR LA DICHA Y CONSTRUCCION DESCOLE PTAR VEREDA MORROGORDO. 7) ESTUDIOS Y DISEÑOSS HIDRAULICOS DE SISTEMAS DE TRATAMIENTO DE AGUA RESIDUAL VEREDA LA ARGELIA PARTE BAJA Y ESCUELA LOS ZAGALES VEREDA LA LINDA.</t>
  </si>
  <si>
    <t>SUPERVISIÓN EXTERNA PARA: "OPTIMIZACIÓN REDES DE ALCANTARILLADO BARRIO PIO XII EN LA CIUDAD DE MANIZALES, DEPARTAMENTO DE CALDAS" "CONSTRUCCIÓN RED DE ALCANTARILLADO VEREDA LA PALMA" "OPTIMIZACIÓN REDES DE ACUEDUCTO Y ALCANTARILLADO BARRIO EL NEVADO Y MARMATO" "OPTIMIZACIÓN Y VARIACIÓN DE LAS REDES DE ACUEDUCTO Y ALCANTARILLADO EN EL BARRIO LA SULTANA EN LA CIUDAD DE MANIZALES, DEPARTAMENTO DE CALDAS" "OPTIMIZACIÓN REDES DE ACUEDUCTO Y ALCANTARILLADO BARRIO GONZALES, CIUDAD DE MANIZALES, DEPARTAMENTO DE CALDAS" "OPTIMIZACIÓN Y VARIACIÓN DE LAS REDES DE ACUEDUCTO Y ALCANTARILLADO EN EL BARRIO SAN JOAQUÍN I EN LA CIUDAD DE MANIZALES, DEPARTAMENTO DE CALDAS" "OPTIMIZACIÓN RED DE ACUEDUCTO Y ALCANTARILLADO BARRIO EL PRADO" "OPTIMIZACIÓN Y VARIACIÓN DE LAS REDES DE ACUEDUCTO Y ALCANTARILLADO EN EL BARRIO COLSEGUROS EN LA CIUDAD DE MANIZALES, DEPARTAMENTO DE CALDAS" "OPTIMIZACIÓN REDES DE ACUEDUCTO Y ALCANTARILLADO BARRIO 20 DE JULIO EN LA CIUDAD DE MANIZALES, DEPARTAMENTO DE CALDAS" "OPTIMIZACIÓN Y VARIACIÓN DE LAS REDES DE ACUEDUCTO Y ALCANTARILLADO EN EL BARRIO CAMPOHERMOSO EN LA CIUDAD DE MANIZALES, DEPARTAMENTO DE CALDAS".</t>
  </si>
  <si>
    <t>ANGI VIVIANA ZABALA DE ARCO</t>
  </si>
  <si>
    <t>9 CONTRATOS - 4,2 AÑOS</t>
  </si>
  <si>
    <t>6,4 AÑOS</t>
  </si>
  <si>
    <t>6 CONTRATOS - 3,4 AÑOS</t>
  </si>
  <si>
    <t>0074 – 2009</t>
  </si>
  <si>
    <t>INTERVENTORIA A LAS OBRAS CIVILES REPOSICIÓN ACUEDUCTO SECTOR CASCO URBANO. REPOSICIÓN ACUEDUCTO SECTOR LA REPUBLICANA, REPOSICIÓN ALCANTARILLADO CAMINO MONTECARLOS POR PREDIO DE LOS MINAS, REPOSICIÓN ALCANTARILLADO SAN PEORO SALIDA ECHANDIA Y CAMBIO TUBERIA ACUEDUCTO HOJAS ANCHAS EN EL MUNICIPIO DE MARMATO, CALDAS.</t>
  </si>
  <si>
    <t>0186 – 2016</t>
  </si>
  <si>
    <t>"SUPERVISIÓN EXTERNA PARA OPTIMIZACIÓN Y VARIACIÓN DE LAS REDES DE ACUEDUCTO EN EL BARRIO SAN JOSE FASE 1, OPTIMIZACIÓN Y VARIACIÓN DE LAS REDES DE ACUEDUCTO Y ALCANTARILLADO EN EL
BARRIO CENTENARIO Y SAN JOSE FASE 11, CIUDAD DE MANIZALES, DEPARTAMENTO DE CALDAS</t>
  </si>
  <si>
    <t>0218 – 2016</t>
  </si>
  <si>
    <t>SUPERVISION EXTERNA PARA 1) OBRAS DE BIOINGENIEIRA EN EL PREDIO LA MARMOLERA FASE III. 2) CONSTRUCCION DE OBRAS DE ESTABILIDAD PARA LA CAJA DE ADUCCION SECTOR LAS VALENCIAS CUENCA RIO BLANCO. 3) RECUPERACION AMBIENTAL DE PREDIOS, CONSTRUCCION DE OBRAS DE ESTABILIDAD DE TALUDES, MANEJO DE AGUAS SUPERFICIALES, CONTROL DE AGUAS SUBSUPERFICIALES Y/O CORRECCION DE CAUCES EN CUENCAS ABASTECEDORAS DEL ACUEDUCTO DE MANIZALES LAS DELICIAS FASE III. 4) CONSTRUCCION DE OBRAS DE ESTABILIDAD PARA LA CAJA DE ADUCCION SECTOR LA GUERRA Y OBRAS DE AISLAMIENTO. 5) OPTIMIZACION RED DE ACUEDUCTO SECTOR LA BODEGA LA SIRIA ZONA RURAL. 6) CONSTRUCCION PTAP TIPO FIME VEREDA ALTO EL GUAMO, INSTALACION DE SISTEMA SEPTIMCO VEREDA LA AURORA SECTOR LA DICHA Y CONSTRUCCION DESCOLE PTAR VEREDA MORROGORDO. 7) ESTUDIOS Y DISEÑOS HIDRAULICOS DE SISTEMAS DE TRATAMIENTO DE AGUA RESIDUAL VEREDA LA ARGELIA PARTE BAJA Y ESCUELA LOS ZAGALES VEREDA LA LINDA</t>
  </si>
  <si>
    <t>ASESORÍA E INTERVENTORÍA TÉCNICA, ADMINISTRATIVA, FINANCIERA Y AMBIENTAL DE OBRAS CIVILES DE REDES DE ACUEDUCTO, ALCANTARILLADO, SANEAMIENTO Y OBRAS COMPLEMENTARIAS EN SECTOR AVENIDA LA INDEPENDENCIA CALLE 65, 66 Y 69, COLECTOR QUEBRADA LA PARIDA, BARRIO SAN MARCOS CALLE 90 CRA 37 Y CALLE 87 CRA 38A, INSTITUTO TÉCNICO, CAÑO BOSTON CARRERA 22B ENTRE CALLES 20B Y 21, CALLE 25C CON CARRERA 24, ISLA BOSTON CARRERA 25 ENTRE CALLES 21 Y 22, SECTOR AEROPUERTO, PLANTA DE TRATAMIENTO Y OTROS PUNTOS DE LA CIUDAD DE PEREIRA.</t>
  </si>
  <si>
    <t>SUPERVISIÓN EXTERNA PARA: OPTIMIZACIÓN Y VARIACIÓN DE LAS REDES DE ACUEDUCTO EN EL BARRIO COLSEGUROS Y ALTA SUIZA EN LA CIUDAD DE MANIZALES, DEPARTAMENTO DE CALDAS" "CONSTRUCCIÓN RED DE CONDUCCIÓN LA AURORA FASE l. BARRIO LA SULTANA, MANIZALES, CALDAS" "CONSTRUCCIÓN RED DE CONDUCCIÓN LA AURORA FASE 11. BARRIO LA SULTANA, MANIZALES, CALDAS" "OPTIMIZACIÓN RED DE ACUEDUCTO Y ALCANTARILLADO EN EL BARRIO LAS DELICIAS FASE 1, CIUDAD DE MANIZALES, DEPARTAMENTO DE CALDAS" "OPTIMIZACIÓN RED DE ACUEDUCTO Y ALCANTARILLADO EN EL BARRIO LAS DELICIAS FASE 11, CIUDAD DE MANIZALES, DEPARTAMENTO DE CALDAS" "OPTIMIZACIÓN REDES DE ALCANTARILLADO BARRIO LOS NOGALES FASE I" "OPTIMIZACIÓN REDES DE ALCANTARILLADO BARRIO LOS NOGALES FASE 11", "CULMINACIÓN DE LAS OBRAS DE OPTIMIZACIÓN RED DE ACUEDUCTO Y ALCANTARILLADO EN EL BARRIO LAS DELICIAS FASE 11, CIUDAD DE MANIZALES, DEPARTAMENTO DE CALDAS".</t>
  </si>
  <si>
    <t>EPC-FNC-140-2011</t>
  </si>
  <si>
    <t>INTERFENTORIA INTEGRAL A LA COSNTRUCCION II ETAPA COLECTORES SERREZUELA EMISARIO FINAL SERREZUELA SOBRE LA VIA A LA MESA ENTRE LA ESTACION DE BOMBEO EL MATEDERO HASTA LA URBANIZACION LOS PUENTES DEL MUNICPIO DE MOSQUERA</t>
  </si>
  <si>
    <t>064-2009</t>
  </si>
  <si>
    <t>INTERVENTORIA TECNICA ADMINISTRATIVA FINANCIERA Y AMBIENTAL A LA TERMINACION DEL ALCANTARILLADO PLUVIAL MUNICIPIO DE MANI DEPARTAMENTO DE CASANARE</t>
  </si>
  <si>
    <t>542-07</t>
  </si>
  <si>
    <t>INTERVENTORIA TECNICA ADMINISTRATIVA Y FINANCIERA A LA COSNTRUCCION ALCANTARILLADO SANITARIO Y SISTEMA DE TRATAMIENTO DE AGUAS RESIDUALES PARA LA ISNPECCION EL TABLON DEL MUNICPIO DE TAMARA DEPARTAMENTO DE CASANARE</t>
  </si>
  <si>
    <t>800-2010</t>
  </si>
  <si>
    <t>INTERVETORIA TECNICA ADMINISTRATIVA FINANCIERA ECONOMICA Y AMBIENTAL PARA LA COSNTRUCCION DEL ALCANTARILLADO PLUVIAL PARA EL CASCO URBANO DEL MUNICPIO DE SACAMA DEPARTAMENTO DE CASANARE</t>
  </si>
  <si>
    <t>INTERVENTORIA TECNICA Y ADMINISTRATIVA DE LA CONSTRUCCION DEL ALCANTARILLADO SANITARIO Y PLUVIAL DEL SECTOR 3 DE LA CIUDADELA NUVO GIRON (CONV.INTERADM No. 054</t>
  </si>
  <si>
    <t>109-2014</t>
  </si>
  <si>
    <t>INTERVENTORIA TECNICA ADMINISTRATIVA FINANCIERA LEGAL Y AMBIENTAL PARA LA CONSTRUCCION PLAN MAESTRO DE ACUEDCUTO Y ALCANTARILLADO DEL CASCO URBANO DEL MUNICPIO DE PALERMO FASE I DEPARTAMENTO DEL HUILA, PLAN MAESTRO DE ACUEDCUTO DEL CASCO URBANO DEL MUNIPIO DE ALGECIRAS FASE II DEPARTAMENTO DEL HUILA, COSNTRUCCION PALN MAESTRO ALCANTARILLADO EN CENTRO POBLADO EL CEDRAL DEL MUNICPIO DE TELLO DEPARTAMENTO DEL HUILA COSNTRUCCION PLAN MAESTRO DE ACUEDUCTO Y ALCANTARILLADO DEL CASCO URBANO EN EL MUNICIPIO DE HOBO FASEI DEPARTAMENTO DEL HUILA.</t>
  </si>
  <si>
    <t>Expericia Solicitada en SMMLV</t>
  </si>
  <si>
    <t>Expericia acreditada en SMMLV</t>
  </si>
  <si>
    <t>Experiencia en Exceso</t>
  </si>
  <si>
    <t>Puntaje</t>
  </si>
  <si>
    <t xml:space="preserve">PRESENTA ANEXO 9 Y CERTIFICADO DEL MINISTERIO DE TRABAJO </t>
  </si>
  <si>
    <t>NO HABIL</t>
  </si>
  <si>
    <t>Interventoría Técnica, Administrativa, Financiera y Ambiental al Contrato Interadministrativo No. 0223 - 2009, Cuyo Objeto es Construcción Obras de Saneamiento como Parte de la Ampliación de la Infraestructura del Sistema de Alcantarillado Sanitario del Casco Urbano, Municipio de El Colegio Cundinamarca</t>
  </si>
  <si>
    <t>Interventoría Técnica, Administrativa, Financiera, Contable, Jurídica Y Ambiental A La Construcción De Las Redes Matrices Del Sistema De Alcantarillado Pluvial De La Zona De Expansión Urbana Suroccidental Del Municipio De Yopal, Departamento De Casanare</t>
  </si>
  <si>
    <t>0223 – 2017</t>
  </si>
  <si>
    <t>0242 – 2017</t>
  </si>
  <si>
    <t>PLANTA NIZA ZONA NORTE FASE I" "OPTIMIZACIÓN Y VARIACIÓN DE LAS REDES DE ACUEDUCTO Y ALCANTARILLADO EN EL BARRIO EL CENTRO Y SAN JOAQUÍN EN LA CIUDAD DE MANIZALES, DEPARTAMENTO DE CALDAS" "OPTIMIZACIÓN Y VARIACIÓN DE LAS REDES DE ACUEDUCTO Y ALCANTARILLADO EN EL BARRIO MINITAS EN LA CIUDAD DE MANIZALES, DEPARTAMENTO DE CALDAS" "OPTIMIZACIÓN REDES DE ACUEDUCTO Y ALCANTARILLADO BARRIO SAN ANTONIO, EN LA CIUDAD DE MANIZALES, DEPARTAMENTO DE CALDAS</t>
  </si>
  <si>
    <t>0105 – 2018</t>
  </si>
  <si>
    <t>SUPERVISIÓN EXTERNA PARA: OPTIMIZACIÓN Y VARIACIÓN RED DE ACUEDUCTO Y ALCANTARILLADO EN EL BARRIO LA TOSCANA Y BELÉN EN LA CIUDAD DE MANIZALES, DEPARTAMENTO DE CALDAS; OPTIMIZACIÓN Y VARIACIÓN RED DE ACUEDUCTO Y ALCANTARILLADO EN EL BARRIO ROSALES (FASE 1) Y ENEA EN LA CIUDAD DE MANIZALES, DEPARTAMENTO DE CALDAS; MACROMEDICIÓN DEL SISTEMA DE ACUEDUCTO EN LA CIUDAD DE MANIZALES, DEPARTAMENTO DE CALDAS FASE III.</t>
  </si>
  <si>
    <t>0140 – 2018</t>
  </si>
  <si>
    <t>SUPERVISIÓN EXTERNA PARA: CONEXIÓN INTERCEPTOR PALERMO SECTOR SAUCES EN LA CIUDAD DE MANIZALES, DEPARTAMENTO DE CALDAS OPTIMIZACIÓN Y VARIACIÓN RED DE ACUEDUCTO Y ALCANTARILLADO EN EL BARRIO LA ESTRELLA (FASE 2) EN LA CIUDAD DE MANIZALES, DEPARTAMENTO DE CALDAS CONSTRUCCIÓN COLECTOR RÍO CHINCHINÁ SECTOR ESTAMBUL - CAMBULOS TRAMO 1 EN LA CIUDAD DE MANIZALES, DEPARTAMENTO DE CALDAS OPTIMIZACIÓN Y VARIACIÓN DE RED DE ALCANTARILLADO BARRIO SOLFERINO EN LA CIUDAD DE MANIZALES, DEPARTAMENTO DE CALDAS OPTIMIZACIÓN Y VARIACIÓN RED DE ACUEDUCTO EN EL BARRIO CHIPRE EN LA CIUDAD DE MANIZALES, DEPARTAMENTO DE CALDAS. OPTIMIZACIÓN Y VARIACIÓN RED DE ACUEDUCTO SECTOR POLICLÍNICA EN LA CIUDAD DE MANIZALES, DEPARTAMENTO DE CALDAS”</t>
  </si>
  <si>
    <t>051- 2013</t>
  </si>
  <si>
    <t>INTERVENTORÍA TÉCNICA, ADMINISTRATIVA, FINANCIERA, CONTABLE, JURÍDICA Y AMBIENTAL A LA CONSTRUCCIÓN DE LAS REDES MATRICES DEL SISTEMA DE ALCANTARILLADO PLUVIAL DE LA ZONA DE EXPANSIÓN URBANA SUROCCIDENTAL DEL MUNICIPIO DE YOPAL, DEPARTAMENTO DE CASANARE</t>
  </si>
  <si>
    <t>SUPERVISIÓN EXTERNA PARA OPTIMIZACIÓN Y VARIACIÓN DE LAS REDES DE ACUEDUCTO EN EL BARRIO SAN JOSE FASE 1, OPTIMIZACIÓN Y VARIACIÓN DE LAS REDES DE ACUEDUCTO Y ALCANTARILLADO EN EL_x000D_
BARRIO CENTENARIO Y SAN JOSE FASE 11, CIUDAD DE MANIZALES, DEPARTAMENTO_x000D_
DE CALDAS.</t>
  </si>
  <si>
    <t>SUPERVISIÓN EXTERNA PARA: "CONSTRUCCIÓN RED DE CONDUCCIÓN PLANTA NIZA ZONA NORTE FASE I" "OPTIMIZACIÓN Y VARIACIÓN DE LAS REDES DE ACUEDUCTO Y ALCANTARILLADO EN EL BARRIO EL CENTRO Y SAN JOAQUÍN EN LA CIUDAD DE MANIZALES, DEPARTAMENTO DE CALDAS"</t>
  </si>
  <si>
    <t xml:space="preserve"> PRESENTA ANEXO 9 Y CERTIFICADO DEL MINISTERIO DE TRABAJO</t>
  </si>
  <si>
    <t>083-2008</t>
  </si>
  <si>
    <t>20, 5</t>
  </si>
  <si>
    <t>Interventoría para la Construcción Canal Abierto para la Conducción y Descarga de las Aguas Lluvias del Sistema del Alcantarillado Pluvial al Brazo del Rio Unete</t>
  </si>
  <si>
    <t>01-2010,</t>
  </si>
  <si>
    <t>Interventoría técnica, administrativa financiera y ambiental al contrato interadministrativo Mo. 0223- 2009 cuyo objeto es: construcción obras de saneamiento como parte de la ampliación de la infraestructura del sistema de alcantarillado sanitario del casco urbano municipio del colegio Cundimarca.</t>
  </si>
  <si>
    <t>051 de 2013</t>
  </si>
  <si>
    <t>Interventoría Técnica, Administrativa, Financiera, Contable, Jurídica Y Ambiental A La Construcción De Las Redes Matrices Del Sistema De Alcantarillado Pluvial De La Zona De Expansión Urbana Suroccidental Del Municipio De Yopal, Departamento De Casanare.</t>
  </si>
  <si>
    <t>Interventoría técnica y administrativa a los contratos No 038, 040, 067 – 2001</t>
  </si>
  <si>
    <t>025 DEL 2001</t>
  </si>
  <si>
    <t>GOBERNACIÓN DE CALDAS</t>
  </si>
  <si>
    <t>EVALUACIÓN COMPONENTE FINANCIERO</t>
  </si>
  <si>
    <t>CM-SV-033-2019</t>
  </si>
  <si>
    <r>
      <t xml:space="preserve">En concordancia con los aspectos financieros y de capacidad económica y Capacidad Organizacional, de los pliegos definitivos para el proceso de contratación CM-SV-033-2019 de la Secretaría de Vivienda Y Territorio de la Gobernación del Departamento de Caldas, el cual tiene por objeto </t>
    </r>
    <r>
      <rPr>
        <b/>
        <sz val="10"/>
        <color theme="1"/>
        <rFont val="Calibri"/>
        <family val="2"/>
        <scheme val="minor"/>
      </rPr>
      <t>“Interventoría técnica, administrativa, financiera, económica, ambiental y legal al contrato de obra para llevar a cabo la Optimización del sistema de alcantarillado combinado en el Municiio de Filadelfia ”</t>
    </r>
    <r>
      <rPr>
        <sz val="10"/>
        <color theme="1"/>
        <rFont val="Calibri"/>
        <family val="2"/>
        <scheme val="minor"/>
      </rPr>
      <t xml:space="preserve"> se realiza la presente evaluación con los criterios, requisitos y anexos necesarios para la presentación, en los siguientes términos:</t>
    </r>
  </si>
  <si>
    <t>PROPONENTE 1</t>
  </si>
  <si>
    <t>MENDOZA VELASQUEZ LINO ANDRES</t>
  </si>
  <si>
    <t>INDICE REQUERIDO</t>
  </si>
  <si>
    <t>PONDERACIÓN</t>
  </si>
  <si>
    <t>INDICE DE LIQUIDEZ</t>
  </si>
  <si>
    <t>Mayor ó = 1.3 VECES</t>
  </si>
  <si>
    <t>Activo Corriente</t>
  </si>
  <si>
    <t>Pasivo Corriente</t>
  </si>
  <si>
    <t>NIVEL DE ENDEUDAMIENTO</t>
  </si>
  <si>
    <t>Menor ó = 72%</t>
  </si>
  <si>
    <t>Pasivo Total</t>
  </si>
  <si>
    <t>Activo Total</t>
  </si>
  <si>
    <t>RAZON COBERTURA DE INTERESES</t>
  </si>
  <si>
    <t>Mayor ó = 1 ó indeterminado</t>
  </si>
  <si>
    <t>Utilidad Operacional</t>
  </si>
  <si>
    <t>Gasto de Intereses</t>
  </si>
  <si>
    <t>INDICE CAPITAL DE TRABAJO</t>
  </si>
  <si>
    <t xml:space="preserve">Mayor ó = 40% del Presupuesto oficial </t>
  </si>
  <si>
    <t>Presupuesto Oficial</t>
  </si>
  <si>
    <t>RENTABILIDAD SOBRE EL PATRIMONIO</t>
  </si>
  <si>
    <t>Mayor ó = 3%</t>
  </si>
  <si>
    <t>Patrimonio</t>
  </si>
  <si>
    <t xml:space="preserve">RENTABILIDAD SOBRE ACTIVOS </t>
  </si>
  <si>
    <t>Mayor ó = 1%</t>
  </si>
  <si>
    <t>22/05/2019 Y 20-05-2019</t>
  </si>
  <si>
    <t>PROPONENTE 2</t>
  </si>
  <si>
    <t>CRUZ AYALA CARLOS AUGUSTO</t>
  </si>
  <si>
    <t>PERDOMO VELASCO LUIS MIGUEL</t>
  </si>
  <si>
    <t>PROPONENTE 3</t>
  </si>
  <si>
    <t>GOMEZ TOBON LUIS ARTURO</t>
  </si>
  <si>
    <t>INDETERMINADO</t>
  </si>
  <si>
    <t>PROPONENTE 4</t>
  </si>
  <si>
    <t>CONSULTORIA BOGOTANA SAS</t>
  </si>
  <si>
    <t>PROPONENTE 5</t>
  </si>
  <si>
    <t>MORENO RACINES JACKSON</t>
  </si>
  <si>
    <t>JENNY FERNANDA CARDONA                                            COMPONENTE FINANCIERO</t>
  </si>
  <si>
    <t>Secretaría de Vivienda y Territorio</t>
  </si>
  <si>
    <t>Gobernación del Departamento de Caldas</t>
  </si>
  <si>
    <t>EVALUACION JURIDICA CM-SV-0033-2019</t>
  </si>
  <si>
    <t>No.</t>
  </si>
  <si>
    <t>CARTA PRESENTACIÓN</t>
  </si>
  <si>
    <t>CERTIFICADO DE INSCRIPCIÓN EN EL REGISTRO UNICO DE PROPONENTES (RUP)</t>
  </si>
  <si>
    <t>CONFORMACIÓN CONSORCIAL/UT</t>
  </si>
  <si>
    <t>CERTIFICADO DE EXISTENCIA Y REPRESENTACIÓN LEGAL</t>
  </si>
  <si>
    <t>GARANTIA DE SERIEDAD DE LA OFERTA</t>
  </si>
  <si>
    <t>OTROS DOCUMENTOS</t>
  </si>
  <si>
    <t>HABIL / NO HABIL / SUBSANAR</t>
  </si>
  <si>
    <t>PRESENTA (PRESENTA/NO PRESENTA)</t>
  </si>
  <si>
    <t>REPRESENTANTE LEGAL</t>
  </si>
  <si>
    <t>INGENIERO QUE AVALA LA PROPUESTA</t>
  </si>
  <si>
    <t>No. MATRICULA PROFESIONAL
(Quien avala la propuesta)</t>
  </si>
  <si>
    <t>CERTIFICADO COPNIA (SI/NO)</t>
  </si>
  <si>
    <t>VIGENCIA CERTIFICADO</t>
  </si>
  <si>
    <t>PRESENTA (SI/NO)</t>
  </si>
  <si>
    <t>CÓDIGO UNSPSC
81101500</t>
  </si>
  <si>
    <t>FECHA DE EXPEDICIÓN</t>
  </si>
  <si>
    <t>SANCIONES CONSIGNADAS EN EL RUP</t>
  </si>
  <si>
    <t>RENOVADO</t>
  </si>
  <si>
    <t>FIRMEZA RUP</t>
  </si>
  <si>
    <t>PRESENTA (SI/NO/NA)</t>
  </si>
  <si>
    <t>DURACION</t>
  </si>
  <si>
    <t>% PARTICIPACIÓN</t>
  </si>
  <si>
    <t>DOMICILIO</t>
  </si>
  <si>
    <t>OBJETO SOCIAL</t>
  </si>
  <si>
    <t>DURACIÓN DE LA SOCIEDAD</t>
  </si>
  <si>
    <t>LIMITACIONES AL REPRESENTANTE LEGAL</t>
  </si>
  <si>
    <t>AUTORIZACIÓN DEL ORGANO SOCIAL</t>
  </si>
  <si>
    <t>FORMATO A FAVOR DE ENTIDADES ESTATALES</t>
  </si>
  <si>
    <t>TOMADOR</t>
  </si>
  <si>
    <t>COMPAÑÍA</t>
  </si>
  <si>
    <t>PÓLIZA</t>
  </si>
  <si>
    <t>VALOR</t>
  </si>
  <si>
    <t>VIGENCIA INICIAL</t>
  </si>
  <si>
    <t>VIGENCIA FINAL</t>
  </si>
  <si>
    <t>BENEFICIARIO GOBERNACIÓN</t>
  </si>
  <si>
    <t>CERTIFICADO DE ANTECEDENTES FISCALES DE LA CONTRALORIA GENERAL DE LA REPUBLICA</t>
  </si>
  <si>
    <t>CERTIFICADO DE ANTECEDENTES DISCIPLINARIOS DE LA PROCURADURIA GENERAL DE LA NACION</t>
  </si>
  <si>
    <t>CERTIFICADO DE ANTECEDENTES JUDICIALES</t>
  </si>
  <si>
    <t>CERTIFICACIÓN DE PAGOS DE SEGURIDAD SOCIAL Y APORTES PARAFISCALES</t>
  </si>
  <si>
    <t>COMPROMISO ANTICORRUPCIÓN</t>
  </si>
  <si>
    <t>CEDULA PROPONENTE</t>
  </si>
  <si>
    <t>CERTIFICACIÓN REVISOR FISCAL SOCIEDAD ANONIMA QUE CONSTE ABIERTA O CERRADA</t>
  </si>
  <si>
    <t>COPIA TARJETA PROFESIONAL CONTADOR O REVISOR FISCAL</t>
  </si>
  <si>
    <t>ANTECEDENTES DISCIPLINARIOS JCC</t>
  </si>
  <si>
    <t>LINO ANDRÉS MENDOZA VELÁSQUEZ</t>
  </si>
  <si>
    <t>PRESENTA</t>
  </si>
  <si>
    <t>25202-103867</t>
  </si>
  <si>
    <t>SI</t>
  </si>
  <si>
    <t>NO PRESENTA</t>
  </si>
  <si>
    <t>N/A</t>
  </si>
  <si>
    <t>SEGUROS MUNDIAL</t>
  </si>
  <si>
    <t>CG-1018495</t>
  </si>
  <si>
    <t>HÁBIL</t>
  </si>
  <si>
    <t>SAMUEL ARMANDO CASTILLO PÉREZ</t>
  </si>
  <si>
    <t>08202-137908</t>
  </si>
  <si>
    <t>NO CUMPLE</t>
  </si>
  <si>
    <t>LUIS MIGUEL PERDOMO VELASCO</t>
  </si>
  <si>
    <t>ASEGURADORA SOLIDARIA DE COLOMBIA</t>
  </si>
  <si>
    <t>605-47-994000076999</t>
  </si>
  <si>
    <t>EL PROPONENTE NO CUMPLE CON LA  CAPACIDAD  JURIDICA  ESTABLECIDA EN EL PLIEGO DE CONDICIONES  NUMERAL 5TO- DOCUMENTO DE CONFORMACION CONSORCIAL, SE ENCUENTRA EN CAUSAL DE RECHAZO DE LA PROPUESTA POR EL LITERAL N. PRESENTE INCOMPLETO O MAL DILIGENCIADO UNO O ALGUNOS DE LOS DOCUMENTOS DE PARTICIPACION PONDERABLE.  PRESENTAN MAL DILIGENCIADA EL DOCUMENTO DE CONSTITUCION CONSORCIAL TODA VEZ QUE EN LOS ANEXOS LA DURACION DEL CONSORCIO ES TRES (3) AÑOS MAS, Y EN LA QUE PRESENTAN ESTAN CON DURACION DE DOS (2) AÑOS MAS.</t>
  </si>
  <si>
    <t>NO APORTA PLANILLAS DE PAGO DE SEGURIDAD SOCIAL</t>
  </si>
  <si>
    <t>CARLOS AUGUSTO CRUZ AYALA</t>
  </si>
  <si>
    <t>LUIS ARTURO GÓMEZ TOBÓN</t>
  </si>
  <si>
    <t>LUIS ARTURO GÓMEZTOBÓN</t>
  </si>
  <si>
    <t>00000-00734</t>
  </si>
  <si>
    <t xml:space="preserve">SEGUROS DEL ESTADO </t>
  </si>
  <si>
    <t>2144-101310347</t>
  </si>
  <si>
    <t>CONSULTORÍA BOGOTANA S.A.S.</t>
  </si>
  <si>
    <t>25202-318680</t>
  </si>
  <si>
    <t>NO</t>
  </si>
  <si>
    <t>CONSULTORÍA BOGOTANA S.A.S</t>
  </si>
  <si>
    <t>14-44-101144855</t>
  </si>
  <si>
    <t>JACKSON MORENO RACINES</t>
  </si>
  <si>
    <t>JACSON MORENO RACINES</t>
  </si>
  <si>
    <t>25202-113097</t>
  </si>
  <si>
    <t>42-44-101120621</t>
  </si>
  <si>
    <t>TENGO ENTENDIDO QUE YA TIENE CONTRATOS CON EL DEPARTAMENTO DE CALDAS. REVISAR.</t>
  </si>
  <si>
    <t>MAURICIO LLANO GIRALDO - ABOGADO CONTRATISTA (Original Firmado en Fisico)</t>
  </si>
  <si>
    <t>https://community.secop.gov.co/Public/Tendering/ContractNoticeManagement/Index?currentLanguage=es-CO&amp;Page=login&amp;Country=CO&amp;SkinName=CCE</t>
  </si>
  <si>
    <t>FIRMA EN ORIGINAL</t>
  </si>
  <si>
    <t>COMPONENTE TECNICO</t>
  </si>
  <si>
    <t>COMPONENTE FINANCIERO</t>
  </si>
  <si>
    <t>COMPONENTE JURIDICO</t>
  </si>
  <si>
    <t>EL PROPONENTE NO RELACIONA EL CONSECUTIVO DEL CONTRATO EN EL RUP. DEBE SUBSANAR</t>
  </si>
  <si>
    <t>SE LE SOLICITA AL PROPONENTE PRESENTAR RELACIÓN DE CONTRATOS EN EL RUP (NÚMERO DE CONSECUTIVO). CON EL OBJETO DE VALIDAR EL CODIGO DEL CLASIFICADOR DE BIENES Y SERVICIOS Y EL VALOR EN SMMLV</t>
  </si>
  <si>
    <t>Interventoría en la construcción de obras de Alcantarillado de Chinchiná (Caldas). Según Contrato No01/87.</t>
  </si>
  <si>
    <t>Interventoría y dirección técnica de las obras de los sectores 3 y 8, salida a la Merced de la ciudad de Salamina.</t>
  </si>
  <si>
    <t xml:space="preserve">Interventoría técnica administrativa y contable para las obras de instalación de tubería, accesorios y válvulas de agua cruda y tratada, y obras  civiles complementarias, construcción tanque tejares, mejoras en captación y desarenador del nuevo Plan maestro de Acueducto del Municipio de Villamaría </t>
  </si>
  <si>
    <t>EXPERIENCIA ESPECIFICA (No DE  AÑOS)</t>
  </si>
  <si>
    <t>OBSERVACIÓN</t>
  </si>
  <si>
    <t>Gerardo Antonio Ramirez Gómez</t>
  </si>
  <si>
    <t xml:space="preserve">El proponente adjunta dos certificados que no están relacionados con la experiencia solicitada "ingeniero director de interventoría y/o contratisdta de interventoría" . Por lo anterior, según como se estipula en el númerla f "organización técnica" de los pliegos de condiciones “Teniendo en cuenta que las actas de liquidación firmadas y/o actas de terminación firmadas y/o certificados expedidos por el empleador o contratante para acreditación de experiencia son requisitos que inciden en el otorgamiento de puntaje, los mismos no podrán ser objeto de subsanación (…)” se condiera entonces que el proponente no cumple con lo requerido en la organización técnica, por consiguiente se declara NO HABIL. </t>
  </si>
  <si>
    <t>NO PRESENTA CARTA DE COMPROMISO</t>
  </si>
  <si>
    <t>Jhon Jámes Orozco</t>
  </si>
  <si>
    <t>043 - 2005</t>
  </si>
  <si>
    <t>PRESENTA CERTIFICACION EXPEDIDA POR LA ENTIDAD CONTRATANTE PERO NO HAY CLARIDAD EN QUE HAYA PARTICIPADO COMO RESIDENTE</t>
  </si>
  <si>
    <t>ORDEN DE ELIGIBILIDAD</t>
  </si>
  <si>
    <t>EVALUACIÓN JURÍDICA</t>
  </si>
  <si>
    <t>EVALUACIÓN FINANCIERA Y ORGANIZACIONAL</t>
  </si>
  <si>
    <t>EVALUACIÓN TÉCNICA</t>
  </si>
  <si>
    <t>EXPERIENCIA ESPECÍFICA DEL PROPONENTE</t>
  </si>
  <si>
    <t>EXPERIENCIA ADICIONAL DEL EQUIPO DE TRABAJO</t>
  </si>
  <si>
    <t>APOYO PROFESIONAL ADICIONAL</t>
  </si>
  <si>
    <t>PUNTAJE PARA ESTIMULAR Y APOYAR LA INDUSTRIA NACIONAL</t>
  </si>
  <si>
    <t>PROPONENTES CON TRABAJDORES CON DISCAPACIDAD</t>
  </si>
  <si>
    <t>PUNTAJE TOTAL</t>
  </si>
  <si>
    <t>SE RECIBEN LOS DOCUMENTOS DADO QUE EN REVISION AL PLIEGO DE CONDICIONES LAS CARTAS DE COMPROMISO SON INCIDEN EN PUNTAJE Y SON SUBSANABLES</t>
  </si>
  <si>
    <t>SUBSANA</t>
  </si>
  <si>
    <t xml:space="preserve"> NO APORTA PAGOS PLANILLAS DE PAGO A SEGURIDAD SOCIAL</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</si>
</sst>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64" formatCode="_-* #,##0.00_-;\-* #,##0.00_-;_-* &quot;-&quot;_-;_-@_-"/>
    <numFmt numFmtId="165" formatCode="dd/mm/yyyy;@"/>
    <numFmt numFmtId="166" formatCode="_-&quot;$&quot;* #,##0_-;\-&quot;$&quot;* #,##0_-;_-&quot;$&quot;* &quot;-&quot;_-;_-@_-"/>
    <numFmt numFmtId="167" formatCode="0.0%"/>
    <numFmt numFmtId="168" formatCode="_(* #,##0_);_(* \(#,##0\);_(* &quot;-&quot;_);_(@_)"/>
  </numFmts>
  <fonts count="36" x14ac:knownFonts="1">
    <font>
      <sz val="11"/>
      <color theme="1"/>
      <name val="Calibri"/>
      <family val="2"/>
      <scheme val="minor"/>
    </font>
    <font>
      <sz val="11"/>
      <color theme="1"/>
      <name val="Calibri"/>
      <family val="2"/>
      <scheme val="minor"/>
    </font>
    <font>
      <b/>
      <i/>
      <sz val="9"/>
      <color theme="1"/>
      <name val="Calibri"/>
      <family val="2"/>
      <scheme val="minor"/>
    </font>
    <font>
      <sz val="9"/>
      <color theme="1"/>
      <name val="Calibri"/>
      <family val="2"/>
      <scheme val="minor"/>
    </font>
    <font>
      <b/>
      <sz val="9"/>
      <color theme="1"/>
      <name val="Calibri"/>
      <family val="2"/>
      <scheme val="minor"/>
    </font>
    <font>
      <sz val="10"/>
      <color rgb="FF000000"/>
      <name val="Arial"/>
      <family val="2"/>
    </font>
    <font>
      <b/>
      <sz val="14"/>
      <color rgb="FF000000"/>
      <name val="Calibri"/>
      <family val="2"/>
    </font>
    <font>
      <sz val="11"/>
      <color theme="1"/>
      <name val="Calibri"/>
      <family val="2"/>
    </font>
    <font>
      <b/>
      <sz val="11"/>
      <color rgb="FF000000"/>
      <name val="Calibri"/>
      <family val="2"/>
    </font>
    <font>
      <b/>
      <sz val="11"/>
      <color theme="1"/>
      <name val="Calibri"/>
      <family val="2"/>
    </font>
    <font>
      <sz val="11"/>
      <color rgb="FF000000"/>
      <name val="Calibri"/>
      <family val="2"/>
    </font>
    <font>
      <b/>
      <i/>
      <sz val="10"/>
      <color theme="1"/>
      <name val="Calibri"/>
      <family val="2"/>
      <scheme val="minor"/>
    </font>
    <font>
      <b/>
      <sz val="10"/>
      <color theme="1"/>
      <name val="Calibri"/>
      <family val="2"/>
      <scheme val="minor"/>
    </font>
    <font>
      <b/>
      <sz val="11"/>
      <color theme="1"/>
      <name val="Calibri"/>
      <family val="2"/>
      <scheme val="minor"/>
    </font>
    <font>
      <b/>
      <sz val="10"/>
      <color rgb="FFFF0000"/>
      <name val="Calibri"/>
      <family val="2"/>
      <scheme val="minor"/>
    </font>
    <font>
      <b/>
      <sz val="12"/>
      <color theme="1"/>
      <name val="Calibri"/>
      <family val="2"/>
      <scheme val="minor"/>
    </font>
    <font>
      <sz val="10"/>
      <color theme="1"/>
      <name val="Calibri"/>
      <family val="2"/>
      <scheme val="minor"/>
    </font>
    <font>
      <b/>
      <sz val="8"/>
      <color theme="1"/>
      <name val="Calibri"/>
      <family val="2"/>
      <scheme val="minor"/>
    </font>
    <font>
      <b/>
      <sz val="8"/>
      <name val="Calibri"/>
      <family val="2"/>
      <scheme val="minor"/>
    </font>
    <font>
      <sz val="8"/>
      <color theme="1"/>
      <name val="Calibri"/>
      <family val="2"/>
      <scheme val="minor"/>
    </font>
    <font>
      <sz val="8"/>
      <color theme="0"/>
      <name val="Calibri"/>
      <family val="2"/>
      <scheme val="minor"/>
    </font>
    <font>
      <sz val="10"/>
      <color theme="1"/>
      <name val="Arial"/>
      <family val="2"/>
    </font>
    <font>
      <sz val="7"/>
      <color indexed="8"/>
      <name val="Arial"/>
      <family val="2"/>
    </font>
    <font>
      <sz val="10"/>
      <color indexed="8"/>
      <name val="Arial"/>
      <family val="2"/>
    </font>
    <font>
      <sz val="7"/>
      <name val="Arial"/>
      <family val="2"/>
    </font>
    <font>
      <b/>
      <sz val="7"/>
      <color indexed="8"/>
      <name val="Arial"/>
      <family val="2"/>
    </font>
    <font>
      <b/>
      <sz val="7"/>
      <name val="Arial"/>
      <family val="2"/>
    </font>
    <font>
      <b/>
      <sz val="7"/>
      <color rgb="FF000000"/>
      <name val="Arial"/>
      <family val="2"/>
    </font>
    <font>
      <sz val="7"/>
      <color theme="1"/>
      <name val="Arial"/>
      <family val="2"/>
    </font>
    <font>
      <sz val="7"/>
      <color rgb="FFFF0000"/>
      <name val="Arial"/>
      <family val="2"/>
    </font>
    <font>
      <u/>
      <sz val="10"/>
      <color theme="10"/>
      <name val="Arial"/>
      <family val="2"/>
    </font>
    <font>
      <b/>
      <sz val="11"/>
      <color theme="1"/>
      <name val="Calibri"/>
      <family val="2"/>
    </font>
    <font>
      <b/>
      <sz val="11"/>
      <color rgb="FFFF0000"/>
      <name val="Calibri"/>
      <family val="2"/>
    </font>
    <font>
      <b/>
      <sz val="10"/>
      <color rgb="FF000000"/>
      <name val="Arial"/>
      <family val="2"/>
    </font>
    <font>
      <b/>
      <i/>
      <sz val="11"/>
      <color rgb="FF000000"/>
      <name val="Calibri Light"/>
      <family val="2"/>
    </font>
    <font>
      <sz val="11"/>
      <color rgb="FF000000"/>
      <name val="Calibri Light"/>
      <family val="2"/>
    </font>
  </fonts>
  <fills count="15">
    <fill>
      <patternFill patternType="none"/>
    </fill>
    <fill>
      <patternFill patternType="gray125"/>
    </fill>
    <fill>
      <patternFill patternType="solid">
        <fgColor rgb="FF92D050"/>
        <bgColor indexed="64"/>
      </patternFill>
    </fill>
    <fill>
      <patternFill patternType="solid">
        <fgColor rgb="FF00B0F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FF"/>
        <bgColor rgb="FFFFFFFF"/>
      </patternFill>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2" tint="-9.9978637043366805E-2"/>
        <bgColor rgb="FFFFFFFF"/>
      </patternFill>
    </fill>
    <fill>
      <patternFill patternType="solid">
        <fgColor rgb="FFFF0000"/>
        <bgColor rgb="FFFFFFFF"/>
      </patternFill>
    </fill>
    <fill>
      <patternFill patternType="solid">
        <fgColor rgb="FF92D050"/>
        <bgColor rgb="FFFFFFFF"/>
      </patternFill>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bottom style="thin">
        <color rgb="FF000000"/>
      </bottom>
      <diagonal/>
    </border>
    <border>
      <left style="thin">
        <color indexed="64"/>
      </left>
      <right/>
      <top style="thin">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n">
        <color indexed="64"/>
      </top>
      <bottom/>
      <diagonal/>
    </border>
    <border>
      <left style="medium">
        <color indexed="64"/>
      </left>
      <right style="thin">
        <color rgb="FF000000"/>
      </right>
      <top style="medium">
        <color indexed="64"/>
      </top>
      <bottom style="thin">
        <color rgb="FF000000"/>
      </bottom>
      <diagonal/>
    </border>
    <border>
      <left/>
      <right/>
      <top style="medium">
        <color indexed="64"/>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medium">
        <color indexed="64"/>
      </left>
      <right style="medium">
        <color indexed="64"/>
      </right>
      <top/>
      <bottom style="medium">
        <color indexed="64"/>
      </bottom>
      <diagonal/>
    </border>
    <border>
      <left/>
      <right style="medium">
        <color indexed="64"/>
      </right>
      <top style="thin">
        <color indexed="64"/>
      </top>
      <bottom style="thin">
        <color indexed="64"/>
      </bottom>
      <diagonal/>
    </border>
  </borders>
  <cellStyleXfs count="10">
    <xf numFmtId="0" fontId="0" fillId="0" borderId="0"/>
    <xf numFmtId="9" fontId="1" fillId="0" borderId="0" applyFont="0" applyFill="0" applyBorder="0" applyAlignment="0" applyProtection="0"/>
    <xf numFmtId="0" fontId="5" fillId="0" borderId="0"/>
    <xf numFmtId="41" fontId="1" fillId="0" borderId="0" applyFont="0" applyFill="0" applyBorder="0" applyAlignment="0" applyProtection="0"/>
    <xf numFmtId="0" fontId="21" fillId="0" borderId="0"/>
    <xf numFmtId="166" fontId="21" fillId="0" borderId="0" applyFont="0" applyFill="0" applyBorder="0" applyAlignment="0" applyProtection="0"/>
    <xf numFmtId="9" fontId="23" fillId="0" borderId="0" applyFont="0" applyFill="0" applyBorder="0" applyAlignment="0" applyProtection="0"/>
    <xf numFmtId="0" fontId="1" fillId="0" borderId="0"/>
    <xf numFmtId="168" fontId="21" fillId="0" borderId="0" applyFont="0" applyFill="0" applyBorder="0" applyAlignment="0" applyProtection="0"/>
    <xf numFmtId="0" fontId="30" fillId="0" borderId="0" applyNumberFormat="0" applyFill="0" applyBorder="0" applyAlignment="0" applyProtection="0"/>
  </cellStyleXfs>
  <cellXfs count="431">
    <xf numFmtId="0" fontId="0" fillId="0" borderId="0" xfId="0"/>
    <xf numFmtId="0" fontId="3"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9" fontId="3" fillId="0" borderId="1" xfId="1" applyFont="1" applyBorder="1" applyAlignment="1">
      <alignment horizontal="center" vertical="center" wrapText="1"/>
    </xf>
    <xf numFmtId="0" fontId="4" fillId="5" borderId="2" xfId="0" applyFont="1" applyFill="1" applyBorder="1" applyAlignment="1">
      <alignment horizontal="center" vertical="center" wrapText="1"/>
    </xf>
    <xf numFmtId="0" fontId="4" fillId="0" borderId="1" xfId="0" applyFont="1" applyBorder="1" applyAlignment="1">
      <alignment horizontal="center" vertical="center" wrapText="1"/>
    </xf>
    <xf numFmtId="9" fontId="3" fillId="0" borderId="1" xfId="0" applyNumberFormat="1" applyFont="1" applyBorder="1" applyAlignment="1">
      <alignment horizontal="center" vertical="center" wrapText="1"/>
    </xf>
    <xf numFmtId="0" fontId="2"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center" vertical="center" wrapText="1"/>
    </xf>
    <xf numFmtId="0" fontId="4" fillId="5" borderId="1" xfId="0" applyFont="1" applyFill="1" applyBorder="1" applyAlignment="1">
      <alignment horizontal="center" vertical="center" wrapText="1"/>
    </xf>
    <xf numFmtId="0" fontId="3" fillId="0" borderId="0" xfId="0" applyFont="1" applyAlignment="1">
      <alignment horizontal="center" vertical="center" wrapText="1"/>
    </xf>
    <xf numFmtId="0" fontId="2" fillId="0" borderId="1" xfId="0" applyFont="1" applyBorder="1" applyAlignment="1">
      <alignment horizontal="center" vertical="center" wrapText="1"/>
    </xf>
    <xf numFmtId="0" fontId="4" fillId="3" borderId="0"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center" vertical="center" wrapText="1"/>
    </xf>
    <xf numFmtId="0" fontId="2"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7" fillId="6" borderId="0" xfId="2" applyFont="1" applyFill="1" applyBorder="1" applyAlignment="1">
      <alignment horizontal="center"/>
    </xf>
    <xf numFmtId="0" fontId="7" fillId="6" borderId="0" xfId="2" applyFont="1" applyFill="1" applyBorder="1"/>
    <xf numFmtId="0" fontId="5" fillId="0" borderId="0" xfId="2" applyFont="1" applyAlignment="1"/>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3" fillId="7" borderId="1" xfId="0" applyFont="1" applyFill="1"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2" fontId="3" fillId="0" borderId="1" xfId="0" applyNumberFormat="1" applyFont="1" applyBorder="1" applyAlignment="1">
      <alignment horizontal="center" vertical="center" wrapText="1"/>
    </xf>
    <xf numFmtId="9" fontId="3" fillId="2" borderId="1"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center" vertical="center" wrapText="1"/>
    </xf>
    <xf numFmtId="0" fontId="2"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Fill="1" applyAlignment="1">
      <alignment horizontal="center" vertical="center" wrapText="1"/>
    </xf>
    <xf numFmtId="9" fontId="3" fillId="0" borderId="1" xfId="1" applyFont="1" applyFill="1" applyBorder="1" applyAlignment="1">
      <alignment horizontal="center" vertical="center" wrapText="1"/>
    </xf>
    <xf numFmtId="0" fontId="3" fillId="0" borderId="1" xfId="0" applyFont="1" applyBorder="1" applyAlignment="1">
      <alignment horizontal="center" vertical="center" wrapText="1"/>
    </xf>
    <xf numFmtId="17" fontId="3" fillId="0" borderId="1" xfId="0" applyNumberFormat="1" applyFont="1" applyBorder="1" applyAlignment="1">
      <alignment horizontal="center" vertical="center" wrapText="1"/>
    </xf>
    <xf numFmtId="0" fontId="2" fillId="4" borderId="1" xfId="0" applyFont="1" applyFill="1" applyBorder="1" applyAlignment="1">
      <alignment vertical="center" wrapText="1"/>
    </xf>
    <xf numFmtId="0" fontId="2" fillId="4" borderId="2" xfId="0" applyFont="1" applyFill="1" applyBorder="1" applyAlignment="1">
      <alignment horizontal="center" vertical="center" wrapText="1"/>
    </xf>
    <xf numFmtId="0" fontId="3" fillId="0" borderId="1" xfId="0" applyFont="1" applyFill="1" applyBorder="1" applyAlignment="1">
      <alignment vertical="center" wrapText="1"/>
    </xf>
    <xf numFmtId="9" fontId="14" fillId="0" borderId="0" xfId="0" applyNumberFormat="1" applyFont="1" applyBorder="1" applyAlignment="1">
      <alignment horizontal="center" vertical="center" wrapText="1"/>
    </xf>
    <xf numFmtId="0" fontId="0" fillId="0" borderId="0" xfId="0" applyAlignment="1">
      <alignment vertical="center" wrapText="1"/>
    </xf>
    <xf numFmtId="0" fontId="0" fillId="0" borderId="0" xfId="0" applyAlignment="1">
      <alignment vertical="center"/>
    </xf>
    <xf numFmtId="0" fontId="16" fillId="0" borderId="0" xfId="0" applyFont="1" applyBorder="1" applyAlignment="1">
      <alignment horizontal="center" vertical="center" wrapText="1"/>
    </xf>
    <xf numFmtId="0" fontId="0" fillId="7" borderId="0" xfId="0" applyFill="1" applyAlignment="1">
      <alignment vertical="center"/>
    </xf>
    <xf numFmtId="0" fontId="17" fillId="0" borderId="28" xfId="0" applyFont="1" applyBorder="1" applyAlignment="1">
      <alignment horizontal="center" vertical="center" wrapText="1"/>
    </xf>
    <xf numFmtId="0" fontId="17" fillId="0" borderId="29" xfId="0" applyFont="1" applyBorder="1" applyAlignment="1">
      <alignment horizontal="center" vertical="center" wrapText="1"/>
    </xf>
    <xf numFmtId="9" fontId="17" fillId="9" borderId="7" xfId="0" applyNumberFormat="1" applyFont="1" applyFill="1" applyBorder="1" applyAlignment="1">
      <alignment horizontal="center" vertical="center" wrapText="1"/>
    </xf>
    <xf numFmtId="0" fontId="17" fillId="9" borderId="7" xfId="0" applyFont="1" applyFill="1" applyBorder="1" applyAlignment="1">
      <alignment horizontal="center" vertical="center" wrapText="1"/>
    </xf>
    <xf numFmtId="2" fontId="19" fillId="9" borderId="29" xfId="0" applyNumberFormat="1" applyFont="1" applyFill="1" applyBorder="1" applyAlignment="1">
      <alignment horizontal="center" vertical="center"/>
    </xf>
    <xf numFmtId="164" fontId="19" fillId="9" borderId="29" xfId="0" applyNumberFormat="1" applyFont="1" applyFill="1" applyBorder="1" applyAlignment="1">
      <alignment horizontal="right" vertical="center"/>
    </xf>
    <xf numFmtId="0" fontId="19" fillId="0" borderId="30" xfId="0" applyFont="1" applyBorder="1" applyAlignment="1">
      <alignment horizontal="center" vertical="center"/>
    </xf>
    <xf numFmtId="0" fontId="0" fillId="0" borderId="15" xfId="0" applyBorder="1" applyAlignment="1">
      <alignment vertical="center"/>
    </xf>
    <xf numFmtId="0" fontId="17" fillId="0" borderId="31" xfId="0" applyFont="1" applyBorder="1" applyAlignment="1">
      <alignment horizontal="center" vertical="center" wrapText="1"/>
    </xf>
    <xf numFmtId="0" fontId="17" fillId="0" borderId="7" xfId="0" applyFont="1" applyBorder="1" applyAlignment="1">
      <alignment horizontal="center" vertical="center" wrapText="1"/>
    </xf>
    <xf numFmtId="41" fontId="19" fillId="9" borderId="1" xfId="3" applyFont="1" applyFill="1" applyBorder="1" applyAlignment="1">
      <alignment horizontal="center" vertical="center"/>
    </xf>
    <xf numFmtId="2" fontId="19" fillId="9" borderId="7" xfId="0" applyNumberFormat="1" applyFont="1" applyFill="1" applyBorder="1" applyAlignment="1">
      <alignment horizontal="center" vertical="center"/>
    </xf>
    <xf numFmtId="164" fontId="19" fillId="9" borderId="7" xfId="0" applyNumberFormat="1" applyFont="1" applyFill="1" applyBorder="1" applyAlignment="1">
      <alignment horizontal="right" vertical="center"/>
    </xf>
    <xf numFmtId="0" fontId="19" fillId="0" borderId="32" xfId="0" applyFont="1" applyBorder="1" applyAlignment="1">
      <alignment horizontal="center" vertical="center"/>
    </xf>
    <xf numFmtId="0" fontId="17" fillId="0" borderId="26" xfId="0" applyFont="1" applyBorder="1" applyAlignment="1">
      <alignment horizontal="center" vertical="center" wrapText="1"/>
    </xf>
    <xf numFmtId="0" fontId="17" fillId="0" borderId="5" xfId="0" applyFont="1" applyBorder="1" applyAlignment="1">
      <alignment horizontal="center" vertical="center" wrapText="1"/>
    </xf>
    <xf numFmtId="41" fontId="17" fillId="9" borderId="1" xfId="3" applyFont="1" applyFill="1" applyBorder="1" applyAlignment="1">
      <alignment horizontal="center" vertical="center"/>
    </xf>
    <xf numFmtId="2" fontId="19" fillId="9" borderId="5" xfId="1" applyNumberFormat="1" applyFont="1" applyFill="1" applyBorder="1" applyAlignment="1">
      <alignment horizontal="center" vertical="center"/>
    </xf>
    <xf numFmtId="9" fontId="19" fillId="9" borderId="5" xfId="1" applyFont="1" applyFill="1" applyBorder="1" applyAlignment="1">
      <alignment horizontal="right" vertical="center"/>
    </xf>
    <xf numFmtId="0" fontId="19" fillId="0" borderId="27" xfId="0" applyFont="1" applyBorder="1" applyAlignment="1">
      <alignment horizontal="center" vertical="center"/>
    </xf>
    <xf numFmtId="2" fontId="19" fillId="9" borderId="7" xfId="1" applyNumberFormat="1" applyFont="1" applyFill="1" applyBorder="1" applyAlignment="1">
      <alignment horizontal="center" vertical="center"/>
    </xf>
    <xf numFmtId="9" fontId="19" fillId="9" borderId="7" xfId="1" applyFont="1" applyFill="1" applyBorder="1" applyAlignment="1">
      <alignment horizontal="right" vertical="center"/>
    </xf>
    <xf numFmtId="9" fontId="17" fillId="9" borderId="1" xfId="0" applyNumberFormat="1" applyFont="1" applyFill="1" applyBorder="1" applyAlignment="1">
      <alignment horizontal="center" vertical="center" wrapText="1"/>
    </xf>
    <xf numFmtId="2" fontId="19" fillId="9" borderId="5" xfId="1" applyNumberFormat="1" applyFont="1" applyFill="1" applyBorder="1" applyAlignment="1">
      <alignment horizontal="right" vertical="center"/>
    </xf>
    <xf numFmtId="2" fontId="19" fillId="9" borderId="7" xfId="1" applyNumberFormat="1" applyFont="1" applyFill="1" applyBorder="1" applyAlignment="1">
      <alignment horizontal="right" vertical="center"/>
    </xf>
    <xf numFmtId="9" fontId="19" fillId="9" borderId="5" xfId="1" applyFont="1" applyFill="1" applyBorder="1" applyAlignment="1">
      <alignment horizontal="center" vertical="center"/>
    </xf>
    <xf numFmtId="0" fontId="0" fillId="0" borderId="0" xfId="0" applyBorder="1" applyAlignment="1">
      <alignment vertical="center"/>
    </xf>
    <xf numFmtId="9" fontId="19" fillId="9" borderId="7" xfId="1" applyFont="1" applyFill="1" applyBorder="1" applyAlignment="1">
      <alignment horizontal="center" vertical="center"/>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41" fontId="19" fillId="9" borderId="5" xfId="3" applyFont="1" applyFill="1" applyBorder="1" applyAlignment="1">
      <alignment horizontal="center" vertical="center"/>
    </xf>
    <xf numFmtId="2" fontId="19" fillId="9" borderId="34" xfId="1" applyNumberFormat="1" applyFont="1" applyFill="1" applyBorder="1" applyAlignment="1">
      <alignment horizontal="center" vertical="center"/>
    </xf>
    <xf numFmtId="9" fontId="19" fillId="9" borderId="34" xfId="1" applyFont="1" applyFill="1" applyBorder="1" applyAlignment="1">
      <alignment horizontal="right" vertical="center"/>
    </xf>
    <xf numFmtId="0" fontId="19" fillId="0" borderId="35" xfId="0" applyFont="1" applyBorder="1" applyAlignment="1">
      <alignment horizontal="center" vertical="center"/>
    </xf>
    <xf numFmtId="14" fontId="20" fillId="0" borderId="0" xfId="3" applyNumberFormat="1" applyFont="1" applyBorder="1" applyAlignment="1">
      <alignment vertical="center" wrapText="1"/>
    </xf>
    <xf numFmtId="0" fontId="17" fillId="0" borderId="0" xfId="0" applyFont="1" applyBorder="1" applyAlignment="1">
      <alignment horizontal="left" vertical="center" wrapText="1"/>
    </xf>
    <xf numFmtId="0" fontId="17" fillId="0" borderId="0" xfId="0" applyFont="1" applyBorder="1" applyAlignment="1">
      <alignment horizontal="center" vertical="center"/>
    </xf>
    <xf numFmtId="0" fontId="19" fillId="0" borderId="0" xfId="0" applyFont="1" applyBorder="1" applyAlignment="1">
      <alignment vertical="center"/>
    </xf>
    <xf numFmtId="9" fontId="17" fillId="9" borderId="24" xfId="0" applyNumberFormat="1" applyFont="1" applyFill="1" applyBorder="1" applyAlignment="1">
      <alignment horizontal="center" vertical="center" wrapText="1"/>
    </xf>
    <xf numFmtId="0" fontId="17" fillId="9" borderId="36" xfId="0" applyFont="1" applyFill="1" applyBorder="1" applyAlignment="1">
      <alignment horizontal="center" vertical="center" wrapText="1"/>
    </xf>
    <xf numFmtId="41" fontId="19" fillId="9" borderId="39" xfId="3" applyFont="1" applyFill="1" applyBorder="1" applyAlignment="1">
      <alignment horizontal="center" vertical="center"/>
    </xf>
    <xf numFmtId="41" fontId="17" fillId="9" borderId="39" xfId="3" applyFont="1" applyFill="1" applyBorder="1" applyAlignment="1">
      <alignment horizontal="center" vertical="center"/>
    </xf>
    <xf numFmtId="9" fontId="17" fillId="9" borderId="39" xfId="0" applyNumberFormat="1" applyFont="1" applyFill="1" applyBorder="1" applyAlignment="1">
      <alignment horizontal="center" vertical="center" wrapText="1"/>
    </xf>
    <xf numFmtId="41" fontId="19" fillId="9" borderId="41" xfId="3" applyFont="1" applyFill="1" applyBorder="1" applyAlignment="1">
      <alignment horizontal="center" vertical="center"/>
    </xf>
    <xf numFmtId="41" fontId="19" fillId="9" borderId="42" xfId="3" applyFont="1" applyFill="1" applyBorder="1" applyAlignment="1">
      <alignment horizontal="center" vertical="center"/>
    </xf>
    <xf numFmtId="0" fontId="19" fillId="0" borderId="12" xfId="0" applyFont="1" applyBorder="1" applyAlignment="1">
      <alignment horizontal="center" vertical="center" wrapText="1"/>
    </xf>
    <xf numFmtId="0" fontId="19" fillId="0" borderId="13" xfId="0" applyFont="1" applyBorder="1" applyAlignment="1">
      <alignment horizontal="center" vertical="center" wrapText="1"/>
    </xf>
    <xf numFmtId="14" fontId="20" fillId="0" borderId="15" xfId="3" applyNumberFormat="1" applyFont="1" applyBorder="1" applyAlignment="1">
      <alignment horizontal="left" vertical="center" wrapText="1"/>
    </xf>
    <xf numFmtId="14" fontId="20" fillId="0" borderId="0" xfId="3" applyNumberFormat="1" applyFont="1" applyBorder="1" applyAlignment="1">
      <alignment horizontal="left" vertical="center" wrapText="1"/>
    </xf>
    <xf numFmtId="0" fontId="19" fillId="0" borderId="0" xfId="0" applyFont="1" applyBorder="1" applyAlignment="1">
      <alignment horizontal="center" vertical="center" wrapText="1"/>
    </xf>
    <xf numFmtId="14" fontId="20" fillId="0" borderId="0" xfId="3" applyNumberFormat="1" applyFont="1" applyBorder="1" applyAlignment="1">
      <alignment horizontal="center" vertical="center" wrapText="1"/>
    </xf>
    <xf numFmtId="0" fontId="19" fillId="0" borderId="0" xfId="0" applyFont="1" applyAlignment="1">
      <alignment vertical="center" wrapText="1"/>
    </xf>
    <xf numFmtId="0" fontId="19" fillId="0" borderId="0" xfId="0" applyFont="1" applyAlignment="1">
      <alignment vertical="center"/>
    </xf>
    <xf numFmtId="0" fontId="0" fillId="0" borderId="0" xfId="0" applyBorder="1" applyAlignment="1">
      <alignment vertical="center" wrapText="1"/>
    </xf>
    <xf numFmtId="41" fontId="16" fillId="0" borderId="0" xfId="3" applyFont="1" applyBorder="1" applyAlignment="1">
      <alignment horizontal="center" vertical="center" wrapText="1"/>
    </xf>
    <xf numFmtId="41" fontId="16" fillId="0" borderId="0" xfId="3" applyFont="1" applyBorder="1" applyAlignment="1">
      <alignment vertical="center" wrapText="1"/>
    </xf>
    <xf numFmtId="0" fontId="22" fillId="0" borderId="0" xfId="4" applyNumberFormat="1" applyFont="1" applyFill="1" applyAlignment="1">
      <alignment horizontal="center" vertical="center"/>
    </xf>
    <xf numFmtId="165" fontId="22" fillId="0" borderId="0" xfId="4" applyNumberFormat="1" applyFont="1" applyFill="1" applyAlignment="1">
      <alignment horizontal="center" vertical="center"/>
    </xf>
    <xf numFmtId="0" fontId="22" fillId="0" borderId="0" xfId="4" applyFont="1" applyFill="1" applyAlignment="1">
      <alignment horizontal="left" vertical="center"/>
    </xf>
    <xf numFmtId="0" fontId="22" fillId="0" borderId="0" xfId="4" applyFont="1" applyFill="1" applyAlignment="1">
      <alignment horizontal="center" vertical="center"/>
    </xf>
    <xf numFmtId="0" fontId="22" fillId="0" borderId="0" xfId="4" applyFont="1" applyFill="1" applyAlignment="1">
      <alignment horizontal="left" vertical="center" wrapText="1"/>
    </xf>
    <xf numFmtId="0" fontId="22" fillId="0" borderId="0" xfId="4" applyFont="1" applyFill="1" applyAlignment="1">
      <alignment horizontal="center" vertical="center" wrapText="1"/>
    </xf>
    <xf numFmtId="166" fontId="22" fillId="0" borderId="0" xfId="5" applyFont="1" applyFill="1" applyAlignment="1">
      <alignment horizontal="center" vertical="center"/>
    </xf>
    <xf numFmtId="15" fontId="22" fillId="0" borderId="0" xfId="4" applyNumberFormat="1" applyFont="1" applyFill="1" applyAlignment="1">
      <alignment horizontal="center" vertical="center"/>
    </xf>
    <xf numFmtId="0" fontId="22" fillId="0" borderId="0" xfId="4" applyNumberFormat="1" applyFont="1" applyFill="1" applyAlignment="1">
      <alignment horizontal="center" vertical="center" wrapText="1"/>
    </xf>
    <xf numFmtId="0" fontId="24" fillId="0" borderId="0" xfId="4" applyFont="1" applyFill="1" applyAlignment="1">
      <alignment horizontal="center" vertical="center"/>
    </xf>
    <xf numFmtId="0" fontId="24" fillId="0" borderId="0" xfId="4" applyFont="1" applyFill="1" applyAlignment="1">
      <alignment horizontal="center" vertical="center" wrapText="1"/>
    </xf>
    <xf numFmtId="0" fontId="25" fillId="0" borderId="39" xfId="4" applyNumberFormat="1" applyFont="1" applyFill="1" applyBorder="1" applyAlignment="1">
      <alignment horizontal="center" vertical="center" wrapText="1"/>
    </xf>
    <xf numFmtId="0" fontId="25" fillId="0" borderId="1" xfId="4" applyNumberFormat="1" applyFont="1" applyFill="1" applyBorder="1" applyAlignment="1">
      <alignment horizontal="center" vertical="center" wrapText="1"/>
    </xf>
    <xf numFmtId="49" fontId="25" fillId="0" borderId="1" xfId="4" applyNumberFormat="1" applyFont="1" applyFill="1" applyBorder="1" applyAlignment="1">
      <alignment horizontal="center" vertical="center" wrapText="1"/>
    </xf>
    <xf numFmtId="15" fontId="25" fillId="0" borderId="40" xfId="4" applyNumberFormat="1" applyFont="1" applyFill="1" applyBorder="1" applyAlignment="1">
      <alignment horizontal="center" vertical="center" wrapText="1"/>
    </xf>
    <xf numFmtId="14" fontId="25" fillId="0" borderId="39" xfId="4" applyNumberFormat="1" applyFont="1" applyFill="1" applyBorder="1" applyAlignment="1">
      <alignment horizontal="center" vertical="center" wrapText="1"/>
    </xf>
    <xf numFmtId="14" fontId="27" fillId="0" borderId="1" xfId="4" applyNumberFormat="1" applyFont="1" applyFill="1" applyBorder="1" applyAlignment="1">
      <alignment horizontal="center" vertical="center" wrapText="1"/>
    </xf>
    <xf numFmtId="165" fontId="25" fillId="0" borderId="1" xfId="4" applyNumberFormat="1" applyFont="1" applyFill="1" applyBorder="1" applyAlignment="1">
      <alignment horizontal="center" vertical="center" wrapText="1"/>
    </xf>
    <xf numFmtId="14" fontId="25" fillId="0" borderId="1" xfId="4" applyNumberFormat="1" applyFont="1" applyFill="1" applyBorder="1" applyAlignment="1">
      <alignment horizontal="center" vertical="center" wrapText="1"/>
    </xf>
    <xf numFmtId="0" fontId="26" fillId="0" borderId="40" xfId="4" applyFont="1" applyFill="1" applyBorder="1" applyAlignment="1">
      <alignment horizontal="center" vertical="center" wrapText="1"/>
    </xf>
    <xf numFmtId="0" fontId="25" fillId="0" borderId="1" xfId="4" applyFont="1" applyFill="1" applyBorder="1" applyAlignment="1">
      <alignment horizontal="center" vertical="center" wrapText="1"/>
    </xf>
    <xf numFmtId="167" fontId="25" fillId="0" borderId="40" xfId="6" applyNumberFormat="1" applyFont="1" applyFill="1" applyBorder="1" applyAlignment="1">
      <alignment horizontal="center" vertical="center" wrapText="1"/>
    </xf>
    <xf numFmtId="0" fontId="25" fillId="0" borderId="40" xfId="4" applyFont="1" applyFill="1" applyBorder="1" applyAlignment="1">
      <alignment horizontal="center" vertical="center" wrapText="1"/>
    </xf>
    <xf numFmtId="0" fontId="25" fillId="0" borderId="39" xfId="4" applyFont="1" applyFill="1" applyBorder="1" applyAlignment="1">
      <alignment horizontal="center" vertical="center" wrapText="1"/>
    </xf>
    <xf numFmtId="166" fontId="25" fillId="0" borderId="1" xfId="5" applyFont="1" applyFill="1" applyBorder="1" applyAlignment="1">
      <alignment horizontal="center" vertical="center" wrapText="1"/>
    </xf>
    <xf numFmtId="15" fontId="25" fillId="0" borderId="1" xfId="4" applyNumberFormat="1" applyFont="1" applyFill="1" applyBorder="1" applyAlignment="1">
      <alignment horizontal="center" vertical="center" wrapText="1"/>
    </xf>
    <xf numFmtId="0" fontId="26" fillId="0" borderId="39" xfId="4" applyFont="1" applyFill="1" applyBorder="1" applyAlignment="1">
      <alignment horizontal="center" vertical="center" wrapText="1"/>
    </xf>
    <xf numFmtId="0" fontId="26" fillId="0" borderId="1" xfId="4" applyFont="1" applyFill="1" applyBorder="1" applyAlignment="1">
      <alignment horizontal="center" vertical="center" wrapText="1"/>
    </xf>
    <xf numFmtId="0" fontId="26" fillId="0" borderId="1" xfId="4" applyNumberFormat="1" applyFont="1" applyFill="1" applyBorder="1" applyAlignment="1">
      <alignment horizontal="center" vertical="center" wrapText="1"/>
    </xf>
    <xf numFmtId="0" fontId="22" fillId="11" borderId="4" xfId="4" applyFont="1" applyFill="1" applyBorder="1" applyAlignment="1">
      <alignment horizontal="center" vertical="center"/>
    </xf>
    <xf numFmtId="0" fontId="22" fillId="11" borderId="1" xfId="4" applyFont="1" applyFill="1" applyBorder="1" applyAlignment="1">
      <alignment horizontal="center" vertical="center"/>
    </xf>
    <xf numFmtId="165" fontId="22" fillId="11" borderId="1" xfId="4" applyNumberFormat="1" applyFont="1" applyFill="1" applyBorder="1" applyAlignment="1">
      <alignment horizontal="center" vertical="center"/>
    </xf>
    <xf numFmtId="0" fontId="22" fillId="11" borderId="1" xfId="4" applyFont="1" applyFill="1" applyBorder="1" applyAlignment="1">
      <alignment horizontal="center" vertical="center" wrapText="1"/>
    </xf>
    <xf numFmtId="0" fontId="22" fillId="11" borderId="40" xfId="4" applyFont="1" applyFill="1" applyBorder="1" applyAlignment="1">
      <alignment horizontal="center" vertical="center" wrapText="1"/>
    </xf>
    <xf numFmtId="0" fontId="22" fillId="11" borderId="39" xfId="4" applyFont="1" applyFill="1" applyBorder="1" applyAlignment="1">
      <alignment horizontal="center" vertical="center"/>
    </xf>
    <xf numFmtId="0" fontId="28" fillId="0" borderId="1" xfId="4" applyFont="1" applyFill="1" applyBorder="1" applyAlignment="1">
      <alignment horizontal="left" vertical="center" wrapText="1"/>
    </xf>
    <xf numFmtId="167" fontId="22" fillId="0" borderId="40" xfId="6" applyNumberFormat="1" applyFont="1" applyFill="1" applyBorder="1" applyAlignment="1">
      <alignment horizontal="center" vertical="center"/>
    </xf>
    <xf numFmtId="0" fontId="22" fillId="11" borderId="1" xfId="4" applyFont="1" applyFill="1" applyBorder="1" applyAlignment="1">
      <alignment horizontal="left" vertical="center"/>
    </xf>
    <xf numFmtId="0" fontId="22" fillId="11" borderId="1" xfId="4" applyNumberFormat="1" applyFont="1" applyFill="1" applyBorder="1" applyAlignment="1">
      <alignment horizontal="left" vertical="center"/>
    </xf>
    <xf numFmtId="0" fontId="22" fillId="11" borderId="1" xfId="4" quotePrefix="1" applyFont="1" applyFill="1" applyBorder="1" applyAlignment="1">
      <alignment horizontal="center" vertical="center" wrapText="1"/>
    </xf>
    <xf numFmtId="0" fontId="24" fillId="11" borderId="40" xfId="4" quotePrefix="1" applyFont="1" applyFill="1" applyBorder="1" applyAlignment="1">
      <alignment horizontal="center" vertical="center" wrapText="1"/>
    </xf>
    <xf numFmtId="0" fontId="22" fillId="11" borderId="39" xfId="4" applyFont="1" applyFill="1" applyBorder="1" applyAlignment="1">
      <alignment horizontal="center" vertical="center" wrapText="1"/>
    </xf>
    <xf numFmtId="0" fontId="22" fillId="11" borderId="1" xfId="4" applyNumberFormat="1" applyFont="1" applyFill="1" applyBorder="1" applyAlignment="1">
      <alignment horizontal="center" vertical="center" wrapText="1"/>
    </xf>
    <xf numFmtId="0" fontId="22" fillId="11" borderId="1" xfId="4" applyNumberFormat="1" applyFont="1" applyFill="1" applyBorder="1" applyAlignment="1">
      <alignment horizontal="left" vertical="center" wrapText="1"/>
    </xf>
    <xf numFmtId="166" fontId="22" fillId="11" borderId="5" xfId="5" applyFont="1" applyFill="1" applyBorder="1" applyAlignment="1">
      <alignment horizontal="center" vertical="center"/>
    </xf>
    <xf numFmtId="166" fontId="22" fillId="11" borderId="7" xfId="5" applyFont="1" applyFill="1" applyBorder="1" applyAlignment="1">
      <alignment horizontal="center" vertical="center"/>
    </xf>
    <xf numFmtId="165" fontId="24" fillId="11" borderId="1" xfId="4" applyNumberFormat="1" applyFont="1" applyFill="1" applyBorder="1" applyAlignment="1">
      <alignment horizontal="center" vertical="center"/>
    </xf>
    <xf numFmtId="0" fontId="24" fillId="11" borderId="1" xfId="4" applyFont="1" applyFill="1" applyBorder="1" applyAlignment="1">
      <alignment horizontal="center" vertical="center" wrapText="1"/>
    </xf>
    <xf numFmtId="165" fontId="22" fillId="11" borderId="1" xfId="4" applyNumberFormat="1" applyFont="1" applyFill="1" applyBorder="1" applyAlignment="1">
      <alignment horizontal="center" vertical="center" wrapText="1"/>
    </xf>
    <xf numFmtId="14" fontId="24" fillId="11" borderId="1" xfId="4" applyNumberFormat="1" applyFont="1" applyFill="1" applyBorder="1" applyAlignment="1">
      <alignment horizontal="center" vertical="center" wrapText="1"/>
    </xf>
    <xf numFmtId="0" fontId="28" fillId="11" borderId="1" xfId="4" applyFont="1" applyFill="1" applyBorder="1" applyAlignment="1">
      <alignment horizontal="center" vertical="center"/>
    </xf>
    <xf numFmtId="14" fontId="29" fillId="11" borderId="1" xfId="4" applyNumberFormat="1" applyFont="1" applyFill="1" applyBorder="1" applyAlignment="1">
      <alignment horizontal="center" vertical="center" wrapText="1"/>
    </xf>
    <xf numFmtId="0" fontId="28" fillId="11" borderId="1" xfId="4" applyFont="1" applyFill="1" applyBorder="1" applyAlignment="1">
      <alignment horizontal="center" vertical="center" wrapText="1"/>
    </xf>
    <xf numFmtId="165" fontId="29" fillId="11" borderId="1" xfId="4" applyNumberFormat="1" applyFont="1" applyFill="1" applyBorder="1" applyAlignment="1">
      <alignment horizontal="center" vertical="center" wrapText="1"/>
    </xf>
    <xf numFmtId="0" fontId="22" fillId="0" borderId="0" xfId="4" applyNumberFormat="1" applyFont="1" applyFill="1" applyAlignment="1">
      <alignment horizontal="left" vertical="center" wrapText="1"/>
    </xf>
    <xf numFmtId="0" fontId="28" fillId="0" borderId="0" xfId="4" applyFont="1" applyAlignment="1">
      <alignment horizontal="center"/>
    </xf>
    <xf numFmtId="167" fontId="22" fillId="0" borderId="0" xfId="6" applyNumberFormat="1" applyFont="1" applyFill="1" applyAlignment="1">
      <alignment horizontal="center" vertical="center"/>
    </xf>
    <xf numFmtId="168" fontId="22" fillId="0" borderId="0" xfId="8" applyFont="1" applyFill="1" applyAlignment="1">
      <alignment horizontal="center" vertical="center"/>
    </xf>
    <xf numFmtId="0" fontId="30" fillId="0" borderId="0" xfId="9"/>
    <xf numFmtId="9" fontId="3" fillId="0" borderId="1" xfId="0" applyNumberFormat="1" applyFont="1" applyFill="1" applyBorder="1" applyAlignment="1">
      <alignment horizontal="center" vertical="center" wrapText="1"/>
    </xf>
    <xf numFmtId="0" fontId="32" fillId="12" borderId="51" xfId="2" applyFont="1" applyFill="1" applyBorder="1" applyAlignment="1">
      <alignment horizontal="center"/>
    </xf>
    <xf numFmtId="0" fontId="32" fillId="12" borderId="52" xfId="2" applyFont="1" applyFill="1" applyBorder="1" applyAlignment="1">
      <alignment horizontal="center"/>
    </xf>
    <xf numFmtId="0" fontId="10" fillId="13" borderId="53" xfId="2" applyFont="1" applyFill="1" applyBorder="1" applyAlignment="1">
      <alignment horizontal="center"/>
    </xf>
    <xf numFmtId="0" fontId="33" fillId="13" borderId="9" xfId="2" applyFont="1" applyFill="1" applyBorder="1" applyAlignment="1">
      <alignment vertical="center" wrapText="1"/>
    </xf>
    <xf numFmtId="0" fontId="31" fillId="13" borderId="1" xfId="2" applyFont="1" applyFill="1" applyBorder="1" applyAlignment="1">
      <alignment horizontal="center"/>
    </xf>
    <xf numFmtId="0" fontId="9" fillId="13" borderId="1" xfId="2" applyFont="1" applyFill="1" applyBorder="1" applyAlignment="1">
      <alignment horizontal="center"/>
    </xf>
    <xf numFmtId="0" fontId="8" fillId="6" borderId="0" xfId="2" applyFont="1" applyFill="1" applyBorder="1" applyAlignment="1">
      <alignment horizontal="center" wrapText="1"/>
    </xf>
    <xf numFmtId="0" fontId="6" fillId="6" borderId="0" xfId="2" applyFont="1" applyFill="1" applyBorder="1" applyAlignment="1">
      <alignment horizontal="center" wrapText="1"/>
    </xf>
    <xf numFmtId="0" fontId="9" fillId="6" borderId="0" xfId="2" applyFont="1" applyFill="1" applyBorder="1" applyAlignment="1">
      <alignment horizontal="center" vertical="center"/>
    </xf>
    <xf numFmtId="0" fontId="9" fillId="6" borderId="18" xfId="2" applyFont="1" applyFill="1" applyBorder="1" applyAlignment="1">
      <alignment horizontal="center" vertical="center"/>
    </xf>
    <xf numFmtId="0" fontId="32" fillId="12" borderId="36" xfId="2" applyFont="1" applyFill="1" applyBorder="1" applyAlignment="1">
      <alignment horizontal="center"/>
    </xf>
    <xf numFmtId="0" fontId="32" fillId="12" borderId="25" xfId="2" applyFont="1" applyFill="1" applyBorder="1" applyAlignment="1">
      <alignment horizontal="center"/>
    </xf>
    <xf numFmtId="0" fontId="9" fillId="13" borderId="40" xfId="2" applyFont="1" applyFill="1" applyBorder="1" applyAlignment="1">
      <alignment horizontal="center"/>
    </xf>
    <xf numFmtId="0" fontId="2" fillId="4" borderId="1"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2" fillId="0" borderId="1" xfId="0" applyFont="1" applyBorder="1" applyAlignment="1">
      <alignment horizontal="center" vertical="center" wrapText="1"/>
    </xf>
    <xf numFmtId="9" fontId="3" fillId="2" borderId="5" xfId="1" applyFont="1" applyFill="1" applyBorder="1" applyAlignment="1">
      <alignment horizontal="center" vertical="center" wrapText="1"/>
    </xf>
    <xf numFmtId="9" fontId="3" fillId="2" borderId="6" xfId="1"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0" borderId="0" xfId="0" applyFont="1" applyAlignment="1">
      <alignment horizontal="center" vertical="center" wrapText="1"/>
    </xf>
    <xf numFmtId="0" fontId="3" fillId="0" borderId="8" xfId="0" applyFont="1" applyBorder="1" applyAlignment="1">
      <alignment horizontal="center" vertical="center" wrapText="1"/>
    </xf>
    <xf numFmtId="0" fontId="11"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50" xfId="0" applyFont="1" applyBorder="1" applyAlignment="1">
      <alignment horizontal="center" vertical="center" wrapText="1"/>
    </xf>
    <xf numFmtId="0" fontId="4" fillId="3" borderId="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9" fontId="3" fillId="2" borderId="1" xfId="1"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2" fillId="8" borderId="6" xfId="0" applyFont="1" applyFill="1" applyBorder="1" applyAlignment="1">
      <alignment horizontal="center" vertical="center" wrapText="1"/>
    </xf>
    <xf numFmtId="9" fontId="3" fillId="0" borderId="1" xfId="1"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12" fillId="4" borderId="1"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3" fillId="0" borderId="1" xfId="0" applyFont="1" applyBorder="1" applyAlignment="1">
      <alignment horizontal="center" vertical="center" wrapText="1"/>
    </xf>
    <xf numFmtId="9" fontId="3" fillId="2" borderId="10" xfId="1" applyFont="1" applyFill="1" applyBorder="1" applyAlignment="1">
      <alignment horizontal="center" vertical="center" wrapText="1"/>
    </xf>
    <xf numFmtId="9" fontId="3" fillId="2" borderId="11" xfId="1" applyFont="1" applyFill="1" applyBorder="1" applyAlignment="1">
      <alignment horizontal="center" vertical="center" wrapText="1"/>
    </xf>
    <xf numFmtId="0" fontId="17" fillId="10" borderId="23" xfId="0" applyFont="1" applyFill="1" applyBorder="1" applyAlignment="1">
      <alignment horizontal="center" vertical="center" wrapText="1"/>
    </xf>
    <xf numFmtId="0" fontId="18" fillId="10" borderId="24" xfId="0" applyFont="1" applyFill="1" applyBorder="1" applyAlignment="1">
      <alignment horizontal="center" vertical="center"/>
    </xf>
    <xf numFmtId="0" fontId="18" fillId="10" borderId="25" xfId="0" applyFont="1" applyFill="1" applyBorder="1" applyAlignment="1">
      <alignment horizontal="center" vertical="center"/>
    </xf>
    <xf numFmtId="0" fontId="18" fillId="10" borderId="26" xfId="0" applyFont="1" applyFill="1" applyBorder="1" applyAlignment="1">
      <alignment horizontal="center" vertical="center"/>
    </xf>
    <xf numFmtId="0" fontId="18" fillId="10" borderId="27" xfId="0" applyFont="1" applyFill="1" applyBorder="1" applyAlignment="1">
      <alignment horizontal="center" vertical="center"/>
    </xf>
    <xf numFmtId="9" fontId="17" fillId="10" borderId="23" xfId="0" applyNumberFormat="1" applyFont="1" applyFill="1" applyBorder="1" applyAlignment="1">
      <alignment horizontal="center" vertical="center" wrapText="1"/>
    </xf>
    <xf numFmtId="0" fontId="19" fillId="0" borderId="20" xfId="0" applyFont="1" applyBorder="1" applyAlignment="1">
      <alignment horizontal="center" vertical="center" wrapText="1"/>
    </xf>
    <xf numFmtId="0" fontId="19" fillId="0" borderId="22" xfId="0" applyFont="1" applyBorder="1" applyAlignment="1">
      <alignment horizontal="center" vertical="center" wrapText="1"/>
    </xf>
    <xf numFmtId="14" fontId="20" fillId="0" borderId="20" xfId="3" applyNumberFormat="1" applyFont="1" applyBorder="1" applyAlignment="1">
      <alignment horizontal="center" vertical="center" wrapText="1"/>
    </xf>
    <xf numFmtId="14" fontId="20" fillId="0" borderId="21" xfId="3" applyNumberFormat="1" applyFont="1" applyBorder="1" applyAlignment="1">
      <alignment horizontal="center" vertical="center" wrapText="1"/>
    </xf>
    <xf numFmtId="14" fontId="20" fillId="0" borderId="22" xfId="3" applyNumberFormat="1" applyFont="1" applyBorder="1" applyAlignment="1">
      <alignment horizontal="center" vertical="center" wrapText="1"/>
    </xf>
    <xf numFmtId="0" fontId="15" fillId="9" borderId="12" xfId="0" applyFont="1" applyFill="1" applyBorder="1" applyAlignment="1">
      <alignment horizontal="center" vertical="center"/>
    </xf>
    <xf numFmtId="0" fontId="15" fillId="9" borderId="13" xfId="0" applyFont="1" applyFill="1" applyBorder="1" applyAlignment="1">
      <alignment horizontal="center" vertical="center"/>
    </xf>
    <xf numFmtId="0" fontId="15" fillId="9" borderId="14" xfId="0" applyFont="1" applyFill="1" applyBorder="1" applyAlignment="1">
      <alignment horizontal="center" vertical="center"/>
    </xf>
    <xf numFmtId="0" fontId="15" fillId="9" borderId="15" xfId="0" applyFont="1" applyFill="1" applyBorder="1" applyAlignment="1">
      <alignment horizontal="center" vertical="center"/>
    </xf>
    <xf numFmtId="0" fontId="15" fillId="9" borderId="0" xfId="0" applyFont="1" applyFill="1" applyBorder="1" applyAlignment="1">
      <alignment horizontal="center" vertical="center"/>
    </xf>
    <xf numFmtId="0" fontId="15" fillId="9" borderId="16" xfId="0" applyFont="1" applyFill="1" applyBorder="1" applyAlignment="1">
      <alignment horizontal="center" vertical="center"/>
    </xf>
    <xf numFmtId="0" fontId="15" fillId="9" borderId="17" xfId="0" applyFont="1" applyFill="1" applyBorder="1" applyAlignment="1">
      <alignment horizontal="center" vertical="center"/>
    </xf>
    <xf numFmtId="0" fontId="15" fillId="9" borderId="18" xfId="0" applyFont="1" applyFill="1" applyBorder="1" applyAlignment="1">
      <alignment horizontal="center" vertical="center"/>
    </xf>
    <xf numFmtId="0" fontId="15" fillId="9" borderId="19" xfId="0" applyFont="1" applyFill="1" applyBorder="1" applyAlignment="1">
      <alignment horizontal="center" vertical="center"/>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22" xfId="0" applyFont="1" applyBorder="1" applyAlignment="1">
      <alignment horizontal="center" vertical="center" wrapText="1"/>
    </xf>
    <xf numFmtId="0" fontId="17" fillId="10" borderId="23" xfId="0" applyFont="1" applyFill="1" applyBorder="1" applyAlignment="1">
      <alignment horizontal="center" vertical="center"/>
    </xf>
    <xf numFmtId="0" fontId="17" fillId="10" borderId="20" xfId="0" applyFont="1" applyFill="1" applyBorder="1" applyAlignment="1">
      <alignment horizontal="center" vertical="center" wrapText="1"/>
    </xf>
    <xf numFmtId="0" fontId="17" fillId="10" borderId="22" xfId="0" applyFont="1" applyFill="1" applyBorder="1" applyAlignment="1">
      <alignment horizontal="center" vertical="center" wrapText="1"/>
    </xf>
    <xf numFmtId="0" fontId="17" fillId="10" borderId="20" xfId="0" applyFont="1" applyFill="1" applyBorder="1" applyAlignment="1">
      <alignment horizontal="center" vertical="center"/>
    </xf>
    <xf numFmtId="0" fontId="17" fillId="10" borderId="21" xfId="0" applyFont="1" applyFill="1" applyBorder="1" applyAlignment="1">
      <alignment horizontal="center" vertical="center"/>
    </xf>
    <xf numFmtId="0" fontId="17" fillId="10" borderId="22" xfId="0" applyFont="1" applyFill="1" applyBorder="1" applyAlignment="1">
      <alignment horizontal="center" vertical="center"/>
    </xf>
    <xf numFmtId="0" fontId="17" fillId="10" borderId="28" xfId="0" applyFont="1" applyFill="1" applyBorder="1" applyAlignment="1">
      <alignment horizontal="center" vertical="center" wrapText="1"/>
    </xf>
    <xf numFmtId="0" fontId="17" fillId="10" borderId="37" xfId="0" applyFont="1" applyFill="1" applyBorder="1" applyAlignment="1">
      <alignment horizontal="center" vertical="center" wrapText="1"/>
    </xf>
    <xf numFmtId="0" fontId="17" fillId="10" borderId="30" xfId="0" applyFont="1" applyFill="1" applyBorder="1" applyAlignment="1">
      <alignment horizontal="center" vertical="center" wrapText="1"/>
    </xf>
    <xf numFmtId="0" fontId="17" fillId="10" borderId="38" xfId="0" applyFont="1" applyFill="1" applyBorder="1" applyAlignment="1">
      <alignment horizontal="center" vertical="center" wrapText="1"/>
    </xf>
    <xf numFmtId="0" fontId="17" fillId="10" borderId="24" xfId="0" applyFont="1" applyFill="1" applyBorder="1" applyAlignment="1">
      <alignment horizontal="center" vertical="center" wrapText="1"/>
    </xf>
    <xf numFmtId="0" fontId="17" fillId="10" borderId="36" xfId="0" applyFont="1" applyFill="1" applyBorder="1" applyAlignment="1">
      <alignment horizontal="center" vertical="center" wrapText="1"/>
    </xf>
    <xf numFmtId="0" fontId="17" fillId="10" borderId="24" xfId="0" applyFont="1" applyFill="1" applyBorder="1" applyAlignment="1">
      <alignment horizontal="center" vertical="center"/>
    </xf>
    <xf numFmtId="0" fontId="17" fillId="10" borderId="25" xfId="0" applyFont="1" applyFill="1" applyBorder="1" applyAlignment="1">
      <alignment horizontal="center" vertical="center"/>
    </xf>
    <xf numFmtId="0" fontId="17" fillId="10" borderId="26" xfId="0" applyFont="1" applyFill="1" applyBorder="1" applyAlignment="1">
      <alignment horizontal="center" vertical="center"/>
    </xf>
    <xf numFmtId="0" fontId="17" fillId="10" borderId="27" xfId="0" applyFont="1" applyFill="1" applyBorder="1" applyAlignment="1">
      <alignment horizontal="center" vertical="center"/>
    </xf>
    <xf numFmtId="9" fontId="17" fillId="10" borderId="26" xfId="0" applyNumberFormat="1" applyFont="1" applyFill="1" applyBorder="1" applyAlignment="1">
      <alignment horizontal="center" vertical="center" wrapText="1"/>
    </xf>
    <xf numFmtId="0" fontId="17" fillId="10" borderId="5" xfId="0" applyFont="1" applyFill="1" applyBorder="1" applyAlignment="1">
      <alignment horizontal="center" vertical="center" wrapText="1"/>
    </xf>
    <xf numFmtId="9" fontId="17" fillId="10" borderId="5" xfId="0" applyNumberFormat="1" applyFont="1" applyFill="1" applyBorder="1" applyAlignment="1">
      <alignment horizontal="center" vertical="center" wrapText="1"/>
    </xf>
    <xf numFmtId="0" fontId="17" fillId="0" borderId="26"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27" xfId="0" applyFont="1" applyBorder="1" applyAlignment="1">
      <alignment horizontal="center" vertical="center" wrapText="1"/>
    </xf>
    <xf numFmtId="0" fontId="17" fillId="0" borderId="32" xfId="0" applyFont="1" applyBorder="1" applyAlignment="1">
      <alignment horizontal="center" vertical="center" wrapText="1"/>
    </xf>
    <xf numFmtId="2" fontId="19" fillId="9" borderId="40" xfId="1" applyNumberFormat="1" applyFont="1" applyFill="1" applyBorder="1" applyAlignment="1">
      <alignment horizontal="center" vertical="center"/>
    </xf>
    <xf numFmtId="9" fontId="19" fillId="9" borderId="39" xfId="1" applyFont="1" applyFill="1" applyBorder="1" applyAlignment="1">
      <alignment horizontal="right" vertical="center"/>
    </xf>
    <xf numFmtId="0" fontId="19" fillId="0" borderId="40" xfId="0" applyFont="1" applyBorder="1" applyAlignment="1">
      <alignment horizontal="center" vertical="center"/>
    </xf>
    <xf numFmtId="0" fontId="17" fillId="0" borderId="28" xfId="0" applyFont="1" applyBorder="1" applyAlignment="1">
      <alignment horizontal="center" vertical="center" wrapText="1"/>
    </xf>
    <xf numFmtId="0" fontId="17" fillId="0" borderId="30" xfId="0" applyFont="1" applyBorder="1" applyAlignment="1">
      <alignment horizontal="center" vertical="center" wrapText="1"/>
    </xf>
    <xf numFmtId="2" fontId="19" fillId="9" borderId="25" xfId="0" applyNumberFormat="1" applyFont="1" applyFill="1" applyBorder="1" applyAlignment="1">
      <alignment horizontal="center" vertical="center"/>
    </xf>
    <xf numFmtId="2" fontId="19" fillId="9" borderId="40" xfId="0" applyNumberFormat="1" applyFont="1" applyFill="1" applyBorder="1" applyAlignment="1">
      <alignment horizontal="center" vertical="center"/>
    </xf>
    <xf numFmtId="164" fontId="19" fillId="9" borderId="24" xfId="0" applyNumberFormat="1" applyFont="1" applyFill="1" applyBorder="1" applyAlignment="1">
      <alignment horizontal="center" vertical="center"/>
    </xf>
    <xf numFmtId="164" fontId="19" fillId="9" borderId="39" xfId="0" applyNumberFormat="1" applyFont="1" applyFill="1" applyBorder="1" applyAlignment="1">
      <alignment horizontal="center" vertical="center"/>
    </xf>
    <xf numFmtId="0" fontId="19" fillId="0" borderId="25" xfId="0" applyFont="1" applyBorder="1" applyAlignment="1">
      <alignment horizontal="center" vertical="center"/>
    </xf>
    <xf numFmtId="9" fontId="19" fillId="9" borderId="40" xfId="1" applyFont="1" applyFill="1" applyBorder="1" applyAlignment="1">
      <alignment horizontal="center" vertical="center"/>
    </xf>
    <xf numFmtId="2" fontId="19" fillId="9" borderId="2" xfId="1" applyNumberFormat="1" applyFont="1" applyFill="1" applyBorder="1" applyAlignment="1">
      <alignment horizontal="center" vertical="center"/>
    </xf>
    <xf numFmtId="2" fontId="19" fillId="9" borderId="39" xfId="1" applyNumberFormat="1" applyFont="1" applyFill="1" applyBorder="1" applyAlignment="1">
      <alignment horizontal="right" vertical="center"/>
    </xf>
    <xf numFmtId="0" fontId="17" fillId="0" borderId="33" xfId="0" applyFont="1" applyBorder="1" applyAlignment="1">
      <alignment horizontal="center" vertical="center" wrapText="1"/>
    </xf>
    <xf numFmtId="0" fontId="17" fillId="0" borderId="35" xfId="0" applyFont="1" applyBorder="1" applyAlignment="1">
      <alignment horizontal="center" vertical="center" wrapText="1"/>
    </xf>
    <xf numFmtId="2" fontId="19" fillId="9" borderId="43" xfId="1" applyNumberFormat="1" applyFont="1" applyFill="1" applyBorder="1" applyAlignment="1">
      <alignment horizontal="center" vertical="center"/>
    </xf>
    <xf numFmtId="9" fontId="19" fillId="9" borderId="41" xfId="1" applyFont="1" applyFill="1" applyBorder="1" applyAlignment="1">
      <alignment horizontal="right" vertical="center"/>
    </xf>
    <xf numFmtId="0" fontId="19" fillId="0" borderId="43" xfId="0" applyFont="1" applyBorder="1" applyAlignment="1">
      <alignment horizontal="center" vertical="center"/>
    </xf>
    <xf numFmtId="0" fontId="19" fillId="0" borderId="28" xfId="0" applyFont="1" applyBorder="1" applyAlignment="1">
      <alignment horizontal="center" vertical="center" wrapText="1"/>
    </xf>
    <xf numFmtId="0" fontId="19" fillId="0" borderId="44" xfId="0" applyFont="1" applyBorder="1" applyAlignment="1">
      <alignment horizontal="center" vertical="center" wrapText="1"/>
    </xf>
    <xf numFmtId="14" fontId="20" fillId="0" borderId="23" xfId="3" applyNumberFormat="1" applyFont="1" applyBorder="1" applyAlignment="1">
      <alignment horizontal="left" vertical="center" wrapText="1"/>
    </xf>
    <xf numFmtId="0" fontId="17" fillId="0" borderId="37"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45" xfId="0" applyFont="1" applyBorder="1" applyAlignment="1">
      <alignment horizontal="center" vertical="center" wrapText="1"/>
    </xf>
    <xf numFmtId="2" fontId="19" fillId="9" borderId="45" xfId="0" applyNumberFormat="1" applyFont="1" applyFill="1" applyBorder="1" applyAlignment="1">
      <alignment horizontal="center" vertical="center"/>
    </xf>
    <xf numFmtId="2" fontId="19" fillId="9" borderId="2" xfId="0" applyNumberFormat="1" applyFont="1" applyFill="1" applyBorder="1" applyAlignment="1">
      <alignment horizontal="center" vertical="center"/>
    </xf>
    <xf numFmtId="164" fontId="19" fillId="9" borderId="36" xfId="0" applyNumberFormat="1" applyFont="1" applyFill="1" applyBorder="1" applyAlignment="1">
      <alignment horizontal="right" vertical="center"/>
    </xf>
    <xf numFmtId="164" fontId="19" fillId="9" borderId="1" xfId="0" applyNumberFormat="1" applyFont="1" applyFill="1" applyBorder="1" applyAlignment="1">
      <alignment horizontal="right" vertical="center"/>
    </xf>
    <xf numFmtId="0" fontId="19" fillId="0" borderId="46" xfId="0" applyFont="1" applyBorder="1" applyAlignment="1">
      <alignment horizontal="center" vertical="center"/>
    </xf>
    <xf numFmtId="0" fontId="19" fillId="0" borderId="2" xfId="0" applyFont="1" applyBorder="1" applyAlignment="1">
      <alignment horizontal="center" vertical="center"/>
    </xf>
    <xf numFmtId="0" fontId="17" fillId="0" borderId="10" xfId="0" applyFont="1" applyBorder="1" applyAlignment="1">
      <alignment horizontal="center" vertical="center" wrapText="1"/>
    </xf>
    <xf numFmtId="9" fontId="19" fillId="9" borderId="1" xfId="1" applyFont="1" applyFill="1" applyBorder="1" applyAlignment="1">
      <alignment horizontal="right" vertical="center"/>
    </xf>
    <xf numFmtId="2" fontId="19" fillId="9" borderId="40" xfId="1" applyNumberFormat="1" applyFont="1" applyFill="1" applyBorder="1" applyAlignment="1">
      <alignment horizontal="right" vertical="center"/>
    </xf>
    <xf numFmtId="2" fontId="19" fillId="9" borderId="1" xfId="1" applyNumberFormat="1" applyFont="1" applyFill="1" applyBorder="1" applyAlignment="1">
      <alignment horizontal="right" vertical="center"/>
    </xf>
    <xf numFmtId="9" fontId="19" fillId="9" borderId="2" xfId="1" applyFont="1" applyFill="1" applyBorder="1" applyAlignment="1">
      <alignment horizontal="center" vertical="center"/>
    </xf>
    <xf numFmtId="0" fontId="17" fillId="0" borderId="47" xfId="0" applyFont="1" applyBorder="1" applyAlignment="1">
      <alignment horizontal="center" vertical="center" wrapText="1"/>
    </xf>
    <xf numFmtId="2" fontId="19" fillId="9" borderId="10" xfId="1" applyNumberFormat="1" applyFont="1" applyFill="1" applyBorder="1" applyAlignment="1">
      <alignment horizontal="center" vertical="center"/>
    </xf>
    <xf numFmtId="9" fontId="19" fillId="9" borderId="5" xfId="1" applyFont="1" applyFill="1" applyBorder="1" applyAlignment="1">
      <alignment horizontal="right" vertical="center"/>
    </xf>
    <xf numFmtId="0" fontId="19" fillId="0" borderId="10" xfId="0" applyFont="1" applyBorder="1" applyAlignment="1">
      <alignment horizontal="center" vertical="center"/>
    </xf>
    <xf numFmtId="0" fontId="19" fillId="0" borderId="48" xfId="0" applyFont="1" applyBorder="1" applyAlignment="1">
      <alignment horizontal="center" vertical="center" wrapText="1"/>
    </xf>
    <xf numFmtId="0" fontId="19" fillId="0" borderId="49" xfId="0" applyFont="1" applyBorder="1" applyAlignment="1">
      <alignment horizontal="center" vertical="center" wrapText="1"/>
    </xf>
    <xf numFmtId="14" fontId="20" fillId="0" borderId="23" xfId="3" applyNumberFormat="1" applyFont="1" applyBorder="1" applyAlignment="1">
      <alignment horizontal="center" vertical="center" wrapText="1"/>
    </xf>
    <xf numFmtId="0" fontId="13" fillId="0" borderId="13" xfId="0" applyFont="1" applyBorder="1" applyAlignment="1">
      <alignment horizontal="center" vertical="center" wrapText="1"/>
    </xf>
    <xf numFmtId="0" fontId="13" fillId="0" borderId="0" xfId="0" applyFont="1" applyFill="1" applyBorder="1" applyAlignment="1">
      <alignment horizontal="center" vertical="top" wrapText="1"/>
    </xf>
    <xf numFmtId="0" fontId="0" fillId="0" borderId="0" xfId="0" applyFont="1" applyFill="1" applyBorder="1" applyAlignment="1">
      <alignment vertical="top" wrapText="1"/>
    </xf>
    <xf numFmtId="0" fontId="23" fillId="0" borderId="0" xfId="4" applyNumberFormat="1" applyFont="1" applyFill="1" applyAlignment="1">
      <alignment horizontal="center" vertical="center"/>
    </xf>
    <xf numFmtId="0" fontId="25" fillId="0" borderId="1" xfId="4" applyNumberFormat="1" applyFont="1" applyFill="1" applyBorder="1" applyAlignment="1">
      <alignment horizontal="center" vertical="center" wrapText="1"/>
    </xf>
    <xf numFmtId="0" fontId="25" fillId="0" borderId="2" xfId="4" applyNumberFormat="1" applyFont="1" applyFill="1" applyBorder="1" applyAlignment="1">
      <alignment horizontal="center" vertical="center" wrapText="1"/>
    </xf>
    <xf numFmtId="0" fontId="25" fillId="0" borderId="24" xfId="4" applyFont="1" applyFill="1" applyBorder="1" applyAlignment="1">
      <alignment horizontal="center" vertical="center" wrapText="1"/>
    </xf>
    <xf numFmtId="0" fontId="25" fillId="0" borderId="36" xfId="4" applyFont="1" applyFill="1" applyBorder="1" applyAlignment="1">
      <alignment horizontal="center" vertical="center" wrapText="1"/>
    </xf>
    <xf numFmtId="0" fontId="25" fillId="0" borderId="25" xfId="4" applyFont="1" applyFill="1" applyBorder="1" applyAlignment="1">
      <alignment horizontal="center" vertical="center" wrapText="1"/>
    </xf>
    <xf numFmtId="0" fontId="25" fillId="0" borderId="24" xfId="4" applyFont="1" applyFill="1" applyBorder="1" applyAlignment="1">
      <alignment horizontal="center" vertical="center"/>
    </xf>
    <xf numFmtId="0" fontId="25" fillId="0" borderId="36" xfId="4" applyFont="1" applyFill="1" applyBorder="1" applyAlignment="1">
      <alignment horizontal="center" vertical="center"/>
    </xf>
    <xf numFmtId="0" fontId="25" fillId="0" borderId="25" xfId="4" applyFont="1" applyFill="1" applyBorder="1" applyAlignment="1">
      <alignment horizontal="center" vertical="center"/>
    </xf>
    <xf numFmtId="0" fontId="26" fillId="0" borderId="28" xfId="4" applyFont="1" applyFill="1" applyBorder="1" applyAlignment="1">
      <alignment horizontal="center" vertical="center" wrapText="1"/>
    </xf>
    <xf numFmtId="0" fontId="26" fillId="0" borderId="31" xfId="4" applyFont="1" applyFill="1" applyBorder="1" applyAlignment="1">
      <alignment horizontal="center" vertical="center" wrapText="1"/>
    </xf>
    <xf numFmtId="0" fontId="25" fillId="0" borderId="30" xfId="4" applyFont="1" applyFill="1" applyBorder="1" applyAlignment="1">
      <alignment horizontal="center" vertical="center" wrapText="1"/>
    </xf>
    <xf numFmtId="0" fontId="25" fillId="0" borderId="32" xfId="4" applyFont="1" applyFill="1" applyBorder="1" applyAlignment="1">
      <alignment horizontal="center" vertical="center" wrapText="1"/>
    </xf>
    <xf numFmtId="0" fontId="28" fillId="0" borderId="5" xfId="4" applyFont="1" applyBorder="1" applyAlignment="1">
      <alignment horizontal="center" vertical="center" wrapText="1"/>
    </xf>
    <xf numFmtId="0" fontId="28" fillId="0" borderId="7" xfId="4" applyFont="1" applyBorder="1" applyAlignment="1">
      <alignment horizontal="center" vertical="center" wrapText="1"/>
    </xf>
    <xf numFmtId="0" fontId="28" fillId="0" borderId="10" xfId="7" applyFont="1" applyFill="1" applyBorder="1" applyAlignment="1">
      <alignment horizontal="center" vertical="center" wrapText="1"/>
    </xf>
    <xf numFmtId="0" fontId="28" fillId="0" borderId="45" xfId="7" applyFont="1" applyFill="1" applyBorder="1" applyAlignment="1">
      <alignment horizontal="center" vertical="center" wrapText="1"/>
    </xf>
    <xf numFmtId="0" fontId="22" fillId="11" borderId="26" xfId="4" applyNumberFormat="1" applyFont="1" applyFill="1" applyBorder="1" applyAlignment="1">
      <alignment horizontal="center" vertical="center"/>
    </xf>
    <xf numFmtId="0" fontId="22" fillId="11" borderId="31" xfId="4" applyNumberFormat="1" applyFont="1" applyFill="1" applyBorder="1" applyAlignment="1">
      <alignment horizontal="center" vertical="center"/>
    </xf>
    <xf numFmtId="0" fontId="22" fillId="0" borderId="5" xfId="4" applyNumberFormat="1" applyFont="1" applyFill="1" applyBorder="1" applyAlignment="1">
      <alignment horizontal="center" vertical="center" wrapText="1"/>
    </xf>
    <xf numFmtId="0" fontId="22" fillId="0" borderId="7" xfId="4" applyNumberFormat="1" applyFont="1" applyFill="1" applyBorder="1" applyAlignment="1">
      <alignment horizontal="center" vertical="center" wrapText="1"/>
    </xf>
    <xf numFmtId="0" fontId="22" fillId="11" borderId="5" xfId="4" applyNumberFormat="1" applyFont="1" applyFill="1" applyBorder="1" applyAlignment="1">
      <alignment horizontal="center" vertical="center"/>
    </xf>
    <xf numFmtId="0" fontId="22" fillId="11" borderId="7" xfId="4" applyNumberFormat="1" applyFont="1" applyFill="1" applyBorder="1" applyAlignment="1">
      <alignment horizontal="center" vertical="center"/>
    </xf>
    <xf numFmtId="0" fontId="24" fillId="0" borderId="26" xfId="4" applyFont="1" applyFill="1" applyBorder="1" applyAlignment="1">
      <alignment horizontal="center" vertical="center" wrapText="1"/>
    </xf>
    <xf numFmtId="0" fontId="24" fillId="0" borderId="31" xfId="4" applyFont="1" applyFill="1" applyBorder="1" applyAlignment="1">
      <alignment horizontal="center" vertical="center" wrapText="1"/>
    </xf>
    <xf numFmtId="166" fontId="22" fillId="11" borderId="5" xfId="5" applyFont="1" applyFill="1" applyBorder="1" applyAlignment="1">
      <alignment horizontal="center" vertical="center"/>
    </xf>
    <xf numFmtId="166" fontId="22" fillId="11" borderId="7" xfId="5" applyFont="1" applyFill="1" applyBorder="1" applyAlignment="1">
      <alignment horizontal="center" vertical="center"/>
    </xf>
    <xf numFmtId="15" fontId="28" fillId="0" borderId="5" xfId="7" applyNumberFormat="1" applyFont="1" applyFill="1" applyBorder="1" applyAlignment="1">
      <alignment horizontal="center" vertical="center" wrapText="1"/>
    </xf>
    <xf numFmtId="15" fontId="28" fillId="0" borderId="7" xfId="7" applyNumberFormat="1" applyFont="1" applyFill="1" applyBorder="1" applyAlignment="1">
      <alignment horizontal="center" vertical="center" wrapText="1"/>
    </xf>
    <xf numFmtId="0" fontId="22" fillId="11" borderId="27" xfId="4" applyFont="1" applyFill="1" applyBorder="1" applyAlignment="1">
      <alignment horizontal="center" vertical="center"/>
    </xf>
    <xf numFmtId="0" fontId="22" fillId="11" borderId="32" xfId="4" applyFont="1" applyFill="1" applyBorder="1" applyAlignment="1">
      <alignment horizontal="center" vertical="center"/>
    </xf>
    <xf numFmtId="0" fontId="24" fillId="0" borderId="26" xfId="4" applyFont="1" applyFill="1" applyBorder="1" applyAlignment="1">
      <alignment horizontal="center" vertical="center"/>
    </xf>
    <xf numFmtId="0" fontId="24" fillId="0" borderId="31" xfId="4" applyFont="1" applyFill="1" applyBorder="1" applyAlignment="1">
      <alignment horizontal="center" vertical="center"/>
    </xf>
    <xf numFmtId="0" fontId="22" fillId="0" borderId="27" xfId="4" applyFont="1" applyFill="1" applyBorder="1" applyAlignment="1">
      <alignment horizontal="center" vertical="center" wrapText="1"/>
    </xf>
    <xf numFmtId="0" fontId="22" fillId="0" borderId="32" xfId="4" applyFont="1" applyFill="1" applyBorder="1" applyAlignment="1">
      <alignment horizontal="center" vertical="center" wrapText="1"/>
    </xf>
    <xf numFmtId="0" fontId="22" fillId="11" borderId="1" xfId="4" applyNumberFormat="1" applyFont="1" applyFill="1" applyBorder="1" applyAlignment="1">
      <alignment horizontal="center" vertical="center"/>
    </xf>
    <xf numFmtId="0" fontId="22" fillId="11" borderId="1" xfId="4" applyFont="1" applyFill="1" applyBorder="1" applyAlignment="1">
      <alignment horizontal="center" vertical="center"/>
    </xf>
    <xf numFmtId="0" fontId="24" fillId="11" borderId="5" xfId="4" applyFont="1" applyFill="1" applyBorder="1" applyAlignment="1">
      <alignment horizontal="center" vertical="center" wrapText="1"/>
    </xf>
    <xf numFmtId="0" fontId="24" fillId="11" borderId="7" xfId="4" applyFont="1" applyFill="1" applyBorder="1" applyAlignment="1">
      <alignment horizontal="center" vertical="center" wrapText="1"/>
    </xf>
    <xf numFmtId="0" fontId="28" fillId="0" borderId="5" xfId="7" applyFont="1" applyFill="1" applyBorder="1" applyAlignment="1">
      <alignment horizontal="center" vertical="center" wrapText="1"/>
    </xf>
    <xf numFmtId="0" fontId="28" fillId="0" borderId="7" xfId="7" applyFont="1" applyFill="1" applyBorder="1" applyAlignment="1">
      <alignment horizontal="center" vertical="center" wrapText="1"/>
    </xf>
    <xf numFmtId="0" fontId="22" fillId="0" borderId="5" xfId="4" applyFont="1" applyFill="1" applyBorder="1" applyAlignment="1">
      <alignment horizontal="center" vertical="center"/>
    </xf>
    <xf numFmtId="0" fontId="22" fillId="0" borderId="7" xfId="4" applyFont="1" applyFill="1" applyBorder="1" applyAlignment="1">
      <alignment horizontal="center" vertical="center"/>
    </xf>
    <xf numFmtId="0" fontId="28" fillId="11" borderId="5" xfId="4" applyNumberFormat="1" applyFont="1" applyFill="1" applyBorder="1" applyAlignment="1">
      <alignment horizontal="center" vertical="center"/>
    </xf>
    <xf numFmtId="0" fontId="28" fillId="11" borderId="7" xfId="4" applyNumberFormat="1" applyFont="1" applyFill="1" applyBorder="1" applyAlignment="1">
      <alignment horizontal="center" vertical="center"/>
    </xf>
    <xf numFmtId="0" fontId="28" fillId="11" borderId="27" xfId="4" applyNumberFormat="1" applyFont="1" applyFill="1" applyBorder="1" applyAlignment="1">
      <alignment horizontal="center" vertical="center"/>
    </xf>
    <xf numFmtId="0" fontId="28" fillId="11" borderId="32" xfId="4" applyNumberFormat="1" applyFont="1" applyFill="1" applyBorder="1" applyAlignment="1">
      <alignment horizontal="center" vertical="center"/>
    </xf>
    <xf numFmtId="0" fontId="28" fillId="9" borderId="10" xfId="7" applyFont="1" applyFill="1" applyBorder="1" applyAlignment="1">
      <alignment horizontal="center" vertical="center" wrapText="1"/>
    </xf>
    <xf numFmtId="0" fontId="28" fillId="9" borderId="45" xfId="7" applyFont="1" applyFill="1" applyBorder="1" applyAlignment="1">
      <alignment horizontal="center" vertical="center" wrapText="1"/>
    </xf>
    <xf numFmtId="0" fontId="24" fillId="11" borderId="5" xfId="4" applyNumberFormat="1" applyFont="1" applyFill="1" applyBorder="1" applyAlignment="1">
      <alignment horizontal="center" vertical="center"/>
    </xf>
    <xf numFmtId="0" fontId="24" fillId="11" borderId="7" xfId="4" applyNumberFormat="1" applyFont="1" applyFill="1" applyBorder="1" applyAlignment="1">
      <alignment horizontal="center" vertical="center"/>
    </xf>
    <xf numFmtId="0" fontId="24" fillId="11" borderId="27" xfId="4" applyNumberFormat="1" applyFont="1" applyFill="1" applyBorder="1" applyAlignment="1">
      <alignment horizontal="center" vertical="center"/>
    </xf>
    <xf numFmtId="0" fontId="24" fillId="11" borderId="32" xfId="4" applyNumberFormat="1" applyFont="1" applyFill="1" applyBorder="1" applyAlignment="1">
      <alignment horizontal="center" vertical="center"/>
    </xf>
    <xf numFmtId="15" fontId="28" fillId="11" borderId="5" xfId="7" applyNumberFormat="1" applyFont="1" applyFill="1" applyBorder="1" applyAlignment="1">
      <alignment horizontal="center" vertical="center" wrapText="1"/>
    </xf>
    <xf numFmtId="15" fontId="28" fillId="11" borderId="7" xfId="7" applyNumberFormat="1" applyFont="1" applyFill="1" applyBorder="1" applyAlignment="1">
      <alignment horizontal="center" vertical="center" wrapText="1"/>
    </xf>
    <xf numFmtId="15" fontId="22" fillId="11" borderId="5" xfId="4" applyNumberFormat="1" applyFont="1" applyFill="1" applyBorder="1" applyAlignment="1">
      <alignment horizontal="center" vertical="center"/>
    </xf>
    <xf numFmtId="15" fontId="22" fillId="11" borderId="7" xfId="4" applyNumberFormat="1" applyFont="1" applyFill="1" applyBorder="1" applyAlignment="1">
      <alignment horizontal="center" vertical="center"/>
    </xf>
    <xf numFmtId="0" fontId="28" fillId="9" borderId="5" xfId="4" applyFont="1" applyFill="1" applyBorder="1" applyAlignment="1">
      <alignment horizontal="center" vertical="center" wrapText="1"/>
    </xf>
    <xf numFmtId="0" fontId="28" fillId="9" borderId="7" xfId="4" applyFont="1" applyFill="1" applyBorder="1" applyAlignment="1">
      <alignment horizontal="center" vertical="center" wrapText="1"/>
    </xf>
    <xf numFmtId="0" fontId="24" fillId="8" borderId="26" xfId="4" applyFont="1" applyFill="1" applyBorder="1" applyAlignment="1">
      <alignment horizontal="center" vertical="center" wrapText="1"/>
    </xf>
    <xf numFmtId="0" fontId="24" fillId="8" borderId="31" xfId="4" applyFont="1" applyFill="1" applyBorder="1" applyAlignment="1">
      <alignment horizontal="center" vertical="center" wrapText="1"/>
    </xf>
    <xf numFmtId="0" fontId="22" fillId="0" borderId="0" xfId="4" applyFont="1" applyFill="1" applyAlignment="1">
      <alignment horizontal="center" vertical="center" wrapText="1"/>
    </xf>
    <xf numFmtId="0" fontId="24" fillId="11" borderId="27" xfId="4" applyFont="1" applyFill="1" applyBorder="1" applyAlignment="1">
      <alignment horizontal="center" vertical="center"/>
    </xf>
    <xf numFmtId="0" fontId="24" fillId="11" borderId="32" xfId="4" applyFont="1" applyFill="1" applyBorder="1" applyAlignment="1">
      <alignment horizontal="center" vertical="center"/>
    </xf>
    <xf numFmtId="0" fontId="22" fillId="0" borderId="5" xfId="4" applyFont="1" applyFill="1" applyBorder="1" applyAlignment="1">
      <alignment horizontal="center" vertical="center" wrapText="1"/>
    </xf>
    <xf numFmtId="166" fontId="22" fillId="11" borderId="6" xfId="5" applyFont="1" applyFill="1" applyBorder="1" applyAlignment="1">
      <alignment horizontal="center" vertical="center"/>
    </xf>
    <xf numFmtId="0" fontId="34" fillId="0" borderId="19" xfId="0" applyFont="1" applyBorder="1" applyAlignment="1">
      <alignment horizontal="center" vertical="center" wrapText="1"/>
    </xf>
    <xf numFmtId="0" fontId="34" fillId="0" borderId="58" xfId="0" applyFont="1" applyBorder="1" applyAlignment="1">
      <alignment horizontal="center" vertical="center" wrapText="1"/>
    </xf>
    <xf numFmtId="0" fontId="34" fillId="0" borderId="59" xfId="0" applyFont="1" applyBorder="1" applyAlignment="1">
      <alignment horizontal="center" vertical="center" wrapText="1"/>
    </xf>
    <xf numFmtId="0" fontId="34" fillId="0" borderId="21"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2" xfId="0" applyFont="1" applyBorder="1" applyAlignment="1">
      <alignment horizontal="center" vertical="center" wrapText="1"/>
    </xf>
    <xf numFmtId="0" fontId="35" fillId="2" borderId="19" xfId="0" applyFont="1" applyFill="1" applyBorder="1" applyAlignment="1">
      <alignment horizontal="center" vertical="center" wrapText="1"/>
    </xf>
    <xf numFmtId="0" fontId="35" fillId="8" borderId="60" xfId="0" applyFont="1" applyFill="1" applyBorder="1" applyAlignment="1">
      <alignment horizontal="center" vertical="center" wrapText="1"/>
    </xf>
    <xf numFmtId="0" fontId="35" fillId="8" borderId="19" xfId="0" applyFont="1" applyFill="1" applyBorder="1" applyAlignment="1">
      <alignment horizontal="center" vertical="center" wrapText="1"/>
    </xf>
    <xf numFmtId="9" fontId="35" fillId="8" borderId="19" xfId="0" applyNumberFormat="1" applyFont="1" applyFill="1" applyBorder="1" applyAlignment="1">
      <alignment horizontal="center" vertical="center" wrapText="1"/>
    </xf>
    <xf numFmtId="9" fontId="34" fillId="8" borderId="19" xfId="0" applyNumberFormat="1" applyFont="1" applyFill="1" applyBorder="1" applyAlignment="1">
      <alignment horizontal="center" vertical="center" wrapText="1"/>
    </xf>
    <xf numFmtId="0" fontId="35" fillId="0" borderId="60" xfId="0" applyFont="1" applyFill="1" applyBorder="1" applyAlignment="1">
      <alignment horizontal="center" vertical="center" wrapText="1"/>
    </xf>
    <xf numFmtId="0" fontId="35" fillId="0" borderId="19" xfId="0" applyFont="1" applyFill="1" applyBorder="1" applyAlignment="1">
      <alignment horizontal="center" vertical="center" wrapText="1"/>
    </xf>
    <xf numFmtId="9" fontId="35" fillId="0" borderId="19" xfId="0" applyNumberFormat="1" applyFont="1" applyFill="1" applyBorder="1" applyAlignment="1">
      <alignment horizontal="center" vertical="center" wrapText="1"/>
    </xf>
    <xf numFmtId="9" fontId="34" fillId="0" borderId="19" xfId="0" applyNumberFormat="1" applyFont="1" applyFill="1" applyBorder="1" applyAlignment="1">
      <alignment horizontal="center" vertical="center" wrapText="1"/>
    </xf>
    <xf numFmtId="0" fontId="31" fillId="13" borderId="2" xfId="2" applyFont="1" applyFill="1" applyBorder="1" applyAlignment="1">
      <alignment horizontal="center"/>
    </xf>
    <xf numFmtId="0" fontId="31" fillId="13" borderId="3" xfId="2" applyFont="1" applyFill="1" applyBorder="1" applyAlignment="1">
      <alignment horizontal="center"/>
    </xf>
    <xf numFmtId="0" fontId="31" fillId="13" borderId="61" xfId="2" applyFont="1" applyFill="1" applyBorder="1" applyAlignment="1">
      <alignment horizontal="center"/>
    </xf>
    <xf numFmtId="0" fontId="31" fillId="13" borderId="4" xfId="2" applyFont="1" applyFill="1" applyBorder="1" applyAlignment="1">
      <alignment horizontal="center"/>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5" fillId="2" borderId="60" xfId="0" applyFont="1" applyFill="1" applyBorder="1" applyAlignment="1">
      <alignment horizontal="center" vertical="center" wrapText="1"/>
    </xf>
    <xf numFmtId="9" fontId="35" fillId="2" borderId="19" xfId="0" applyNumberFormat="1" applyFont="1" applyFill="1" applyBorder="1" applyAlignment="1">
      <alignment horizontal="center" vertical="center" wrapText="1"/>
    </xf>
    <xf numFmtId="9" fontId="34" fillId="2" borderId="19" xfId="0" applyNumberFormat="1" applyFont="1" applyFill="1" applyBorder="1" applyAlignment="1">
      <alignment horizontal="center" vertical="center" wrapText="1"/>
    </xf>
    <xf numFmtId="0" fontId="10" fillId="14" borderId="53" xfId="2" applyFont="1" applyFill="1" applyBorder="1" applyAlignment="1">
      <alignment horizontal="center"/>
    </xf>
    <xf numFmtId="0" fontId="33" fillId="14" borderId="9" xfId="2" applyFont="1" applyFill="1" applyBorder="1" applyAlignment="1">
      <alignment vertical="center" wrapText="1"/>
    </xf>
    <xf numFmtId="0" fontId="9" fillId="14" borderId="1" xfId="2" applyFont="1" applyFill="1" applyBorder="1" applyAlignment="1">
      <alignment horizontal="center"/>
    </xf>
    <xf numFmtId="0" fontId="31" fillId="14" borderId="1" xfId="2" applyFont="1" applyFill="1" applyBorder="1" applyAlignment="1">
      <alignment horizontal="center"/>
    </xf>
    <xf numFmtId="0" fontId="9" fillId="14" borderId="40" xfId="2" applyFont="1" applyFill="1" applyBorder="1" applyAlignment="1">
      <alignment horizontal="center"/>
    </xf>
    <xf numFmtId="0" fontId="10" fillId="14" borderId="54" xfId="2" applyFont="1" applyFill="1" applyBorder="1" applyAlignment="1">
      <alignment horizontal="center"/>
    </xf>
    <xf numFmtId="0" fontId="33" fillId="14" borderId="18" xfId="2" applyFont="1" applyFill="1" applyBorder="1" applyAlignment="1">
      <alignment vertical="center" wrapText="1"/>
    </xf>
    <xf numFmtId="0" fontId="31" fillId="14" borderId="42" xfId="2" applyFont="1" applyFill="1" applyBorder="1" applyAlignment="1">
      <alignment horizontal="center"/>
    </xf>
    <xf numFmtId="0" fontId="9" fillId="14" borderId="42" xfId="2" applyFont="1" applyFill="1" applyBorder="1" applyAlignment="1">
      <alignment horizontal="center"/>
    </xf>
    <xf numFmtId="0" fontId="9" fillId="14" borderId="43" xfId="2" applyFont="1" applyFill="1" applyBorder="1" applyAlignment="1">
      <alignment horizontal="center"/>
    </xf>
    <xf numFmtId="0" fontId="3" fillId="0" borderId="10" xfId="0" applyFont="1" applyFill="1" applyBorder="1" applyAlignment="1">
      <alignment horizontal="center" vertical="center" wrapText="1"/>
    </xf>
    <xf numFmtId="0" fontId="3" fillId="0" borderId="55"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56" xfId="0" applyFont="1" applyFill="1" applyBorder="1" applyAlignment="1">
      <alignment horizontal="center" vertical="center" wrapText="1"/>
    </xf>
    <xf numFmtId="0" fontId="3" fillId="0" borderId="45" xfId="0" applyFont="1" applyFill="1" applyBorder="1" applyAlignment="1">
      <alignment horizontal="center" vertical="center" wrapText="1"/>
    </xf>
    <xf numFmtId="0" fontId="3" fillId="0" borderId="57" xfId="0" applyFont="1" applyFill="1" applyBorder="1" applyAlignment="1">
      <alignment horizontal="center" vertical="center" wrapText="1"/>
    </xf>
  </cellXfs>
  <cellStyles count="10">
    <cellStyle name="Hipervínculo" xfId="9" builtinId="8"/>
    <cellStyle name="Millares [0]" xfId="3" builtinId="6"/>
    <cellStyle name="Millares [0] 2" xfId="8"/>
    <cellStyle name="Moneda [0] 2" xfId="5"/>
    <cellStyle name="Normal" xfId="0" builtinId="0"/>
    <cellStyle name="Normal 2" xfId="2"/>
    <cellStyle name="Normal 3" xfId="4"/>
    <cellStyle name="Normal 3 2" xfId="7"/>
    <cellStyle name="Porcentaje" xfId="1" builtinId="5"/>
    <cellStyle name="Porcentaje 2" xfId="6"/>
  </cellStyles>
  <dxfs count="2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VALUACION%20CM-SV-033-2019%20jur&#237;dic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jcastaneda/Desktop/EVALUACION%20TECNICA%20CM-SV-033-2019-%20ARTURO%20GOMEZ.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jcastaneda/Desktop/EVALUACION%20CM-SV-033-2019%20jur&#237;dic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DELL/Desktop/Verificacio&#236;n%20Propuestas%20LP-SI-001-2018%20Dr%20Hoy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sheetName val="Cierre"/>
      <sheetName val="Capacidad Juridica"/>
      <sheetName val="Capacidad Financiera"/>
      <sheetName val="Experiencia"/>
      <sheetName val="Resumen Calificación"/>
      <sheetName val="SMMLV"/>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nentes"/>
      <sheetName val="LINO ANDRES MENDOZA"/>
      <sheetName val="CONSORCIO INTERCOL"/>
      <sheetName val="LUIS ARTURO GOMEZ"/>
      <sheetName val="CONSULTORIA BOGOTANA SAS"/>
      <sheetName val="JACSON MORENO"/>
    </sheetNames>
    <sheetDataSet>
      <sheetData sheetId="0">
        <row r="12">
          <cell r="B12" t="str">
            <v xml:space="preserve"> LUIS ARTURO GOMEZ</v>
          </cell>
        </row>
      </sheetData>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sheetName val="Cierre"/>
      <sheetName val="Capacidad Juridica"/>
      <sheetName val="Capacidad Financiera"/>
      <sheetName val="Experiencia"/>
      <sheetName val="Resumen Calificación"/>
      <sheetName val="SMMLV"/>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community.secop.gov.co/Public/Tendering/ContractNoticeManagement/Index?currentLanguage=es-CO&amp;Page=login&amp;Country=CO&amp;SkinName=CCE"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E999"/>
  <sheetViews>
    <sheetView workbookViewId="0">
      <selection activeCell="D23" sqref="D23"/>
    </sheetView>
  </sheetViews>
  <sheetFormatPr baseColWidth="10" defaultColWidth="14.42578125" defaultRowHeight="15" customHeight="1" x14ac:dyDescent="0.2"/>
  <cols>
    <col min="1" max="1" width="15.7109375" style="28" customWidth="1"/>
    <col min="2" max="2" width="32.85546875" style="28" customWidth="1"/>
    <col min="3" max="5" width="7.85546875" style="28" customWidth="1"/>
    <col min="6" max="6" width="4.85546875" style="28" customWidth="1"/>
    <col min="7" max="7" width="5.5703125" style="28" customWidth="1"/>
    <col min="8" max="8" width="8.7109375" style="28" customWidth="1"/>
    <col min="9" max="9" width="5.85546875" style="28" customWidth="1"/>
    <col min="10" max="10" width="5.7109375" style="28" customWidth="1"/>
    <col min="11" max="11" width="11.140625" style="28" customWidth="1"/>
    <col min="12" max="12" width="8.5703125" style="28" customWidth="1"/>
    <col min="13" max="13" width="5.28515625" style="28" customWidth="1"/>
    <col min="14" max="14" width="2" style="28" customWidth="1"/>
    <col min="15" max="16384" width="14.42578125" style="28"/>
  </cols>
  <sheetData>
    <row r="1" spans="1:31" ht="15.75" customHeight="1" x14ac:dyDescent="0.3">
      <c r="A1" s="183" t="s">
        <v>77</v>
      </c>
      <c r="B1" s="183"/>
      <c r="C1" s="183"/>
      <c r="D1" s="183"/>
      <c r="E1" s="183"/>
      <c r="F1" s="183"/>
      <c r="G1" s="183"/>
      <c r="H1" s="183"/>
      <c r="I1" s="183"/>
      <c r="J1" s="183"/>
      <c r="K1" s="183"/>
      <c r="L1" s="183"/>
      <c r="M1" s="183"/>
      <c r="N1" s="183"/>
      <c r="O1" s="27"/>
      <c r="P1" s="27"/>
      <c r="Q1" s="27"/>
      <c r="R1" s="27"/>
      <c r="S1" s="27"/>
      <c r="T1" s="27"/>
      <c r="U1" s="27"/>
    </row>
    <row r="2" spans="1:31" ht="15.75" customHeight="1" x14ac:dyDescent="0.3">
      <c r="A2" s="183" t="s">
        <v>78</v>
      </c>
      <c r="B2" s="183"/>
      <c r="C2" s="183"/>
      <c r="D2" s="183"/>
      <c r="E2" s="183"/>
      <c r="F2" s="183"/>
      <c r="G2" s="183"/>
      <c r="H2" s="183"/>
      <c r="I2" s="183"/>
      <c r="J2" s="183"/>
      <c r="K2" s="183"/>
      <c r="L2" s="183"/>
      <c r="M2" s="183"/>
      <c r="N2" s="183"/>
      <c r="O2" s="27"/>
      <c r="P2" s="27"/>
      <c r="Q2" s="27"/>
      <c r="R2" s="27"/>
      <c r="S2" s="27"/>
      <c r="T2" s="27"/>
      <c r="U2" s="27"/>
    </row>
    <row r="3" spans="1:31" ht="15.75" customHeight="1" x14ac:dyDescent="0.25">
      <c r="A3" s="182" t="s">
        <v>79</v>
      </c>
      <c r="B3" s="182"/>
      <c r="C3" s="182"/>
      <c r="D3" s="182"/>
      <c r="E3" s="182"/>
      <c r="F3" s="182"/>
      <c r="G3" s="182"/>
      <c r="H3" s="182"/>
      <c r="I3" s="182"/>
      <c r="J3" s="182"/>
      <c r="K3" s="182"/>
      <c r="L3" s="182"/>
      <c r="M3" s="182"/>
      <c r="N3" s="182"/>
      <c r="O3" s="27"/>
      <c r="P3" s="27"/>
      <c r="Q3" s="27"/>
      <c r="R3" s="27"/>
      <c r="S3" s="27"/>
      <c r="T3" s="27"/>
      <c r="U3" s="27"/>
    </row>
    <row r="4" spans="1:31" ht="15.75" customHeight="1" x14ac:dyDescent="0.25">
      <c r="A4" s="27"/>
      <c r="B4" s="27"/>
      <c r="C4" s="26"/>
      <c r="D4" s="26"/>
      <c r="E4" s="26"/>
      <c r="F4" s="26"/>
      <c r="G4" s="26"/>
      <c r="H4" s="26"/>
      <c r="I4" s="27"/>
      <c r="J4" s="27"/>
      <c r="K4" s="27"/>
      <c r="L4" s="27"/>
      <c r="M4" s="27"/>
      <c r="N4" s="27"/>
      <c r="O4" s="27"/>
      <c r="P4" s="27"/>
      <c r="Q4" s="27"/>
      <c r="R4" s="27"/>
      <c r="S4" s="27"/>
      <c r="T4" s="27"/>
      <c r="U4" s="27"/>
    </row>
    <row r="5" spans="1:31" ht="15" customHeight="1" x14ac:dyDescent="0.25">
      <c r="A5" s="182" t="s">
        <v>80</v>
      </c>
      <c r="B5" s="182"/>
      <c r="C5" s="182"/>
      <c r="D5" s="182"/>
      <c r="E5" s="182"/>
      <c r="F5" s="182"/>
      <c r="G5" s="182"/>
      <c r="H5" s="182"/>
      <c r="I5" s="182"/>
      <c r="J5" s="182"/>
      <c r="K5" s="182"/>
      <c r="L5" s="182"/>
      <c r="M5" s="182"/>
      <c r="N5" s="182"/>
      <c r="O5" s="27"/>
      <c r="P5" s="27"/>
      <c r="Q5" s="27"/>
      <c r="R5" s="27"/>
      <c r="S5" s="27"/>
      <c r="T5" s="27"/>
      <c r="U5" s="27"/>
    </row>
    <row r="6" spans="1:31" ht="15.75" customHeight="1" x14ac:dyDescent="0.25">
      <c r="A6" s="182"/>
      <c r="B6" s="182"/>
      <c r="C6" s="182"/>
      <c r="D6" s="182"/>
      <c r="E6" s="182"/>
      <c r="F6" s="182"/>
      <c r="G6" s="182"/>
      <c r="H6" s="182"/>
      <c r="I6" s="182"/>
      <c r="J6" s="182"/>
      <c r="K6" s="182"/>
      <c r="L6" s="182"/>
      <c r="M6" s="182"/>
      <c r="N6" s="182"/>
      <c r="O6" s="27"/>
      <c r="P6" s="27"/>
      <c r="Q6" s="27"/>
      <c r="R6" s="27"/>
      <c r="S6" s="27"/>
      <c r="T6" s="27"/>
      <c r="U6" s="27"/>
    </row>
    <row r="7" spans="1:31" ht="15.75" customHeight="1" x14ac:dyDescent="0.25">
      <c r="A7" s="184" t="s">
        <v>81</v>
      </c>
      <c r="B7" s="184"/>
      <c r="C7" s="184"/>
      <c r="D7" s="184"/>
      <c r="E7" s="184"/>
      <c r="F7" s="184"/>
      <c r="G7" s="184"/>
      <c r="H7" s="184"/>
      <c r="I7" s="184"/>
      <c r="J7" s="184"/>
      <c r="K7" s="184"/>
      <c r="L7" s="184"/>
      <c r="M7" s="184"/>
      <c r="N7" s="184"/>
      <c r="O7" s="27"/>
      <c r="P7" s="27"/>
      <c r="Q7" s="27"/>
      <c r="R7" s="27"/>
      <c r="S7" s="27"/>
      <c r="T7" s="27"/>
      <c r="U7" s="27"/>
    </row>
    <row r="8" spans="1:31" ht="15.75" customHeight="1" thickBot="1" x14ac:dyDescent="0.3">
      <c r="A8" s="185"/>
      <c r="B8" s="185"/>
      <c r="C8" s="185"/>
      <c r="D8" s="185"/>
      <c r="E8" s="185"/>
      <c r="F8" s="185"/>
      <c r="G8" s="185"/>
      <c r="H8" s="185"/>
      <c r="I8" s="185"/>
      <c r="J8" s="185"/>
      <c r="K8" s="185"/>
      <c r="L8" s="185"/>
      <c r="M8" s="185"/>
      <c r="N8" s="185"/>
      <c r="O8" s="27"/>
      <c r="P8" s="27"/>
      <c r="Q8" s="27"/>
      <c r="R8" s="27"/>
      <c r="S8" s="27"/>
      <c r="T8" s="27"/>
      <c r="U8" s="27"/>
      <c r="V8" s="27"/>
      <c r="W8" s="27"/>
      <c r="X8" s="27"/>
      <c r="Y8" s="27"/>
      <c r="Z8" s="27"/>
      <c r="AA8" s="27"/>
      <c r="AB8" s="27"/>
      <c r="AC8" s="27"/>
      <c r="AD8" s="27"/>
      <c r="AE8" s="27"/>
    </row>
    <row r="9" spans="1:31" ht="15.75" customHeight="1" x14ac:dyDescent="0.25">
      <c r="A9" s="176" t="s">
        <v>82</v>
      </c>
      <c r="B9" s="177" t="s">
        <v>83</v>
      </c>
      <c r="C9" s="186" t="s">
        <v>299</v>
      </c>
      <c r="D9" s="186"/>
      <c r="E9" s="186"/>
      <c r="F9" s="186"/>
      <c r="G9" s="186" t="s">
        <v>300</v>
      </c>
      <c r="H9" s="186"/>
      <c r="I9" s="186"/>
      <c r="J9" s="186"/>
      <c r="K9" s="186" t="s">
        <v>301</v>
      </c>
      <c r="L9" s="186"/>
      <c r="M9" s="186"/>
      <c r="N9" s="187"/>
      <c r="O9" s="27"/>
      <c r="P9" s="27"/>
      <c r="Q9" s="27"/>
      <c r="R9" s="27"/>
      <c r="S9" s="27"/>
      <c r="T9" s="27"/>
      <c r="U9" s="27"/>
      <c r="V9" s="27"/>
      <c r="W9" s="27"/>
      <c r="X9" s="27"/>
      <c r="Y9" s="27"/>
      <c r="Z9" s="27"/>
      <c r="AA9" s="27"/>
      <c r="AB9" s="27"/>
      <c r="AC9" s="27"/>
      <c r="AD9" s="27"/>
      <c r="AE9" s="27"/>
    </row>
    <row r="10" spans="1:31" ht="15.75" customHeight="1" x14ac:dyDescent="0.25">
      <c r="A10" s="415">
        <v>1</v>
      </c>
      <c r="B10" s="416" t="s">
        <v>84</v>
      </c>
      <c r="C10" s="417" t="s">
        <v>38</v>
      </c>
      <c r="D10" s="417"/>
      <c r="E10" s="417"/>
      <c r="F10" s="417"/>
      <c r="G10" s="418" t="s">
        <v>38</v>
      </c>
      <c r="H10" s="417"/>
      <c r="I10" s="417"/>
      <c r="J10" s="417"/>
      <c r="K10" s="418" t="s">
        <v>38</v>
      </c>
      <c r="L10" s="417"/>
      <c r="M10" s="417"/>
      <c r="N10" s="419"/>
      <c r="O10" s="27"/>
      <c r="P10" s="27"/>
      <c r="Q10" s="27"/>
      <c r="R10" s="27"/>
      <c r="S10" s="27"/>
      <c r="T10" s="27"/>
      <c r="U10" s="27"/>
      <c r="V10" s="27"/>
      <c r="W10" s="27"/>
      <c r="X10" s="27"/>
      <c r="Y10" s="27"/>
      <c r="Z10" s="27"/>
      <c r="AA10" s="27"/>
      <c r="AB10" s="27"/>
      <c r="AC10" s="27"/>
      <c r="AD10" s="27"/>
      <c r="AE10" s="27"/>
    </row>
    <row r="11" spans="1:31" ht="15.75" customHeight="1" x14ac:dyDescent="0.25">
      <c r="A11" s="178">
        <v>2</v>
      </c>
      <c r="B11" s="179" t="s">
        <v>85</v>
      </c>
      <c r="C11" s="180" t="s">
        <v>38</v>
      </c>
      <c r="D11" s="181"/>
      <c r="E11" s="181"/>
      <c r="F11" s="181"/>
      <c r="G11" s="180" t="s">
        <v>38</v>
      </c>
      <c r="H11" s="181"/>
      <c r="I11" s="181"/>
      <c r="J11" s="181"/>
      <c r="K11" s="181" t="s">
        <v>151</v>
      </c>
      <c r="L11" s="181"/>
      <c r="M11" s="181"/>
      <c r="N11" s="188"/>
      <c r="O11" s="27"/>
      <c r="P11" s="27"/>
      <c r="Q11" s="27"/>
      <c r="R11" s="27"/>
      <c r="S11" s="27"/>
      <c r="T11" s="27"/>
      <c r="U11" s="27"/>
      <c r="V11" s="27"/>
      <c r="W11" s="27"/>
      <c r="X11" s="27"/>
      <c r="Y11" s="27"/>
      <c r="Z11" s="27"/>
      <c r="AA11" s="27"/>
      <c r="AB11" s="27"/>
      <c r="AC11" s="27"/>
      <c r="AD11" s="27"/>
      <c r="AE11" s="27"/>
    </row>
    <row r="12" spans="1:31" ht="15.75" customHeight="1" x14ac:dyDescent="0.25">
      <c r="A12" s="178">
        <v>3</v>
      </c>
      <c r="B12" s="179" t="s">
        <v>86</v>
      </c>
      <c r="C12" s="405" t="s">
        <v>151</v>
      </c>
      <c r="D12" s="406"/>
      <c r="E12" s="406"/>
      <c r="F12" s="408"/>
      <c r="G12" s="405" t="s">
        <v>38</v>
      </c>
      <c r="H12" s="406"/>
      <c r="I12" s="406"/>
      <c r="J12" s="408"/>
      <c r="K12" s="405" t="s">
        <v>38</v>
      </c>
      <c r="L12" s="406"/>
      <c r="M12" s="406"/>
      <c r="N12" s="407"/>
      <c r="O12" s="27"/>
      <c r="P12" s="27"/>
      <c r="Q12" s="27"/>
      <c r="R12" s="27"/>
      <c r="S12" s="27"/>
      <c r="T12" s="27"/>
      <c r="U12" s="27"/>
      <c r="V12" s="27"/>
      <c r="W12" s="27"/>
      <c r="X12" s="27"/>
      <c r="Y12" s="27"/>
      <c r="Z12" s="27"/>
      <c r="AA12" s="27"/>
      <c r="AB12" s="27"/>
      <c r="AC12" s="27"/>
      <c r="AD12" s="27"/>
      <c r="AE12" s="27"/>
    </row>
    <row r="13" spans="1:31" ht="15.75" customHeight="1" x14ac:dyDescent="0.25">
      <c r="A13" s="178">
        <v>4</v>
      </c>
      <c r="B13" s="179" t="s">
        <v>87</v>
      </c>
      <c r="C13" s="180" t="s">
        <v>38</v>
      </c>
      <c r="D13" s="181"/>
      <c r="E13" s="181"/>
      <c r="F13" s="181"/>
      <c r="G13" s="180" t="s">
        <v>38</v>
      </c>
      <c r="H13" s="181"/>
      <c r="I13" s="181"/>
      <c r="J13" s="181"/>
      <c r="K13" s="181" t="s">
        <v>38</v>
      </c>
      <c r="L13" s="181"/>
      <c r="M13" s="181"/>
      <c r="N13" s="188"/>
      <c r="O13" s="27"/>
      <c r="P13" s="27"/>
      <c r="Q13" s="27"/>
      <c r="R13" s="27"/>
      <c r="S13" s="27"/>
      <c r="T13" s="27"/>
      <c r="U13" s="27"/>
      <c r="V13" s="27"/>
      <c r="W13" s="27"/>
      <c r="X13" s="27"/>
      <c r="Y13" s="27"/>
      <c r="Z13" s="27"/>
      <c r="AA13" s="27"/>
      <c r="AB13" s="27"/>
      <c r="AC13" s="27"/>
      <c r="AD13" s="27"/>
      <c r="AE13" s="27"/>
    </row>
    <row r="14" spans="1:31" ht="15.75" customHeight="1" thickBot="1" x14ac:dyDescent="0.3">
      <c r="A14" s="420">
        <v>5</v>
      </c>
      <c r="B14" s="421" t="s">
        <v>88</v>
      </c>
      <c r="C14" s="422" t="s">
        <v>38</v>
      </c>
      <c r="D14" s="423"/>
      <c r="E14" s="423"/>
      <c r="F14" s="423"/>
      <c r="G14" s="422" t="s">
        <v>38</v>
      </c>
      <c r="H14" s="423"/>
      <c r="I14" s="423"/>
      <c r="J14" s="423"/>
      <c r="K14" s="423" t="s">
        <v>38</v>
      </c>
      <c r="L14" s="423"/>
      <c r="M14" s="423"/>
      <c r="N14" s="424"/>
      <c r="O14" s="27"/>
      <c r="P14" s="27"/>
      <c r="Q14" s="27"/>
      <c r="R14" s="27"/>
      <c r="S14" s="27"/>
      <c r="T14" s="27"/>
      <c r="U14" s="27"/>
      <c r="V14" s="27"/>
      <c r="W14" s="27"/>
      <c r="X14" s="27"/>
      <c r="Y14" s="27"/>
      <c r="Z14" s="27"/>
      <c r="AA14" s="27"/>
      <c r="AB14" s="27"/>
      <c r="AC14" s="27"/>
      <c r="AD14" s="27"/>
      <c r="AE14" s="27"/>
    </row>
    <row r="15" spans="1:31" ht="15.75" customHeight="1" x14ac:dyDescent="0.25">
      <c r="A15" s="27"/>
      <c r="B15" s="27"/>
      <c r="C15" s="26"/>
      <c r="D15" s="26"/>
      <c r="E15" s="26"/>
      <c r="F15" s="27"/>
      <c r="G15" s="27"/>
      <c r="H15" s="27"/>
      <c r="I15" s="27"/>
      <c r="J15" s="27"/>
      <c r="K15" s="27"/>
      <c r="L15" s="27"/>
      <c r="M15" s="27"/>
      <c r="N15" s="26"/>
      <c r="O15" s="27"/>
      <c r="P15" s="27"/>
      <c r="Q15" s="27"/>
      <c r="R15" s="27"/>
      <c r="S15" s="27"/>
      <c r="T15" s="27"/>
      <c r="U15" s="27"/>
      <c r="V15" s="27"/>
      <c r="W15" s="27"/>
      <c r="X15" s="27"/>
      <c r="Y15" s="27"/>
      <c r="Z15" s="27"/>
      <c r="AA15" s="27"/>
      <c r="AB15" s="27"/>
      <c r="AC15" s="27"/>
      <c r="AD15" s="27"/>
      <c r="AE15" s="27"/>
    </row>
    <row r="16" spans="1:31" ht="15.75" customHeight="1" x14ac:dyDescent="0.25">
      <c r="A16" s="27"/>
      <c r="B16" s="27"/>
      <c r="C16" s="26"/>
      <c r="D16" s="26"/>
      <c r="E16" s="26"/>
      <c r="F16" s="27"/>
      <c r="G16" s="27"/>
      <c r="H16" s="27"/>
      <c r="I16" s="27"/>
      <c r="J16" s="27"/>
      <c r="K16" s="27"/>
      <c r="L16" s="27"/>
      <c r="M16" s="27"/>
      <c r="N16" s="26"/>
      <c r="O16" s="27"/>
      <c r="P16" s="27"/>
      <c r="Q16" s="27"/>
      <c r="R16" s="27"/>
      <c r="S16" s="27"/>
      <c r="T16" s="27"/>
      <c r="U16" s="27"/>
      <c r="V16" s="27"/>
      <c r="W16" s="27"/>
      <c r="X16" s="27"/>
      <c r="Y16" s="27"/>
      <c r="Z16" s="27"/>
      <c r="AA16" s="27"/>
      <c r="AB16" s="27"/>
      <c r="AC16" s="27"/>
      <c r="AD16" s="27"/>
      <c r="AE16" s="27"/>
    </row>
    <row r="17" spans="1:31" ht="15.75" customHeight="1" x14ac:dyDescent="0.25">
      <c r="A17" s="27"/>
      <c r="B17" s="27"/>
      <c r="C17" s="26"/>
      <c r="D17" s="26"/>
      <c r="E17" s="26"/>
      <c r="F17" s="26"/>
      <c r="G17" s="26"/>
      <c r="H17" s="26"/>
      <c r="I17" s="27"/>
      <c r="J17" s="27"/>
      <c r="K17" s="27"/>
      <c r="L17" s="27"/>
      <c r="M17" s="27"/>
      <c r="N17" s="27"/>
      <c r="O17" s="27"/>
      <c r="P17" s="27"/>
      <c r="Q17" s="27"/>
      <c r="R17" s="27"/>
      <c r="S17" s="27"/>
      <c r="T17" s="27"/>
      <c r="U17" s="27"/>
      <c r="V17" s="27"/>
      <c r="W17" s="27"/>
      <c r="X17" s="27"/>
      <c r="Y17" s="27"/>
      <c r="Z17" s="27"/>
      <c r="AA17" s="27"/>
      <c r="AB17" s="27"/>
      <c r="AC17" s="27"/>
      <c r="AD17" s="27"/>
      <c r="AE17" s="27"/>
    </row>
    <row r="18" spans="1:31" ht="15.75" customHeight="1" x14ac:dyDescent="0.25">
      <c r="A18" s="27"/>
      <c r="B18" s="27"/>
      <c r="C18" s="26"/>
      <c r="D18" s="26"/>
      <c r="E18" s="26"/>
      <c r="F18" s="26"/>
      <c r="G18" s="26"/>
      <c r="H18" s="26"/>
      <c r="I18" s="27"/>
      <c r="J18" s="27"/>
      <c r="K18" s="27"/>
      <c r="L18" s="27"/>
      <c r="M18" s="27"/>
      <c r="N18" s="27"/>
      <c r="O18" s="27"/>
      <c r="P18" s="27"/>
      <c r="Q18" s="27"/>
      <c r="R18" s="27"/>
      <c r="S18" s="27"/>
      <c r="T18" s="27"/>
      <c r="U18" s="27"/>
      <c r="V18" s="27"/>
      <c r="W18" s="27"/>
      <c r="X18" s="27"/>
      <c r="Y18" s="27"/>
      <c r="Z18" s="27"/>
      <c r="AA18" s="27"/>
      <c r="AB18" s="27"/>
      <c r="AC18" s="27"/>
      <c r="AD18" s="27"/>
      <c r="AE18" s="27"/>
    </row>
    <row r="19" spans="1:31" ht="15.75" customHeight="1" x14ac:dyDescent="0.25">
      <c r="A19" s="27"/>
      <c r="B19" s="27"/>
      <c r="C19" s="26"/>
      <c r="D19" s="26"/>
      <c r="E19" s="26"/>
      <c r="F19" s="26"/>
      <c r="G19" s="26"/>
      <c r="H19" s="26"/>
      <c r="I19" s="27"/>
      <c r="J19" s="27"/>
      <c r="K19" s="27"/>
      <c r="L19" s="27"/>
      <c r="M19" s="27"/>
      <c r="N19" s="27"/>
      <c r="O19" s="27"/>
      <c r="P19" s="27"/>
      <c r="Q19" s="27"/>
      <c r="R19" s="27"/>
      <c r="S19" s="27"/>
      <c r="T19" s="27"/>
      <c r="U19" s="27"/>
      <c r="V19" s="27"/>
      <c r="W19" s="27"/>
      <c r="X19" s="27"/>
      <c r="Y19" s="27"/>
      <c r="Z19" s="27"/>
      <c r="AA19" s="27"/>
      <c r="AB19" s="27"/>
      <c r="AC19" s="27"/>
      <c r="AD19" s="27"/>
      <c r="AE19" s="27"/>
    </row>
    <row r="20" spans="1:31" ht="15.75" customHeight="1" x14ac:dyDescent="0.25">
      <c r="A20" s="27"/>
      <c r="B20" s="27"/>
      <c r="C20" s="26"/>
      <c r="D20" s="26"/>
      <c r="E20" s="26"/>
      <c r="F20" s="26"/>
      <c r="G20" s="26"/>
      <c r="H20" s="26"/>
      <c r="I20" s="27"/>
      <c r="J20" s="27"/>
      <c r="K20" s="27"/>
      <c r="L20" s="27"/>
      <c r="M20" s="27"/>
      <c r="N20" s="27"/>
      <c r="O20" s="27"/>
      <c r="P20" s="27"/>
      <c r="Q20" s="27"/>
      <c r="R20" s="27"/>
      <c r="S20" s="27"/>
      <c r="T20" s="27"/>
      <c r="U20" s="27"/>
      <c r="V20" s="27"/>
      <c r="W20" s="27"/>
      <c r="X20" s="27"/>
      <c r="Y20" s="27"/>
      <c r="Z20" s="27"/>
      <c r="AA20" s="27"/>
      <c r="AB20" s="27"/>
      <c r="AC20" s="27"/>
      <c r="AD20" s="27"/>
      <c r="AE20" s="27"/>
    </row>
    <row r="21" spans="1:31" ht="15.75" customHeight="1" x14ac:dyDescent="0.25">
      <c r="A21" s="27"/>
      <c r="B21" s="27"/>
      <c r="C21" s="26"/>
      <c r="D21" s="26"/>
      <c r="E21" s="26"/>
      <c r="F21" s="26"/>
      <c r="G21" s="26"/>
      <c r="H21" s="26"/>
      <c r="I21" s="27"/>
      <c r="J21" s="27"/>
      <c r="K21" s="27"/>
      <c r="L21" s="27"/>
      <c r="M21" s="27"/>
      <c r="N21" s="27"/>
      <c r="O21" s="27"/>
      <c r="P21" s="27"/>
      <c r="Q21" s="27"/>
      <c r="R21" s="27"/>
      <c r="S21" s="27"/>
      <c r="T21" s="27"/>
      <c r="U21" s="27"/>
      <c r="V21" s="27"/>
      <c r="W21" s="27"/>
      <c r="X21" s="27"/>
      <c r="Y21" s="27"/>
      <c r="Z21" s="27"/>
      <c r="AA21" s="27"/>
      <c r="AB21" s="27"/>
      <c r="AC21" s="27"/>
      <c r="AD21" s="27"/>
      <c r="AE21" s="27"/>
    </row>
    <row r="22" spans="1:31" ht="15.75" customHeight="1" x14ac:dyDescent="0.25">
      <c r="A22" s="27"/>
      <c r="B22" s="27"/>
      <c r="C22" s="26"/>
      <c r="D22" s="26"/>
      <c r="E22" s="26"/>
      <c r="F22" s="26"/>
      <c r="G22" s="26"/>
      <c r="H22" s="26"/>
      <c r="I22" s="27"/>
      <c r="J22" s="27"/>
      <c r="K22" s="27"/>
      <c r="L22" s="27"/>
      <c r="M22" s="27"/>
      <c r="N22" s="27"/>
      <c r="O22" s="27"/>
      <c r="P22" s="27"/>
      <c r="Q22" s="27"/>
      <c r="R22" s="27"/>
      <c r="S22" s="27"/>
      <c r="T22" s="27"/>
      <c r="U22" s="27"/>
      <c r="V22" s="27"/>
      <c r="W22" s="27"/>
      <c r="X22" s="27"/>
      <c r="Y22" s="27"/>
      <c r="Z22" s="27"/>
      <c r="AA22" s="27"/>
      <c r="AB22" s="27"/>
      <c r="AC22" s="27"/>
      <c r="AD22" s="27"/>
      <c r="AE22" s="27"/>
    </row>
    <row r="23" spans="1:31" ht="15.75" customHeight="1" x14ac:dyDescent="0.25">
      <c r="A23" s="27"/>
      <c r="B23" s="27"/>
      <c r="C23" s="26"/>
      <c r="D23" s="26"/>
      <c r="E23" s="26"/>
      <c r="F23" s="26"/>
      <c r="G23" s="26"/>
      <c r="H23" s="26"/>
      <c r="I23" s="27"/>
      <c r="J23" s="27"/>
      <c r="K23" s="27"/>
      <c r="L23" s="27"/>
      <c r="M23" s="27"/>
      <c r="N23" s="27"/>
      <c r="O23" s="27"/>
      <c r="P23" s="27"/>
      <c r="Q23" s="27"/>
      <c r="R23" s="27"/>
      <c r="S23" s="27"/>
      <c r="T23" s="27"/>
      <c r="U23" s="27"/>
      <c r="V23" s="27"/>
      <c r="W23" s="27"/>
      <c r="X23" s="27"/>
      <c r="Y23" s="27"/>
      <c r="Z23" s="27"/>
      <c r="AA23" s="27"/>
      <c r="AB23" s="27"/>
      <c r="AC23" s="27"/>
      <c r="AD23" s="27"/>
      <c r="AE23" s="27"/>
    </row>
    <row r="24" spans="1:31" ht="15.75" customHeight="1" x14ac:dyDescent="0.25">
      <c r="A24" s="27"/>
      <c r="B24" s="27"/>
      <c r="C24" s="26"/>
      <c r="D24" s="26"/>
      <c r="E24" s="26"/>
      <c r="F24" s="26"/>
      <c r="G24" s="26"/>
      <c r="H24" s="26"/>
      <c r="I24" s="27"/>
      <c r="J24" s="27"/>
      <c r="K24" s="27"/>
      <c r="L24" s="27"/>
      <c r="M24" s="27"/>
      <c r="N24" s="27"/>
      <c r="O24" s="27"/>
      <c r="P24" s="27"/>
      <c r="Q24" s="27"/>
      <c r="R24" s="27"/>
      <c r="S24" s="27"/>
      <c r="T24" s="27"/>
      <c r="U24" s="27"/>
      <c r="V24" s="27"/>
      <c r="W24" s="27"/>
      <c r="X24" s="27"/>
      <c r="Y24" s="27"/>
      <c r="Z24" s="27"/>
      <c r="AA24" s="27"/>
      <c r="AB24" s="27"/>
      <c r="AC24" s="27"/>
      <c r="AD24" s="27"/>
      <c r="AE24" s="27"/>
    </row>
    <row r="25" spans="1:31" ht="15.75" customHeight="1" x14ac:dyDescent="0.25">
      <c r="A25" s="27"/>
      <c r="B25" s="27"/>
      <c r="C25" s="26"/>
      <c r="D25" s="26"/>
      <c r="E25" s="26"/>
      <c r="F25" s="26"/>
      <c r="G25" s="26"/>
      <c r="H25" s="26"/>
      <c r="I25" s="27"/>
      <c r="J25" s="27"/>
      <c r="K25" s="27"/>
      <c r="L25" s="27"/>
      <c r="M25" s="27"/>
      <c r="N25" s="27"/>
      <c r="O25" s="27"/>
      <c r="P25" s="27"/>
      <c r="Q25" s="27"/>
      <c r="R25" s="27"/>
      <c r="S25" s="27"/>
      <c r="T25" s="27"/>
      <c r="U25" s="27"/>
      <c r="V25" s="27"/>
      <c r="W25" s="27"/>
      <c r="X25" s="27"/>
      <c r="Y25" s="27"/>
      <c r="Z25" s="27"/>
      <c r="AA25" s="27"/>
      <c r="AB25" s="27"/>
      <c r="AC25" s="27"/>
      <c r="AD25" s="27"/>
      <c r="AE25" s="27"/>
    </row>
    <row r="26" spans="1:31" ht="15.75" customHeight="1" x14ac:dyDescent="0.25">
      <c r="A26" s="27"/>
      <c r="B26" s="27"/>
      <c r="C26" s="26"/>
      <c r="D26" s="26"/>
      <c r="E26" s="26"/>
      <c r="F26" s="26"/>
      <c r="G26" s="26"/>
      <c r="H26" s="26"/>
      <c r="I26" s="27"/>
      <c r="J26" s="27"/>
      <c r="K26" s="27"/>
      <c r="L26" s="27"/>
      <c r="M26" s="27"/>
      <c r="N26" s="27"/>
      <c r="O26" s="27"/>
      <c r="P26" s="27"/>
      <c r="Q26" s="27"/>
      <c r="R26" s="27"/>
      <c r="S26" s="27"/>
      <c r="T26" s="27"/>
      <c r="U26" s="27"/>
      <c r="V26" s="27"/>
      <c r="W26" s="27"/>
      <c r="X26" s="27"/>
      <c r="Y26" s="27"/>
      <c r="Z26" s="27"/>
      <c r="AA26" s="27"/>
      <c r="AB26" s="27"/>
      <c r="AC26" s="27"/>
      <c r="AD26" s="27"/>
      <c r="AE26" s="27"/>
    </row>
    <row r="27" spans="1:31" ht="15.75" customHeight="1" x14ac:dyDescent="0.25">
      <c r="A27" s="27"/>
      <c r="B27" s="27"/>
      <c r="C27" s="26"/>
      <c r="D27" s="26"/>
      <c r="E27" s="26"/>
      <c r="F27" s="26"/>
      <c r="G27" s="26"/>
      <c r="H27" s="26"/>
      <c r="I27" s="27"/>
      <c r="J27" s="27"/>
      <c r="K27" s="27"/>
      <c r="L27" s="27"/>
      <c r="M27" s="27"/>
      <c r="N27" s="27"/>
      <c r="O27" s="27"/>
      <c r="P27" s="27"/>
      <c r="Q27" s="27"/>
      <c r="R27" s="27"/>
      <c r="S27" s="27"/>
      <c r="T27" s="27"/>
      <c r="U27" s="27"/>
      <c r="V27" s="27"/>
      <c r="W27" s="27"/>
      <c r="X27" s="27"/>
      <c r="Y27" s="27"/>
      <c r="Z27" s="27"/>
      <c r="AA27" s="27"/>
      <c r="AB27" s="27"/>
      <c r="AC27" s="27"/>
      <c r="AD27" s="27"/>
      <c r="AE27" s="27"/>
    </row>
    <row r="28" spans="1:31" ht="15.75" customHeight="1" x14ac:dyDescent="0.25">
      <c r="A28" s="27"/>
      <c r="B28" s="27"/>
      <c r="C28" s="26"/>
      <c r="D28" s="26"/>
      <c r="E28" s="26"/>
      <c r="F28" s="26"/>
      <c r="G28" s="26"/>
      <c r="H28" s="26"/>
      <c r="I28" s="27"/>
      <c r="J28" s="27"/>
      <c r="K28" s="27"/>
      <c r="L28" s="27"/>
      <c r="M28" s="27"/>
      <c r="N28" s="27"/>
      <c r="O28" s="27"/>
      <c r="P28" s="27"/>
      <c r="Q28" s="27"/>
      <c r="R28" s="27"/>
      <c r="S28" s="27"/>
      <c r="T28" s="27"/>
      <c r="U28" s="27"/>
      <c r="V28" s="27"/>
      <c r="W28" s="27"/>
      <c r="X28" s="27"/>
      <c r="Y28" s="27"/>
      <c r="Z28" s="27"/>
      <c r="AA28" s="27"/>
      <c r="AB28" s="27"/>
      <c r="AC28" s="27"/>
      <c r="AD28" s="27"/>
      <c r="AE28" s="27"/>
    </row>
    <row r="29" spans="1:31" ht="15.75" customHeight="1" x14ac:dyDescent="0.25">
      <c r="A29" s="27"/>
      <c r="B29" s="27"/>
      <c r="C29" s="26"/>
      <c r="D29" s="26"/>
      <c r="E29" s="26"/>
      <c r="F29" s="26"/>
      <c r="G29" s="26"/>
      <c r="H29" s="26"/>
      <c r="I29" s="27"/>
      <c r="J29" s="27"/>
      <c r="K29" s="27"/>
      <c r="L29" s="27"/>
      <c r="M29" s="27"/>
      <c r="N29" s="27"/>
      <c r="O29" s="27"/>
      <c r="P29" s="27"/>
      <c r="Q29" s="27"/>
      <c r="R29" s="27"/>
      <c r="S29" s="27"/>
      <c r="T29" s="27"/>
      <c r="U29" s="27"/>
      <c r="V29" s="27"/>
      <c r="W29" s="27"/>
      <c r="X29" s="27"/>
      <c r="Y29" s="27"/>
      <c r="Z29" s="27"/>
      <c r="AA29" s="27"/>
      <c r="AB29" s="27"/>
      <c r="AC29" s="27"/>
      <c r="AD29" s="27"/>
      <c r="AE29" s="27"/>
    </row>
    <row r="30" spans="1:31" ht="15.75" customHeight="1" x14ac:dyDescent="0.25">
      <c r="A30" s="27"/>
      <c r="B30" s="27"/>
      <c r="C30" s="26"/>
      <c r="D30" s="26"/>
      <c r="E30" s="26"/>
      <c r="F30" s="26"/>
      <c r="G30" s="26"/>
      <c r="H30" s="26"/>
      <c r="I30" s="27"/>
      <c r="J30" s="27"/>
      <c r="K30" s="27"/>
      <c r="L30" s="27"/>
      <c r="M30" s="27"/>
      <c r="N30" s="27"/>
      <c r="O30" s="27"/>
      <c r="P30" s="27"/>
      <c r="Q30" s="27"/>
      <c r="R30" s="27"/>
      <c r="S30" s="27"/>
      <c r="T30" s="27"/>
      <c r="U30" s="27"/>
      <c r="V30" s="27"/>
      <c r="W30" s="27"/>
      <c r="X30" s="27"/>
      <c r="Y30" s="27"/>
      <c r="Z30" s="27"/>
      <c r="AA30" s="27"/>
      <c r="AB30" s="27"/>
      <c r="AC30" s="27"/>
      <c r="AD30" s="27"/>
      <c r="AE30" s="27"/>
    </row>
    <row r="31" spans="1:31" ht="15.75" customHeight="1" x14ac:dyDescent="0.25">
      <c r="A31" s="27"/>
      <c r="B31" s="27"/>
      <c r="C31" s="26"/>
      <c r="D31" s="26"/>
      <c r="E31" s="26"/>
      <c r="F31" s="26"/>
      <c r="G31" s="26"/>
      <c r="H31" s="26"/>
      <c r="I31" s="27"/>
      <c r="J31" s="27"/>
      <c r="K31" s="27"/>
      <c r="L31" s="27"/>
      <c r="M31" s="27"/>
      <c r="N31" s="27"/>
      <c r="O31" s="27"/>
      <c r="P31" s="27"/>
      <c r="Q31" s="27"/>
      <c r="R31" s="27"/>
      <c r="S31" s="27"/>
      <c r="T31" s="27"/>
      <c r="U31" s="27"/>
      <c r="V31" s="27"/>
      <c r="W31" s="27"/>
      <c r="X31" s="27"/>
      <c r="Y31" s="27"/>
      <c r="Z31" s="27"/>
      <c r="AA31" s="27"/>
      <c r="AB31" s="27"/>
      <c r="AC31" s="27"/>
      <c r="AD31" s="27"/>
      <c r="AE31" s="27"/>
    </row>
    <row r="32" spans="1:31" ht="15.75" customHeight="1" x14ac:dyDescent="0.25">
      <c r="A32" s="27"/>
      <c r="B32" s="27"/>
      <c r="C32" s="26"/>
      <c r="D32" s="26"/>
      <c r="E32" s="26"/>
      <c r="F32" s="26"/>
      <c r="G32" s="26"/>
      <c r="H32" s="26"/>
      <c r="I32" s="27"/>
      <c r="J32" s="27"/>
      <c r="K32" s="27"/>
      <c r="L32" s="27"/>
      <c r="M32" s="27"/>
      <c r="N32" s="27"/>
      <c r="O32" s="27"/>
      <c r="P32" s="27"/>
      <c r="Q32" s="27"/>
      <c r="R32" s="27"/>
      <c r="S32" s="27"/>
      <c r="T32" s="27"/>
      <c r="U32" s="27"/>
      <c r="V32" s="27"/>
      <c r="W32" s="27"/>
      <c r="X32" s="27"/>
      <c r="Y32" s="27"/>
      <c r="Z32" s="27"/>
      <c r="AA32" s="27"/>
      <c r="AB32" s="27"/>
      <c r="AC32" s="27"/>
      <c r="AD32" s="27"/>
      <c r="AE32" s="27"/>
    </row>
    <row r="33" spans="1:31" ht="15.75" customHeight="1" x14ac:dyDescent="0.25">
      <c r="A33" s="27"/>
      <c r="B33" s="27"/>
      <c r="C33" s="26"/>
      <c r="D33" s="26"/>
      <c r="E33" s="26"/>
      <c r="F33" s="26"/>
      <c r="G33" s="26"/>
      <c r="H33" s="26"/>
      <c r="I33" s="27"/>
      <c r="J33" s="27"/>
      <c r="K33" s="27"/>
      <c r="L33" s="27"/>
      <c r="M33" s="27"/>
      <c r="N33" s="27"/>
      <c r="O33" s="27"/>
      <c r="P33" s="27"/>
      <c r="Q33" s="27"/>
      <c r="R33" s="27"/>
      <c r="S33" s="27"/>
      <c r="T33" s="27"/>
      <c r="U33" s="27"/>
      <c r="V33" s="27"/>
      <c r="W33" s="27"/>
      <c r="X33" s="27"/>
      <c r="Y33" s="27"/>
      <c r="Z33" s="27"/>
      <c r="AA33" s="27"/>
      <c r="AB33" s="27"/>
      <c r="AC33" s="27"/>
      <c r="AD33" s="27"/>
      <c r="AE33" s="27"/>
    </row>
    <row r="34" spans="1:31" ht="15.75" customHeight="1" x14ac:dyDescent="0.25">
      <c r="A34" s="27"/>
      <c r="B34" s="27"/>
      <c r="C34" s="26"/>
      <c r="D34" s="26"/>
      <c r="E34" s="26"/>
      <c r="F34" s="26"/>
      <c r="G34" s="26"/>
      <c r="H34" s="26"/>
      <c r="I34" s="27"/>
      <c r="J34" s="27"/>
      <c r="K34" s="27"/>
      <c r="L34" s="27"/>
      <c r="M34" s="27"/>
      <c r="N34" s="27"/>
      <c r="O34" s="27"/>
      <c r="P34" s="27"/>
      <c r="Q34" s="27"/>
      <c r="R34" s="27"/>
      <c r="S34" s="27"/>
      <c r="T34" s="27"/>
      <c r="U34" s="27"/>
      <c r="V34" s="27"/>
      <c r="W34" s="27"/>
      <c r="X34" s="27"/>
      <c r="Y34" s="27"/>
      <c r="Z34" s="27"/>
      <c r="AA34" s="27"/>
      <c r="AB34" s="27"/>
      <c r="AC34" s="27"/>
      <c r="AD34" s="27"/>
      <c r="AE34" s="27"/>
    </row>
    <row r="35" spans="1:31" ht="15.75" customHeight="1" x14ac:dyDescent="0.25">
      <c r="A35" s="27"/>
      <c r="B35" s="27"/>
      <c r="C35" s="26"/>
      <c r="D35" s="26"/>
      <c r="E35" s="26"/>
      <c r="F35" s="26"/>
      <c r="G35" s="26"/>
      <c r="H35" s="26"/>
      <c r="I35" s="27"/>
      <c r="J35" s="27"/>
      <c r="K35" s="27"/>
      <c r="L35" s="27"/>
      <c r="M35" s="27"/>
      <c r="N35" s="27"/>
      <c r="O35" s="27"/>
      <c r="P35" s="27"/>
      <c r="Q35" s="27"/>
      <c r="R35" s="27"/>
      <c r="S35" s="27"/>
      <c r="T35" s="27"/>
      <c r="U35" s="27"/>
      <c r="V35" s="27"/>
      <c r="W35" s="27"/>
      <c r="X35" s="27"/>
      <c r="Y35" s="27"/>
      <c r="Z35" s="27"/>
      <c r="AA35" s="27"/>
      <c r="AB35" s="27"/>
      <c r="AC35" s="27"/>
      <c r="AD35" s="27"/>
      <c r="AE35" s="27"/>
    </row>
    <row r="36" spans="1:31" ht="15.75" customHeight="1" x14ac:dyDescent="0.25">
      <c r="A36" s="27"/>
      <c r="B36" s="27"/>
      <c r="C36" s="26"/>
      <c r="D36" s="26"/>
      <c r="E36" s="26"/>
      <c r="F36" s="26"/>
      <c r="G36" s="26"/>
      <c r="H36" s="26"/>
      <c r="I36" s="27"/>
      <c r="J36" s="27"/>
      <c r="K36" s="27"/>
      <c r="L36" s="27"/>
      <c r="M36" s="27"/>
      <c r="N36" s="27"/>
      <c r="O36" s="27"/>
      <c r="P36" s="27"/>
      <c r="Q36" s="27"/>
      <c r="R36" s="27"/>
      <c r="S36" s="27"/>
      <c r="T36" s="27"/>
      <c r="U36" s="27"/>
      <c r="V36" s="27"/>
      <c r="W36" s="27"/>
      <c r="X36" s="27"/>
      <c r="Y36" s="27"/>
      <c r="Z36" s="27"/>
      <c r="AA36" s="27"/>
      <c r="AB36" s="27"/>
      <c r="AC36" s="27"/>
      <c r="AD36" s="27"/>
      <c r="AE36" s="27"/>
    </row>
    <row r="37" spans="1:31" ht="15.75" customHeight="1" x14ac:dyDescent="0.25">
      <c r="A37" s="27"/>
      <c r="B37" s="27"/>
      <c r="C37" s="26"/>
      <c r="D37" s="26"/>
      <c r="E37" s="26"/>
      <c r="F37" s="26"/>
      <c r="G37" s="26"/>
      <c r="H37" s="26"/>
      <c r="I37" s="27"/>
      <c r="J37" s="27"/>
      <c r="K37" s="27"/>
      <c r="L37" s="27"/>
      <c r="M37" s="27"/>
      <c r="N37" s="27"/>
      <c r="O37" s="27"/>
      <c r="P37" s="27"/>
      <c r="Q37" s="27"/>
      <c r="R37" s="27"/>
      <c r="S37" s="27"/>
      <c r="T37" s="27"/>
      <c r="U37" s="27"/>
      <c r="V37" s="27"/>
      <c r="W37" s="27"/>
      <c r="X37" s="27"/>
      <c r="Y37" s="27"/>
      <c r="Z37" s="27"/>
      <c r="AA37" s="27"/>
      <c r="AB37" s="27"/>
      <c r="AC37" s="27"/>
      <c r="AD37" s="27"/>
      <c r="AE37" s="27"/>
    </row>
    <row r="38" spans="1:31" ht="15.75" customHeight="1" x14ac:dyDescent="0.25">
      <c r="A38" s="27"/>
      <c r="B38" s="27"/>
      <c r="C38" s="26"/>
      <c r="D38" s="26"/>
      <c r="E38" s="26"/>
      <c r="F38" s="26"/>
      <c r="G38" s="26"/>
      <c r="H38" s="26"/>
      <c r="I38" s="27"/>
      <c r="J38" s="27"/>
      <c r="K38" s="27"/>
      <c r="L38" s="27"/>
      <c r="M38" s="27"/>
      <c r="N38" s="27"/>
      <c r="O38" s="27"/>
      <c r="P38" s="27"/>
      <c r="Q38" s="27"/>
      <c r="R38" s="27"/>
      <c r="S38" s="27"/>
      <c r="T38" s="27"/>
      <c r="U38" s="27"/>
      <c r="V38" s="27"/>
      <c r="W38" s="27"/>
      <c r="X38" s="27"/>
      <c r="Y38" s="27"/>
      <c r="Z38" s="27"/>
      <c r="AA38" s="27"/>
      <c r="AB38" s="27"/>
      <c r="AC38" s="27"/>
      <c r="AD38" s="27"/>
      <c r="AE38" s="27"/>
    </row>
    <row r="39" spans="1:31" ht="15.75" customHeight="1" x14ac:dyDescent="0.25">
      <c r="A39" s="27"/>
      <c r="B39" s="27"/>
      <c r="C39" s="26"/>
      <c r="D39" s="26"/>
      <c r="E39" s="26"/>
      <c r="F39" s="26"/>
      <c r="G39" s="26"/>
      <c r="H39" s="26"/>
      <c r="I39" s="27"/>
      <c r="J39" s="27"/>
      <c r="K39" s="27"/>
      <c r="L39" s="27"/>
      <c r="M39" s="27"/>
      <c r="N39" s="27"/>
      <c r="O39" s="27"/>
      <c r="P39" s="27"/>
      <c r="Q39" s="27"/>
      <c r="R39" s="27"/>
      <c r="S39" s="27"/>
      <c r="T39" s="27"/>
      <c r="U39" s="27"/>
      <c r="V39" s="27"/>
      <c r="W39" s="27"/>
      <c r="X39" s="27"/>
      <c r="Y39" s="27"/>
      <c r="Z39" s="27"/>
      <c r="AA39" s="27"/>
      <c r="AB39" s="27"/>
      <c r="AC39" s="27"/>
      <c r="AD39" s="27"/>
      <c r="AE39" s="27"/>
    </row>
    <row r="40" spans="1:31" ht="15.75" customHeight="1" x14ac:dyDescent="0.25">
      <c r="A40" s="27"/>
      <c r="B40" s="27"/>
      <c r="C40" s="26"/>
      <c r="D40" s="26"/>
      <c r="E40" s="26"/>
      <c r="F40" s="26"/>
      <c r="G40" s="26"/>
      <c r="H40" s="26"/>
      <c r="I40" s="27"/>
      <c r="J40" s="27"/>
      <c r="K40" s="27"/>
      <c r="L40" s="27"/>
      <c r="M40" s="27"/>
      <c r="N40" s="27"/>
      <c r="O40" s="27"/>
      <c r="P40" s="27"/>
      <c r="Q40" s="27"/>
      <c r="R40" s="27"/>
      <c r="S40" s="27"/>
      <c r="T40" s="27"/>
      <c r="U40" s="27"/>
      <c r="V40" s="27"/>
      <c r="W40" s="27"/>
      <c r="X40" s="27"/>
      <c r="Y40" s="27"/>
      <c r="Z40" s="27"/>
      <c r="AA40" s="27"/>
      <c r="AB40" s="27"/>
      <c r="AC40" s="27"/>
      <c r="AD40" s="27"/>
      <c r="AE40" s="27"/>
    </row>
    <row r="41" spans="1:31" ht="15.75" customHeight="1" x14ac:dyDescent="0.25">
      <c r="A41" s="27"/>
      <c r="B41" s="27"/>
      <c r="C41" s="26"/>
      <c r="D41" s="26"/>
      <c r="E41" s="26"/>
      <c r="F41" s="26"/>
      <c r="G41" s="26"/>
      <c r="H41" s="26"/>
      <c r="I41" s="27"/>
      <c r="J41" s="27"/>
      <c r="K41" s="27"/>
      <c r="L41" s="27"/>
      <c r="M41" s="27"/>
      <c r="N41" s="27"/>
      <c r="O41" s="27"/>
      <c r="P41" s="27"/>
      <c r="Q41" s="27"/>
      <c r="R41" s="27"/>
      <c r="S41" s="27"/>
      <c r="T41" s="27"/>
      <c r="U41" s="27"/>
      <c r="V41" s="27"/>
      <c r="W41" s="27"/>
      <c r="X41" s="27"/>
      <c r="Y41" s="27"/>
      <c r="Z41" s="27"/>
      <c r="AA41" s="27"/>
      <c r="AB41" s="27"/>
      <c r="AC41" s="27"/>
      <c r="AD41" s="27"/>
      <c r="AE41" s="27"/>
    </row>
    <row r="42" spans="1:31" ht="15.75" customHeight="1" x14ac:dyDescent="0.25">
      <c r="A42" s="27"/>
      <c r="B42" s="27"/>
      <c r="C42" s="26"/>
      <c r="D42" s="26"/>
      <c r="E42" s="26"/>
      <c r="F42" s="26"/>
      <c r="G42" s="26"/>
      <c r="H42" s="26"/>
      <c r="I42" s="27"/>
      <c r="J42" s="27"/>
      <c r="K42" s="27"/>
      <c r="L42" s="27"/>
      <c r="M42" s="27"/>
      <c r="N42" s="27"/>
      <c r="O42" s="27"/>
      <c r="P42" s="27"/>
      <c r="Q42" s="27"/>
      <c r="R42" s="27"/>
      <c r="S42" s="27"/>
      <c r="T42" s="27"/>
      <c r="U42" s="27"/>
      <c r="V42" s="27"/>
      <c r="W42" s="27"/>
      <c r="X42" s="27"/>
      <c r="Y42" s="27"/>
      <c r="Z42" s="27"/>
      <c r="AA42" s="27"/>
      <c r="AB42" s="27"/>
      <c r="AC42" s="27"/>
      <c r="AD42" s="27"/>
      <c r="AE42" s="27"/>
    </row>
    <row r="43" spans="1:31" ht="15.75" customHeight="1" x14ac:dyDescent="0.25">
      <c r="A43" s="27"/>
      <c r="B43" s="27"/>
      <c r="C43" s="26"/>
      <c r="D43" s="26"/>
      <c r="E43" s="26"/>
      <c r="F43" s="26"/>
      <c r="G43" s="26"/>
      <c r="H43" s="26"/>
      <c r="I43" s="27"/>
      <c r="J43" s="27"/>
      <c r="K43" s="27"/>
      <c r="L43" s="27"/>
      <c r="M43" s="27"/>
      <c r="N43" s="27"/>
      <c r="O43" s="27"/>
      <c r="P43" s="27"/>
      <c r="Q43" s="27"/>
      <c r="R43" s="27"/>
      <c r="S43" s="27"/>
      <c r="T43" s="27"/>
      <c r="U43" s="27"/>
      <c r="V43" s="27"/>
      <c r="W43" s="27"/>
      <c r="X43" s="27"/>
      <c r="Y43" s="27"/>
      <c r="Z43" s="27"/>
      <c r="AA43" s="27"/>
      <c r="AB43" s="27"/>
      <c r="AC43" s="27"/>
      <c r="AD43" s="27"/>
      <c r="AE43" s="27"/>
    </row>
    <row r="44" spans="1:31" ht="15.75" customHeight="1" x14ac:dyDescent="0.25">
      <c r="A44" s="27"/>
      <c r="B44" s="27"/>
      <c r="C44" s="26"/>
      <c r="D44" s="26"/>
      <c r="E44" s="26"/>
      <c r="F44" s="26"/>
      <c r="G44" s="26"/>
      <c r="H44" s="26"/>
      <c r="I44" s="27"/>
      <c r="J44" s="27"/>
      <c r="K44" s="27"/>
      <c r="L44" s="27"/>
      <c r="M44" s="27"/>
      <c r="N44" s="27"/>
      <c r="O44" s="27"/>
      <c r="P44" s="27"/>
      <c r="Q44" s="27"/>
      <c r="R44" s="27"/>
      <c r="S44" s="27"/>
      <c r="T44" s="27"/>
      <c r="U44" s="27"/>
      <c r="V44" s="27"/>
      <c r="W44" s="27"/>
      <c r="X44" s="27"/>
      <c r="Y44" s="27"/>
      <c r="Z44" s="27"/>
      <c r="AA44" s="27"/>
      <c r="AB44" s="27"/>
      <c r="AC44" s="27"/>
      <c r="AD44" s="27"/>
      <c r="AE44" s="27"/>
    </row>
    <row r="45" spans="1:31" ht="15.75" customHeight="1" x14ac:dyDescent="0.25">
      <c r="A45" s="27"/>
      <c r="B45" s="27"/>
      <c r="C45" s="26"/>
      <c r="D45" s="26"/>
      <c r="E45" s="26"/>
      <c r="F45" s="26"/>
      <c r="G45" s="26"/>
      <c r="H45" s="26"/>
      <c r="I45" s="27"/>
      <c r="J45" s="27"/>
      <c r="K45" s="27"/>
      <c r="L45" s="27"/>
      <c r="M45" s="27"/>
      <c r="N45" s="27"/>
      <c r="O45" s="27"/>
      <c r="P45" s="27"/>
      <c r="Q45" s="27"/>
      <c r="R45" s="27"/>
      <c r="S45" s="27"/>
      <c r="T45" s="27"/>
      <c r="U45" s="27"/>
      <c r="V45" s="27"/>
      <c r="W45" s="27"/>
      <c r="X45" s="27"/>
      <c r="Y45" s="27"/>
      <c r="Z45" s="27"/>
      <c r="AA45" s="27"/>
      <c r="AB45" s="27"/>
      <c r="AC45" s="27"/>
      <c r="AD45" s="27"/>
      <c r="AE45" s="27"/>
    </row>
    <row r="46" spans="1:31" ht="15.75" customHeight="1" x14ac:dyDescent="0.25">
      <c r="A46" s="27"/>
      <c r="B46" s="27"/>
      <c r="C46" s="26"/>
      <c r="D46" s="26"/>
      <c r="E46" s="26"/>
      <c r="F46" s="26"/>
      <c r="G46" s="26"/>
      <c r="H46" s="26"/>
      <c r="I46" s="27"/>
      <c r="J46" s="27"/>
      <c r="K46" s="27"/>
      <c r="L46" s="27"/>
      <c r="M46" s="27"/>
      <c r="N46" s="27"/>
      <c r="O46" s="27"/>
      <c r="P46" s="27"/>
      <c r="Q46" s="27"/>
      <c r="R46" s="27"/>
      <c r="S46" s="27"/>
      <c r="T46" s="27"/>
      <c r="U46" s="27"/>
      <c r="V46" s="27"/>
      <c r="W46" s="27"/>
      <c r="X46" s="27"/>
      <c r="Y46" s="27"/>
      <c r="Z46" s="27"/>
      <c r="AA46" s="27"/>
      <c r="AB46" s="27"/>
      <c r="AC46" s="27"/>
      <c r="AD46" s="27"/>
      <c r="AE46" s="27"/>
    </row>
    <row r="47" spans="1:31" ht="15.75" customHeight="1" x14ac:dyDescent="0.25">
      <c r="A47" s="27"/>
      <c r="B47" s="27"/>
      <c r="C47" s="26"/>
      <c r="D47" s="26"/>
      <c r="E47" s="26"/>
      <c r="F47" s="26"/>
      <c r="G47" s="26"/>
      <c r="H47" s="26"/>
      <c r="I47" s="27"/>
      <c r="J47" s="27"/>
      <c r="K47" s="27"/>
      <c r="L47" s="27"/>
      <c r="M47" s="27"/>
      <c r="N47" s="27"/>
      <c r="O47" s="27"/>
      <c r="P47" s="27"/>
      <c r="Q47" s="27"/>
      <c r="R47" s="27"/>
      <c r="S47" s="27"/>
      <c r="T47" s="27"/>
      <c r="U47" s="27"/>
      <c r="V47" s="27"/>
      <c r="W47" s="27"/>
      <c r="X47" s="27"/>
      <c r="Y47" s="27"/>
      <c r="Z47" s="27"/>
      <c r="AA47" s="27"/>
      <c r="AB47" s="27"/>
      <c r="AC47" s="27"/>
      <c r="AD47" s="27"/>
      <c r="AE47" s="27"/>
    </row>
    <row r="48" spans="1:31" ht="15.75" customHeight="1" x14ac:dyDescent="0.25">
      <c r="A48" s="27"/>
      <c r="B48" s="27"/>
      <c r="C48" s="26"/>
      <c r="D48" s="26"/>
      <c r="E48" s="26"/>
      <c r="F48" s="26"/>
      <c r="G48" s="26"/>
      <c r="H48" s="26"/>
      <c r="I48" s="27"/>
      <c r="J48" s="27"/>
      <c r="K48" s="27"/>
      <c r="L48" s="27"/>
      <c r="M48" s="27"/>
      <c r="N48" s="27"/>
      <c r="O48" s="27"/>
      <c r="P48" s="27"/>
      <c r="Q48" s="27"/>
      <c r="R48" s="27"/>
      <c r="S48" s="27"/>
      <c r="T48" s="27"/>
      <c r="U48" s="27"/>
      <c r="V48" s="27"/>
      <c r="W48" s="27"/>
      <c r="X48" s="27"/>
      <c r="Y48" s="27"/>
      <c r="Z48" s="27"/>
      <c r="AA48" s="27"/>
      <c r="AB48" s="27"/>
      <c r="AC48" s="27"/>
      <c r="AD48" s="27"/>
      <c r="AE48" s="27"/>
    </row>
    <row r="49" spans="1:31" ht="15.75" customHeight="1" x14ac:dyDescent="0.25">
      <c r="A49" s="27"/>
      <c r="B49" s="27"/>
      <c r="C49" s="26"/>
      <c r="D49" s="26"/>
      <c r="E49" s="26"/>
      <c r="F49" s="26"/>
      <c r="G49" s="26"/>
      <c r="H49" s="26"/>
      <c r="I49" s="27"/>
      <c r="J49" s="27"/>
      <c r="K49" s="27"/>
      <c r="L49" s="27"/>
      <c r="M49" s="27"/>
      <c r="N49" s="27"/>
      <c r="O49" s="27"/>
      <c r="P49" s="27"/>
      <c r="Q49" s="27"/>
      <c r="R49" s="27"/>
      <c r="S49" s="27"/>
      <c r="T49" s="27"/>
      <c r="U49" s="27"/>
      <c r="V49" s="27"/>
      <c r="W49" s="27"/>
      <c r="X49" s="27"/>
      <c r="Y49" s="27"/>
      <c r="Z49" s="27"/>
      <c r="AA49" s="27"/>
      <c r="AB49" s="27"/>
      <c r="AC49" s="27"/>
      <c r="AD49" s="27"/>
      <c r="AE49" s="27"/>
    </row>
    <row r="50" spans="1:31" ht="15.75" customHeight="1" x14ac:dyDescent="0.25">
      <c r="A50" s="27"/>
      <c r="B50" s="27"/>
      <c r="C50" s="26"/>
      <c r="D50" s="26"/>
      <c r="E50" s="26"/>
      <c r="F50" s="26"/>
      <c r="G50" s="26"/>
      <c r="H50" s="26"/>
      <c r="I50" s="27"/>
      <c r="J50" s="27"/>
      <c r="K50" s="27"/>
      <c r="L50" s="27"/>
      <c r="M50" s="27"/>
      <c r="N50" s="27"/>
      <c r="O50" s="27"/>
      <c r="P50" s="27"/>
      <c r="Q50" s="27"/>
      <c r="R50" s="27"/>
      <c r="S50" s="27"/>
      <c r="T50" s="27"/>
      <c r="U50" s="27"/>
      <c r="V50" s="27"/>
      <c r="W50" s="27"/>
      <c r="X50" s="27"/>
      <c r="Y50" s="27"/>
      <c r="Z50" s="27"/>
      <c r="AA50" s="27"/>
      <c r="AB50" s="27"/>
      <c r="AC50" s="27"/>
      <c r="AD50" s="27"/>
      <c r="AE50" s="27"/>
    </row>
    <row r="51" spans="1:31" ht="15.75" customHeight="1" x14ac:dyDescent="0.25">
      <c r="A51" s="27"/>
      <c r="B51" s="27"/>
      <c r="C51" s="26"/>
      <c r="D51" s="26"/>
      <c r="E51" s="26"/>
      <c r="F51" s="26"/>
      <c r="G51" s="26"/>
      <c r="H51" s="26"/>
      <c r="I51" s="27"/>
      <c r="J51" s="27"/>
      <c r="K51" s="27"/>
      <c r="L51" s="27"/>
      <c r="M51" s="27"/>
      <c r="N51" s="27"/>
      <c r="O51" s="27"/>
      <c r="P51" s="27"/>
      <c r="Q51" s="27"/>
      <c r="R51" s="27"/>
      <c r="S51" s="27"/>
      <c r="T51" s="27"/>
      <c r="U51" s="27"/>
      <c r="V51" s="27"/>
      <c r="W51" s="27"/>
      <c r="X51" s="27"/>
      <c r="Y51" s="27"/>
      <c r="Z51" s="27"/>
      <c r="AA51" s="27"/>
      <c r="AB51" s="27"/>
      <c r="AC51" s="27"/>
      <c r="AD51" s="27"/>
      <c r="AE51" s="27"/>
    </row>
    <row r="52" spans="1:31" ht="15.75" customHeight="1" x14ac:dyDescent="0.25">
      <c r="A52" s="27"/>
      <c r="B52" s="27"/>
      <c r="C52" s="26"/>
      <c r="D52" s="26"/>
      <c r="E52" s="26"/>
      <c r="F52" s="26"/>
      <c r="G52" s="26"/>
      <c r="H52" s="26"/>
      <c r="I52" s="27"/>
      <c r="J52" s="27"/>
      <c r="K52" s="27"/>
      <c r="L52" s="27"/>
      <c r="M52" s="27"/>
      <c r="N52" s="27"/>
      <c r="O52" s="27"/>
      <c r="P52" s="27"/>
      <c r="Q52" s="27"/>
      <c r="R52" s="27"/>
      <c r="S52" s="27"/>
      <c r="T52" s="27"/>
      <c r="U52" s="27"/>
      <c r="V52" s="27"/>
      <c r="W52" s="27"/>
      <c r="X52" s="27"/>
      <c r="Y52" s="27"/>
      <c r="Z52" s="27"/>
      <c r="AA52" s="27"/>
      <c r="AB52" s="27"/>
      <c r="AC52" s="27"/>
      <c r="AD52" s="27"/>
      <c r="AE52" s="27"/>
    </row>
    <row r="53" spans="1:31" ht="15.75" customHeight="1" x14ac:dyDescent="0.25">
      <c r="A53" s="27"/>
      <c r="B53" s="27"/>
      <c r="C53" s="26"/>
      <c r="D53" s="26"/>
      <c r="E53" s="26"/>
      <c r="F53" s="26"/>
      <c r="G53" s="26"/>
      <c r="H53" s="26"/>
      <c r="I53" s="27"/>
      <c r="J53" s="27"/>
      <c r="K53" s="27"/>
      <c r="L53" s="27"/>
      <c r="M53" s="27"/>
      <c r="N53" s="27"/>
      <c r="O53" s="27"/>
      <c r="P53" s="27"/>
      <c r="Q53" s="27"/>
      <c r="R53" s="27"/>
      <c r="S53" s="27"/>
      <c r="T53" s="27"/>
      <c r="U53" s="27"/>
      <c r="V53" s="27"/>
      <c r="W53" s="27"/>
      <c r="X53" s="27"/>
      <c r="Y53" s="27"/>
      <c r="Z53" s="27"/>
      <c r="AA53" s="27"/>
      <c r="AB53" s="27"/>
      <c r="AC53" s="27"/>
      <c r="AD53" s="27"/>
      <c r="AE53" s="27"/>
    </row>
    <row r="54" spans="1:31" ht="15.75" customHeight="1" x14ac:dyDescent="0.25">
      <c r="A54" s="27"/>
      <c r="B54" s="27"/>
      <c r="C54" s="26"/>
      <c r="D54" s="26"/>
      <c r="E54" s="26"/>
      <c r="F54" s="26"/>
      <c r="G54" s="26"/>
      <c r="H54" s="26"/>
      <c r="I54" s="27"/>
      <c r="J54" s="27"/>
      <c r="K54" s="27"/>
      <c r="L54" s="27"/>
      <c r="M54" s="27"/>
      <c r="N54" s="27"/>
      <c r="O54" s="27"/>
      <c r="P54" s="27"/>
      <c r="Q54" s="27"/>
      <c r="R54" s="27"/>
      <c r="S54" s="27"/>
      <c r="T54" s="27"/>
      <c r="U54" s="27"/>
      <c r="V54" s="27"/>
      <c r="W54" s="27"/>
      <c r="X54" s="27"/>
      <c r="Y54" s="27"/>
      <c r="Z54" s="27"/>
      <c r="AA54" s="27"/>
      <c r="AB54" s="27"/>
      <c r="AC54" s="27"/>
      <c r="AD54" s="27"/>
      <c r="AE54" s="27"/>
    </row>
    <row r="55" spans="1:31" ht="15.75" customHeight="1" x14ac:dyDescent="0.25">
      <c r="A55" s="27"/>
      <c r="B55" s="27"/>
      <c r="C55" s="26"/>
      <c r="D55" s="26"/>
      <c r="E55" s="26"/>
      <c r="F55" s="26"/>
      <c r="G55" s="26"/>
      <c r="H55" s="26"/>
      <c r="I55" s="27"/>
      <c r="J55" s="27"/>
      <c r="K55" s="27"/>
      <c r="L55" s="27"/>
      <c r="M55" s="27"/>
      <c r="N55" s="27"/>
      <c r="O55" s="27"/>
      <c r="P55" s="27"/>
      <c r="Q55" s="27"/>
      <c r="R55" s="27"/>
      <c r="S55" s="27"/>
      <c r="T55" s="27"/>
      <c r="U55" s="27"/>
      <c r="V55" s="27"/>
      <c r="W55" s="27"/>
      <c r="X55" s="27"/>
      <c r="Y55" s="27"/>
      <c r="Z55" s="27"/>
      <c r="AA55" s="27"/>
      <c r="AB55" s="27"/>
      <c r="AC55" s="27"/>
      <c r="AD55" s="27"/>
      <c r="AE55" s="27"/>
    </row>
    <row r="56" spans="1:31" ht="15.75" customHeight="1" x14ac:dyDescent="0.25">
      <c r="A56" s="27"/>
      <c r="B56" s="27"/>
      <c r="C56" s="26"/>
      <c r="D56" s="26"/>
      <c r="E56" s="26"/>
      <c r="F56" s="26"/>
      <c r="G56" s="26"/>
      <c r="H56" s="26"/>
      <c r="I56" s="27"/>
      <c r="J56" s="27"/>
      <c r="K56" s="27"/>
      <c r="L56" s="27"/>
      <c r="M56" s="27"/>
      <c r="N56" s="27"/>
      <c r="O56" s="27"/>
      <c r="P56" s="27"/>
      <c r="Q56" s="27"/>
      <c r="R56" s="27"/>
      <c r="S56" s="27"/>
      <c r="T56" s="27"/>
      <c r="U56" s="27"/>
      <c r="V56" s="27"/>
      <c r="W56" s="27"/>
      <c r="X56" s="27"/>
      <c r="Y56" s="27"/>
      <c r="Z56" s="27"/>
      <c r="AA56" s="27"/>
      <c r="AB56" s="27"/>
      <c r="AC56" s="27"/>
      <c r="AD56" s="27"/>
      <c r="AE56" s="27"/>
    </row>
    <row r="57" spans="1:31" ht="15.75" customHeight="1" x14ac:dyDescent="0.25">
      <c r="A57" s="27"/>
      <c r="B57" s="27"/>
      <c r="C57" s="26"/>
      <c r="D57" s="26"/>
      <c r="E57" s="26"/>
      <c r="F57" s="26"/>
      <c r="G57" s="26"/>
      <c r="H57" s="26"/>
      <c r="I57" s="27"/>
      <c r="J57" s="27"/>
      <c r="K57" s="27"/>
      <c r="L57" s="27"/>
      <c r="M57" s="27"/>
      <c r="N57" s="27"/>
      <c r="O57" s="27"/>
      <c r="P57" s="27"/>
      <c r="Q57" s="27"/>
      <c r="R57" s="27"/>
      <c r="S57" s="27"/>
      <c r="T57" s="27"/>
      <c r="U57" s="27"/>
      <c r="V57" s="27"/>
      <c r="W57" s="27"/>
      <c r="X57" s="27"/>
      <c r="Y57" s="27"/>
      <c r="Z57" s="27"/>
      <c r="AA57" s="27"/>
      <c r="AB57" s="27"/>
      <c r="AC57" s="27"/>
      <c r="AD57" s="27"/>
      <c r="AE57" s="27"/>
    </row>
    <row r="58" spans="1:31" ht="15.75" customHeight="1" x14ac:dyDescent="0.25">
      <c r="A58" s="27"/>
      <c r="B58" s="27"/>
      <c r="C58" s="26"/>
      <c r="D58" s="26"/>
      <c r="E58" s="26"/>
      <c r="F58" s="26"/>
      <c r="G58" s="26"/>
      <c r="H58" s="26"/>
      <c r="I58" s="27"/>
      <c r="J58" s="27"/>
      <c r="K58" s="27"/>
      <c r="L58" s="27"/>
      <c r="M58" s="27"/>
      <c r="N58" s="27"/>
      <c r="O58" s="27"/>
      <c r="P58" s="27"/>
      <c r="Q58" s="27"/>
      <c r="R58" s="27"/>
      <c r="S58" s="27"/>
      <c r="T58" s="27"/>
      <c r="U58" s="27"/>
      <c r="V58" s="27"/>
      <c r="W58" s="27"/>
      <c r="X58" s="27"/>
      <c r="Y58" s="27"/>
      <c r="Z58" s="27"/>
      <c r="AA58" s="27"/>
      <c r="AB58" s="27"/>
      <c r="AC58" s="27"/>
      <c r="AD58" s="27"/>
      <c r="AE58" s="27"/>
    </row>
    <row r="59" spans="1:31" ht="15.75" customHeight="1" x14ac:dyDescent="0.25">
      <c r="A59" s="27"/>
      <c r="B59" s="27"/>
      <c r="C59" s="26"/>
      <c r="D59" s="26"/>
      <c r="E59" s="26"/>
      <c r="F59" s="26"/>
      <c r="G59" s="26"/>
      <c r="H59" s="26"/>
      <c r="I59" s="27"/>
      <c r="J59" s="27"/>
      <c r="K59" s="27"/>
      <c r="L59" s="27"/>
      <c r="M59" s="27"/>
      <c r="N59" s="27"/>
      <c r="O59" s="27"/>
      <c r="P59" s="27"/>
      <c r="Q59" s="27"/>
      <c r="R59" s="27"/>
      <c r="S59" s="27"/>
      <c r="T59" s="27"/>
      <c r="U59" s="27"/>
      <c r="V59" s="27"/>
      <c r="W59" s="27"/>
      <c r="X59" s="27"/>
      <c r="Y59" s="27"/>
      <c r="Z59" s="27"/>
      <c r="AA59" s="27"/>
      <c r="AB59" s="27"/>
      <c r="AC59" s="27"/>
      <c r="AD59" s="27"/>
      <c r="AE59" s="27"/>
    </row>
    <row r="60" spans="1:31" ht="15.75" customHeight="1" x14ac:dyDescent="0.25">
      <c r="A60" s="27"/>
      <c r="B60" s="27"/>
      <c r="C60" s="26"/>
      <c r="D60" s="26"/>
      <c r="E60" s="26"/>
      <c r="F60" s="26"/>
      <c r="G60" s="26"/>
      <c r="H60" s="26"/>
      <c r="I60" s="27"/>
      <c r="J60" s="27"/>
      <c r="K60" s="27"/>
      <c r="L60" s="27"/>
      <c r="M60" s="27"/>
      <c r="N60" s="27"/>
      <c r="O60" s="27"/>
      <c r="P60" s="27"/>
      <c r="Q60" s="27"/>
      <c r="R60" s="27"/>
      <c r="S60" s="27"/>
      <c r="T60" s="27"/>
      <c r="U60" s="27"/>
      <c r="V60" s="27"/>
      <c r="W60" s="27"/>
      <c r="X60" s="27"/>
      <c r="Y60" s="27"/>
      <c r="Z60" s="27"/>
      <c r="AA60" s="27"/>
      <c r="AB60" s="27"/>
      <c r="AC60" s="27"/>
      <c r="AD60" s="27"/>
      <c r="AE60" s="27"/>
    </row>
    <row r="61" spans="1:31" ht="15.75" customHeight="1" x14ac:dyDescent="0.25">
      <c r="A61" s="27"/>
      <c r="B61" s="27"/>
      <c r="C61" s="26"/>
      <c r="D61" s="26"/>
      <c r="E61" s="26"/>
      <c r="F61" s="26"/>
      <c r="G61" s="26"/>
      <c r="H61" s="26"/>
      <c r="I61" s="27"/>
      <c r="J61" s="27"/>
      <c r="K61" s="27"/>
      <c r="L61" s="27"/>
      <c r="M61" s="27"/>
      <c r="N61" s="27"/>
      <c r="O61" s="27"/>
      <c r="P61" s="27"/>
      <c r="Q61" s="27"/>
      <c r="R61" s="27"/>
      <c r="S61" s="27"/>
      <c r="T61" s="27"/>
      <c r="U61" s="27"/>
      <c r="V61" s="27"/>
      <c r="W61" s="27"/>
      <c r="X61" s="27"/>
      <c r="Y61" s="27"/>
      <c r="Z61" s="27"/>
      <c r="AA61" s="27"/>
      <c r="AB61" s="27"/>
      <c r="AC61" s="27"/>
      <c r="AD61" s="27"/>
      <c r="AE61" s="27"/>
    </row>
    <row r="62" spans="1:31" ht="15.75" customHeight="1" x14ac:dyDescent="0.25">
      <c r="A62" s="27"/>
      <c r="B62" s="27"/>
      <c r="C62" s="26"/>
      <c r="D62" s="26"/>
      <c r="E62" s="26"/>
      <c r="F62" s="26"/>
      <c r="G62" s="26"/>
      <c r="H62" s="26"/>
      <c r="I62" s="27"/>
      <c r="J62" s="27"/>
      <c r="K62" s="27"/>
      <c r="L62" s="27"/>
      <c r="M62" s="27"/>
      <c r="N62" s="27"/>
      <c r="O62" s="27"/>
      <c r="P62" s="27"/>
      <c r="Q62" s="27"/>
      <c r="R62" s="27"/>
      <c r="S62" s="27"/>
      <c r="T62" s="27"/>
      <c r="U62" s="27"/>
      <c r="V62" s="27"/>
      <c r="W62" s="27"/>
      <c r="X62" s="27"/>
      <c r="Y62" s="27"/>
      <c r="Z62" s="27"/>
      <c r="AA62" s="27"/>
      <c r="AB62" s="27"/>
      <c r="AC62" s="27"/>
      <c r="AD62" s="27"/>
      <c r="AE62" s="27"/>
    </row>
    <row r="63" spans="1:31" ht="15.75" customHeight="1" x14ac:dyDescent="0.25">
      <c r="A63" s="27"/>
      <c r="B63" s="27"/>
      <c r="C63" s="26"/>
      <c r="D63" s="26"/>
      <c r="E63" s="26"/>
      <c r="F63" s="26"/>
      <c r="G63" s="26"/>
      <c r="H63" s="26"/>
      <c r="I63" s="27"/>
      <c r="J63" s="27"/>
      <c r="K63" s="27"/>
      <c r="L63" s="27"/>
      <c r="M63" s="27"/>
      <c r="N63" s="27"/>
      <c r="O63" s="27"/>
      <c r="P63" s="27"/>
      <c r="Q63" s="27"/>
      <c r="R63" s="27"/>
      <c r="S63" s="27"/>
      <c r="T63" s="27"/>
      <c r="U63" s="27"/>
      <c r="V63" s="27"/>
      <c r="W63" s="27"/>
      <c r="X63" s="27"/>
      <c r="Y63" s="27"/>
      <c r="Z63" s="27"/>
      <c r="AA63" s="27"/>
      <c r="AB63" s="27"/>
      <c r="AC63" s="27"/>
      <c r="AD63" s="27"/>
      <c r="AE63" s="27"/>
    </row>
    <row r="64" spans="1:31" ht="15.75" customHeight="1" x14ac:dyDescent="0.25">
      <c r="A64" s="27"/>
      <c r="B64" s="27"/>
      <c r="C64" s="26"/>
      <c r="D64" s="26"/>
      <c r="E64" s="26"/>
      <c r="F64" s="26"/>
      <c r="G64" s="26"/>
      <c r="H64" s="26"/>
      <c r="I64" s="27"/>
      <c r="J64" s="27"/>
      <c r="K64" s="27"/>
      <c r="L64" s="27"/>
      <c r="M64" s="27"/>
      <c r="N64" s="27"/>
      <c r="O64" s="27"/>
      <c r="P64" s="27"/>
      <c r="Q64" s="27"/>
      <c r="R64" s="27"/>
      <c r="S64" s="27"/>
      <c r="T64" s="27"/>
      <c r="U64" s="27"/>
      <c r="V64" s="27"/>
      <c r="W64" s="27"/>
      <c r="X64" s="27"/>
      <c r="Y64" s="27"/>
      <c r="Z64" s="27"/>
      <c r="AA64" s="27"/>
      <c r="AB64" s="27"/>
      <c r="AC64" s="27"/>
      <c r="AD64" s="27"/>
      <c r="AE64" s="27"/>
    </row>
    <row r="65" spans="1:31" ht="15.75" customHeight="1" x14ac:dyDescent="0.25">
      <c r="A65" s="27"/>
      <c r="B65" s="27"/>
      <c r="C65" s="26"/>
      <c r="D65" s="26"/>
      <c r="E65" s="26"/>
      <c r="F65" s="26"/>
      <c r="G65" s="26"/>
      <c r="H65" s="26"/>
      <c r="I65" s="27"/>
      <c r="J65" s="27"/>
      <c r="K65" s="27"/>
      <c r="L65" s="27"/>
      <c r="M65" s="27"/>
      <c r="N65" s="27"/>
      <c r="O65" s="27"/>
      <c r="P65" s="27"/>
      <c r="Q65" s="27"/>
      <c r="R65" s="27"/>
      <c r="S65" s="27"/>
      <c r="T65" s="27"/>
      <c r="U65" s="27"/>
      <c r="V65" s="27"/>
      <c r="W65" s="27"/>
      <c r="X65" s="27"/>
      <c r="Y65" s="27"/>
      <c r="Z65" s="27"/>
      <c r="AA65" s="27"/>
      <c r="AB65" s="27"/>
      <c r="AC65" s="27"/>
      <c r="AD65" s="27"/>
      <c r="AE65" s="27"/>
    </row>
    <row r="66" spans="1:31" ht="15.75" customHeight="1" x14ac:dyDescent="0.25">
      <c r="A66" s="27"/>
      <c r="B66" s="27"/>
      <c r="C66" s="26"/>
      <c r="D66" s="26"/>
      <c r="E66" s="26"/>
      <c r="F66" s="26"/>
      <c r="G66" s="26"/>
      <c r="H66" s="26"/>
      <c r="I66" s="27"/>
      <c r="J66" s="27"/>
      <c r="K66" s="27"/>
      <c r="L66" s="27"/>
      <c r="M66" s="27"/>
      <c r="N66" s="27"/>
      <c r="O66" s="27"/>
      <c r="P66" s="27"/>
      <c r="Q66" s="27"/>
      <c r="R66" s="27"/>
      <c r="S66" s="27"/>
      <c r="T66" s="27"/>
      <c r="U66" s="27"/>
      <c r="V66" s="27"/>
      <c r="W66" s="27"/>
      <c r="X66" s="27"/>
      <c r="Y66" s="27"/>
      <c r="Z66" s="27"/>
      <c r="AA66" s="27"/>
      <c r="AB66" s="27"/>
      <c r="AC66" s="27"/>
      <c r="AD66" s="27"/>
      <c r="AE66" s="27"/>
    </row>
    <row r="67" spans="1:31" ht="15.75" customHeight="1" x14ac:dyDescent="0.25">
      <c r="A67" s="27"/>
      <c r="B67" s="27"/>
      <c r="C67" s="26"/>
      <c r="D67" s="26"/>
      <c r="E67" s="26"/>
      <c r="F67" s="26"/>
      <c r="G67" s="26"/>
      <c r="H67" s="26"/>
      <c r="I67" s="27"/>
      <c r="J67" s="27"/>
      <c r="K67" s="27"/>
      <c r="L67" s="27"/>
      <c r="M67" s="27"/>
      <c r="N67" s="27"/>
      <c r="O67" s="27"/>
      <c r="P67" s="27"/>
      <c r="Q67" s="27"/>
      <c r="R67" s="27"/>
      <c r="S67" s="27"/>
      <c r="T67" s="27"/>
      <c r="U67" s="27"/>
      <c r="V67" s="27"/>
      <c r="W67" s="27"/>
      <c r="X67" s="27"/>
      <c r="Y67" s="27"/>
      <c r="Z67" s="27"/>
      <c r="AA67" s="27"/>
      <c r="AB67" s="27"/>
      <c r="AC67" s="27"/>
      <c r="AD67" s="27"/>
      <c r="AE67" s="27"/>
    </row>
    <row r="68" spans="1:31" ht="15.75" customHeight="1" x14ac:dyDescent="0.25">
      <c r="A68" s="27"/>
      <c r="B68" s="27"/>
      <c r="C68" s="26"/>
      <c r="D68" s="26"/>
      <c r="E68" s="26"/>
      <c r="F68" s="26"/>
      <c r="G68" s="26"/>
      <c r="H68" s="26"/>
      <c r="I68" s="27"/>
      <c r="J68" s="27"/>
      <c r="K68" s="27"/>
      <c r="L68" s="27"/>
      <c r="M68" s="27"/>
      <c r="N68" s="27"/>
      <c r="O68" s="27"/>
      <c r="P68" s="27"/>
      <c r="Q68" s="27"/>
      <c r="R68" s="27"/>
      <c r="S68" s="27"/>
      <c r="T68" s="27"/>
      <c r="U68" s="27"/>
      <c r="V68" s="27"/>
      <c r="W68" s="27"/>
      <c r="X68" s="27"/>
      <c r="Y68" s="27"/>
      <c r="Z68" s="27"/>
      <c r="AA68" s="27"/>
      <c r="AB68" s="27"/>
      <c r="AC68" s="27"/>
      <c r="AD68" s="27"/>
      <c r="AE68" s="27"/>
    </row>
    <row r="69" spans="1:31" ht="15.75" customHeight="1" x14ac:dyDescent="0.25">
      <c r="A69" s="27"/>
      <c r="B69" s="27"/>
      <c r="C69" s="26"/>
      <c r="D69" s="26"/>
      <c r="E69" s="26"/>
      <c r="F69" s="26"/>
      <c r="G69" s="26"/>
      <c r="H69" s="26"/>
      <c r="I69" s="27"/>
      <c r="J69" s="27"/>
      <c r="K69" s="27"/>
      <c r="L69" s="27"/>
      <c r="M69" s="27"/>
      <c r="N69" s="27"/>
      <c r="O69" s="27"/>
      <c r="P69" s="27"/>
      <c r="Q69" s="27"/>
      <c r="R69" s="27"/>
      <c r="S69" s="27"/>
      <c r="T69" s="27"/>
      <c r="U69" s="27"/>
      <c r="V69" s="27"/>
      <c r="W69" s="27"/>
      <c r="X69" s="27"/>
      <c r="Y69" s="27"/>
      <c r="Z69" s="27"/>
      <c r="AA69" s="27"/>
      <c r="AB69" s="27"/>
      <c r="AC69" s="27"/>
      <c r="AD69" s="27"/>
      <c r="AE69" s="27"/>
    </row>
    <row r="70" spans="1:31" ht="15.75" customHeight="1" x14ac:dyDescent="0.25">
      <c r="A70" s="27"/>
      <c r="B70" s="27"/>
      <c r="C70" s="26"/>
      <c r="D70" s="26"/>
      <c r="E70" s="26"/>
      <c r="F70" s="26"/>
      <c r="G70" s="26"/>
      <c r="H70" s="26"/>
      <c r="I70" s="27"/>
      <c r="J70" s="27"/>
      <c r="K70" s="27"/>
      <c r="L70" s="27"/>
      <c r="M70" s="27"/>
      <c r="N70" s="27"/>
      <c r="O70" s="27"/>
      <c r="P70" s="27"/>
      <c r="Q70" s="27"/>
      <c r="R70" s="27"/>
      <c r="S70" s="27"/>
      <c r="T70" s="27"/>
      <c r="U70" s="27"/>
      <c r="V70" s="27"/>
      <c r="W70" s="27"/>
      <c r="X70" s="27"/>
      <c r="Y70" s="27"/>
      <c r="Z70" s="27"/>
      <c r="AA70" s="27"/>
      <c r="AB70" s="27"/>
      <c r="AC70" s="27"/>
      <c r="AD70" s="27"/>
      <c r="AE70" s="27"/>
    </row>
    <row r="71" spans="1:31" ht="15.75" customHeight="1" x14ac:dyDescent="0.25">
      <c r="A71" s="27"/>
      <c r="B71" s="27"/>
      <c r="C71" s="26"/>
      <c r="D71" s="26"/>
      <c r="E71" s="26"/>
      <c r="F71" s="26"/>
      <c r="G71" s="26"/>
      <c r="H71" s="26"/>
      <c r="I71" s="27"/>
      <c r="J71" s="27"/>
      <c r="K71" s="27"/>
      <c r="L71" s="27"/>
      <c r="M71" s="27"/>
      <c r="N71" s="27"/>
      <c r="O71" s="27"/>
      <c r="P71" s="27"/>
      <c r="Q71" s="27"/>
      <c r="R71" s="27"/>
      <c r="S71" s="27"/>
      <c r="T71" s="27"/>
      <c r="U71" s="27"/>
      <c r="V71" s="27"/>
      <c r="W71" s="27"/>
      <c r="X71" s="27"/>
      <c r="Y71" s="27"/>
      <c r="Z71" s="27"/>
      <c r="AA71" s="27"/>
      <c r="AB71" s="27"/>
      <c r="AC71" s="27"/>
      <c r="AD71" s="27"/>
      <c r="AE71" s="27"/>
    </row>
    <row r="72" spans="1:31" ht="15.75" customHeight="1" x14ac:dyDescent="0.25">
      <c r="A72" s="27"/>
      <c r="B72" s="27"/>
      <c r="C72" s="26"/>
      <c r="D72" s="26"/>
      <c r="E72" s="26"/>
      <c r="F72" s="26"/>
      <c r="G72" s="26"/>
      <c r="H72" s="26"/>
      <c r="I72" s="27"/>
      <c r="J72" s="27"/>
      <c r="K72" s="27"/>
      <c r="L72" s="27"/>
      <c r="M72" s="27"/>
      <c r="N72" s="27"/>
      <c r="O72" s="27"/>
      <c r="P72" s="27"/>
      <c r="Q72" s="27"/>
      <c r="R72" s="27"/>
      <c r="S72" s="27"/>
      <c r="T72" s="27"/>
      <c r="U72" s="27"/>
      <c r="V72" s="27"/>
      <c r="W72" s="27"/>
      <c r="X72" s="27"/>
      <c r="Y72" s="27"/>
      <c r="Z72" s="27"/>
      <c r="AA72" s="27"/>
      <c r="AB72" s="27"/>
      <c r="AC72" s="27"/>
      <c r="AD72" s="27"/>
      <c r="AE72" s="27"/>
    </row>
    <row r="73" spans="1:31" ht="15.75" customHeight="1" x14ac:dyDescent="0.25">
      <c r="A73" s="27"/>
      <c r="B73" s="27"/>
      <c r="C73" s="26"/>
      <c r="D73" s="26"/>
      <c r="E73" s="26"/>
      <c r="F73" s="26"/>
      <c r="G73" s="26"/>
      <c r="H73" s="26"/>
      <c r="I73" s="27"/>
      <c r="J73" s="27"/>
      <c r="K73" s="27"/>
      <c r="L73" s="27"/>
      <c r="M73" s="27"/>
      <c r="N73" s="27"/>
      <c r="O73" s="27"/>
      <c r="P73" s="27"/>
      <c r="Q73" s="27"/>
      <c r="R73" s="27"/>
      <c r="S73" s="27"/>
      <c r="T73" s="27"/>
      <c r="U73" s="27"/>
      <c r="V73" s="27"/>
      <c r="W73" s="27"/>
      <c r="X73" s="27"/>
      <c r="Y73" s="27"/>
      <c r="Z73" s="27"/>
      <c r="AA73" s="27"/>
      <c r="AB73" s="27"/>
      <c r="AC73" s="27"/>
      <c r="AD73" s="27"/>
      <c r="AE73" s="27"/>
    </row>
    <row r="74" spans="1:31" ht="15.75" customHeight="1" x14ac:dyDescent="0.25">
      <c r="A74" s="27"/>
      <c r="B74" s="27"/>
      <c r="C74" s="26"/>
      <c r="D74" s="26"/>
      <c r="E74" s="26"/>
      <c r="F74" s="26"/>
      <c r="G74" s="26"/>
      <c r="H74" s="26"/>
      <c r="I74" s="27"/>
      <c r="J74" s="27"/>
      <c r="K74" s="27"/>
      <c r="L74" s="27"/>
      <c r="M74" s="27"/>
      <c r="N74" s="27"/>
      <c r="O74" s="27"/>
      <c r="P74" s="27"/>
      <c r="Q74" s="27"/>
      <c r="R74" s="27"/>
      <c r="S74" s="27"/>
      <c r="T74" s="27"/>
      <c r="U74" s="27"/>
      <c r="V74" s="27"/>
      <c r="W74" s="27"/>
      <c r="X74" s="27"/>
      <c r="Y74" s="27"/>
      <c r="Z74" s="27"/>
      <c r="AA74" s="27"/>
      <c r="AB74" s="27"/>
      <c r="AC74" s="27"/>
      <c r="AD74" s="27"/>
      <c r="AE74" s="27"/>
    </row>
    <row r="75" spans="1:31" ht="15.75" customHeight="1" x14ac:dyDescent="0.25">
      <c r="A75" s="27"/>
      <c r="B75" s="27"/>
      <c r="C75" s="26"/>
      <c r="D75" s="26"/>
      <c r="E75" s="26"/>
      <c r="F75" s="26"/>
      <c r="G75" s="26"/>
      <c r="H75" s="26"/>
      <c r="I75" s="27"/>
      <c r="J75" s="27"/>
      <c r="K75" s="27"/>
      <c r="L75" s="27"/>
      <c r="M75" s="27"/>
      <c r="N75" s="27"/>
      <c r="O75" s="27"/>
      <c r="P75" s="27"/>
      <c r="Q75" s="27"/>
      <c r="R75" s="27"/>
      <c r="S75" s="27"/>
      <c r="T75" s="27"/>
      <c r="U75" s="27"/>
      <c r="V75" s="27"/>
      <c r="W75" s="27"/>
      <c r="X75" s="27"/>
      <c r="Y75" s="27"/>
      <c r="Z75" s="27"/>
      <c r="AA75" s="27"/>
      <c r="AB75" s="27"/>
      <c r="AC75" s="27"/>
      <c r="AD75" s="27"/>
      <c r="AE75" s="27"/>
    </row>
    <row r="76" spans="1:31" ht="15.75" customHeight="1" x14ac:dyDescent="0.25">
      <c r="A76" s="27"/>
      <c r="B76" s="27"/>
      <c r="C76" s="26"/>
      <c r="D76" s="26"/>
      <c r="E76" s="26"/>
      <c r="F76" s="26"/>
      <c r="G76" s="26"/>
      <c r="H76" s="26"/>
      <c r="I76" s="27"/>
      <c r="J76" s="27"/>
      <c r="K76" s="27"/>
      <c r="L76" s="27"/>
      <c r="M76" s="27"/>
      <c r="N76" s="27"/>
      <c r="O76" s="27"/>
      <c r="P76" s="27"/>
      <c r="Q76" s="27"/>
      <c r="R76" s="27"/>
      <c r="S76" s="27"/>
      <c r="T76" s="27"/>
      <c r="U76" s="27"/>
      <c r="V76" s="27"/>
      <c r="W76" s="27"/>
      <c r="X76" s="27"/>
      <c r="Y76" s="27"/>
      <c r="Z76" s="27"/>
      <c r="AA76" s="27"/>
      <c r="AB76" s="27"/>
      <c r="AC76" s="27"/>
      <c r="AD76" s="27"/>
      <c r="AE76" s="27"/>
    </row>
    <row r="77" spans="1:31" ht="15.75" customHeight="1" x14ac:dyDescent="0.25">
      <c r="A77" s="27"/>
      <c r="B77" s="27"/>
      <c r="C77" s="26"/>
      <c r="D77" s="26"/>
      <c r="E77" s="26"/>
      <c r="F77" s="26"/>
      <c r="G77" s="26"/>
      <c r="H77" s="26"/>
      <c r="I77" s="27"/>
      <c r="J77" s="27"/>
      <c r="K77" s="27"/>
      <c r="L77" s="27"/>
      <c r="M77" s="27"/>
      <c r="N77" s="27"/>
      <c r="O77" s="27"/>
      <c r="P77" s="27"/>
      <c r="Q77" s="27"/>
      <c r="R77" s="27"/>
      <c r="S77" s="27"/>
      <c r="T77" s="27"/>
      <c r="U77" s="27"/>
      <c r="V77" s="27"/>
      <c r="W77" s="27"/>
      <c r="X77" s="27"/>
      <c r="Y77" s="27"/>
      <c r="Z77" s="27"/>
      <c r="AA77" s="27"/>
      <c r="AB77" s="27"/>
      <c r="AC77" s="27"/>
      <c r="AD77" s="27"/>
      <c r="AE77" s="27"/>
    </row>
    <row r="78" spans="1:31" ht="15.75" customHeight="1" x14ac:dyDescent="0.25">
      <c r="A78" s="27"/>
      <c r="B78" s="27"/>
      <c r="C78" s="26"/>
      <c r="D78" s="26"/>
      <c r="E78" s="26"/>
      <c r="F78" s="26"/>
      <c r="G78" s="26"/>
      <c r="H78" s="26"/>
      <c r="I78" s="27"/>
      <c r="J78" s="27"/>
      <c r="K78" s="27"/>
      <c r="L78" s="27"/>
      <c r="M78" s="27"/>
      <c r="N78" s="27"/>
      <c r="O78" s="27"/>
      <c r="P78" s="27"/>
      <c r="Q78" s="27"/>
      <c r="R78" s="27"/>
      <c r="S78" s="27"/>
      <c r="T78" s="27"/>
      <c r="U78" s="27"/>
      <c r="V78" s="27"/>
      <c r="W78" s="27"/>
      <c r="X78" s="27"/>
      <c r="Y78" s="27"/>
      <c r="Z78" s="27"/>
      <c r="AA78" s="27"/>
      <c r="AB78" s="27"/>
      <c r="AC78" s="27"/>
      <c r="AD78" s="27"/>
      <c r="AE78" s="27"/>
    </row>
    <row r="79" spans="1:31" ht="15.75" customHeight="1" x14ac:dyDescent="0.25">
      <c r="A79" s="27"/>
      <c r="B79" s="27"/>
      <c r="C79" s="26"/>
      <c r="D79" s="26"/>
      <c r="E79" s="26"/>
      <c r="F79" s="26"/>
      <c r="G79" s="26"/>
      <c r="H79" s="26"/>
      <c r="I79" s="27"/>
      <c r="J79" s="27"/>
      <c r="K79" s="27"/>
      <c r="L79" s="27"/>
      <c r="M79" s="27"/>
      <c r="N79" s="27"/>
      <c r="O79" s="27"/>
      <c r="P79" s="27"/>
      <c r="Q79" s="27"/>
      <c r="R79" s="27"/>
      <c r="S79" s="27"/>
      <c r="T79" s="27"/>
      <c r="U79" s="27"/>
      <c r="V79" s="27"/>
      <c r="W79" s="27"/>
      <c r="X79" s="27"/>
      <c r="Y79" s="27"/>
      <c r="Z79" s="27"/>
      <c r="AA79" s="27"/>
      <c r="AB79" s="27"/>
      <c r="AC79" s="27"/>
      <c r="AD79" s="27"/>
      <c r="AE79" s="27"/>
    </row>
    <row r="80" spans="1:31" ht="15.75" customHeight="1" x14ac:dyDescent="0.25">
      <c r="A80" s="27"/>
      <c r="B80" s="27"/>
      <c r="C80" s="26"/>
      <c r="D80" s="26"/>
      <c r="E80" s="26"/>
      <c r="F80" s="26"/>
      <c r="G80" s="26"/>
      <c r="H80" s="26"/>
      <c r="I80" s="27"/>
      <c r="J80" s="27"/>
      <c r="K80" s="27"/>
      <c r="L80" s="27"/>
      <c r="M80" s="27"/>
      <c r="N80" s="27"/>
      <c r="O80" s="27"/>
      <c r="P80" s="27"/>
      <c r="Q80" s="27"/>
      <c r="R80" s="27"/>
      <c r="S80" s="27"/>
      <c r="T80" s="27"/>
      <c r="U80" s="27"/>
      <c r="V80" s="27"/>
      <c r="W80" s="27"/>
      <c r="X80" s="27"/>
      <c r="Y80" s="27"/>
      <c r="Z80" s="27"/>
      <c r="AA80" s="27"/>
      <c r="AB80" s="27"/>
      <c r="AC80" s="27"/>
      <c r="AD80" s="27"/>
      <c r="AE80" s="27"/>
    </row>
    <row r="81" spans="1:31" ht="15.75" customHeight="1" x14ac:dyDescent="0.25">
      <c r="A81" s="27"/>
      <c r="B81" s="27"/>
      <c r="C81" s="26"/>
      <c r="D81" s="26"/>
      <c r="E81" s="26"/>
      <c r="F81" s="26"/>
      <c r="G81" s="26"/>
      <c r="H81" s="26"/>
      <c r="I81" s="27"/>
      <c r="J81" s="27"/>
      <c r="K81" s="27"/>
      <c r="L81" s="27"/>
      <c r="M81" s="27"/>
      <c r="N81" s="27"/>
      <c r="O81" s="27"/>
      <c r="P81" s="27"/>
      <c r="Q81" s="27"/>
      <c r="R81" s="27"/>
      <c r="S81" s="27"/>
      <c r="T81" s="27"/>
      <c r="U81" s="27"/>
      <c r="V81" s="27"/>
      <c r="W81" s="27"/>
      <c r="X81" s="27"/>
      <c r="Y81" s="27"/>
      <c r="Z81" s="27"/>
      <c r="AA81" s="27"/>
      <c r="AB81" s="27"/>
      <c r="AC81" s="27"/>
      <c r="AD81" s="27"/>
      <c r="AE81" s="27"/>
    </row>
    <row r="82" spans="1:31" ht="15.75" customHeight="1" x14ac:dyDescent="0.25">
      <c r="A82" s="27"/>
      <c r="B82" s="27"/>
      <c r="C82" s="26"/>
      <c r="D82" s="26"/>
      <c r="E82" s="26"/>
      <c r="F82" s="26"/>
      <c r="G82" s="26"/>
      <c r="H82" s="26"/>
      <c r="I82" s="27"/>
      <c r="J82" s="27"/>
      <c r="K82" s="27"/>
      <c r="L82" s="27"/>
      <c r="M82" s="27"/>
      <c r="N82" s="27"/>
      <c r="O82" s="27"/>
      <c r="P82" s="27"/>
      <c r="Q82" s="27"/>
      <c r="R82" s="27"/>
      <c r="S82" s="27"/>
      <c r="T82" s="27"/>
      <c r="U82" s="27"/>
      <c r="V82" s="27"/>
      <c r="W82" s="27"/>
      <c r="X82" s="27"/>
      <c r="Y82" s="27"/>
      <c r="Z82" s="27"/>
      <c r="AA82" s="27"/>
      <c r="AB82" s="27"/>
      <c r="AC82" s="27"/>
      <c r="AD82" s="27"/>
      <c r="AE82" s="27"/>
    </row>
    <row r="83" spans="1:31" ht="15.75" customHeight="1" x14ac:dyDescent="0.25">
      <c r="A83" s="27"/>
      <c r="B83" s="27"/>
      <c r="C83" s="26"/>
      <c r="D83" s="26"/>
      <c r="E83" s="26"/>
      <c r="F83" s="26"/>
      <c r="G83" s="26"/>
      <c r="H83" s="26"/>
      <c r="I83" s="27"/>
      <c r="J83" s="27"/>
      <c r="K83" s="27"/>
      <c r="L83" s="27"/>
      <c r="M83" s="27"/>
      <c r="N83" s="27"/>
      <c r="O83" s="27"/>
      <c r="P83" s="27"/>
      <c r="Q83" s="27"/>
      <c r="R83" s="27"/>
      <c r="S83" s="27"/>
      <c r="T83" s="27"/>
      <c r="U83" s="27"/>
      <c r="V83" s="27"/>
      <c r="W83" s="27"/>
      <c r="X83" s="27"/>
      <c r="Y83" s="27"/>
      <c r="Z83" s="27"/>
      <c r="AA83" s="27"/>
      <c r="AB83" s="27"/>
      <c r="AC83" s="27"/>
      <c r="AD83" s="27"/>
      <c r="AE83" s="27"/>
    </row>
    <row r="84" spans="1:31" ht="15.75" customHeight="1" x14ac:dyDescent="0.25">
      <c r="A84" s="27"/>
      <c r="B84" s="27"/>
      <c r="C84" s="26"/>
      <c r="D84" s="26"/>
      <c r="E84" s="26"/>
      <c r="F84" s="26"/>
      <c r="G84" s="26"/>
      <c r="H84" s="26"/>
      <c r="I84" s="27"/>
      <c r="J84" s="27"/>
      <c r="K84" s="27"/>
      <c r="L84" s="27"/>
      <c r="M84" s="27"/>
      <c r="N84" s="27"/>
      <c r="O84" s="27"/>
      <c r="P84" s="27"/>
      <c r="Q84" s="27"/>
      <c r="R84" s="27"/>
      <c r="S84" s="27"/>
      <c r="T84" s="27"/>
      <c r="U84" s="27"/>
      <c r="V84" s="27"/>
      <c r="W84" s="27"/>
      <c r="X84" s="27"/>
      <c r="Y84" s="27"/>
      <c r="Z84" s="27"/>
      <c r="AA84" s="27"/>
      <c r="AB84" s="27"/>
      <c r="AC84" s="27"/>
      <c r="AD84" s="27"/>
      <c r="AE84" s="27"/>
    </row>
    <row r="85" spans="1:31" ht="15.75" customHeight="1" x14ac:dyDescent="0.25">
      <c r="A85" s="27"/>
      <c r="B85" s="27"/>
      <c r="C85" s="26"/>
      <c r="D85" s="26"/>
      <c r="E85" s="26"/>
      <c r="F85" s="26"/>
      <c r="G85" s="26"/>
      <c r="H85" s="26"/>
      <c r="I85" s="27"/>
      <c r="J85" s="27"/>
      <c r="K85" s="27"/>
      <c r="L85" s="27"/>
      <c r="M85" s="27"/>
      <c r="N85" s="27"/>
      <c r="O85" s="27"/>
      <c r="P85" s="27"/>
      <c r="Q85" s="27"/>
      <c r="R85" s="27"/>
      <c r="S85" s="27"/>
      <c r="T85" s="27"/>
      <c r="U85" s="27"/>
      <c r="V85" s="27"/>
      <c r="W85" s="27"/>
      <c r="X85" s="27"/>
      <c r="Y85" s="27"/>
      <c r="Z85" s="27"/>
      <c r="AA85" s="27"/>
      <c r="AB85" s="27"/>
      <c r="AC85" s="27"/>
      <c r="AD85" s="27"/>
      <c r="AE85" s="27"/>
    </row>
    <row r="86" spans="1:31" ht="15.75" customHeight="1" x14ac:dyDescent="0.25">
      <c r="A86" s="27"/>
      <c r="B86" s="27"/>
      <c r="C86" s="26"/>
      <c r="D86" s="26"/>
      <c r="E86" s="26"/>
      <c r="F86" s="26"/>
      <c r="G86" s="26"/>
      <c r="H86" s="26"/>
      <c r="I86" s="27"/>
      <c r="J86" s="27"/>
      <c r="K86" s="27"/>
      <c r="L86" s="27"/>
      <c r="M86" s="27"/>
      <c r="N86" s="27"/>
      <c r="O86" s="27"/>
      <c r="P86" s="27"/>
      <c r="Q86" s="27"/>
      <c r="R86" s="27"/>
      <c r="S86" s="27"/>
      <c r="T86" s="27"/>
      <c r="U86" s="27"/>
      <c r="V86" s="27"/>
      <c r="W86" s="27"/>
      <c r="X86" s="27"/>
      <c r="Y86" s="27"/>
      <c r="Z86" s="27"/>
      <c r="AA86" s="27"/>
      <c r="AB86" s="27"/>
      <c r="AC86" s="27"/>
      <c r="AD86" s="27"/>
      <c r="AE86" s="27"/>
    </row>
    <row r="87" spans="1:31" ht="15.75" customHeight="1" x14ac:dyDescent="0.25">
      <c r="A87" s="27"/>
      <c r="B87" s="27"/>
      <c r="C87" s="26"/>
      <c r="D87" s="26"/>
      <c r="E87" s="26"/>
      <c r="F87" s="26"/>
      <c r="G87" s="26"/>
      <c r="H87" s="26"/>
      <c r="I87" s="27"/>
      <c r="J87" s="27"/>
      <c r="K87" s="27"/>
      <c r="L87" s="27"/>
      <c r="M87" s="27"/>
      <c r="N87" s="27"/>
      <c r="O87" s="27"/>
      <c r="P87" s="27"/>
      <c r="Q87" s="27"/>
      <c r="R87" s="27"/>
      <c r="S87" s="27"/>
      <c r="T87" s="27"/>
      <c r="U87" s="27"/>
      <c r="V87" s="27"/>
      <c r="W87" s="27"/>
      <c r="X87" s="27"/>
      <c r="Y87" s="27"/>
      <c r="Z87" s="27"/>
      <c r="AA87" s="27"/>
      <c r="AB87" s="27"/>
      <c r="AC87" s="27"/>
      <c r="AD87" s="27"/>
      <c r="AE87" s="27"/>
    </row>
    <row r="88" spans="1:31" ht="15.75" customHeight="1" x14ac:dyDescent="0.25">
      <c r="A88" s="27"/>
      <c r="B88" s="27"/>
      <c r="C88" s="26"/>
      <c r="D88" s="26"/>
      <c r="E88" s="26"/>
      <c r="F88" s="26"/>
      <c r="G88" s="26"/>
      <c r="H88" s="26"/>
      <c r="I88" s="27"/>
      <c r="J88" s="27"/>
      <c r="K88" s="27"/>
      <c r="L88" s="27"/>
      <c r="M88" s="27"/>
      <c r="N88" s="27"/>
      <c r="O88" s="27"/>
      <c r="P88" s="27"/>
      <c r="Q88" s="27"/>
      <c r="R88" s="27"/>
      <c r="S88" s="27"/>
      <c r="T88" s="27"/>
      <c r="U88" s="27"/>
      <c r="V88" s="27"/>
      <c r="W88" s="27"/>
      <c r="X88" s="27"/>
      <c r="Y88" s="27"/>
      <c r="Z88" s="27"/>
      <c r="AA88" s="27"/>
      <c r="AB88" s="27"/>
      <c r="AC88" s="27"/>
      <c r="AD88" s="27"/>
      <c r="AE88" s="27"/>
    </row>
    <row r="89" spans="1:31" ht="15.75" customHeight="1" x14ac:dyDescent="0.25">
      <c r="A89" s="27"/>
      <c r="B89" s="27"/>
      <c r="C89" s="26"/>
      <c r="D89" s="26"/>
      <c r="E89" s="26"/>
      <c r="F89" s="26"/>
      <c r="G89" s="26"/>
      <c r="H89" s="26"/>
      <c r="I89" s="27"/>
      <c r="J89" s="27"/>
      <c r="K89" s="27"/>
      <c r="L89" s="27"/>
      <c r="M89" s="27"/>
      <c r="N89" s="27"/>
      <c r="O89" s="27"/>
      <c r="P89" s="27"/>
      <c r="Q89" s="27"/>
      <c r="R89" s="27"/>
      <c r="S89" s="27"/>
      <c r="T89" s="27"/>
      <c r="U89" s="27"/>
      <c r="V89" s="27"/>
      <c r="W89" s="27"/>
      <c r="X89" s="27"/>
      <c r="Y89" s="27"/>
      <c r="Z89" s="27"/>
      <c r="AA89" s="27"/>
      <c r="AB89" s="27"/>
      <c r="AC89" s="27"/>
      <c r="AD89" s="27"/>
      <c r="AE89" s="27"/>
    </row>
    <row r="90" spans="1:31" ht="15.75" customHeight="1" x14ac:dyDescent="0.25">
      <c r="A90" s="27"/>
      <c r="B90" s="27"/>
      <c r="C90" s="26"/>
      <c r="D90" s="26"/>
      <c r="E90" s="26"/>
      <c r="F90" s="26"/>
      <c r="G90" s="26"/>
      <c r="H90" s="26"/>
      <c r="I90" s="27"/>
      <c r="J90" s="27"/>
      <c r="K90" s="27"/>
      <c r="L90" s="27"/>
      <c r="M90" s="27"/>
      <c r="N90" s="27"/>
      <c r="O90" s="27"/>
      <c r="P90" s="27"/>
      <c r="Q90" s="27"/>
      <c r="R90" s="27"/>
      <c r="S90" s="27"/>
      <c r="T90" s="27"/>
      <c r="U90" s="27"/>
      <c r="V90" s="27"/>
      <c r="W90" s="27"/>
      <c r="X90" s="27"/>
      <c r="Y90" s="27"/>
      <c r="Z90" s="27"/>
      <c r="AA90" s="27"/>
      <c r="AB90" s="27"/>
      <c r="AC90" s="27"/>
      <c r="AD90" s="27"/>
      <c r="AE90" s="27"/>
    </row>
    <row r="91" spans="1:31" ht="15.75" customHeight="1" x14ac:dyDescent="0.25">
      <c r="A91" s="27"/>
      <c r="B91" s="27"/>
      <c r="C91" s="26"/>
      <c r="D91" s="26"/>
      <c r="E91" s="26"/>
      <c r="F91" s="26"/>
      <c r="G91" s="26"/>
      <c r="H91" s="26"/>
      <c r="I91" s="27"/>
      <c r="J91" s="27"/>
      <c r="K91" s="27"/>
      <c r="L91" s="27"/>
      <c r="M91" s="27"/>
      <c r="N91" s="27"/>
      <c r="O91" s="27"/>
      <c r="P91" s="27"/>
      <c r="Q91" s="27"/>
      <c r="R91" s="27"/>
      <c r="S91" s="27"/>
      <c r="T91" s="27"/>
      <c r="U91" s="27"/>
      <c r="V91" s="27"/>
      <c r="W91" s="27"/>
      <c r="X91" s="27"/>
      <c r="Y91" s="27"/>
      <c r="Z91" s="27"/>
      <c r="AA91" s="27"/>
      <c r="AB91" s="27"/>
      <c r="AC91" s="27"/>
      <c r="AD91" s="27"/>
      <c r="AE91" s="27"/>
    </row>
    <row r="92" spans="1:31" ht="15.75" customHeight="1" x14ac:dyDescent="0.25">
      <c r="A92" s="27"/>
      <c r="B92" s="27"/>
      <c r="C92" s="26"/>
      <c r="D92" s="26"/>
      <c r="E92" s="26"/>
      <c r="F92" s="26"/>
      <c r="G92" s="26"/>
      <c r="H92" s="26"/>
      <c r="I92" s="27"/>
      <c r="J92" s="27"/>
      <c r="K92" s="27"/>
      <c r="L92" s="27"/>
      <c r="M92" s="27"/>
      <c r="N92" s="27"/>
      <c r="O92" s="27"/>
      <c r="P92" s="27"/>
      <c r="Q92" s="27"/>
      <c r="R92" s="27"/>
      <c r="S92" s="27"/>
      <c r="T92" s="27"/>
      <c r="U92" s="27"/>
      <c r="V92" s="27"/>
      <c r="W92" s="27"/>
      <c r="X92" s="27"/>
      <c r="Y92" s="27"/>
      <c r="Z92" s="27"/>
      <c r="AA92" s="27"/>
      <c r="AB92" s="27"/>
      <c r="AC92" s="27"/>
      <c r="AD92" s="27"/>
      <c r="AE92" s="27"/>
    </row>
    <row r="93" spans="1:31" ht="15.75" customHeight="1" x14ac:dyDescent="0.25">
      <c r="A93" s="27"/>
      <c r="B93" s="27"/>
      <c r="C93" s="26"/>
      <c r="D93" s="26"/>
      <c r="E93" s="26"/>
      <c r="F93" s="26"/>
      <c r="G93" s="26"/>
      <c r="H93" s="26"/>
      <c r="I93" s="27"/>
      <c r="J93" s="27"/>
      <c r="K93" s="27"/>
      <c r="L93" s="27"/>
      <c r="M93" s="27"/>
      <c r="N93" s="27"/>
      <c r="O93" s="27"/>
      <c r="P93" s="27"/>
      <c r="Q93" s="27"/>
      <c r="R93" s="27"/>
      <c r="S93" s="27"/>
      <c r="T93" s="27"/>
      <c r="U93" s="27"/>
      <c r="V93" s="27"/>
      <c r="W93" s="27"/>
      <c r="X93" s="27"/>
      <c r="Y93" s="27"/>
      <c r="Z93" s="27"/>
      <c r="AA93" s="27"/>
      <c r="AB93" s="27"/>
      <c r="AC93" s="27"/>
      <c r="AD93" s="27"/>
      <c r="AE93" s="27"/>
    </row>
    <row r="94" spans="1:31" ht="15.75" customHeight="1" x14ac:dyDescent="0.25">
      <c r="A94" s="27"/>
      <c r="B94" s="27"/>
      <c r="C94" s="26"/>
      <c r="D94" s="26"/>
      <c r="E94" s="26"/>
      <c r="F94" s="26"/>
      <c r="G94" s="26"/>
      <c r="H94" s="26"/>
      <c r="I94" s="27"/>
      <c r="J94" s="27"/>
      <c r="K94" s="27"/>
      <c r="L94" s="27"/>
      <c r="M94" s="27"/>
      <c r="N94" s="27"/>
      <c r="O94" s="27"/>
      <c r="P94" s="27"/>
      <c r="Q94" s="27"/>
      <c r="R94" s="27"/>
      <c r="S94" s="27"/>
      <c r="T94" s="27"/>
      <c r="U94" s="27"/>
      <c r="V94" s="27"/>
      <c r="W94" s="27"/>
      <c r="X94" s="27"/>
      <c r="Y94" s="27"/>
      <c r="Z94" s="27"/>
      <c r="AA94" s="27"/>
      <c r="AB94" s="27"/>
      <c r="AC94" s="27"/>
      <c r="AD94" s="27"/>
      <c r="AE94" s="27"/>
    </row>
    <row r="95" spans="1:31" ht="15.75" customHeight="1" x14ac:dyDescent="0.25">
      <c r="A95" s="27"/>
      <c r="B95" s="27"/>
      <c r="C95" s="26"/>
      <c r="D95" s="26"/>
      <c r="E95" s="26"/>
      <c r="F95" s="26"/>
      <c r="G95" s="26"/>
      <c r="H95" s="26"/>
      <c r="I95" s="27"/>
      <c r="J95" s="27"/>
      <c r="K95" s="27"/>
      <c r="L95" s="27"/>
      <c r="M95" s="27"/>
      <c r="N95" s="27"/>
      <c r="O95" s="27"/>
      <c r="P95" s="27"/>
      <c r="Q95" s="27"/>
      <c r="R95" s="27"/>
      <c r="S95" s="27"/>
      <c r="T95" s="27"/>
      <c r="U95" s="27"/>
      <c r="V95" s="27"/>
      <c r="W95" s="27"/>
      <c r="X95" s="27"/>
      <c r="Y95" s="27"/>
      <c r="Z95" s="27"/>
      <c r="AA95" s="27"/>
      <c r="AB95" s="27"/>
      <c r="AC95" s="27"/>
      <c r="AD95" s="27"/>
      <c r="AE95" s="27"/>
    </row>
    <row r="96" spans="1:31" ht="15.75" customHeight="1" x14ac:dyDescent="0.25">
      <c r="A96" s="27"/>
      <c r="B96" s="27"/>
      <c r="C96" s="26"/>
      <c r="D96" s="26"/>
      <c r="E96" s="26"/>
      <c r="F96" s="26"/>
      <c r="G96" s="26"/>
      <c r="H96" s="26"/>
      <c r="I96" s="27"/>
      <c r="J96" s="27"/>
      <c r="K96" s="27"/>
      <c r="L96" s="27"/>
      <c r="M96" s="27"/>
      <c r="N96" s="27"/>
      <c r="O96" s="27"/>
      <c r="P96" s="27"/>
      <c r="Q96" s="27"/>
      <c r="R96" s="27"/>
      <c r="S96" s="27"/>
      <c r="T96" s="27"/>
      <c r="U96" s="27"/>
      <c r="V96" s="27"/>
      <c r="W96" s="27"/>
      <c r="X96" s="27"/>
      <c r="Y96" s="27"/>
      <c r="Z96" s="27"/>
      <c r="AA96" s="27"/>
      <c r="AB96" s="27"/>
      <c r="AC96" s="27"/>
      <c r="AD96" s="27"/>
      <c r="AE96" s="27"/>
    </row>
    <row r="97" spans="1:31" ht="15.75" customHeight="1" x14ac:dyDescent="0.25">
      <c r="A97" s="27"/>
      <c r="B97" s="27"/>
      <c r="C97" s="26"/>
      <c r="D97" s="26"/>
      <c r="E97" s="26"/>
      <c r="F97" s="26"/>
      <c r="G97" s="26"/>
      <c r="H97" s="26"/>
      <c r="I97" s="27"/>
      <c r="J97" s="27"/>
      <c r="K97" s="27"/>
      <c r="L97" s="27"/>
      <c r="M97" s="27"/>
      <c r="N97" s="27"/>
      <c r="O97" s="27"/>
      <c r="P97" s="27"/>
      <c r="Q97" s="27"/>
      <c r="R97" s="27"/>
      <c r="S97" s="27"/>
      <c r="T97" s="27"/>
      <c r="U97" s="27"/>
      <c r="V97" s="27"/>
      <c r="W97" s="27"/>
      <c r="X97" s="27"/>
      <c r="Y97" s="27"/>
      <c r="Z97" s="27"/>
      <c r="AA97" s="27"/>
      <c r="AB97" s="27"/>
      <c r="AC97" s="27"/>
      <c r="AD97" s="27"/>
      <c r="AE97" s="27"/>
    </row>
    <row r="98" spans="1:31" ht="15.75" customHeight="1" x14ac:dyDescent="0.25">
      <c r="A98" s="27"/>
      <c r="B98" s="27"/>
      <c r="C98" s="26"/>
      <c r="D98" s="26"/>
      <c r="E98" s="26"/>
      <c r="F98" s="26"/>
      <c r="G98" s="26"/>
      <c r="H98" s="26"/>
      <c r="I98" s="27"/>
      <c r="J98" s="27"/>
      <c r="K98" s="27"/>
      <c r="L98" s="27"/>
      <c r="M98" s="27"/>
      <c r="N98" s="27"/>
      <c r="O98" s="27"/>
      <c r="P98" s="27"/>
      <c r="Q98" s="27"/>
      <c r="R98" s="27"/>
      <c r="S98" s="27"/>
      <c r="T98" s="27"/>
      <c r="U98" s="27"/>
      <c r="V98" s="27"/>
      <c r="W98" s="27"/>
      <c r="X98" s="27"/>
      <c r="Y98" s="27"/>
      <c r="Z98" s="27"/>
      <c r="AA98" s="27"/>
      <c r="AB98" s="27"/>
      <c r="AC98" s="27"/>
      <c r="AD98" s="27"/>
      <c r="AE98" s="27"/>
    </row>
    <row r="99" spans="1:31" ht="15.75" customHeight="1" x14ac:dyDescent="0.25">
      <c r="A99" s="27"/>
      <c r="B99" s="27"/>
      <c r="C99" s="26"/>
      <c r="D99" s="26"/>
      <c r="E99" s="26"/>
      <c r="F99" s="26"/>
      <c r="G99" s="26"/>
      <c r="H99" s="26"/>
      <c r="I99" s="27"/>
      <c r="J99" s="27"/>
      <c r="K99" s="27"/>
      <c r="L99" s="27"/>
      <c r="M99" s="27"/>
      <c r="N99" s="27"/>
      <c r="O99" s="27"/>
      <c r="P99" s="27"/>
      <c r="Q99" s="27"/>
      <c r="R99" s="27"/>
      <c r="S99" s="27"/>
      <c r="T99" s="27"/>
      <c r="U99" s="27"/>
      <c r="V99" s="27"/>
      <c r="W99" s="27"/>
      <c r="X99" s="27"/>
      <c r="Y99" s="27"/>
      <c r="Z99" s="27"/>
      <c r="AA99" s="27"/>
      <c r="AB99" s="27"/>
      <c r="AC99" s="27"/>
      <c r="AD99" s="27"/>
      <c r="AE99" s="27"/>
    </row>
    <row r="100" spans="1:31" ht="15.75" customHeight="1" x14ac:dyDescent="0.25">
      <c r="A100" s="27"/>
      <c r="B100" s="27"/>
      <c r="C100" s="26"/>
      <c r="D100" s="26"/>
      <c r="E100" s="26"/>
      <c r="F100" s="26"/>
      <c r="G100" s="26"/>
      <c r="H100" s="26"/>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row>
    <row r="101" spans="1:31" ht="15.75" customHeight="1" x14ac:dyDescent="0.25">
      <c r="A101" s="27"/>
      <c r="B101" s="27"/>
      <c r="C101" s="26"/>
      <c r="D101" s="26"/>
      <c r="E101" s="26"/>
      <c r="F101" s="26"/>
      <c r="G101" s="26"/>
      <c r="H101" s="26"/>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row>
    <row r="102" spans="1:31" ht="15.75" customHeight="1" x14ac:dyDescent="0.25">
      <c r="A102" s="27"/>
      <c r="B102" s="27"/>
      <c r="C102" s="26"/>
      <c r="D102" s="26"/>
      <c r="E102" s="26"/>
      <c r="F102" s="26"/>
      <c r="G102" s="26"/>
      <c r="H102" s="26"/>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row>
    <row r="103" spans="1:31" ht="15.75" customHeight="1" x14ac:dyDescent="0.25">
      <c r="A103" s="27"/>
      <c r="B103" s="27"/>
      <c r="C103" s="26"/>
      <c r="D103" s="26"/>
      <c r="E103" s="26"/>
      <c r="F103" s="26"/>
      <c r="G103" s="26"/>
      <c r="H103" s="26"/>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row>
    <row r="104" spans="1:31" ht="15.75" customHeight="1" x14ac:dyDescent="0.25">
      <c r="A104" s="27"/>
      <c r="B104" s="27"/>
      <c r="C104" s="26"/>
      <c r="D104" s="26"/>
      <c r="E104" s="26"/>
      <c r="F104" s="26"/>
      <c r="G104" s="26"/>
      <c r="H104" s="26"/>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row>
    <row r="105" spans="1:31" ht="15.75" customHeight="1" x14ac:dyDescent="0.25">
      <c r="A105" s="27"/>
      <c r="B105" s="27"/>
      <c r="C105" s="26"/>
      <c r="D105" s="26"/>
      <c r="E105" s="26"/>
      <c r="F105" s="26"/>
      <c r="G105" s="26"/>
      <c r="H105" s="26"/>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row>
    <row r="106" spans="1:31" ht="15.75" customHeight="1" x14ac:dyDescent="0.25">
      <c r="A106" s="27"/>
      <c r="B106" s="27"/>
      <c r="C106" s="26"/>
      <c r="D106" s="26"/>
      <c r="E106" s="26"/>
      <c r="F106" s="26"/>
      <c r="G106" s="26"/>
      <c r="H106" s="26"/>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row>
    <row r="107" spans="1:31" ht="15.75" customHeight="1" x14ac:dyDescent="0.25">
      <c r="A107" s="27"/>
      <c r="B107" s="27"/>
      <c r="C107" s="26"/>
      <c r="D107" s="26"/>
      <c r="E107" s="26"/>
      <c r="F107" s="26"/>
      <c r="G107" s="26"/>
      <c r="H107" s="26"/>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row>
    <row r="108" spans="1:31" ht="15.75" customHeight="1" x14ac:dyDescent="0.25">
      <c r="A108" s="27"/>
      <c r="B108" s="27"/>
      <c r="C108" s="26"/>
      <c r="D108" s="26"/>
      <c r="E108" s="26"/>
      <c r="F108" s="26"/>
      <c r="G108" s="26"/>
      <c r="H108" s="26"/>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row>
    <row r="109" spans="1:31" ht="15.75" customHeight="1" x14ac:dyDescent="0.25">
      <c r="A109" s="27"/>
      <c r="B109" s="27"/>
      <c r="C109" s="26"/>
      <c r="D109" s="26"/>
      <c r="E109" s="26"/>
      <c r="F109" s="26"/>
      <c r="G109" s="26"/>
      <c r="H109" s="26"/>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row>
    <row r="110" spans="1:31" ht="15.75" customHeight="1" x14ac:dyDescent="0.25">
      <c r="A110" s="27"/>
      <c r="B110" s="27"/>
      <c r="C110" s="26"/>
      <c r="D110" s="26"/>
      <c r="E110" s="26"/>
      <c r="F110" s="26"/>
      <c r="G110" s="26"/>
      <c r="H110" s="26"/>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row>
    <row r="111" spans="1:31" ht="15.75" customHeight="1" x14ac:dyDescent="0.25">
      <c r="A111" s="27"/>
      <c r="B111" s="27"/>
      <c r="C111" s="26"/>
      <c r="D111" s="26"/>
      <c r="E111" s="26"/>
      <c r="F111" s="26"/>
      <c r="G111" s="26"/>
      <c r="H111" s="26"/>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row>
    <row r="112" spans="1:31" ht="15.75" customHeight="1" x14ac:dyDescent="0.25">
      <c r="A112" s="27"/>
      <c r="B112" s="27"/>
      <c r="C112" s="26"/>
      <c r="D112" s="26"/>
      <c r="E112" s="26"/>
      <c r="F112" s="26"/>
      <c r="G112" s="26"/>
      <c r="H112" s="26"/>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row>
    <row r="113" spans="1:31" ht="15.75" customHeight="1" x14ac:dyDescent="0.25">
      <c r="A113" s="27"/>
      <c r="B113" s="27"/>
      <c r="C113" s="26"/>
      <c r="D113" s="26"/>
      <c r="E113" s="26"/>
      <c r="F113" s="26"/>
      <c r="G113" s="26"/>
      <c r="H113" s="26"/>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row>
    <row r="114" spans="1:31" ht="15.75" customHeight="1" x14ac:dyDescent="0.25">
      <c r="A114" s="27"/>
      <c r="B114" s="27"/>
      <c r="C114" s="26"/>
      <c r="D114" s="26"/>
      <c r="E114" s="26"/>
      <c r="F114" s="26"/>
      <c r="G114" s="26"/>
      <c r="H114" s="26"/>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row>
    <row r="115" spans="1:31" ht="15.75" customHeight="1" x14ac:dyDescent="0.25">
      <c r="A115" s="27"/>
      <c r="B115" s="27"/>
      <c r="C115" s="26"/>
      <c r="D115" s="26"/>
      <c r="E115" s="26"/>
      <c r="F115" s="26"/>
      <c r="G115" s="26"/>
      <c r="H115" s="26"/>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row>
    <row r="116" spans="1:31" ht="15.75" customHeight="1" x14ac:dyDescent="0.25">
      <c r="A116" s="27"/>
      <c r="B116" s="27"/>
      <c r="C116" s="26"/>
      <c r="D116" s="26"/>
      <c r="E116" s="26"/>
      <c r="F116" s="26"/>
      <c r="G116" s="26"/>
      <c r="H116" s="26"/>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row>
    <row r="117" spans="1:31" ht="15.75" customHeight="1" x14ac:dyDescent="0.25">
      <c r="A117" s="27"/>
      <c r="B117" s="27"/>
      <c r="C117" s="26"/>
      <c r="D117" s="26"/>
      <c r="E117" s="26"/>
      <c r="F117" s="26"/>
      <c r="G117" s="26"/>
      <c r="H117" s="26"/>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row>
    <row r="118" spans="1:31" ht="15.75" customHeight="1" x14ac:dyDescent="0.25">
      <c r="A118" s="27"/>
      <c r="B118" s="27"/>
      <c r="C118" s="26"/>
      <c r="D118" s="26"/>
      <c r="E118" s="26"/>
      <c r="F118" s="26"/>
      <c r="G118" s="26"/>
      <c r="H118" s="26"/>
      <c r="I118" s="27"/>
      <c r="J118" s="27"/>
      <c r="K118" s="27"/>
      <c r="L118" s="27"/>
      <c r="M118" s="27"/>
      <c r="N118" s="27"/>
      <c r="O118" s="27"/>
      <c r="P118" s="27"/>
      <c r="Q118" s="27"/>
      <c r="R118" s="27"/>
      <c r="S118" s="27"/>
      <c r="T118" s="27"/>
      <c r="U118" s="27"/>
      <c r="V118" s="27"/>
      <c r="W118" s="27"/>
      <c r="X118" s="27"/>
      <c r="Y118" s="27"/>
      <c r="Z118" s="27"/>
      <c r="AA118" s="27"/>
      <c r="AB118" s="27"/>
      <c r="AC118" s="27"/>
      <c r="AD118" s="27"/>
      <c r="AE118" s="27"/>
    </row>
    <row r="119" spans="1:31" ht="15.75" customHeight="1" x14ac:dyDescent="0.25">
      <c r="A119" s="27"/>
      <c r="B119" s="27"/>
      <c r="C119" s="26"/>
      <c r="D119" s="26"/>
      <c r="E119" s="26"/>
      <c r="F119" s="26"/>
      <c r="G119" s="26"/>
      <c r="H119" s="26"/>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row>
    <row r="120" spans="1:31" ht="15.75" customHeight="1" x14ac:dyDescent="0.25">
      <c r="A120" s="27"/>
      <c r="B120" s="27"/>
      <c r="C120" s="26"/>
      <c r="D120" s="26"/>
      <c r="E120" s="26"/>
      <c r="F120" s="26"/>
      <c r="G120" s="26"/>
      <c r="H120" s="26"/>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row>
    <row r="121" spans="1:31" ht="15.75" customHeight="1" x14ac:dyDescent="0.25">
      <c r="A121" s="27"/>
      <c r="B121" s="27"/>
      <c r="C121" s="26"/>
      <c r="D121" s="26"/>
      <c r="E121" s="26"/>
      <c r="F121" s="26"/>
      <c r="G121" s="26"/>
      <c r="H121" s="26"/>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row>
    <row r="122" spans="1:31" ht="15.75" customHeight="1" x14ac:dyDescent="0.25">
      <c r="A122" s="27"/>
      <c r="B122" s="27"/>
      <c r="C122" s="26"/>
      <c r="D122" s="26"/>
      <c r="E122" s="26"/>
      <c r="F122" s="26"/>
      <c r="G122" s="26"/>
      <c r="H122" s="26"/>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row>
    <row r="123" spans="1:31" ht="15.75" customHeight="1" x14ac:dyDescent="0.25">
      <c r="A123" s="27"/>
      <c r="B123" s="27"/>
      <c r="C123" s="26"/>
      <c r="D123" s="26"/>
      <c r="E123" s="26"/>
      <c r="F123" s="26"/>
      <c r="G123" s="26"/>
      <c r="H123" s="26"/>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row>
    <row r="124" spans="1:31" ht="15.75" customHeight="1" x14ac:dyDescent="0.25">
      <c r="A124" s="27"/>
      <c r="B124" s="27"/>
      <c r="C124" s="26"/>
      <c r="D124" s="26"/>
      <c r="E124" s="26"/>
      <c r="F124" s="26"/>
      <c r="G124" s="26"/>
      <c r="H124" s="26"/>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row>
    <row r="125" spans="1:31" ht="15.75" customHeight="1" x14ac:dyDescent="0.25">
      <c r="A125" s="27"/>
      <c r="B125" s="27"/>
      <c r="C125" s="26"/>
      <c r="D125" s="26"/>
      <c r="E125" s="26"/>
      <c r="F125" s="26"/>
      <c r="G125" s="26"/>
      <c r="H125" s="26"/>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row>
    <row r="126" spans="1:31" ht="15.75" customHeight="1" x14ac:dyDescent="0.25">
      <c r="A126" s="27"/>
      <c r="B126" s="27"/>
      <c r="C126" s="26"/>
      <c r="D126" s="26"/>
      <c r="E126" s="26"/>
      <c r="F126" s="26"/>
      <c r="G126" s="26"/>
      <c r="H126" s="26"/>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row>
    <row r="127" spans="1:31" ht="15.75" customHeight="1" x14ac:dyDescent="0.25">
      <c r="A127" s="27"/>
      <c r="B127" s="27"/>
      <c r="C127" s="26"/>
      <c r="D127" s="26"/>
      <c r="E127" s="26"/>
      <c r="F127" s="26"/>
      <c r="G127" s="26"/>
      <c r="H127" s="26"/>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row>
    <row r="128" spans="1:31" ht="15.75" customHeight="1" x14ac:dyDescent="0.25">
      <c r="A128" s="27"/>
      <c r="B128" s="27"/>
      <c r="C128" s="26"/>
      <c r="D128" s="26"/>
      <c r="E128" s="26"/>
      <c r="F128" s="26"/>
      <c r="G128" s="26"/>
      <c r="H128" s="26"/>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row>
    <row r="129" spans="1:31" ht="15.75" customHeight="1" x14ac:dyDescent="0.25">
      <c r="A129" s="27"/>
      <c r="B129" s="27"/>
      <c r="C129" s="26"/>
      <c r="D129" s="26"/>
      <c r="E129" s="26"/>
      <c r="F129" s="26"/>
      <c r="G129" s="26"/>
      <c r="H129" s="26"/>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row>
    <row r="130" spans="1:31" ht="15.75" customHeight="1" x14ac:dyDescent="0.25">
      <c r="A130" s="27"/>
      <c r="B130" s="27"/>
      <c r="C130" s="26"/>
      <c r="D130" s="26"/>
      <c r="E130" s="26"/>
      <c r="F130" s="26"/>
      <c r="G130" s="26"/>
      <c r="H130" s="26"/>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row>
    <row r="131" spans="1:31" ht="15.75" customHeight="1" x14ac:dyDescent="0.25">
      <c r="A131" s="27"/>
      <c r="B131" s="27"/>
      <c r="C131" s="26"/>
      <c r="D131" s="26"/>
      <c r="E131" s="26"/>
      <c r="F131" s="26"/>
      <c r="G131" s="26"/>
      <c r="H131" s="26"/>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row>
    <row r="132" spans="1:31" ht="15.75" customHeight="1" x14ac:dyDescent="0.25">
      <c r="A132" s="27"/>
      <c r="B132" s="27"/>
      <c r="C132" s="26"/>
      <c r="D132" s="26"/>
      <c r="E132" s="26"/>
      <c r="F132" s="26"/>
      <c r="G132" s="26"/>
      <c r="H132" s="26"/>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row>
    <row r="133" spans="1:31" ht="15.75" customHeight="1" x14ac:dyDescent="0.25">
      <c r="A133" s="27"/>
      <c r="B133" s="27"/>
      <c r="C133" s="26"/>
      <c r="D133" s="26"/>
      <c r="E133" s="26"/>
      <c r="F133" s="26"/>
      <c r="G133" s="26"/>
      <c r="H133" s="26"/>
      <c r="I133" s="27"/>
      <c r="J133" s="27"/>
      <c r="K133" s="27"/>
      <c r="L133" s="27"/>
      <c r="M133" s="27"/>
      <c r="N133" s="27"/>
      <c r="O133" s="27"/>
      <c r="P133" s="27"/>
      <c r="Q133" s="27"/>
      <c r="R133" s="27"/>
      <c r="S133" s="27"/>
      <c r="T133" s="27"/>
      <c r="U133" s="27"/>
      <c r="V133" s="27"/>
      <c r="W133" s="27"/>
      <c r="X133" s="27"/>
      <c r="Y133" s="27"/>
      <c r="Z133" s="27"/>
      <c r="AA133" s="27"/>
      <c r="AB133" s="27"/>
      <c r="AC133" s="27"/>
      <c r="AD133" s="27"/>
      <c r="AE133" s="27"/>
    </row>
    <row r="134" spans="1:31" ht="15.75" customHeight="1" x14ac:dyDescent="0.25">
      <c r="A134" s="27"/>
      <c r="B134" s="27"/>
      <c r="C134" s="26"/>
      <c r="D134" s="26"/>
      <c r="E134" s="26"/>
      <c r="F134" s="26"/>
      <c r="G134" s="26"/>
      <c r="H134" s="26"/>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row>
    <row r="135" spans="1:31" ht="15.75" customHeight="1" x14ac:dyDescent="0.25">
      <c r="A135" s="27"/>
      <c r="B135" s="27"/>
      <c r="C135" s="26"/>
      <c r="D135" s="26"/>
      <c r="E135" s="26"/>
      <c r="F135" s="26"/>
      <c r="G135" s="26"/>
      <c r="H135" s="26"/>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row>
    <row r="136" spans="1:31" ht="15.75" customHeight="1" x14ac:dyDescent="0.25">
      <c r="A136" s="27"/>
      <c r="B136" s="27"/>
      <c r="C136" s="26"/>
      <c r="D136" s="26"/>
      <c r="E136" s="26"/>
      <c r="F136" s="26"/>
      <c r="G136" s="26"/>
      <c r="H136" s="26"/>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row>
    <row r="137" spans="1:31" ht="15.75" customHeight="1" x14ac:dyDescent="0.25">
      <c r="A137" s="27"/>
      <c r="B137" s="27"/>
      <c r="C137" s="26"/>
      <c r="D137" s="26"/>
      <c r="E137" s="26"/>
      <c r="F137" s="26"/>
      <c r="G137" s="26"/>
      <c r="H137" s="26"/>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row>
    <row r="138" spans="1:31" ht="15.75" customHeight="1" x14ac:dyDescent="0.25">
      <c r="A138" s="27"/>
      <c r="B138" s="27"/>
      <c r="C138" s="26"/>
      <c r="D138" s="26"/>
      <c r="E138" s="26"/>
      <c r="F138" s="26"/>
      <c r="G138" s="26"/>
      <c r="H138" s="26"/>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row>
    <row r="139" spans="1:31" ht="15.75" customHeight="1" x14ac:dyDescent="0.25">
      <c r="A139" s="27"/>
      <c r="B139" s="27"/>
      <c r="C139" s="26"/>
      <c r="D139" s="26"/>
      <c r="E139" s="26"/>
      <c r="F139" s="26"/>
      <c r="G139" s="26"/>
      <c r="H139" s="26"/>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row>
    <row r="140" spans="1:31" ht="15.75" customHeight="1" x14ac:dyDescent="0.25">
      <c r="A140" s="27"/>
      <c r="B140" s="27"/>
      <c r="C140" s="26"/>
      <c r="D140" s="26"/>
      <c r="E140" s="26"/>
      <c r="F140" s="26"/>
      <c r="G140" s="26"/>
      <c r="H140" s="26"/>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row>
    <row r="141" spans="1:31" ht="15.75" customHeight="1" x14ac:dyDescent="0.25">
      <c r="A141" s="27"/>
      <c r="B141" s="27"/>
      <c r="C141" s="26"/>
      <c r="D141" s="26"/>
      <c r="E141" s="26"/>
      <c r="F141" s="26"/>
      <c r="G141" s="26"/>
      <c r="H141" s="26"/>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row>
    <row r="142" spans="1:31" ht="15.75" customHeight="1" x14ac:dyDescent="0.25">
      <c r="A142" s="27"/>
      <c r="B142" s="27"/>
      <c r="C142" s="26"/>
      <c r="D142" s="26"/>
      <c r="E142" s="26"/>
      <c r="F142" s="26"/>
      <c r="G142" s="26"/>
      <c r="H142" s="26"/>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row>
    <row r="143" spans="1:31" ht="15.75" customHeight="1" x14ac:dyDescent="0.25">
      <c r="A143" s="27"/>
      <c r="B143" s="27"/>
      <c r="C143" s="26"/>
      <c r="D143" s="26"/>
      <c r="E143" s="26"/>
      <c r="F143" s="26"/>
      <c r="G143" s="26"/>
      <c r="H143" s="26"/>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row>
    <row r="144" spans="1:31" ht="15.75" customHeight="1" x14ac:dyDescent="0.25">
      <c r="A144" s="27"/>
      <c r="B144" s="27"/>
      <c r="C144" s="26"/>
      <c r="D144" s="26"/>
      <c r="E144" s="26"/>
      <c r="F144" s="26"/>
      <c r="G144" s="26"/>
      <c r="H144" s="26"/>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row>
    <row r="145" spans="1:31" ht="15.75" customHeight="1" x14ac:dyDescent="0.25">
      <c r="A145" s="27"/>
      <c r="B145" s="27"/>
      <c r="C145" s="26"/>
      <c r="D145" s="26"/>
      <c r="E145" s="26"/>
      <c r="F145" s="26"/>
      <c r="G145" s="26"/>
      <c r="H145" s="26"/>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row>
    <row r="146" spans="1:31" ht="15.75" customHeight="1" x14ac:dyDescent="0.25">
      <c r="A146" s="27"/>
      <c r="B146" s="27"/>
      <c r="C146" s="26"/>
      <c r="D146" s="26"/>
      <c r="E146" s="26"/>
      <c r="F146" s="26"/>
      <c r="G146" s="26"/>
      <c r="H146" s="26"/>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row>
    <row r="147" spans="1:31" ht="15.75" customHeight="1" x14ac:dyDescent="0.25">
      <c r="A147" s="27"/>
      <c r="B147" s="27"/>
      <c r="C147" s="26"/>
      <c r="D147" s="26"/>
      <c r="E147" s="26"/>
      <c r="F147" s="26"/>
      <c r="G147" s="26"/>
      <c r="H147" s="26"/>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row>
    <row r="148" spans="1:31" ht="15.75" customHeight="1" x14ac:dyDescent="0.25">
      <c r="A148" s="27"/>
      <c r="B148" s="27"/>
      <c r="C148" s="26"/>
      <c r="D148" s="26"/>
      <c r="E148" s="26"/>
      <c r="F148" s="26"/>
      <c r="G148" s="26"/>
      <c r="H148" s="26"/>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row>
    <row r="149" spans="1:31" ht="15.75" customHeight="1" x14ac:dyDescent="0.25">
      <c r="A149" s="27"/>
      <c r="B149" s="27"/>
      <c r="C149" s="26"/>
      <c r="D149" s="26"/>
      <c r="E149" s="26"/>
      <c r="F149" s="26"/>
      <c r="G149" s="26"/>
      <c r="H149" s="26"/>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row>
    <row r="150" spans="1:31" ht="15.75" customHeight="1" x14ac:dyDescent="0.25">
      <c r="A150" s="27"/>
      <c r="B150" s="27"/>
      <c r="C150" s="26"/>
      <c r="D150" s="26"/>
      <c r="E150" s="26"/>
      <c r="F150" s="26"/>
      <c r="G150" s="26"/>
      <c r="H150" s="26"/>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row>
    <row r="151" spans="1:31" ht="15.75" customHeight="1" x14ac:dyDescent="0.25">
      <c r="A151" s="27"/>
      <c r="B151" s="27"/>
      <c r="C151" s="26"/>
      <c r="D151" s="26"/>
      <c r="E151" s="26"/>
      <c r="F151" s="26"/>
      <c r="G151" s="26"/>
      <c r="H151" s="26"/>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row>
    <row r="152" spans="1:31" ht="15.75" customHeight="1" x14ac:dyDescent="0.25">
      <c r="A152" s="27"/>
      <c r="B152" s="27"/>
      <c r="C152" s="26"/>
      <c r="D152" s="26"/>
      <c r="E152" s="26"/>
      <c r="F152" s="26"/>
      <c r="G152" s="26"/>
      <c r="H152" s="26"/>
      <c r="I152" s="27"/>
      <c r="J152" s="27"/>
      <c r="K152" s="27"/>
      <c r="L152" s="27"/>
      <c r="M152" s="27"/>
      <c r="N152" s="27"/>
      <c r="O152" s="27"/>
      <c r="P152" s="27"/>
      <c r="Q152" s="27"/>
      <c r="R152" s="27"/>
      <c r="S152" s="27"/>
      <c r="T152" s="27"/>
      <c r="U152" s="27"/>
      <c r="V152" s="27"/>
      <c r="W152" s="27"/>
      <c r="X152" s="27"/>
      <c r="Y152" s="27"/>
      <c r="Z152" s="27"/>
      <c r="AA152" s="27"/>
      <c r="AB152" s="27"/>
      <c r="AC152" s="27"/>
      <c r="AD152" s="27"/>
      <c r="AE152" s="27"/>
    </row>
    <row r="153" spans="1:31" ht="15.75" customHeight="1" x14ac:dyDescent="0.25">
      <c r="A153" s="27"/>
      <c r="B153" s="27"/>
      <c r="C153" s="26"/>
      <c r="D153" s="26"/>
      <c r="E153" s="26"/>
      <c r="F153" s="26"/>
      <c r="G153" s="26"/>
      <c r="H153" s="26"/>
      <c r="I153" s="27"/>
      <c r="J153" s="27"/>
      <c r="K153" s="27"/>
      <c r="L153" s="27"/>
      <c r="M153" s="27"/>
      <c r="N153" s="27"/>
      <c r="O153" s="27"/>
      <c r="P153" s="27"/>
      <c r="Q153" s="27"/>
      <c r="R153" s="27"/>
      <c r="S153" s="27"/>
      <c r="T153" s="27"/>
      <c r="U153" s="27"/>
      <c r="V153" s="27"/>
      <c r="W153" s="27"/>
      <c r="X153" s="27"/>
      <c r="Y153" s="27"/>
      <c r="Z153" s="27"/>
      <c r="AA153" s="27"/>
      <c r="AB153" s="27"/>
      <c r="AC153" s="27"/>
      <c r="AD153" s="27"/>
      <c r="AE153" s="27"/>
    </row>
    <row r="154" spans="1:31" ht="15.75" customHeight="1" x14ac:dyDescent="0.25">
      <c r="A154" s="27"/>
      <c r="B154" s="27"/>
      <c r="C154" s="26"/>
      <c r="D154" s="26"/>
      <c r="E154" s="26"/>
      <c r="F154" s="26"/>
      <c r="G154" s="26"/>
      <c r="H154" s="26"/>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row>
    <row r="155" spans="1:31" ht="15.75" customHeight="1" x14ac:dyDescent="0.25">
      <c r="A155" s="27"/>
      <c r="B155" s="27"/>
      <c r="C155" s="26"/>
      <c r="D155" s="26"/>
      <c r="E155" s="26"/>
      <c r="F155" s="26"/>
      <c r="G155" s="26"/>
      <c r="H155" s="26"/>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row>
    <row r="156" spans="1:31" ht="15.75" customHeight="1" x14ac:dyDescent="0.25">
      <c r="A156" s="27"/>
      <c r="B156" s="27"/>
      <c r="C156" s="26"/>
      <c r="D156" s="26"/>
      <c r="E156" s="26"/>
      <c r="F156" s="26"/>
      <c r="G156" s="26"/>
      <c r="H156" s="26"/>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row>
    <row r="157" spans="1:31" ht="15.75" customHeight="1" x14ac:dyDescent="0.25">
      <c r="A157" s="27"/>
      <c r="B157" s="27"/>
      <c r="C157" s="26"/>
      <c r="D157" s="26"/>
      <c r="E157" s="26"/>
      <c r="F157" s="26"/>
      <c r="G157" s="26"/>
      <c r="H157" s="26"/>
      <c r="I157" s="27"/>
      <c r="J157" s="27"/>
      <c r="K157" s="27"/>
      <c r="L157" s="27"/>
      <c r="M157" s="27"/>
      <c r="N157" s="27"/>
      <c r="O157" s="27"/>
      <c r="P157" s="27"/>
      <c r="Q157" s="27"/>
      <c r="R157" s="27"/>
      <c r="S157" s="27"/>
      <c r="T157" s="27"/>
      <c r="U157" s="27"/>
      <c r="V157" s="27"/>
      <c r="W157" s="27"/>
      <c r="X157" s="27"/>
      <c r="Y157" s="27"/>
      <c r="Z157" s="27"/>
      <c r="AA157" s="27"/>
      <c r="AB157" s="27"/>
      <c r="AC157" s="27"/>
      <c r="AD157" s="27"/>
      <c r="AE157" s="27"/>
    </row>
    <row r="158" spans="1:31" ht="15.75" customHeight="1" x14ac:dyDescent="0.25">
      <c r="A158" s="27"/>
      <c r="B158" s="27"/>
      <c r="C158" s="26"/>
      <c r="D158" s="26"/>
      <c r="E158" s="26"/>
      <c r="F158" s="26"/>
      <c r="G158" s="26"/>
      <c r="H158" s="26"/>
      <c r="I158" s="27"/>
      <c r="J158" s="27"/>
      <c r="K158" s="27"/>
      <c r="L158" s="27"/>
      <c r="M158" s="27"/>
      <c r="N158" s="27"/>
      <c r="O158" s="27"/>
      <c r="P158" s="27"/>
      <c r="Q158" s="27"/>
      <c r="R158" s="27"/>
      <c r="S158" s="27"/>
      <c r="T158" s="27"/>
      <c r="U158" s="27"/>
      <c r="V158" s="27"/>
      <c r="W158" s="27"/>
      <c r="X158" s="27"/>
      <c r="Y158" s="27"/>
      <c r="Z158" s="27"/>
      <c r="AA158" s="27"/>
      <c r="AB158" s="27"/>
      <c r="AC158" s="27"/>
      <c r="AD158" s="27"/>
      <c r="AE158" s="27"/>
    </row>
    <row r="159" spans="1:31" ht="15.75" customHeight="1" x14ac:dyDescent="0.25">
      <c r="A159" s="27"/>
      <c r="B159" s="27"/>
      <c r="C159" s="26"/>
      <c r="D159" s="26"/>
      <c r="E159" s="26"/>
      <c r="F159" s="26"/>
      <c r="G159" s="26"/>
      <c r="H159" s="26"/>
      <c r="I159" s="27"/>
      <c r="J159" s="27"/>
      <c r="K159" s="27"/>
      <c r="L159" s="27"/>
      <c r="M159" s="27"/>
      <c r="N159" s="27"/>
      <c r="O159" s="27"/>
      <c r="P159" s="27"/>
      <c r="Q159" s="27"/>
      <c r="R159" s="27"/>
      <c r="S159" s="27"/>
      <c r="T159" s="27"/>
      <c r="U159" s="27"/>
      <c r="V159" s="27"/>
      <c r="W159" s="27"/>
      <c r="X159" s="27"/>
      <c r="Y159" s="27"/>
      <c r="Z159" s="27"/>
      <c r="AA159" s="27"/>
      <c r="AB159" s="27"/>
      <c r="AC159" s="27"/>
      <c r="AD159" s="27"/>
      <c r="AE159" s="27"/>
    </row>
    <row r="160" spans="1:31" ht="15.75" customHeight="1" x14ac:dyDescent="0.25">
      <c r="A160" s="27"/>
      <c r="B160" s="27"/>
      <c r="C160" s="26"/>
      <c r="D160" s="26"/>
      <c r="E160" s="26"/>
      <c r="F160" s="26"/>
      <c r="G160" s="26"/>
      <c r="H160" s="26"/>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row>
    <row r="161" spans="1:31" ht="15.75" customHeight="1" x14ac:dyDescent="0.25">
      <c r="A161" s="27"/>
      <c r="B161" s="27"/>
      <c r="C161" s="26"/>
      <c r="D161" s="26"/>
      <c r="E161" s="26"/>
      <c r="F161" s="26"/>
      <c r="G161" s="26"/>
      <c r="H161" s="26"/>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row>
    <row r="162" spans="1:31" ht="15.75" customHeight="1" x14ac:dyDescent="0.25">
      <c r="A162" s="27"/>
      <c r="B162" s="27"/>
      <c r="C162" s="26"/>
      <c r="D162" s="26"/>
      <c r="E162" s="26"/>
      <c r="F162" s="26"/>
      <c r="G162" s="26"/>
      <c r="H162" s="26"/>
      <c r="I162" s="27"/>
      <c r="J162" s="27"/>
      <c r="K162" s="27"/>
      <c r="L162" s="27"/>
      <c r="M162" s="27"/>
      <c r="N162" s="27"/>
      <c r="O162" s="27"/>
      <c r="P162" s="27"/>
      <c r="Q162" s="27"/>
      <c r="R162" s="27"/>
      <c r="S162" s="27"/>
      <c r="T162" s="27"/>
      <c r="U162" s="27"/>
      <c r="V162" s="27"/>
      <c r="W162" s="27"/>
      <c r="X162" s="27"/>
      <c r="Y162" s="27"/>
      <c r="Z162" s="27"/>
      <c r="AA162" s="27"/>
      <c r="AB162" s="27"/>
      <c r="AC162" s="27"/>
      <c r="AD162" s="27"/>
      <c r="AE162" s="27"/>
    </row>
    <row r="163" spans="1:31" ht="15.75" customHeight="1" x14ac:dyDescent="0.25">
      <c r="A163" s="27"/>
      <c r="B163" s="27"/>
      <c r="C163" s="26"/>
      <c r="D163" s="26"/>
      <c r="E163" s="26"/>
      <c r="F163" s="26"/>
      <c r="G163" s="26"/>
      <c r="H163" s="26"/>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row>
    <row r="164" spans="1:31" ht="15.75" customHeight="1" x14ac:dyDescent="0.25">
      <c r="A164" s="27"/>
      <c r="B164" s="27"/>
      <c r="C164" s="26"/>
      <c r="D164" s="26"/>
      <c r="E164" s="26"/>
      <c r="F164" s="26"/>
      <c r="G164" s="26"/>
      <c r="H164" s="26"/>
      <c r="I164" s="27"/>
      <c r="J164" s="27"/>
      <c r="K164" s="27"/>
      <c r="L164" s="27"/>
      <c r="M164" s="27"/>
      <c r="N164" s="27"/>
      <c r="O164" s="27"/>
      <c r="P164" s="27"/>
      <c r="Q164" s="27"/>
      <c r="R164" s="27"/>
      <c r="S164" s="27"/>
      <c r="T164" s="27"/>
      <c r="U164" s="27"/>
      <c r="V164" s="27"/>
      <c r="W164" s="27"/>
      <c r="X164" s="27"/>
      <c r="Y164" s="27"/>
      <c r="Z164" s="27"/>
      <c r="AA164" s="27"/>
      <c r="AB164" s="27"/>
      <c r="AC164" s="27"/>
      <c r="AD164" s="27"/>
      <c r="AE164" s="27"/>
    </row>
    <row r="165" spans="1:31" ht="15.75" customHeight="1" x14ac:dyDescent="0.25">
      <c r="A165" s="27"/>
      <c r="B165" s="27"/>
      <c r="C165" s="26"/>
      <c r="D165" s="26"/>
      <c r="E165" s="26"/>
      <c r="F165" s="26"/>
      <c r="G165" s="26"/>
      <c r="H165" s="26"/>
      <c r="I165" s="27"/>
      <c r="J165" s="27"/>
      <c r="K165" s="27"/>
      <c r="L165" s="27"/>
      <c r="M165" s="27"/>
      <c r="N165" s="27"/>
      <c r="O165" s="27"/>
      <c r="P165" s="27"/>
      <c r="Q165" s="27"/>
      <c r="R165" s="27"/>
      <c r="S165" s="27"/>
      <c r="T165" s="27"/>
      <c r="U165" s="27"/>
      <c r="V165" s="27"/>
      <c r="W165" s="27"/>
      <c r="X165" s="27"/>
      <c r="Y165" s="27"/>
      <c r="Z165" s="27"/>
      <c r="AA165" s="27"/>
      <c r="AB165" s="27"/>
      <c r="AC165" s="27"/>
      <c r="AD165" s="27"/>
      <c r="AE165" s="27"/>
    </row>
    <row r="166" spans="1:31" ht="15.75" customHeight="1" x14ac:dyDescent="0.25">
      <c r="A166" s="27"/>
      <c r="B166" s="27"/>
      <c r="C166" s="26"/>
      <c r="D166" s="26"/>
      <c r="E166" s="26"/>
      <c r="F166" s="26"/>
      <c r="G166" s="26"/>
      <c r="H166" s="26"/>
      <c r="I166" s="27"/>
      <c r="J166" s="27"/>
      <c r="K166" s="27"/>
      <c r="L166" s="27"/>
      <c r="M166" s="27"/>
      <c r="N166" s="27"/>
      <c r="O166" s="27"/>
      <c r="P166" s="27"/>
      <c r="Q166" s="27"/>
      <c r="R166" s="27"/>
      <c r="S166" s="27"/>
      <c r="T166" s="27"/>
      <c r="U166" s="27"/>
      <c r="V166" s="27"/>
      <c r="W166" s="27"/>
      <c r="X166" s="27"/>
      <c r="Y166" s="27"/>
      <c r="Z166" s="27"/>
      <c r="AA166" s="27"/>
      <c r="AB166" s="27"/>
      <c r="AC166" s="27"/>
      <c r="AD166" s="27"/>
      <c r="AE166" s="27"/>
    </row>
    <row r="167" spans="1:31" ht="15.75" customHeight="1" x14ac:dyDescent="0.25">
      <c r="A167" s="27"/>
      <c r="B167" s="27"/>
      <c r="C167" s="26"/>
      <c r="D167" s="26"/>
      <c r="E167" s="26"/>
      <c r="F167" s="26"/>
      <c r="G167" s="26"/>
      <c r="H167" s="26"/>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row>
    <row r="168" spans="1:31" ht="15.75" customHeight="1" x14ac:dyDescent="0.25">
      <c r="A168" s="27"/>
      <c r="B168" s="27"/>
      <c r="C168" s="26"/>
      <c r="D168" s="26"/>
      <c r="E168" s="26"/>
      <c r="F168" s="26"/>
      <c r="G168" s="26"/>
      <c r="H168" s="26"/>
      <c r="I168" s="27"/>
      <c r="J168" s="27"/>
      <c r="K168" s="27"/>
      <c r="L168" s="27"/>
      <c r="M168" s="27"/>
      <c r="N168" s="27"/>
      <c r="O168" s="27"/>
      <c r="P168" s="27"/>
      <c r="Q168" s="27"/>
      <c r="R168" s="27"/>
      <c r="S168" s="27"/>
      <c r="T168" s="27"/>
      <c r="U168" s="27"/>
      <c r="V168" s="27"/>
      <c r="W168" s="27"/>
      <c r="X168" s="27"/>
      <c r="Y168" s="27"/>
      <c r="Z168" s="27"/>
      <c r="AA168" s="27"/>
      <c r="AB168" s="27"/>
      <c r="AC168" s="27"/>
      <c r="AD168" s="27"/>
      <c r="AE168" s="27"/>
    </row>
    <row r="169" spans="1:31" ht="15.75" customHeight="1" x14ac:dyDescent="0.25">
      <c r="A169" s="27"/>
      <c r="B169" s="27"/>
      <c r="C169" s="26"/>
      <c r="D169" s="26"/>
      <c r="E169" s="26"/>
      <c r="F169" s="26"/>
      <c r="G169" s="26"/>
      <c r="H169" s="26"/>
      <c r="I169" s="27"/>
      <c r="J169" s="27"/>
      <c r="K169" s="27"/>
      <c r="L169" s="27"/>
      <c r="M169" s="27"/>
      <c r="N169" s="27"/>
      <c r="O169" s="27"/>
      <c r="P169" s="27"/>
      <c r="Q169" s="27"/>
      <c r="R169" s="27"/>
      <c r="S169" s="27"/>
      <c r="T169" s="27"/>
      <c r="U169" s="27"/>
      <c r="V169" s="27"/>
      <c r="W169" s="27"/>
      <c r="X169" s="27"/>
      <c r="Y169" s="27"/>
      <c r="Z169" s="27"/>
      <c r="AA169" s="27"/>
      <c r="AB169" s="27"/>
      <c r="AC169" s="27"/>
      <c r="AD169" s="27"/>
      <c r="AE169" s="27"/>
    </row>
    <row r="170" spans="1:31" ht="15.75" customHeight="1" x14ac:dyDescent="0.25">
      <c r="A170" s="27"/>
      <c r="B170" s="27"/>
      <c r="C170" s="26"/>
      <c r="D170" s="26"/>
      <c r="E170" s="26"/>
      <c r="F170" s="26"/>
      <c r="G170" s="26"/>
      <c r="H170" s="26"/>
      <c r="I170" s="27"/>
      <c r="J170" s="27"/>
      <c r="K170" s="27"/>
      <c r="L170" s="27"/>
      <c r="M170" s="27"/>
      <c r="N170" s="27"/>
      <c r="O170" s="27"/>
      <c r="P170" s="27"/>
      <c r="Q170" s="27"/>
      <c r="R170" s="27"/>
      <c r="S170" s="27"/>
      <c r="T170" s="27"/>
      <c r="U170" s="27"/>
      <c r="V170" s="27"/>
      <c r="W170" s="27"/>
      <c r="X170" s="27"/>
      <c r="Y170" s="27"/>
      <c r="Z170" s="27"/>
      <c r="AA170" s="27"/>
      <c r="AB170" s="27"/>
      <c r="AC170" s="27"/>
      <c r="AD170" s="27"/>
      <c r="AE170" s="27"/>
    </row>
    <row r="171" spans="1:31" ht="15.75" customHeight="1" x14ac:dyDescent="0.25">
      <c r="A171" s="27"/>
      <c r="B171" s="27"/>
      <c r="C171" s="26"/>
      <c r="D171" s="26"/>
      <c r="E171" s="26"/>
      <c r="F171" s="26"/>
      <c r="G171" s="26"/>
      <c r="H171" s="26"/>
      <c r="I171" s="27"/>
      <c r="J171" s="27"/>
      <c r="K171" s="27"/>
      <c r="L171" s="27"/>
      <c r="M171" s="27"/>
      <c r="N171" s="27"/>
      <c r="O171" s="27"/>
      <c r="P171" s="27"/>
      <c r="Q171" s="27"/>
      <c r="R171" s="27"/>
      <c r="S171" s="27"/>
      <c r="T171" s="27"/>
      <c r="U171" s="27"/>
      <c r="V171" s="27"/>
      <c r="W171" s="27"/>
      <c r="X171" s="27"/>
      <c r="Y171" s="27"/>
      <c r="Z171" s="27"/>
      <c r="AA171" s="27"/>
      <c r="AB171" s="27"/>
      <c r="AC171" s="27"/>
      <c r="AD171" s="27"/>
      <c r="AE171" s="27"/>
    </row>
    <row r="172" spans="1:31" ht="15.75" customHeight="1" x14ac:dyDescent="0.25">
      <c r="A172" s="27"/>
      <c r="B172" s="27"/>
      <c r="C172" s="26"/>
      <c r="D172" s="26"/>
      <c r="E172" s="26"/>
      <c r="F172" s="26"/>
      <c r="G172" s="26"/>
      <c r="H172" s="26"/>
      <c r="I172" s="27"/>
      <c r="J172" s="27"/>
      <c r="K172" s="27"/>
      <c r="L172" s="27"/>
      <c r="M172" s="27"/>
      <c r="N172" s="27"/>
      <c r="O172" s="27"/>
      <c r="P172" s="27"/>
      <c r="Q172" s="27"/>
      <c r="R172" s="27"/>
      <c r="S172" s="27"/>
      <c r="T172" s="27"/>
      <c r="U172" s="27"/>
      <c r="V172" s="27"/>
      <c r="W172" s="27"/>
      <c r="X172" s="27"/>
      <c r="Y172" s="27"/>
      <c r="Z172" s="27"/>
      <c r="AA172" s="27"/>
      <c r="AB172" s="27"/>
      <c r="AC172" s="27"/>
      <c r="AD172" s="27"/>
      <c r="AE172" s="27"/>
    </row>
    <row r="173" spans="1:31" ht="15.75" customHeight="1" x14ac:dyDescent="0.25">
      <c r="A173" s="27"/>
      <c r="B173" s="27"/>
      <c r="C173" s="26"/>
      <c r="D173" s="26"/>
      <c r="E173" s="26"/>
      <c r="F173" s="26"/>
      <c r="G173" s="26"/>
      <c r="H173" s="26"/>
      <c r="I173" s="27"/>
      <c r="J173" s="27"/>
      <c r="K173" s="27"/>
      <c r="L173" s="27"/>
      <c r="M173" s="27"/>
      <c r="N173" s="27"/>
      <c r="O173" s="27"/>
      <c r="P173" s="27"/>
      <c r="Q173" s="27"/>
      <c r="R173" s="27"/>
      <c r="S173" s="27"/>
      <c r="T173" s="27"/>
      <c r="U173" s="27"/>
      <c r="V173" s="27"/>
      <c r="W173" s="27"/>
      <c r="X173" s="27"/>
      <c r="Y173" s="27"/>
      <c r="Z173" s="27"/>
      <c r="AA173" s="27"/>
      <c r="AB173" s="27"/>
      <c r="AC173" s="27"/>
      <c r="AD173" s="27"/>
      <c r="AE173" s="27"/>
    </row>
    <row r="174" spans="1:31" ht="15.75" customHeight="1" x14ac:dyDescent="0.25">
      <c r="A174" s="27"/>
      <c r="B174" s="27"/>
      <c r="C174" s="26"/>
      <c r="D174" s="26"/>
      <c r="E174" s="26"/>
      <c r="F174" s="26"/>
      <c r="G174" s="26"/>
      <c r="H174" s="26"/>
      <c r="I174" s="27"/>
      <c r="J174" s="27"/>
      <c r="K174" s="27"/>
      <c r="L174" s="27"/>
      <c r="M174" s="27"/>
      <c r="N174" s="27"/>
      <c r="O174" s="27"/>
      <c r="P174" s="27"/>
      <c r="Q174" s="27"/>
      <c r="R174" s="27"/>
      <c r="S174" s="27"/>
      <c r="T174" s="27"/>
      <c r="U174" s="27"/>
      <c r="V174" s="27"/>
      <c r="W174" s="27"/>
      <c r="X174" s="27"/>
      <c r="Y174" s="27"/>
      <c r="Z174" s="27"/>
      <c r="AA174" s="27"/>
      <c r="AB174" s="27"/>
      <c r="AC174" s="27"/>
      <c r="AD174" s="27"/>
      <c r="AE174" s="27"/>
    </row>
    <row r="175" spans="1:31" ht="15.75" customHeight="1" x14ac:dyDescent="0.25">
      <c r="A175" s="27"/>
      <c r="B175" s="27"/>
      <c r="C175" s="26"/>
      <c r="D175" s="26"/>
      <c r="E175" s="26"/>
      <c r="F175" s="26"/>
      <c r="G175" s="26"/>
      <c r="H175" s="26"/>
      <c r="I175" s="27"/>
      <c r="J175" s="27"/>
      <c r="K175" s="27"/>
      <c r="L175" s="27"/>
      <c r="M175" s="27"/>
      <c r="N175" s="27"/>
      <c r="O175" s="27"/>
      <c r="P175" s="27"/>
      <c r="Q175" s="27"/>
      <c r="R175" s="27"/>
      <c r="S175" s="27"/>
      <c r="T175" s="27"/>
      <c r="U175" s="27"/>
      <c r="V175" s="27"/>
      <c r="W175" s="27"/>
      <c r="X175" s="27"/>
      <c r="Y175" s="27"/>
      <c r="Z175" s="27"/>
      <c r="AA175" s="27"/>
      <c r="AB175" s="27"/>
      <c r="AC175" s="27"/>
      <c r="AD175" s="27"/>
      <c r="AE175" s="27"/>
    </row>
    <row r="176" spans="1:31" ht="15.75" customHeight="1" x14ac:dyDescent="0.25">
      <c r="A176" s="27"/>
      <c r="B176" s="27"/>
      <c r="C176" s="26"/>
      <c r="D176" s="26"/>
      <c r="E176" s="26"/>
      <c r="F176" s="26"/>
      <c r="G176" s="26"/>
      <c r="H176" s="26"/>
      <c r="I176" s="27"/>
      <c r="J176" s="27"/>
      <c r="K176" s="27"/>
      <c r="L176" s="27"/>
      <c r="M176" s="27"/>
      <c r="N176" s="27"/>
      <c r="O176" s="27"/>
      <c r="P176" s="27"/>
      <c r="Q176" s="27"/>
      <c r="R176" s="27"/>
      <c r="S176" s="27"/>
      <c r="T176" s="27"/>
      <c r="U176" s="27"/>
      <c r="V176" s="27"/>
      <c r="W176" s="27"/>
      <c r="X176" s="27"/>
      <c r="Y176" s="27"/>
      <c r="Z176" s="27"/>
      <c r="AA176" s="27"/>
      <c r="AB176" s="27"/>
      <c r="AC176" s="27"/>
      <c r="AD176" s="27"/>
      <c r="AE176" s="27"/>
    </row>
    <row r="177" spans="1:31" ht="15.75" customHeight="1" x14ac:dyDescent="0.25">
      <c r="A177" s="27"/>
      <c r="B177" s="27"/>
      <c r="C177" s="26"/>
      <c r="D177" s="26"/>
      <c r="E177" s="26"/>
      <c r="F177" s="26"/>
      <c r="G177" s="26"/>
      <c r="H177" s="26"/>
      <c r="I177" s="27"/>
      <c r="J177" s="27"/>
      <c r="K177" s="27"/>
      <c r="L177" s="27"/>
      <c r="M177" s="27"/>
      <c r="N177" s="27"/>
      <c r="O177" s="27"/>
      <c r="P177" s="27"/>
      <c r="Q177" s="27"/>
      <c r="R177" s="27"/>
      <c r="S177" s="27"/>
      <c r="T177" s="27"/>
      <c r="U177" s="27"/>
      <c r="V177" s="27"/>
      <c r="W177" s="27"/>
      <c r="X177" s="27"/>
      <c r="Y177" s="27"/>
      <c r="Z177" s="27"/>
      <c r="AA177" s="27"/>
      <c r="AB177" s="27"/>
      <c r="AC177" s="27"/>
      <c r="AD177" s="27"/>
      <c r="AE177" s="27"/>
    </row>
    <row r="178" spans="1:31" ht="15.75" customHeight="1" x14ac:dyDescent="0.25">
      <c r="A178" s="27"/>
      <c r="B178" s="27"/>
      <c r="C178" s="26"/>
      <c r="D178" s="26"/>
      <c r="E178" s="26"/>
      <c r="F178" s="26"/>
      <c r="G178" s="26"/>
      <c r="H178" s="26"/>
      <c r="I178" s="27"/>
      <c r="J178" s="27"/>
      <c r="K178" s="27"/>
      <c r="L178" s="27"/>
      <c r="M178" s="27"/>
      <c r="N178" s="27"/>
      <c r="O178" s="27"/>
      <c r="P178" s="27"/>
      <c r="Q178" s="27"/>
      <c r="R178" s="27"/>
      <c r="S178" s="27"/>
      <c r="T178" s="27"/>
      <c r="U178" s="27"/>
      <c r="V178" s="27"/>
      <c r="W178" s="27"/>
      <c r="X178" s="27"/>
      <c r="Y178" s="27"/>
      <c r="Z178" s="27"/>
      <c r="AA178" s="27"/>
      <c r="AB178" s="27"/>
      <c r="AC178" s="27"/>
      <c r="AD178" s="27"/>
      <c r="AE178" s="27"/>
    </row>
    <row r="179" spans="1:31" ht="15.75" customHeight="1" x14ac:dyDescent="0.25">
      <c r="A179" s="27"/>
      <c r="B179" s="27"/>
      <c r="C179" s="26"/>
      <c r="D179" s="26"/>
      <c r="E179" s="26"/>
      <c r="F179" s="26"/>
      <c r="G179" s="26"/>
      <c r="H179" s="26"/>
      <c r="I179" s="27"/>
      <c r="J179" s="27"/>
      <c r="K179" s="27"/>
      <c r="L179" s="27"/>
      <c r="M179" s="27"/>
      <c r="N179" s="27"/>
      <c r="O179" s="27"/>
      <c r="P179" s="27"/>
      <c r="Q179" s="27"/>
      <c r="R179" s="27"/>
      <c r="S179" s="27"/>
      <c r="T179" s="27"/>
      <c r="U179" s="27"/>
      <c r="V179" s="27"/>
      <c r="W179" s="27"/>
      <c r="X179" s="27"/>
      <c r="Y179" s="27"/>
      <c r="Z179" s="27"/>
      <c r="AA179" s="27"/>
      <c r="AB179" s="27"/>
      <c r="AC179" s="27"/>
      <c r="AD179" s="27"/>
      <c r="AE179" s="27"/>
    </row>
    <row r="180" spans="1:31" ht="15.75" customHeight="1" x14ac:dyDescent="0.25">
      <c r="A180" s="27"/>
      <c r="B180" s="27"/>
      <c r="C180" s="26"/>
      <c r="D180" s="26"/>
      <c r="E180" s="26"/>
      <c r="F180" s="26"/>
      <c r="G180" s="26"/>
      <c r="H180" s="26"/>
      <c r="I180" s="27"/>
      <c r="J180" s="27"/>
      <c r="K180" s="27"/>
      <c r="L180" s="27"/>
      <c r="M180" s="27"/>
      <c r="N180" s="27"/>
      <c r="O180" s="27"/>
      <c r="P180" s="27"/>
      <c r="Q180" s="27"/>
      <c r="R180" s="27"/>
      <c r="S180" s="27"/>
      <c r="T180" s="27"/>
      <c r="U180" s="27"/>
      <c r="V180" s="27"/>
      <c r="W180" s="27"/>
      <c r="X180" s="27"/>
      <c r="Y180" s="27"/>
      <c r="Z180" s="27"/>
      <c r="AA180" s="27"/>
      <c r="AB180" s="27"/>
      <c r="AC180" s="27"/>
      <c r="AD180" s="27"/>
      <c r="AE180" s="27"/>
    </row>
    <row r="181" spans="1:31" ht="15.75" customHeight="1" x14ac:dyDescent="0.25">
      <c r="A181" s="27"/>
      <c r="B181" s="27"/>
      <c r="C181" s="26"/>
      <c r="D181" s="26"/>
      <c r="E181" s="26"/>
      <c r="F181" s="26"/>
      <c r="G181" s="26"/>
      <c r="H181" s="26"/>
      <c r="I181" s="27"/>
      <c r="J181" s="27"/>
      <c r="K181" s="27"/>
      <c r="L181" s="27"/>
      <c r="M181" s="27"/>
      <c r="N181" s="27"/>
      <c r="O181" s="27"/>
      <c r="P181" s="27"/>
      <c r="Q181" s="27"/>
      <c r="R181" s="27"/>
      <c r="S181" s="27"/>
      <c r="T181" s="27"/>
      <c r="U181" s="27"/>
      <c r="V181" s="27"/>
      <c r="W181" s="27"/>
      <c r="X181" s="27"/>
      <c r="Y181" s="27"/>
      <c r="Z181" s="27"/>
      <c r="AA181" s="27"/>
      <c r="AB181" s="27"/>
      <c r="AC181" s="27"/>
      <c r="AD181" s="27"/>
      <c r="AE181" s="27"/>
    </row>
    <row r="182" spans="1:31" ht="15.75" customHeight="1" x14ac:dyDescent="0.25">
      <c r="A182" s="27"/>
      <c r="B182" s="27"/>
      <c r="C182" s="26"/>
      <c r="D182" s="26"/>
      <c r="E182" s="26"/>
      <c r="F182" s="26"/>
      <c r="G182" s="26"/>
      <c r="H182" s="26"/>
      <c r="I182" s="27"/>
      <c r="J182" s="27"/>
      <c r="K182" s="27"/>
      <c r="L182" s="27"/>
      <c r="M182" s="27"/>
      <c r="N182" s="27"/>
      <c r="O182" s="27"/>
      <c r="P182" s="27"/>
      <c r="Q182" s="27"/>
      <c r="R182" s="27"/>
      <c r="S182" s="27"/>
      <c r="T182" s="27"/>
      <c r="U182" s="27"/>
      <c r="V182" s="27"/>
      <c r="W182" s="27"/>
      <c r="X182" s="27"/>
      <c r="Y182" s="27"/>
      <c r="Z182" s="27"/>
      <c r="AA182" s="27"/>
      <c r="AB182" s="27"/>
      <c r="AC182" s="27"/>
      <c r="AD182" s="27"/>
      <c r="AE182" s="27"/>
    </row>
    <row r="183" spans="1:31" ht="15.75" customHeight="1" x14ac:dyDescent="0.25">
      <c r="A183" s="27"/>
      <c r="B183" s="27"/>
      <c r="C183" s="26"/>
      <c r="D183" s="26"/>
      <c r="E183" s="26"/>
      <c r="F183" s="26"/>
      <c r="G183" s="26"/>
      <c r="H183" s="26"/>
      <c r="I183" s="27"/>
      <c r="J183" s="27"/>
      <c r="K183" s="27"/>
      <c r="L183" s="27"/>
      <c r="M183" s="27"/>
      <c r="N183" s="27"/>
      <c r="O183" s="27"/>
      <c r="P183" s="27"/>
      <c r="Q183" s="27"/>
      <c r="R183" s="27"/>
      <c r="S183" s="27"/>
      <c r="T183" s="27"/>
      <c r="U183" s="27"/>
      <c r="V183" s="27"/>
      <c r="W183" s="27"/>
      <c r="X183" s="27"/>
      <c r="Y183" s="27"/>
      <c r="Z183" s="27"/>
      <c r="AA183" s="27"/>
      <c r="AB183" s="27"/>
      <c r="AC183" s="27"/>
      <c r="AD183" s="27"/>
      <c r="AE183" s="27"/>
    </row>
    <row r="184" spans="1:31" ht="15.75" customHeight="1" x14ac:dyDescent="0.25">
      <c r="A184" s="27"/>
      <c r="B184" s="27"/>
      <c r="C184" s="26"/>
      <c r="D184" s="26"/>
      <c r="E184" s="26"/>
      <c r="F184" s="26"/>
      <c r="G184" s="26"/>
      <c r="H184" s="26"/>
      <c r="I184" s="27"/>
      <c r="J184" s="27"/>
      <c r="K184" s="27"/>
      <c r="L184" s="27"/>
      <c r="M184" s="27"/>
      <c r="N184" s="27"/>
      <c r="O184" s="27"/>
      <c r="P184" s="27"/>
      <c r="Q184" s="27"/>
      <c r="R184" s="27"/>
      <c r="S184" s="27"/>
      <c r="T184" s="27"/>
      <c r="U184" s="27"/>
      <c r="V184" s="27"/>
      <c r="W184" s="27"/>
      <c r="X184" s="27"/>
      <c r="Y184" s="27"/>
      <c r="Z184" s="27"/>
      <c r="AA184" s="27"/>
      <c r="AB184" s="27"/>
      <c r="AC184" s="27"/>
      <c r="AD184" s="27"/>
      <c r="AE184" s="27"/>
    </row>
    <row r="185" spans="1:31" ht="15.75" customHeight="1" x14ac:dyDescent="0.25">
      <c r="A185" s="27"/>
      <c r="B185" s="27"/>
      <c r="C185" s="26"/>
      <c r="D185" s="26"/>
      <c r="E185" s="26"/>
      <c r="F185" s="26"/>
      <c r="G185" s="26"/>
      <c r="H185" s="26"/>
      <c r="I185" s="27"/>
      <c r="J185" s="27"/>
      <c r="K185" s="27"/>
      <c r="L185" s="27"/>
      <c r="M185" s="27"/>
      <c r="N185" s="27"/>
      <c r="O185" s="27"/>
      <c r="P185" s="27"/>
      <c r="Q185" s="27"/>
      <c r="R185" s="27"/>
      <c r="S185" s="27"/>
      <c r="T185" s="27"/>
      <c r="U185" s="27"/>
      <c r="V185" s="27"/>
      <c r="W185" s="27"/>
      <c r="X185" s="27"/>
      <c r="Y185" s="27"/>
      <c r="Z185" s="27"/>
      <c r="AA185" s="27"/>
      <c r="AB185" s="27"/>
      <c r="AC185" s="27"/>
      <c r="AD185" s="27"/>
      <c r="AE185" s="27"/>
    </row>
    <row r="186" spans="1:31" ht="15.75" customHeight="1" x14ac:dyDescent="0.25">
      <c r="A186" s="27"/>
      <c r="B186" s="27"/>
      <c r="C186" s="26"/>
      <c r="D186" s="26"/>
      <c r="E186" s="26"/>
      <c r="F186" s="26"/>
      <c r="G186" s="26"/>
      <c r="H186" s="26"/>
      <c r="I186" s="27"/>
      <c r="J186" s="27"/>
      <c r="K186" s="27"/>
      <c r="L186" s="27"/>
      <c r="M186" s="27"/>
      <c r="N186" s="27"/>
      <c r="O186" s="27"/>
      <c r="P186" s="27"/>
      <c r="Q186" s="27"/>
      <c r="R186" s="27"/>
      <c r="S186" s="27"/>
      <c r="T186" s="27"/>
      <c r="U186" s="27"/>
      <c r="V186" s="27"/>
      <c r="W186" s="27"/>
      <c r="X186" s="27"/>
      <c r="Y186" s="27"/>
      <c r="Z186" s="27"/>
      <c r="AA186" s="27"/>
      <c r="AB186" s="27"/>
      <c r="AC186" s="27"/>
      <c r="AD186" s="27"/>
      <c r="AE186" s="27"/>
    </row>
    <row r="187" spans="1:31" ht="15.75" customHeight="1" x14ac:dyDescent="0.25">
      <c r="A187" s="27"/>
      <c r="B187" s="27"/>
      <c r="C187" s="26"/>
      <c r="D187" s="26"/>
      <c r="E187" s="26"/>
      <c r="F187" s="26"/>
      <c r="G187" s="26"/>
      <c r="H187" s="26"/>
      <c r="I187" s="27"/>
      <c r="J187" s="27"/>
      <c r="K187" s="27"/>
      <c r="L187" s="27"/>
      <c r="M187" s="27"/>
      <c r="N187" s="27"/>
      <c r="O187" s="27"/>
      <c r="P187" s="27"/>
      <c r="Q187" s="27"/>
      <c r="R187" s="27"/>
      <c r="S187" s="27"/>
      <c r="T187" s="27"/>
      <c r="U187" s="27"/>
      <c r="V187" s="27"/>
      <c r="W187" s="27"/>
      <c r="X187" s="27"/>
      <c r="Y187" s="27"/>
      <c r="Z187" s="27"/>
      <c r="AA187" s="27"/>
      <c r="AB187" s="27"/>
      <c r="AC187" s="27"/>
      <c r="AD187" s="27"/>
      <c r="AE187" s="27"/>
    </row>
    <row r="188" spans="1:31" ht="15.75" customHeight="1" x14ac:dyDescent="0.25">
      <c r="A188" s="27"/>
      <c r="B188" s="27"/>
      <c r="C188" s="26"/>
      <c r="D188" s="26"/>
      <c r="E188" s="26"/>
      <c r="F188" s="26"/>
      <c r="G188" s="26"/>
      <c r="H188" s="26"/>
      <c r="I188" s="27"/>
      <c r="J188" s="27"/>
      <c r="K188" s="27"/>
      <c r="L188" s="27"/>
      <c r="M188" s="27"/>
      <c r="N188" s="27"/>
      <c r="O188" s="27"/>
      <c r="P188" s="27"/>
      <c r="Q188" s="27"/>
      <c r="R188" s="27"/>
      <c r="S188" s="27"/>
      <c r="T188" s="27"/>
      <c r="U188" s="27"/>
      <c r="V188" s="27"/>
      <c r="W188" s="27"/>
      <c r="X188" s="27"/>
      <c r="Y188" s="27"/>
      <c r="Z188" s="27"/>
      <c r="AA188" s="27"/>
      <c r="AB188" s="27"/>
      <c r="AC188" s="27"/>
      <c r="AD188" s="27"/>
      <c r="AE188" s="27"/>
    </row>
    <row r="189" spans="1:31" ht="15.75" customHeight="1" x14ac:dyDescent="0.25">
      <c r="A189" s="27"/>
      <c r="B189" s="27"/>
      <c r="C189" s="26"/>
      <c r="D189" s="26"/>
      <c r="E189" s="26"/>
      <c r="F189" s="26"/>
      <c r="G189" s="26"/>
      <c r="H189" s="26"/>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row>
    <row r="190" spans="1:31" ht="15.75" customHeight="1" x14ac:dyDescent="0.25">
      <c r="A190" s="27"/>
      <c r="B190" s="27"/>
      <c r="C190" s="26"/>
      <c r="D190" s="26"/>
      <c r="E190" s="26"/>
      <c r="F190" s="26"/>
      <c r="G190" s="26"/>
      <c r="H190" s="26"/>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row>
    <row r="191" spans="1:31" ht="15.75" customHeight="1" x14ac:dyDescent="0.25">
      <c r="A191" s="27"/>
      <c r="B191" s="27"/>
      <c r="C191" s="26"/>
      <c r="D191" s="26"/>
      <c r="E191" s="26"/>
      <c r="F191" s="26"/>
      <c r="G191" s="26"/>
      <c r="H191" s="26"/>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row>
    <row r="192" spans="1:31" ht="15.75" customHeight="1" x14ac:dyDescent="0.25">
      <c r="A192" s="27"/>
      <c r="B192" s="27"/>
      <c r="C192" s="26"/>
      <c r="D192" s="26"/>
      <c r="E192" s="26"/>
      <c r="F192" s="26"/>
      <c r="G192" s="26"/>
      <c r="H192" s="26"/>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row>
    <row r="193" spans="1:31" ht="15.75" customHeight="1" x14ac:dyDescent="0.25">
      <c r="A193" s="27"/>
      <c r="B193" s="27"/>
      <c r="C193" s="26"/>
      <c r="D193" s="26"/>
      <c r="E193" s="26"/>
      <c r="F193" s="26"/>
      <c r="G193" s="26"/>
      <c r="H193" s="26"/>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row>
    <row r="194" spans="1:31" ht="15.75" customHeight="1" x14ac:dyDescent="0.25">
      <c r="A194" s="27"/>
      <c r="B194" s="27"/>
      <c r="C194" s="26"/>
      <c r="D194" s="26"/>
      <c r="E194" s="26"/>
      <c r="F194" s="26"/>
      <c r="G194" s="26"/>
      <c r="H194" s="26"/>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row>
    <row r="195" spans="1:31" ht="15.75" customHeight="1" x14ac:dyDescent="0.25">
      <c r="A195" s="27"/>
      <c r="B195" s="27"/>
      <c r="C195" s="26"/>
      <c r="D195" s="26"/>
      <c r="E195" s="26"/>
      <c r="F195" s="26"/>
      <c r="G195" s="26"/>
      <c r="H195" s="26"/>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row>
    <row r="196" spans="1:31" ht="15.75" customHeight="1" x14ac:dyDescent="0.25">
      <c r="A196" s="27"/>
      <c r="B196" s="27"/>
      <c r="C196" s="26"/>
      <c r="D196" s="26"/>
      <c r="E196" s="26"/>
      <c r="F196" s="26"/>
      <c r="G196" s="26"/>
      <c r="H196" s="26"/>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row>
    <row r="197" spans="1:31" ht="15.75" customHeight="1" x14ac:dyDescent="0.25">
      <c r="A197" s="27"/>
      <c r="B197" s="27"/>
      <c r="C197" s="26"/>
      <c r="D197" s="26"/>
      <c r="E197" s="26"/>
      <c r="F197" s="26"/>
      <c r="G197" s="26"/>
      <c r="H197" s="26"/>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row>
    <row r="198" spans="1:31" ht="15.75" customHeight="1" x14ac:dyDescent="0.25">
      <c r="A198" s="27"/>
      <c r="B198" s="27"/>
      <c r="C198" s="26"/>
      <c r="D198" s="26"/>
      <c r="E198" s="26"/>
      <c r="F198" s="26"/>
      <c r="G198" s="26"/>
      <c r="H198" s="26"/>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row>
    <row r="199" spans="1:31" ht="15.75" customHeight="1" x14ac:dyDescent="0.25">
      <c r="A199" s="27"/>
      <c r="B199" s="27"/>
      <c r="C199" s="26"/>
      <c r="D199" s="26"/>
      <c r="E199" s="26"/>
      <c r="F199" s="26"/>
      <c r="G199" s="26"/>
      <c r="H199" s="26"/>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row>
    <row r="200" spans="1:31" ht="15.75" customHeight="1" x14ac:dyDescent="0.25">
      <c r="A200" s="27"/>
      <c r="B200" s="27"/>
      <c r="C200" s="26"/>
      <c r="D200" s="26"/>
      <c r="E200" s="26"/>
      <c r="F200" s="26"/>
      <c r="G200" s="26"/>
      <c r="H200" s="26"/>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row>
    <row r="201" spans="1:31" ht="15.75" customHeight="1" x14ac:dyDescent="0.25">
      <c r="A201" s="27"/>
      <c r="B201" s="27"/>
      <c r="C201" s="26"/>
      <c r="D201" s="26"/>
      <c r="E201" s="26"/>
      <c r="F201" s="26"/>
      <c r="G201" s="26"/>
      <c r="H201" s="26"/>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row>
    <row r="202" spans="1:31" ht="15.75" customHeight="1" x14ac:dyDescent="0.25">
      <c r="A202" s="27"/>
      <c r="B202" s="27"/>
      <c r="C202" s="26"/>
      <c r="D202" s="26"/>
      <c r="E202" s="26"/>
      <c r="F202" s="26"/>
      <c r="G202" s="26"/>
      <c r="H202" s="26"/>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row>
    <row r="203" spans="1:31" ht="15.75" customHeight="1" x14ac:dyDescent="0.25">
      <c r="A203" s="27"/>
      <c r="B203" s="27"/>
      <c r="C203" s="26"/>
      <c r="D203" s="26"/>
      <c r="E203" s="26"/>
      <c r="F203" s="26"/>
      <c r="G203" s="26"/>
      <c r="H203" s="26"/>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row>
    <row r="204" spans="1:31" ht="15.75" customHeight="1" x14ac:dyDescent="0.25">
      <c r="A204" s="27"/>
      <c r="B204" s="27"/>
      <c r="C204" s="26"/>
      <c r="D204" s="26"/>
      <c r="E204" s="26"/>
      <c r="F204" s="26"/>
      <c r="G204" s="26"/>
      <c r="H204" s="26"/>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row>
    <row r="205" spans="1:31" ht="15.75" customHeight="1" x14ac:dyDescent="0.25">
      <c r="A205" s="27"/>
      <c r="B205" s="27"/>
      <c r="C205" s="26"/>
      <c r="D205" s="26"/>
      <c r="E205" s="26"/>
      <c r="F205" s="26"/>
      <c r="G205" s="26"/>
      <c r="H205" s="26"/>
      <c r="I205" s="27"/>
      <c r="J205" s="27"/>
      <c r="K205" s="27"/>
      <c r="L205" s="27"/>
      <c r="M205" s="27"/>
      <c r="N205" s="27"/>
      <c r="O205" s="27"/>
      <c r="P205" s="27"/>
      <c r="Q205" s="27"/>
      <c r="R205" s="27"/>
      <c r="S205" s="27"/>
      <c r="T205" s="27"/>
      <c r="U205" s="27"/>
      <c r="V205" s="27"/>
      <c r="W205" s="27"/>
      <c r="X205" s="27"/>
      <c r="Y205" s="27"/>
      <c r="Z205" s="27"/>
      <c r="AA205" s="27"/>
      <c r="AB205" s="27"/>
      <c r="AC205" s="27"/>
      <c r="AD205" s="27"/>
      <c r="AE205" s="27"/>
    </row>
    <row r="206" spans="1:31" ht="15.75" customHeight="1" x14ac:dyDescent="0.25">
      <c r="A206" s="27"/>
      <c r="B206" s="27"/>
      <c r="C206" s="26"/>
      <c r="D206" s="26"/>
      <c r="E206" s="26"/>
      <c r="F206" s="26"/>
      <c r="G206" s="26"/>
      <c r="H206" s="26"/>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row>
    <row r="207" spans="1:31" ht="15.75" customHeight="1" x14ac:dyDescent="0.25">
      <c r="A207" s="27"/>
      <c r="B207" s="27"/>
      <c r="C207" s="26"/>
      <c r="D207" s="26"/>
      <c r="E207" s="26"/>
      <c r="F207" s="26"/>
      <c r="G207" s="26"/>
      <c r="H207" s="26"/>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row>
    <row r="208" spans="1:31" ht="15.75" customHeight="1" x14ac:dyDescent="0.25">
      <c r="A208" s="27"/>
      <c r="B208" s="27"/>
      <c r="C208" s="26"/>
      <c r="D208" s="26"/>
      <c r="E208" s="26"/>
      <c r="F208" s="26"/>
      <c r="G208" s="26"/>
      <c r="H208" s="26"/>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row>
    <row r="209" spans="1:31" ht="15.75" customHeight="1" x14ac:dyDescent="0.25">
      <c r="A209" s="27"/>
      <c r="B209" s="27"/>
      <c r="C209" s="26"/>
      <c r="D209" s="26"/>
      <c r="E209" s="26"/>
      <c r="F209" s="26"/>
      <c r="G209" s="26"/>
      <c r="H209" s="26"/>
      <c r="I209" s="27"/>
      <c r="J209" s="27"/>
      <c r="K209" s="27"/>
      <c r="L209" s="27"/>
      <c r="M209" s="27"/>
      <c r="N209" s="27"/>
      <c r="O209" s="27"/>
      <c r="P209" s="27"/>
      <c r="Q209" s="27"/>
      <c r="R209" s="27"/>
      <c r="S209" s="27"/>
      <c r="T209" s="27"/>
      <c r="U209" s="27"/>
      <c r="V209" s="27"/>
      <c r="W209" s="27"/>
      <c r="X209" s="27"/>
      <c r="Y209" s="27"/>
      <c r="Z209" s="27"/>
      <c r="AA209" s="27"/>
      <c r="AB209" s="27"/>
      <c r="AC209" s="27"/>
      <c r="AD209" s="27"/>
      <c r="AE209" s="27"/>
    </row>
    <row r="210" spans="1:31" ht="15.75" customHeight="1" x14ac:dyDescent="0.25">
      <c r="A210" s="27"/>
      <c r="B210" s="27"/>
      <c r="C210" s="26"/>
      <c r="D210" s="26"/>
      <c r="E210" s="26"/>
      <c r="F210" s="26"/>
      <c r="G210" s="26"/>
      <c r="H210" s="26"/>
      <c r="I210" s="27"/>
      <c r="J210" s="27"/>
      <c r="K210" s="27"/>
      <c r="L210" s="27"/>
      <c r="M210" s="27"/>
      <c r="N210" s="27"/>
      <c r="O210" s="27"/>
      <c r="P210" s="27"/>
      <c r="Q210" s="27"/>
      <c r="R210" s="27"/>
      <c r="S210" s="27"/>
      <c r="T210" s="27"/>
      <c r="U210" s="27"/>
      <c r="V210" s="27"/>
      <c r="W210" s="27"/>
      <c r="X210" s="27"/>
      <c r="Y210" s="27"/>
      <c r="Z210" s="27"/>
      <c r="AA210" s="27"/>
      <c r="AB210" s="27"/>
      <c r="AC210" s="27"/>
      <c r="AD210" s="27"/>
      <c r="AE210" s="27"/>
    </row>
    <row r="211" spans="1:31" ht="15.75" customHeight="1" x14ac:dyDescent="0.25">
      <c r="A211" s="27"/>
      <c r="B211" s="27"/>
      <c r="C211" s="26"/>
      <c r="D211" s="26"/>
      <c r="E211" s="26"/>
      <c r="F211" s="26"/>
      <c r="G211" s="26"/>
      <c r="H211" s="26"/>
      <c r="I211" s="27"/>
      <c r="J211" s="27"/>
      <c r="K211" s="27"/>
      <c r="L211" s="27"/>
      <c r="M211" s="27"/>
      <c r="N211" s="27"/>
      <c r="O211" s="27"/>
      <c r="P211" s="27"/>
      <c r="Q211" s="27"/>
      <c r="R211" s="27"/>
      <c r="S211" s="27"/>
      <c r="T211" s="27"/>
      <c r="U211" s="27"/>
      <c r="V211" s="27"/>
      <c r="W211" s="27"/>
      <c r="X211" s="27"/>
      <c r="Y211" s="27"/>
      <c r="Z211" s="27"/>
      <c r="AA211" s="27"/>
      <c r="AB211" s="27"/>
      <c r="AC211" s="27"/>
      <c r="AD211" s="27"/>
      <c r="AE211" s="27"/>
    </row>
    <row r="212" spans="1:31" ht="15.75" customHeight="1" x14ac:dyDescent="0.25">
      <c r="A212" s="27"/>
      <c r="B212" s="27"/>
      <c r="C212" s="26"/>
      <c r="D212" s="26"/>
      <c r="E212" s="26"/>
      <c r="F212" s="26"/>
      <c r="G212" s="26"/>
      <c r="H212" s="26"/>
      <c r="I212" s="27"/>
      <c r="J212" s="27"/>
      <c r="K212" s="27"/>
      <c r="L212" s="27"/>
      <c r="M212" s="27"/>
      <c r="N212" s="27"/>
      <c r="O212" s="27"/>
      <c r="P212" s="27"/>
      <c r="Q212" s="27"/>
      <c r="R212" s="27"/>
      <c r="S212" s="27"/>
      <c r="T212" s="27"/>
      <c r="U212" s="27"/>
      <c r="V212" s="27"/>
      <c r="W212" s="27"/>
      <c r="X212" s="27"/>
      <c r="Y212" s="27"/>
      <c r="Z212" s="27"/>
      <c r="AA212" s="27"/>
      <c r="AB212" s="27"/>
      <c r="AC212" s="27"/>
      <c r="AD212" s="27"/>
      <c r="AE212" s="27"/>
    </row>
    <row r="213" spans="1:31" ht="15.75" customHeight="1" x14ac:dyDescent="0.25">
      <c r="A213" s="27"/>
      <c r="B213" s="27"/>
      <c r="C213" s="26"/>
      <c r="D213" s="26"/>
      <c r="E213" s="26"/>
      <c r="F213" s="26"/>
      <c r="G213" s="26"/>
      <c r="H213" s="26"/>
      <c r="I213" s="27"/>
      <c r="J213" s="27"/>
      <c r="K213" s="27"/>
      <c r="L213" s="27"/>
      <c r="M213" s="27"/>
      <c r="N213" s="27"/>
      <c r="O213" s="27"/>
      <c r="P213" s="27"/>
      <c r="Q213" s="27"/>
      <c r="R213" s="27"/>
      <c r="S213" s="27"/>
      <c r="T213" s="27"/>
      <c r="U213" s="27"/>
      <c r="V213" s="27"/>
      <c r="W213" s="27"/>
      <c r="X213" s="27"/>
      <c r="Y213" s="27"/>
      <c r="Z213" s="27"/>
      <c r="AA213" s="27"/>
      <c r="AB213" s="27"/>
      <c r="AC213" s="27"/>
      <c r="AD213" s="27"/>
      <c r="AE213" s="27"/>
    </row>
    <row r="214" spans="1:31" ht="15.75" customHeight="1" x14ac:dyDescent="0.25">
      <c r="A214" s="27"/>
      <c r="B214" s="27"/>
      <c r="C214" s="26"/>
      <c r="D214" s="26"/>
      <c r="E214" s="26"/>
      <c r="F214" s="26"/>
      <c r="G214" s="26"/>
      <c r="H214" s="26"/>
      <c r="I214" s="27"/>
      <c r="J214" s="27"/>
      <c r="K214" s="27"/>
      <c r="L214" s="27"/>
      <c r="M214" s="27"/>
      <c r="N214" s="27"/>
      <c r="O214" s="27"/>
      <c r="P214" s="27"/>
      <c r="Q214" s="27"/>
      <c r="R214" s="27"/>
      <c r="S214" s="27"/>
      <c r="T214" s="27"/>
      <c r="U214" s="27"/>
      <c r="V214" s="27"/>
      <c r="W214" s="27"/>
      <c r="X214" s="27"/>
      <c r="Y214" s="27"/>
      <c r="Z214" s="27"/>
      <c r="AA214" s="27"/>
      <c r="AB214" s="27"/>
      <c r="AC214" s="27"/>
      <c r="AD214" s="27"/>
      <c r="AE214" s="27"/>
    </row>
    <row r="215" spans="1:31" ht="15.75" customHeight="1" x14ac:dyDescent="0.25">
      <c r="A215" s="27"/>
      <c r="B215" s="27"/>
      <c r="C215" s="26"/>
      <c r="D215" s="26"/>
      <c r="E215" s="26"/>
      <c r="F215" s="26"/>
      <c r="G215" s="26"/>
      <c r="H215" s="26"/>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row>
    <row r="216" spans="1:31" ht="15.75" customHeight="1" x14ac:dyDescent="0.25">
      <c r="A216" s="27"/>
      <c r="B216" s="27"/>
      <c r="C216" s="26"/>
      <c r="D216" s="26"/>
      <c r="E216" s="26"/>
      <c r="F216" s="26"/>
      <c r="G216" s="26"/>
      <c r="H216" s="26"/>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row>
    <row r="217" spans="1:31" ht="15.75" customHeight="1" x14ac:dyDescent="0.2"/>
    <row r="218" spans="1:31" ht="15.75" customHeight="1" x14ac:dyDescent="0.2"/>
    <row r="219" spans="1:31" ht="15.75" customHeight="1" x14ac:dyDescent="0.2"/>
    <row r="220" spans="1:31" ht="15.75" customHeight="1" x14ac:dyDescent="0.2"/>
    <row r="221" spans="1:31" ht="15.75" customHeight="1" x14ac:dyDescent="0.2"/>
    <row r="222" spans="1:31" ht="15.75" customHeight="1" x14ac:dyDescent="0.2"/>
    <row r="223" spans="1:31" ht="15.75" customHeight="1" x14ac:dyDescent="0.2"/>
    <row r="224" spans="1:31"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23">
    <mergeCell ref="K14:N14"/>
    <mergeCell ref="A5:N6"/>
    <mergeCell ref="A1:N1"/>
    <mergeCell ref="A2:N2"/>
    <mergeCell ref="A3:N3"/>
    <mergeCell ref="A7:N8"/>
    <mergeCell ref="K9:N9"/>
    <mergeCell ref="K10:N10"/>
    <mergeCell ref="K11:N11"/>
    <mergeCell ref="K12:N12"/>
    <mergeCell ref="K13:N13"/>
    <mergeCell ref="C14:F14"/>
    <mergeCell ref="G9:J9"/>
    <mergeCell ref="G10:J10"/>
    <mergeCell ref="G11:J11"/>
    <mergeCell ref="C9:F9"/>
    <mergeCell ref="G14:J14"/>
    <mergeCell ref="C10:F10"/>
    <mergeCell ref="C11:F11"/>
    <mergeCell ref="C12:F12"/>
    <mergeCell ref="C13:F13"/>
    <mergeCell ref="G12:J12"/>
    <mergeCell ref="G13:J13"/>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H72"/>
  <sheetViews>
    <sheetView view="pageBreakPreview" topLeftCell="A4" zoomScaleNormal="100" zoomScaleSheetLayoutView="100" workbookViewId="0">
      <selection activeCell="H12" sqref="H12:H14"/>
    </sheetView>
  </sheetViews>
  <sheetFormatPr baseColWidth="10" defaultRowHeight="12" x14ac:dyDescent="0.25"/>
  <cols>
    <col min="1" max="1" width="14.42578125" style="1" customWidth="1"/>
    <col min="2" max="2" width="22.42578125" style="1" customWidth="1"/>
    <col min="3" max="3" width="16.28515625" style="1" customWidth="1"/>
    <col min="4" max="4" width="52.5703125" style="1" customWidth="1"/>
    <col min="5" max="5" width="27.7109375" style="1" customWidth="1"/>
    <col min="6" max="6" width="18.42578125" style="1" customWidth="1"/>
    <col min="7" max="7" width="21.85546875" style="1" customWidth="1"/>
    <col min="8" max="8" width="14.85546875" style="1" customWidth="1"/>
    <col min="9" max="16384" width="11.42578125" style="1"/>
  </cols>
  <sheetData>
    <row r="1" spans="1:8" ht="12" customHeight="1" x14ac:dyDescent="0.25">
      <c r="A1" s="189" t="s">
        <v>0</v>
      </c>
      <c r="B1" s="189"/>
      <c r="C1" s="189"/>
      <c r="D1" s="189"/>
      <c r="E1" s="189"/>
      <c r="F1" s="189"/>
      <c r="G1" s="189"/>
      <c r="H1" s="189"/>
    </row>
    <row r="2" spans="1:8" ht="18.75" customHeight="1" x14ac:dyDescent="0.25">
      <c r="A2" s="203" t="s">
        <v>91</v>
      </c>
      <c r="B2" s="189"/>
      <c r="C2" s="189"/>
      <c r="D2" s="189"/>
      <c r="E2" s="189"/>
      <c r="F2" s="189"/>
      <c r="G2" s="189"/>
      <c r="H2" s="189"/>
    </row>
    <row r="3" spans="1:8" ht="16.5" customHeight="1" x14ac:dyDescent="0.25">
      <c r="A3" s="189" t="s">
        <v>89</v>
      </c>
      <c r="B3" s="189"/>
      <c r="C3" s="189"/>
      <c r="D3" s="189"/>
      <c r="E3" s="189"/>
      <c r="F3" s="189"/>
      <c r="G3" s="189"/>
      <c r="H3" s="189"/>
    </row>
    <row r="4" spans="1:8" ht="12" customHeight="1" x14ac:dyDescent="0.25">
      <c r="A4" s="189" t="s">
        <v>90</v>
      </c>
      <c r="B4" s="189"/>
      <c r="C4" s="189"/>
      <c r="D4" s="189"/>
      <c r="E4" s="189"/>
      <c r="F4" s="189"/>
      <c r="G4" s="189"/>
      <c r="H4" s="189"/>
    </row>
    <row r="5" spans="1:8" ht="12" customHeight="1" x14ac:dyDescent="0.25">
      <c r="A5" s="189" t="s">
        <v>1</v>
      </c>
      <c r="B5" s="189"/>
      <c r="C5" s="189"/>
      <c r="D5" s="189"/>
      <c r="E5" s="189"/>
      <c r="F5" s="189"/>
      <c r="G5" s="189"/>
      <c r="H5" s="189"/>
    </row>
    <row r="7" spans="1:8" x14ac:dyDescent="0.25">
      <c r="A7" s="4" t="s">
        <v>2</v>
      </c>
      <c r="B7" s="3" t="str">
        <f>Proponentes!B10</f>
        <v>LINO ANDRÉS MENDOZA</v>
      </c>
      <c r="C7" s="6" t="s">
        <v>42</v>
      </c>
      <c r="D7" s="3" t="str">
        <f>B7</f>
        <v>LINO ANDRÉS MENDOZA</v>
      </c>
      <c r="E7" s="15"/>
    </row>
    <row r="9" spans="1:8" x14ac:dyDescent="0.25">
      <c r="A9" s="9" t="s">
        <v>3</v>
      </c>
      <c r="B9" s="10" t="s">
        <v>32</v>
      </c>
      <c r="C9" s="10"/>
    </row>
    <row r="11" spans="1:8" ht="24" x14ac:dyDescent="0.25">
      <c r="A11" s="2" t="s">
        <v>4</v>
      </c>
      <c r="B11" s="2" t="s">
        <v>43</v>
      </c>
      <c r="C11" s="2" t="s">
        <v>6</v>
      </c>
      <c r="D11" s="2" t="s">
        <v>7</v>
      </c>
      <c r="E11" s="2" t="s">
        <v>8</v>
      </c>
      <c r="F11" s="196" t="s">
        <v>9</v>
      </c>
      <c r="G11" s="197"/>
      <c r="H11" s="2" t="s">
        <v>10</v>
      </c>
    </row>
    <row r="12" spans="1:8" ht="68.25" customHeight="1" x14ac:dyDescent="0.25">
      <c r="A12" s="3">
        <v>1</v>
      </c>
      <c r="B12" s="3">
        <v>81101500</v>
      </c>
      <c r="C12" s="3">
        <v>4</v>
      </c>
      <c r="D12" s="3" t="s">
        <v>96</v>
      </c>
      <c r="E12" s="3">
        <v>310.29000000000002</v>
      </c>
      <c r="F12" s="3" t="s">
        <v>95</v>
      </c>
      <c r="G12" s="409" t="s">
        <v>325</v>
      </c>
      <c r="H12" s="207" t="s">
        <v>38</v>
      </c>
    </row>
    <row r="13" spans="1:8" ht="70.5" customHeight="1" x14ac:dyDescent="0.25">
      <c r="A13" s="3">
        <v>2</v>
      </c>
      <c r="B13" s="12">
        <v>81101500</v>
      </c>
      <c r="C13" s="3">
        <v>21</v>
      </c>
      <c r="D13" s="3" t="s">
        <v>92</v>
      </c>
      <c r="E13" s="3">
        <v>168.19</v>
      </c>
      <c r="F13" s="12" t="s">
        <v>95</v>
      </c>
      <c r="G13" s="410"/>
      <c r="H13" s="208"/>
    </row>
    <row r="14" spans="1:8" ht="69.75" customHeight="1" x14ac:dyDescent="0.25">
      <c r="A14" s="3">
        <v>3</v>
      </c>
      <c r="B14" s="12">
        <v>81101500</v>
      </c>
      <c r="C14" s="3">
        <v>17</v>
      </c>
      <c r="D14" s="3" t="s">
        <v>93</v>
      </c>
      <c r="E14" s="3">
        <v>104.4</v>
      </c>
      <c r="F14" s="31" t="s">
        <v>97</v>
      </c>
      <c r="G14" s="411"/>
      <c r="H14" s="216"/>
    </row>
    <row r="16" spans="1:8" s="19" customFormat="1" x14ac:dyDescent="0.25">
      <c r="D16" s="48"/>
    </row>
    <row r="17" spans="1:7" s="19" customFormat="1" x14ac:dyDescent="0.25">
      <c r="D17" s="201"/>
      <c r="E17" s="201"/>
      <c r="F17" s="201"/>
    </row>
    <row r="18" spans="1:7" s="19" customFormat="1" x14ac:dyDescent="0.25">
      <c r="D18" s="202"/>
      <c r="E18" s="202"/>
      <c r="F18" s="202"/>
    </row>
    <row r="19" spans="1:7" s="19" customFormat="1" x14ac:dyDescent="0.25"/>
    <row r="20" spans="1:7" x14ac:dyDescent="0.25">
      <c r="D20" s="193" t="s">
        <v>94</v>
      </c>
      <c r="E20" s="193"/>
      <c r="F20" s="193"/>
    </row>
    <row r="21" spans="1:7" ht="30.75" customHeight="1" x14ac:dyDescent="0.25">
      <c r="D21" s="193" t="s">
        <v>41</v>
      </c>
      <c r="E21" s="193"/>
      <c r="F21" s="193"/>
    </row>
    <row r="22" spans="1:7" s="19" customFormat="1" ht="30.75" customHeight="1" x14ac:dyDescent="0.25">
      <c r="D22" s="193" t="s">
        <v>40</v>
      </c>
      <c r="E22" s="193"/>
      <c r="F22" s="193"/>
    </row>
    <row r="23" spans="1:7" s="19" customFormat="1" ht="30.75" customHeight="1" x14ac:dyDescent="0.25">
      <c r="D23" s="20"/>
      <c r="E23" s="20"/>
      <c r="F23" s="20"/>
    </row>
    <row r="24" spans="1:7" s="19" customFormat="1" ht="30.75" customHeight="1" x14ac:dyDescent="0.25">
      <c r="A24" s="198" t="s">
        <v>11</v>
      </c>
      <c r="B24" s="199"/>
      <c r="C24" s="200"/>
      <c r="D24" s="20"/>
      <c r="E24" s="20"/>
      <c r="F24" s="20"/>
    </row>
    <row r="25" spans="1:7" s="19" customFormat="1" ht="30.75" customHeight="1" x14ac:dyDescent="0.25">
      <c r="A25" s="21"/>
      <c r="B25" s="21"/>
      <c r="C25" s="21"/>
      <c r="D25" s="20"/>
      <c r="E25" s="20"/>
      <c r="F25" s="20"/>
    </row>
    <row r="27" spans="1:7" ht="24" x14ac:dyDescent="0.25">
      <c r="A27" s="2" t="s">
        <v>12</v>
      </c>
      <c r="B27" s="2" t="s">
        <v>13</v>
      </c>
      <c r="C27" s="2" t="s">
        <v>14</v>
      </c>
      <c r="D27" s="2" t="s">
        <v>15</v>
      </c>
      <c r="E27" s="2" t="s">
        <v>16</v>
      </c>
      <c r="F27" s="2" t="s">
        <v>10</v>
      </c>
      <c r="G27" s="15"/>
    </row>
    <row r="28" spans="1:7" ht="24" x14ac:dyDescent="0.25">
      <c r="A28" s="32" t="str">
        <f>B7</f>
        <v>LINO ANDRÉS MENDOZA</v>
      </c>
      <c r="B28" s="10" t="s">
        <v>44</v>
      </c>
      <c r="C28" s="10" t="s">
        <v>33</v>
      </c>
      <c r="D28" s="10" t="s">
        <v>100</v>
      </c>
      <c r="E28" s="10" t="s">
        <v>99</v>
      </c>
      <c r="F28" s="207" t="s">
        <v>39</v>
      </c>
      <c r="G28" s="15"/>
    </row>
    <row r="29" spans="1:7" ht="42" customHeight="1" x14ac:dyDescent="0.25">
      <c r="A29" s="32" t="s">
        <v>101</v>
      </c>
      <c r="B29" s="10" t="s">
        <v>45</v>
      </c>
      <c r="C29" s="10" t="s">
        <v>33</v>
      </c>
      <c r="D29" s="12" t="s">
        <v>98</v>
      </c>
      <c r="E29" s="12" t="s">
        <v>46</v>
      </c>
      <c r="F29" s="208"/>
      <c r="G29" s="15"/>
    </row>
    <row r="31" spans="1:7" ht="15" customHeight="1" x14ac:dyDescent="0.25">
      <c r="A31" s="206" t="s">
        <v>20</v>
      </c>
      <c r="B31" s="206"/>
    </row>
    <row r="33" spans="1:6" ht="26.25" customHeight="1" x14ac:dyDescent="0.25">
      <c r="A33" s="189" t="s">
        <v>49</v>
      </c>
      <c r="B33" s="189"/>
    </row>
    <row r="34" spans="1:6" ht="17.25" customHeight="1" x14ac:dyDescent="0.25"/>
    <row r="35" spans="1:6" s="33" customFormat="1" ht="36" x14ac:dyDescent="0.25">
      <c r="A35" s="34" t="s">
        <v>146</v>
      </c>
      <c r="B35" s="34" t="s">
        <v>147</v>
      </c>
      <c r="C35" s="34" t="s">
        <v>148</v>
      </c>
      <c r="D35" s="34" t="s">
        <v>149</v>
      </c>
    </row>
    <row r="36" spans="1:6" s="33" customFormat="1" x14ac:dyDescent="0.25">
      <c r="A36" s="12">
        <v>105.2</v>
      </c>
      <c r="B36" s="40">
        <v>582.88</v>
      </c>
      <c r="C36" s="40">
        <f>+B36-A36</f>
        <v>477.68</v>
      </c>
      <c r="D36" s="41">
        <v>0.4</v>
      </c>
    </row>
    <row r="37" spans="1:6" ht="13.5" customHeight="1" x14ac:dyDescent="0.25">
      <c r="E37" s="15"/>
      <c r="F37" s="15"/>
    </row>
    <row r="38" spans="1:6" ht="24" customHeight="1" x14ac:dyDescent="0.25">
      <c r="A38" s="189" t="s">
        <v>23</v>
      </c>
      <c r="B38" s="189"/>
    </row>
    <row r="40" spans="1:6" x14ac:dyDescent="0.25">
      <c r="A40" s="193" t="s">
        <v>18</v>
      </c>
      <c r="B40" s="193"/>
      <c r="C40" s="193"/>
      <c r="D40" s="193"/>
      <c r="E40" s="193"/>
      <c r="F40" s="193"/>
    </row>
    <row r="41" spans="1:6" x14ac:dyDescent="0.25">
      <c r="A41" s="7" t="s">
        <v>24</v>
      </c>
      <c r="B41" s="7" t="s">
        <v>47</v>
      </c>
      <c r="C41" s="7" t="s">
        <v>13</v>
      </c>
      <c r="D41" s="7" t="s">
        <v>7</v>
      </c>
      <c r="E41" s="7" t="s">
        <v>9</v>
      </c>
      <c r="F41" s="7" t="s">
        <v>22</v>
      </c>
    </row>
    <row r="42" spans="1:6" ht="48" x14ac:dyDescent="0.25">
      <c r="A42" s="10">
        <v>1</v>
      </c>
      <c r="B42" s="10">
        <v>1.61</v>
      </c>
      <c r="C42" s="12" t="s">
        <v>44</v>
      </c>
      <c r="D42" s="3" t="s">
        <v>66</v>
      </c>
      <c r="E42" s="190" t="s">
        <v>48</v>
      </c>
      <c r="F42" s="194">
        <v>0.18</v>
      </c>
    </row>
    <row r="43" spans="1:6" ht="100.5" customHeight="1" x14ac:dyDescent="0.25">
      <c r="A43" s="10">
        <v>2</v>
      </c>
      <c r="B43" s="10">
        <v>0.76</v>
      </c>
      <c r="C43" s="12" t="s">
        <v>44</v>
      </c>
      <c r="D43" s="10" t="s">
        <v>67</v>
      </c>
      <c r="E43" s="191"/>
      <c r="F43" s="195"/>
    </row>
    <row r="44" spans="1:6" ht="48" x14ac:dyDescent="0.25">
      <c r="A44" s="3">
        <v>3</v>
      </c>
      <c r="B44" s="3">
        <v>1.53</v>
      </c>
      <c r="C44" s="12" t="s">
        <v>44</v>
      </c>
      <c r="D44" s="3" t="s">
        <v>68</v>
      </c>
      <c r="E44" s="192"/>
      <c r="F44" s="195"/>
    </row>
    <row r="46" spans="1:6" x14ac:dyDescent="0.25">
      <c r="A46" s="193" t="s">
        <v>19</v>
      </c>
      <c r="B46" s="193"/>
      <c r="C46" s="193"/>
      <c r="D46" s="193"/>
      <c r="E46" s="193"/>
      <c r="F46" s="193"/>
    </row>
    <row r="47" spans="1:6" x14ac:dyDescent="0.25">
      <c r="A47" s="7" t="s">
        <v>24</v>
      </c>
      <c r="B47" s="7" t="s">
        <v>25</v>
      </c>
      <c r="C47" s="7" t="s">
        <v>13</v>
      </c>
      <c r="D47" s="7" t="s">
        <v>7</v>
      </c>
      <c r="E47" s="7" t="s">
        <v>9</v>
      </c>
      <c r="F47" s="7" t="s">
        <v>22</v>
      </c>
    </row>
    <row r="48" spans="1:6" ht="48" x14ac:dyDescent="0.25">
      <c r="A48" s="3">
        <v>1</v>
      </c>
      <c r="B48" s="12">
        <v>1.61</v>
      </c>
      <c r="C48" s="12" t="s">
        <v>45</v>
      </c>
      <c r="D48" s="3" t="s">
        <v>69</v>
      </c>
      <c r="E48" s="190" t="s">
        <v>48</v>
      </c>
      <c r="F48" s="209">
        <v>0.18</v>
      </c>
    </row>
    <row r="49" spans="1:6" ht="102" customHeight="1" x14ac:dyDescent="0.25">
      <c r="A49" s="10">
        <v>2</v>
      </c>
      <c r="B49" s="12">
        <v>0.76</v>
      </c>
      <c r="C49" s="12" t="s">
        <v>45</v>
      </c>
      <c r="D49" s="10" t="s">
        <v>67</v>
      </c>
      <c r="E49" s="191"/>
      <c r="F49" s="209"/>
    </row>
    <row r="50" spans="1:6" ht="48" x14ac:dyDescent="0.25">
      <c r="A50" s="10">
        <v>3</v>
      </c>
      <c r="B50" s="12">
        <v>1.53</v>
      </c>
      <c r="C50" s="12" t="s">
        <v>45</v>
      </c>
      <c r="D50" s="10" t="s">
        <v>68</v>
      </c>
      <c r="E50" s="192"/>
      <c r="F50" s="209"/>
    </row>
    <row r="51" spans="1:6" x14ac:dyDescent="0.25">
      <c r="A51" s="11"/>
      <c r="B51" s="11"/>
      <c r="C51" s="11"/>
      <c r="D51" s="11"/>
      <c r="E51" s="11"/>
    </row>
    <row r="52" spans="1:6" x14ac:dyDescent="0.25">
      <c r="A52" s="210" t="s">
        <v>27</v>
      </c>
      <c r="B52" s="211"/>
      <c r="C52" s="10" t="s">
        <v>22</v>
      </c>
      <c r="D52" s="10" t="s">
        <v>34</v>
      </c>
    </row>
    <row r="53" spans="1:6" ht="27.75" customHeight="1" x14ac:dyDescent="0.25">
      <c r="A53" s="189" t="s">
        <v>26</v>
      </c>
      <c r="B53" s="189"/>
      <c r="C53" s="49">
        <v>0.13</v>
      </c>
      <c r="D53" s="39" t="s">
        <v>35</v>
      </c>
    </row>
    <row r="54" spans="1:6" ht="25.5" customHeight="1" x14ac:dyDescent="0.25">
      <c r="A54" s="189" t="s">
        <v>28</v>
      </c>
      <c r="B54" s="189"/>
      <c r="C54" s="49">
        <v>0.1</v>
      </c>
      <c r="D54" s="39" t="s">
        <v>37</v>
      </c>
    </row>
    <row r="55" spans="1:6" ht="28.5" customHeight="1" x14ac:dyDescent="0.25">
      <c r="A55" s="189" t="s">
        <v>29</v>
      </c>
      <c r="B55" s="189"/>
      <c r="C55" s="49">
        <v>0.01</v>
      </c>
      <c r="D55" s="39" t="s">
        <v>36</v>
      </c>
    </row>
    <row r="57" spans="1:6" x14ac:dyDescent="0.25">
      <c r="B57" s="204" t="s">
        <v>30</v>
      </c>
      <c r="C57" s="204"/>
      <c r="D57" s="204"/>
    </row>
    <row r="58" spans="1:6" x14ac:dyDescent="0.25">
      <c r="B58" s="204" t="s">
        <v>27</v>
      </c>
      <c r="C58" s="204"/>
      <c r="D58" s="7" t="s">
        <v>22</v>
      </c>
    </row>
    <row r="59" spans="1:6" ht="24.75" customHeight="1" x14ac:dyDescent="0.25">
      <c r="B59" s="189" t="s">
        <v>21</v>
      </c>
      <c r="C59" s="189"/>
      <c r="D59" s="175">
        <f>+D36</f>
        <v>0.4</v>
      </c>
      <c r="E59" s="55"/>
    </row>
    <row r="60" spans="1:6" ht="24.75" customHeight="1" x14ac:dyDescent="0.25">
      <c r="B60" s="189" t="s">
        <v>23</v>
      </c>
      <c r="C60" s="189"/>
      <c r="D60" s="49">
        <f>+F42+F48</f>
        <v>0.36</v>
      </c>
    </row>
    <row r="61" spans="1:6" ht="24.75" customHeight="1" x14ac:dyDescent="0.25">
      <c r="B61" s="189" t="s">
        <v>26</v>
      </c>
      <c r="C61" s="189"/>
      <c r="D61" s="175">
        <f>+C53</f>
        <v>0.13</v>
      </c>
    </row>
    <row r="62" spans="1:6" ht="24.75" customHeight="1" x14ac:dyDescent="0.25">
      <c r="B62" s="189" t="s">
        <v>28</v>
      </c>
      <c r="C62" s="189"/>
      <c r="D62" s="175">
        <f>+C54</f>
        <v>0.1</v>
      </c>
    </row>
    <row r="63" spans="1:6" ht="24.75" customHeight="1" x14ac:dyDescent="0.25">
      <c r="B63" s="189" t="s">
        <v>29</v>
      </c>
      <c r="C63" s="189"/>
      <c r="D63" s="175">
        <f>+C55</f>
        <v>0.01</v>
      </c>
    </row>
    <row r="64" spans="1:6" x14ac:dyDescent="0.25">
      <c r="B64" s="204" t="s">
        <v>31</v>
      </c>
      <c r="C64" s="204"/>
      <c r="D64" s="5">
        <f>+SUM(D59:D63)</f>
        <v>1</v>
      </c>
    </row>
    <row r="66" spans="4:6" x14ac:dyDescent="0.25">
      <c r="D66" s="201"/>
      <c r="E66" s="201"/>
      <c r="F66" s="201"/>
    </row>
    <row r="67" spans="4:6" x14ac:dyDescent="0.25">
      <c r="D67" s="202"/>
      <c r="E67" s="202"/>
      <c r="F67" s="202"/>
    </row>
    <row r="69" spans="4:6" x14ac:dyDescent="0.25">
      <c r="D69" s="193" t="str">
        <f>D20</f>
        <v>JORGE JOAM CASTAÑEDA DUQUE</v>
      </c>
      <c r="E69" s="193"/>
      <c r="F69" s="193"/>
    </row>
    <row r="70" spans="4:6" x14ac:dyDescent="0.25">
      <c r="D70" s="193" t="s">
        <v>41</v>
      </c>
      <c r="E70" s="193"/>
      <c r="F70" s="193"/>
    </row>
    <row r="71" spans="4:6" x14ac:dyDescent="0.25">
      <c r="D71" s="193" t="s">
        <v>40</v>
      </c>
      <c r="E71" s="193"/>
      <c r="F71" s="193"/>
    </row>
    <row r="72" spans="4:6" x14ac:dyDescent="0.25">
      <c r="D72" s="205" t="s">
        <v>298</v>
      </c>
      <c r="E72" s="205"/>
      <c r="F72" s="205"/>
    </row>
  </sheetData>
  <mergeCells count="40">
    <mergeCell ref="D72:F72"/>
    <mergeCell ref="A31:B31"/>
    <mergeCell ref="F28:F29"/>
    <mergeCell ref="D69:F69"/>
    <mergeCell ref="D70:F70"/>
    <mergeCell ref="D71:F71"/>
    <mergeCell ref="A46:F46"/>
    <mergeCell ref="F48:F50"/>
    <mergeCell ref="E48:E50"/>
    <mergeCell ref="D66:F67"/>
    <mergeCell ref="A53:B53"/>
    <mergeCell ref="A54:B54"/>
    <mergeCell ref="A52:B52"/>
    <mergeCell ref="B64:C64"/>
    <mergeCell ref="A55:B55"/>
    <mergeCell ref="B57:D57"/>
    <mergeCell ref="B58:C58"/>
    <mergeCell ref="B62:C62"/>
    <mergeCell ref="B63:C63"/>
    <mergeCell ref="B59:C59"/>
    <mergeCell ref="B60:C60"/>
    <mergeCell ref="B61:C61"/>
    <mergeCell ref="A1:H1"/>
    <mergeCell ref="A2:H2"/>
    <mergeCell ref="A3:H3"/>
    <mergeCell ref="A4:H4"/>
    <mergeCell ref="A5:H5"/>
    <mergeCell ref="F11:G11"/>
    <mergeCell ref="H12:H14"/>
    <mergeCell ref="A24:C24"/>
    <mergeCell ref="D17:F18"/>
    <mergeCell ref="D20:F20"/>
    <mergeCell ref="D21:F21"/>
    <mergeCell ref="D22:F22"/>
    <mergeCell ref="G12:G14"/>
    <mergeCell ref="A38:B38"/>
    <mergeCell ref="E42:E44"/>
    <mergeCell ref="A33:B33"/>
    <mergeCell ref="A40:F40"/>
    <mergeCell ref="F42:F44"/>
  </mergeCells>
  <pageMargins left="0.7" right="0.7" top="0.75" bottom="0.75" header="0.3" footer="0.3"/>
  <pageSetup paperSize="158" scale="64" fitToHeight="0" orientation="landscape" r:id="rId1"/>
  <rowBreaks count="2" manualBreakCount="2">
    <brk id="29" max="7" man="1"/>
    <brk id="45" max="7" man="1"/>
  </rowBreaks>
  <colBreaks count="1" manualBreakCount="1">
    <brk id="8" max="2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I70"/>
  <sheetViews>
    <sheetView tabSelected="1" view="pageBreakPreview" zoomScale="80" zoomScaleNormal="100" zoomScaleSheetLayoutView="80" workbookViewId="0">
      <selection activeCell="G20" sqref="G20"/>
    </sheetView>
  </sheetViews>
  <sheetFormatPr baseColWidth="10" defaultRowHeight="12" x14ac:dyDescent="0.25"/>
  <cols>
    <col min="1" max="1" width="17.28515625" style="15" customWidth="1"/>
    <col min="2" max="2" width="22.42578125" style="15" customWidth="1"/>
    <col min="3" max="3" width="18.140625" style="15" customWidth="1"/>
    <col min="4" max="4" width="80.140625" style="15" customWidth="1"/>
    <col min="5" max="5" width="27.7109375" style="15" customWidth="1"/>
    <col min="6" max="7" width="36.5703125" style="15" customWidth="1"/>
    <col min="8" max="8" width="14.85546875" style="15" customWidth="1"/>
    <col min="9" max="16384" width="11.42578125" style="15"/>
  </cols>
  <sheetData>
    <row r="1" spans="1:9" ht="12" customHeight="1" x14ac:dyDescent="0.25">
      <c r="A1" s="213" t="s">
        <v>0</v>
      </c>
      <c r="B1" s="214"/>
      <c r="C1" s="214"/>
      <c r="D1" s="214"/>
      <c r="E1" s="214"/>
      <c r="F1" s="214"/>
      <c r="G1" s="215"/>
      <c r="H1" s="17"/>
    </row>
    <row r="2" spans="1:9" ht="18.75" customHeight="1" x14ac:dyDescent="0.25">
      <c r="A2" s="213" t="str">
        <f>'LINO ANDRES MENDOZA'!A2:H2</f>
        <v xml:space="preserve"> Interventoría técnica, administrativa, financiera, económica, ambiental y legal al contrato de obra para llevar a cabo la optimización del sistema de alcantarillado combinado en el municipio de Filadelfia</v>
      </c>
      <c r="B2" s="214"/>
      <c r="C2" s="214"/>
      <c r="D2" s="214"/>
      <c r="E2" s="214"/>
      <c r="F2" s="214"/>
      <c r="G2" s="215"/>
      <c r="H2" s="17"/>
    </row>
    <row r="3" spans="1:9" ht="16.5" customHeight="1" x14ac:dyDescent="0.25">
      <c r="A3" s="213" t="str">
        <f>'LINO ANDRES MENDOZA'!A3:H3</f>
        <v>PRESUPUESTO OFICIAL $ 87.115.493,43 (CUANTIA SMMLV 105,20)</v>
      </c>
      <c r="B3" s="214"/>
      <c r="C3" s="214"/>
      <c r="D3" s="214"/>
      <c r="E3" s="214"/>
      <c r="F3" s="214"/>
      <c r="G3" s="215"/>
      <c r="H3" s="17"/>
    </row>
    <row r="4" spans="1:9" ht="12" customHeight="1" x14ac:dyDescent="0.25">
      <c r="A4" s="213" t="str">
        <f>'LINO ANDRES MENDOZA'!A4:H4</f>
        <v>PROCESO CM-SV-033-2019</v>
      </c>
      <c r="B4" s="214"/>
      <c r="C4" s="214"/>
      <c r="D4" s="214"/>
      <c r="E4" s="214"/>
      <c r="F4" s="214"/>
      <c r="G4" s="215"/>
      <c r="H4" s="17"/>
    </row>
    <row r="5" spans="1:9" ht="12" customHeight="1" x14ac:dyDescent="0.25">
      <c r="A5" s="213" t="s">
        <v>1</v>
      </c>
      <c r="B5" s="214"/>
      <c r="C5" s="214"/>
      <c r="D5" s="214"/>
      <c r="E5" s="214"/>
      <c r="F5" s="214"/>
      <c r="G5" s="215"/>
      <c r="H5" s="17"/>
    </row>
    <row r="7" spans="1:9" ht="24" customHeight="1" x14ac:dyDescent="0.25">
      <c r="A7" s="4" t="s">
        <v>2</v>
      </c>
      <c r="B7" s="12" t="str">
        <f>Proponentes!B11</f>
        <v>CONSORCIO INTERCOL</v>
      </c>
      <c r="C7" s="6" t="s">
        <v>17</v>
      </c>
      <c r="D7" s="12" t="s">
        <v>106</v>
      </c>
      <c r="E7" s="5">
        <v>0.5</v>
      </c>
    </row>
    <row r="8" spans="1:9" s="29" customFormat="1" ht="24" customHeight="1" x14ac:dyDescent="0.25">
      <c r="A8" s="18" t="s">
        <v>42</v>
      </c>
      <c r="B8" s="32" t="s">
        <v>108</v>
      </c>
      <c r="D8" s="12" t="s">
        <v>107</v>
      </c>
      <c r="E8" s="5">
        <v>0.5</v>
      </c>
      <c r="I8" s="29">
        <f>87115493.43/828116</f>
        <v>105.19721081346093</v>
      </c>
    </row>
    <row r="10" spans="1:9" x14ac:dyDescent="0.25">
      <c r="A10" s="14" t="s">
        <v>3</v>
      </c>
      <c r="B10" s="12" t="s">
        <v>32</v>
      </c>
      <c r="C10" s="12"/>
    </row>
    <row r="12" spans="1:9" ht="24" x14ac:dyDescent="0.25">
      <c r="A12" s="30" t="s">
        <v>4</v>
      </c>
      <c r="B12" s="30" t="s">
        <v>43</v>
      </c>
      <c r="C12" s="30" t="s">
        <v>6</v>
      </c>
      <c r="D12" s="46" t="s">
        <v>7</v>
      </c>
      <c r="E12" s="46" t="s">
        <v>8</v>
      </c>
      <c r="F12" s="46" t="s">
        <v>9</v>
      </c>
      <c r="G12" s="46" t="s">
        <v>10</v>
      </c>
      <c r="H12" s="17"/>
    </row>
    <row r="13" spans="1:9" ht="60" x14ac:dyDescent="0.25">
      <c r="A13" s="12" t="s">
        <v>117</v>
      </c>
      <c r="B13" s="12">
        <v>81101500</v>
      </c>
      <c r="C13" s="12">
        <v>52</v>
      </c>
      <c r="D13" s="12" t="s">
        <v>102</v>
      </c>
      <c r="E13" s="12" t="s">
        <v>104</v>
      </c>
      <c r="F13" s="12" t="s">
        <v>71</v>
      </c>
      <c r="G13" s="207" t="s">
        <v>38</v>
      </c>
      <c r="H13" s="17"/>
      <c r="I13" s="15">
        <f>+E13+E14</f>
        <v>196.43</v>
      </c>
    </row>
    <row r="14" spans="1:9" ht="36" x14ac:dyDescent="0.25">
      <c r="A14" s="12" t="s">
        <v>116</v>
      </c>
      <c r="B14" s="12">
        <v>81101500</v>
      </c>
      <c r="C14" s="12">
        <v>11</v>
      </c>
      <c r="D14" s="12" t="s">
        <v>103</v>
      </c>
      <c r="E14" s="12" t="s">
        <v>105</v>
      </c>
      <c r="F14" s="12" t="s">
        <v>71</v>
      </c>
      <c r="G14" s="208"/>
      <c r="H14" s="17"/>
      <c r="I14" s="15">
        <v>105.2</v>
      </c>
    </row>
    <row r="15" spans="1:9" x14ac:dyDescent="0.25">
      <c r="A15" s="12"/>
      <c r="B15" s="12"/>
      <c r="C15" s="12"/>
      <c r="D15" s="12"/>
      <c r="E15" s="12"/>
      <c r="F15" s="12"/>
      <c r="G15" s="216"/>
      <c r="H15" s="17"/>
    </row>
    <row r="17" spans="1:9" ht="30.75" customHeight="1" x14ac:dyDescent="0.25">
      <c r="A17" s="198" t="s">
        <v>11</v>
      </c>
      <c r="B17" s="199"/>
      <c r="C17" s="200"/>
      <c r="D17" s="29"/>
      <c r="I17" s="15">
        <f>+I13-I14</f>
        <v>91.23</v>
      </c>
    </row>
    <row r="19" spans="1:9" ht="63.75" customHeight="1" x14ac:dyDescent="0.25">
      <c r="A19" s="30" t="s">
        <v>12</v>
      </c>
      <c r="B19" s="30" t="s">
        <v>13</v>
      </c>
      <c r="C19" s="30" t="s">
        <v>14</v>
      </c>
      <c r="D19" s="30" t="s">
        <v>15</v>
      </c>
      <c r="E19" s="30" t="s">
        <v>16</v>
      </c>
      <c r="F19" s="30" t="s">
        <v>10</v>
      </c>
    </row>
    <row r="20" spans="1:9" ht="54" customHeight="1" x14ac:dyDescent="0.25">
      <c r="A20" s="12" t="s">
        <v>109</v>
      </c>
      <c r="B20" s="12" t="s">
        <v>72</v>
      </c>
      <c r="C20" s="12" t="s">
        <v>113</v>
      </c>
      <c r="D20" s="12" t="s">
        <v>110</v>
      </c>
      <c r="E20" s="12" t="s">
        <v>111</v>
      </c>
      <c r="F20" s="207" t="s">
        <v>39</v>
      </c>
      <c r="I20" s="15">
        <f>+D20/12</f>
        <v>2.7916666666666665</v>
      </c>
    </row>
    <row r="21" spans="1:9" ht="38.25" customHeight="1" x14ac:dyDescent="0.25">
      <c r="A21" s="12" t="s">
        <v>112</v>
      </c>
      <c r="B21" s="12" t="s">
        <v>73</v>
      </c>
      <c r="C21" s="12" t="s">
        <v>114</v>
      </c>
      <c r="D21" s="12" t="s">
        <v>115</v>
      </c>
      <c r="E21" s="12">
        <v>7</v>
      </c>
      <c r="F21" s="208"/>
    </row>
    <row r="23" spans="1:9" ht="15" customHeight="1" x14ac:dyDescent="0.25">
      <c r="A23" s="206" t="s">
        <v>20</v>
      </c>
      <c r="B23" s="206"/>
    </row>
    <row r="25" spans="1:9" ht="26.25" customHeight="1" x14ac:dyDescent="0.25">
      <c r="A25" s="212" t="s">
        <v>49</v>
      </c>
      <c r="B25" s="212"/>
    </row>
    <row r="26" spans="1:9" ht="17.25" customHeight="1" x14ac:dyDescent="0.25"/>
    <row r="27" spans="1:9" s="33" customFormat="1" ht="24" x14ac:dyDescent="0.25">
      <c r="A27" s="34" t="s">
        <v>146</v>
      </c>
      <c r="B27" s="34" t="s">
        <v>147</v>
      </c>
      <c r="C27" s="34" t="s">
        <v>148</v>
      </c>
      <c r="D27" s="34" t="s">
        <v>149</v>
      </c>
    </row>
    <row r="28" spans="1:9" s="33" customFormat="1" x14ac:dyDescent="0.25">
      <c r="A28" s="12">
        <v>105.2</v>
      </c>
      <c r="B28" s="40">
        <v>196.43</v>
      </c>
      <c r="C28" s="40">
        <f>+B28-A28</f>
        <v>91.23</v>
      </c>
      <c r="D28" s="41">
        <v>0.2</v>
      </c>
    </row>
    <row r="29" spans="1:9" ht="38.25" customHeight="1" x14ac:dyDescent="0.25"/>
    <row r="30" spans="1:9" ht="24" customHeight="1" x14ac:dyDescent="0.25">
      <c r="A30" s="212" t="s">
        <v>23</v>
      </c>
      <c r="B30" s="212"/>
    </row>
    <row r="32" spans="1:9" x14ac:dyDescent="0.25">
      <c r="A32" s="204" t="s">
        <v>18</v>
      </c>
      <c r="B32" s="204"/>
      <c r="C32" s="204"/>
      <c r="D32" s="204"/>
      <c r="E32" s="204"/>
      <c r="F32" s="204"/>
    </row>
    <row r="33" spans="1:9" ht="24" x14ac:dyDescent="0.25">
      <c r="A33" s="16" t="s">
        <v>24</v>
      </c>
      <c r="B33" s="16" t="s">
        <v>61</v>
      </c>
      <c r="C33" s="16" t="s">
        <v>13</v>
      </c>
      <c r="D33" s="16" t="s">
        <v>7</v>
      </c>
      <c r="E33" s="16" t="s">
        <v>9</v>
      </c>
      <c r="F33" s="16" t="s">
        <v>22</v>
      </c>
    </row>
    <row r="34" spans="1:9" ht="120" x14ac:dyDescent="0.25">
      <c r="A34" s="39" t="s">
        <v>118</v>
      </c>
      <c r="B34" s="12" t="s">
        <v>119</v>
      </c>
      <c r="C34" s="12" t="s">
        <v>18</v>
      </c>
      <c r="D34" s="12" t="s">
        <v>120</v>
      </c>
      <c r="E34" s="35" t="s">
        <v>76</v>
      </c>
      <c r="F34" s="209">
        <v>0.18</v>
      </c>
    </row>
    <row r="35" spans="1:9" s="17" customFormat="1" ht="50.25" customHeight="1" x14ac:dyDescent="0.25">
      <c r="A35" s="39" t="s">
        <v>135</v>
      </c>
      <c r="B35" s="12">
        <v>15</v>
      </c>
      <c r="C35" s="12" t="s">
        <v>18</v>
      </c>
      <c r="D35" s="12" t="s">
        <v>136</v>
      </c>
      <c r="E35" s="35" t="s">
        <v>76</v>
      </c>
      <c r="F35" s="209"/>
    </row>
    <row r="36" spans="1:9" s="17" customFormat="1" ht="45" customHeight="1" x14ac:dyDescent="0.25">
      <c r="A36" s="39" t="s">
        <v>137</v>
      </c>
      <c r="B36" s="12">
        <v>22.17</v>
      </c>
      <c r="C36" s="12" t="s">
        <v>18</v>
      </c>
      <c r="D36" s="12" t="s">
        <v>138</v>
      </c>
      <c r="E36" s="35" t="s">
        <v>76</v>
      </c>
      <c r="F36" s="209"/>
      <c r="I36" s="17">
        <f>69/12</f>
        <v>5.75</v>
      </c>
    </row>
    <row r="37" spans="1:9" s="17" customFormat="1" ht="36" x14ac:dyDescent="0.25">
      <c r="A37" s="39" t="s">
        <v>139</v>
      </c>
      <c r="B37" s="12">
        <v>11.19</v>
      </c>
      <c r="C37" s="12" t="s">
        <v>18</v>
      </c>
      <c r="D37" s="12" t="s">
        <v>140</v>
      </c>
      <c r="E37" s="35" t="s">
        <v>76</v>
      </c>
      <c r="F37" s="209"/>
    </row>
    <row r="38" spans="1:9" s="17" customFormat="1" ht="36" x14ac:dyDescent="0.25">
      <c r="A38" s="39" t="s">
        <v>141</v>
      </c>
      <c r="B38" s="12">
        <v>15.5</v>
      </c>
      <c r="C38" s="12" t="s">
        <v>18</v>
      </c>
      <c r="D38" s="12" t="s">
        <v>142</v>
      </c>
      <c r="E38" s="35" t="s">
        <v>76</v>
      </c>
      <c r="F38" s="209"/>
    </row>
    <row r="39" spans="1:9" s="17" customFormat="1" ht="42.75" customHeight="1" x14ac:dyDescent="0.25">
      <c r="A39" s="39" t="s">
        <v>116</v>
      </c>
      <c r="B39" s="12">
        <v>6</v>
      </c>
      <c r="C39" s="12" t="s">
        <v>18</v>
      </c>
      <c r="D39" s="12" t="s">
        <v>143</v>
      </c>
      <c r="E39" s="35" t="s">
        <v>76</v>
      </c>
      <c r="F39" s="209"/>
    </row>
    <row r="40" spans="1:9" s="17" customFormat="1" x14ac:dyDescent="0.25">
      <c r="A40" s="12"/>
      <c r="B40" s="12"/>
      <c r="C40" s="12"/>
      <c r="D40" s="12"/>
      <c r="E40" s="36"/>
      <c r="F40" s="209"/>
    </row>
    <row r="41" spans="1:9" x14ac:dyDescent="0.25">
      <c r="A41" s="12"/>
      <c r="B41" s="12"/>
      <c r="C41" s="12"/>
      <c r="D41" s="12"/>
      <c r="E41" s="36"/>
      <c r="F41" s="209"/>
    </row>
    <row r="42" spans="1:9" x14ac:dyDescent="0.25">
      <c r="A42" s="204" t="s">
        <v>19</v>
      </c>
      <c r="B42" s="204"/>
      <c r="C42" s="204"/>
      <c r="D42" s="204"/>
      <c r="E42" s="204"/>
      <c r="F42" s="204"/>
    </row>
    <row r="43" spans="1:9" x14ac:dyDescent="0.25">
      <c r="A43" s="16" t="s">
        <v>24</v>
      </c>
      <c r="B43" s="16" t="s">
        <v>25</v>
      </c>
      <c r="C43" s="16" t="s">
        <v>13</v>
      </c>
      <c r="D43" s="16" t="s">
        <v>7</v>
      </c>
      <c r="E43" s="16" t="s">
        <v>9</v>
      </c>
      <c r="F43" s="16" t="s">
        <v>22</v>
      </c>
    </row>
    <row r="44" spans="1:9" ht="111" customHeight="1" x14ac:dyDescent="0.25">
      <c r="A44" s="39" t="s">
        <v>144</v>
      </c>
      <c r="B44" s="12">
        <v>4.8</v>
      </c>
      <c r="C44" s="12" t="s">
        <v>19</v>
      </c>
      <c r="D44" s="12" t="s">
        <v>145</v>
      </c>
      <c r="E44" s="190" t="s">
        <v>76</v>
      </c>
      <c r="F44" s="209">
        <v>0.18</v>
      </c>
    </row>
    <row r="45" spans="1:9" s="17" customFormat="1" ht="55.5" customHeight="1" x14ac:dyDescent="0.25">
      <c r="A45" s="39" t="s">
        <v>135</v>
      </c>
      <c r="B45" s="12">
        <v>15</v>
      </c>
      <c r="C45" s="12" t="s">
        <v>19</v>
      </c>
      <c r="D45" s="12" t="s">
        <v>136</v>
      </c>
      <c r="E45" s="191"/>
      <c r="F45" s="209"/>
    </row>
    <row r="46" spans="1:9" s="17" customFormat="1" ht="35.25" customHeight="1" x14ac:dyDescent="0.25">
      <c r="A46" s="39" t="s">
        <v>137</v>
      </c>
      <c r="B46" s="12">
        <v>22.17</v>
      </c>
      <c r="C46" s="12" t="s">
        <v>19</v>
      </c>
      <c r="D46" s="12" t="s">
        <v>138</v>
      </c>
      <c r="E46" s="191"/>
      <c r="F46" s="209"/>
    </row>
    <row r="47" spans="1:9" ht="48" customHeight="1" x14ac:dyDescent="0.25">
      <c r="A47" s="39" t="s">
        <v>139</v>
      </c>
      <c r="B47" s="12">
        <v>11.19</v>
      </c>
      <c r="C47" s="12" t="s">
        <v>19</v>
      </c>
      <c r="D47" s="12" t="s">
        <v>140</v>
      </c>
      <c r="E47" s="191"/>
      <c r="F47" s="209"/>
    </row>
    <row r="48" spans="1:9" x14ac:dyDescent="0.25">
      <c r="A48" s="12"/>
      <c r="B48" s="12"/>
      <c r="C48" s="12"/>
      <c r="D48" s="12"/>
      <c r="E48" s="192"/>
      <c r="F48" s="209"/>
    </row>
    <row r="49" spans="1:6" x14ac:dyDescent="0.25">
      <c r="A49" s="11"/>
      <c r="B49" s="11"/>
      <c r="C49" s="11"/>
      <c r="D49" s="11"/>
      <c r="E49" s="11"/>
    </row>
    <row r="50" spans="1:6" x14ac:dyDescent="0.25">
      <c r="A50" s="210" t="s">
        <v>27</v>
      </c>
      <c r="B50" s="211"/>
      <c r="C50" s="12" t="s">
        <v>22</v>
      </c>
      <c r="D50" s="12" t="s">
        <v>34</v>
      </c>
    </row>
    <row r="51" spans="1:6" ht="27.75" customHeight="1" x14ac:dyDescent="0.25">
      <c r="A51" s="212" t="s">
        <v>26</v>
      </c>
      <c r="B51" s="212"/>
      <c r="C51" s="49">
        <v>0.13</v>
      </c>
      <c r="D51" s="39" t="s">
        <v>35</v>
      </c>
    </row>
    <row r="52" spans="1:6" ht="25.5" customHeight="1" x14ac:dyDescent="0.25">
      <c r="A52" s="212" t="s">
        <v>28</v>
      </c>
      <c r="B52" s="212"/>
      <c r="C52" s="49">
        <v>0.1</v>
      </c>
      <c r="D52" s="39" t="s">
        <v>37</v>
      </c>
    </row>
    <row r="53" spans="1:6" ht="28.5" customHeight="1" x14ac:dyDescent="0.25">
      <c r="A53" s="212" t="s">
        <v>29</v>
      </c>
      <c r="B53" s="212"/>
      <c r="C53" s="49">
        <v>0.01</v>
      </c>
      <c r="D53" s="39" t="s">
        <v>150</v>
      </c>
    </row>
    <row r="55" spans="1:6" x14ac:dyDescent="0.25">
      <c r="B55" s="204" t="s">
        <v>30</v>
      </c>
      <c r="C55" s="204"/>
      <c r="D55" s="204"/>
    </row>
    <row r="56" spans="1:6" x14ac:dyDescent="0.25">
      <c r="B56" s="204" t="s">
        <v>27</v>
      </c>
      <c r="C56" s="204"/>
      <c r="D56" s="16" t="s">
        <v>22</v>
      </c>
    </row>
    <row r="57" spans="1:6" ht="24.75" customHeight="1" x14ac:dyDescent="0.25">
      <c r="B57" s="212" t="s">
        <v>21</v>
      </c>
      <c r="C57" s="212"/>
      <c r="D57" s="8">
        <f>+D28</f>
        <v>0.2</v>
      </c>
    </row>
    <row r="58" spans="1:6" ht="24.75" customHeight="1" x14ac:dyDescent="0.25">
      <c r="B58" s="212" t="s">
        <v>23</v>
      </c>
      <c r="C58" s="212"/>
      <c r="D58" s="5">
        <f>+F34+F44</f>
        <v>0.36</v>
      </c>
    </row>
    <row r="59" spans="1:6" ht="24.75" customHeight="1" x14ac:dyDescent="0.25">
      <c r="B59" s="212" t="s">
        <v>26</v>
      </c>
      <c r="C59" s="212"/>
      <c r="D59" s="8">
        <f>+C51</f>
        <v>0.13</v>
      </c>
    </row>
    <row r="60" spans="1:6" ht="24.75" customHeight="1" x14ac:dyDescent="0.25">
      <c r="B60" s="212" t="s">
        <v>28</v>
      </c>
      <c r="C60" s="212"/>
      <c r="D60" s="8">
        <f>+C52</f>
        <v>0.1</v>
      </c>
    </row>
    <row r="61" spans="1:6" ht="24.75" customHeight="1" x14ac:dyDescent="0.25">
      <c r="B61" s="212" t="s">
        <v>29</v>
      </c>
      <c r="C61" s="212"/>
      <c r="D61" s="8">
        <f>+C53</f>
        <v>0.01</v>
      </c>
    </row>
    <row r="62" spans="1:6" x14ac:dyDescent="0.25">
      <c r="B62" s="204" t="s">
        <v>31</v>
      </c>
      <c r="C62" s="204"/>
      <c r="D62" s="5">
        <f>+SUM(D57:D61)</f>
        <v>0.8</v>
      </c>
    </row>
    <row r="64" spans="1:6" x14ac:dyDescent="0.25">
      <c r="D64" s="201"/>
      <c r="E64" s="201"/>
      <c r="F64" s="201"/>
    </row>
    <row r="65" spans="4:6" x14ac:dyDescent="0.25">
      <c r="D65" s="202"/>
      <c r="E65" s="202"/>
      <c r="F65" s="202"/>
    </row>
    <row r="67" spans="4:6" x14ac:dyDescent="0.25">
      <c r="D67" s="204" t="str">
        <f>'LINO ANDRES MENDOZA'!D69:F69</f>
        <v>JORGE JOAM CASTAÑEDA DUQUE</v>
      </c>
      <c r="E67" s="204"/>
      <c r="F67" s="204"/>
    </row>
    <row r="68" spans="4:6" x14ac:dyDescent="0.25">
      <c r="D68" s="204" t="s">
        <v>41</v>
      </c>
      <c r="E68" s="204"/>
      <c r="F68" s="204"/>
    </row>
    <row r="69" spans="4:6" x14ac:dyDescent="0.25">
      <c r="D69" s="204" t="s">
        <v>40</v>
      </c>
      <c r="E69" s="204"/>
      <c r="F69" s="204"/>
    </row>
    <row r="70" spans="4:6" x14ac:dyDescent="0.25">
      <c r="D70" s="205" t="s">
        <v>298</v>
      </c>
      <c r="E70" s="205"/>
      <c r="F70" s="205"/>
    </row>
  </sheetData>
  <mergeCells count="33">
    <mergeCell ref="D70:F70"/>
    <mergeCell ref="A17:C17"/>
    <mergeCell ref="F20:F21"/>
    <mergeCell ref="A23:B23"/>
    <mergeCell ref="G13:G15"/>
    <mergeCell ref="A25:B25"/>
    <mergeCell ref="A30:B30"/>
    <mergeCell ref="A32:F32"/>
    <mergeCell ref="F34:F41"/>
    <mergeCell ref="B59:C59"/>
    <mergeCell ref="A42:F42"/>
    <mergeCell ref="E44:E48"/>
    <mergeCell ref="F44:F48"/>
    <mergeCell ref="A50:B50"/>
    <mergeCell ref="A51:B51"/>
    <mergeCell ref="A52:B52"/>
    <mergeCell ref="A1:G1"/>
    <mergeCell ref="A2:G2"/>
    <mergeCell ref="A3:G3"/>
    <mergeCell ref="A4:G4"/>
    <mergeCell ref="A5:G5"/>
    <mergeCell ref="A53:B53"/>
    <mergeCell ref="B55:D55"/>
    <mergeCell ref="B56:C56"/>
    <mergeCell ref="B57:C57"/>
    <mergeCell ref="B58:C58"/>
    <mergeCell ref="D69:F69"/>
    <mergeCell ref="B60:C60"/>
    <mergeCell ref="B61:C61"/>
    <mergeCell ref="B62:C62"/>
    <mergeCell ref="D64:F65"/>
    <mergeCell ref="D67:F67"/>
    <mergeCell ref="D68:F68"/>
  </mergeCells>
  <pageMargins left="0.25" right="0.25" top="0.75" bottom="0.75" header="0.3" footer="0.3"/>
  <pageSetup paperSize="158" scale="56" fitToHeight="0" orientation="landscape" r:id="rId1"/>
  <rowBreaks count="4" manualBreakCount="4">
    <brk id="16" max="6" man="1"/>
    <brk id="28" max="6" man="1"/>
    <brk id="40" max="6" man="1"/>
    <brk id="49" max="6" man="1"/>
  </rowBreaks>
  <colBreaks count="1" manualBreakCount="1">
    <brk id="8" max="2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0"/>
  <sheetViews>
    <sheetView view="pageBreakPreview" topLeftCell="A28" zoomScaleNormal="100" zoomScaleSheetLayoutView="100" workbookViewId="0">
      <selection activeCell="H12" sqref="H12:H14"/>
    </sheetView>
  </sheetViews>
  <sheetFormatPr baseColWidth="10" defaultRowHeight="12" x14ac:dyDescent="0.25"/>
  <cols>
    <col min="1" max="1" width="14.42578125" style="44" customWidth="1"/>
    <col min="2" max="2" width="22.42578125" style="44" customWidth="1"/>
    <col min="3" max="3" width="16.28515625" style="44" customWidth="1"/>
    <col min="4" max="4" width="52.5703125" style="44" customWidth="1"/>
    <col min="5" max="5" width="27.7109375" style="44" customWidth="1"/>
    <col min="6" max="6" width="18.42578125" style="44" customWidth="1"/>
    <col min="7" max="7" width="21.85546875" style="44" customWidth="1"/>
    <col min="8" max="8" width="14.85546875" style="44" customWidth="1"/>
    <col min="9" max="16384" width="11.42578125" style="44"/>
  </cols>
  <sheetData>
    <row r="1" spans="1:8" ht="12" customHeight="1" x14ac:dyDescent="0.25">
      <c r="A1" s="189" t="s">
        <v>0</v>
      </c>
      <c r="B1" s="189"/>
      <c r="C1" s="189"/>
      <c r="D1" s="189"/>
      <c r="E1" s="189"/>
      <c r="F1" s="189"/>
      <c r="G1" s="189"/>
      <c r="H1" s="189"/>
    </row>
    <row r="2" spans="1:8" ht="18.75" customHeight="1" x14ac:dyDescent="0.25">
      <c r="A2" s="203" t="s">
        <v>91</v>
      </c>
      <c r="B2" s="189"/>
      <c r="C2" s="189"/>
      <c r="D2" s="189"/>
      <c r="E2" s="189"/>
      <c r="F2" s="189"/>
      <c r="G2" s="189"/>
      <c r="H2" s="189"/>
    </row>
    <row r="3" spans="1:8" ht="16.5" customHeight="1" x14ac:dyDescent="0.25">
      <c r="A3" s="189" t="s">
        <v>89</v>
      </c>
      <c r="B3" s="189"/>
      <c r="C3" s="189"/>
      <c r="D3" s="189"/>
      <c r="E3" s="189"/>
      <c r="F3" s="189"/>
      <c r="G3" s="189"/>
      <c r="H3" s="189"/>
    </row>
    <row r="4" spans="1:8" ht="12" customHeight="1" x14ac:dyDescent="0.25">
      <c r="A4" s="189" t="s">
        <v>90</v>
      </c>
      <c r="B4" s="189"/>
      <c r="C4" s="189"/>
      <c r="D4" s="189"/>
      <c r="E4" s="189"/>
      <c r="F4" s="189"/>
      <c r="G4" s="189"/>
      <c r="H4" s="189"/>
    </row>
    <row r="5" spans="1:8" ht="12" customHeight="1" x14ac:dyDescent="0.25">
      <c r="A5" s="189" t="s">
        <v>1</v>
      </c>
      <c r="B5" s="189"/>
      <c r="C5" s="189"/>
      <c r="D5" s="189"/>
      <c r="E5" s="189"/>
      <c r="F5" s="189"/>
      <c r="G5" s="189"/>
      <c r="H5" s="189"/>
    </row>
    <row r="7" spans="1:8" x14ac:dyDescent="0.25">
      <c r="A7" s="4" t="s">
        <v>2</v>
      </c>
      <c r="B7" s="50" t="str">
        <f>[2]Proponentes!B12</f>
        <v xml:space="preserve"> LUIS ARTURO GOMEZ</v>
      </c>
      <c r="C7" s="6" t="s">
        <v>42</v>
      </c>
      <c r="D7" s="50" t="str">
        <f>B7</f>
        <v xml:space="preserve"> LUIS ARTURO GOMEZ</v>
      </c>
    </row>
    <row r="9" spans="1:8" x14ac:dyDescent="0.25">
      <c r="A9" s="45" t="s">
        <v>3</v>
      </c>
      <c r="B9" s="50" t="s">
        <v>32</v>
      </c>
      <c r="C9" s="50"/>
    </row>
    <row r="11" spans="1:8" ht="24" x14ac:dyDescent="0.25">
      <c r="A11" s="43" t="s">
        <v>4</v>
      </c>
      <c r="B11" s="43" t="s">
        <v>43</v>
      </c>
      <c r="C11" s="43" t="s">
        <v>6</v>
      </c>
      <c r="D11" s="43" t="s">
        <v>7</v>
      </c>
      <c r="E11" s="43" t="s">
        <v>8</v>
      </c>
      <c r="F11" s="196" t="s">
        <v>9</v>
      </c>
      <c r="G11" s="197"/>
      <c r="H11" s="43" t="s">
        <v>10</v>
      </c>
    </row>
    <row r="12" spans="1:8" ht="48.75" customHeight="1" x14ac:dyDescent="0.25">
      <c r="A12" s="50">
        <v>1</v>
      </c>
      <c r="B12" s="50" t="s">
        <v>302</v>
      </c>
      <c r="C12" s="190" t="s">
        <v>303</v>
      </c>
      <c r="D12" s="50" t="s">
        <v>304</v>
      </c>
      <c r="E12" s="50">
        <v>95</v>
      </c>
      <c r="F12" s="425" t="s">
        <v>326</v>
      </c>
      <c r="G12" s="426"/>
      <c r="H12" s="207" t="s">
        <v>38</v>
      </c>
    </row>
    <row r="13" spans="1:8" ht="70.5" customHeight="1" x14ac:dyDescent="0.25">
      <c r="A13" s="50">
        <v>2</v>
      </c>
      <c r="B13" s="50" t="s">
        <v>302</v>
      </c>
      <c r="C13" s="191"/>
      <c r="D13" s="50" t="s">
        <v>305</v>
      </c>
      <c r="E13" s="50">
        <v>59.38</v>
      </c>
      <c r="F13" s="427"/>
      <c r="G13" s="428"/>
      <c r="H13" s="208"/>
    </row>
    <row r="14" spans="1:8" ht="69.75" customHeight="1" x14ac:dyDescent="0.25">
      <c r="A14" s="50">
        <v>3</v>
      </c>
      <c r="B14" s="50" t="s">
        <v>302</v>
      </c>
      <c r="C14" s="192"/>
      <c r="D14" s="50" t="s">
        <v>306</v>
      </c>
      <c r="E14" s="50">
        <v>262</v>
      </c>
      <c r="F14" s="429"/>
      <c r="G14" s="430"/>
      <c r="H14" s="216"/>
    </row>
    <row r="17" spans="1:7" x14ac:dyDescent="0.25">
      <c r="D17" s="42"/>
    </row>
    <row r="18" spans="1:7" x14ac:dyDescent="0.25">
      <c r="D18" s="201"/>
      <c r="E18" s="201"/>
      <c r="F18" s="201"/>
    </row>
    <row r="19" spans="1:7" x14ac:dyDescent="0.25">
      <c r="D19" s="201"/>
      <c r="E19" s="201"/>
      <c r="F19" s="201"/>
    </row>
    <row r="20" spans="1:7" x14ac:dyDescent="0.25">
      <c r="D20" s="202"/>
      <c r="E20" s="202"/>
      <c r="F20" s="202"/>
    </row>
    <row r="22" spans="1:7" x14ac:dyDescent="0.25">
      <c r="D22" s="193" t="s">
        <v>94</v>
      </c>
      <c r="E22" s="193"/>
      <c r="F22" s="193"/>
    </row>
    <row r="23" spans="1:7" ht="30.75" customHeight="1" x14ac:dyDescent="0.25">
      <c r="D23" s="193" t="s">
        <v>41</v>
      </c>
      <c r="E23" s="193"/>
      <c r="F23" s="193"/>
    </row>
    <row r="24" spans="1:7" ht="30.75" customHeight="1" x14ac:dyDescent="0.25">
      <c r="D24" s="193" t="s">
        <v>40</v>
      </c>
      <c r="E24" s="193"/>
      <c r="F24" s="193"/>
    </row>
    <row r="25" spans="1:7" ht="30.75" customHeight="1" x14ac:dyDescent="0.25">
      <c r="D25" s="43"/>
      <c r="E25" s="43"/>
      <c r="F25" s="43"/>
    </row>
    <row r="26" spans="1:7" ht="30.75" customHeight="1" x14ac:dyDescent="0.25">
      <c r="A26" s="198" t="s">
        <v>11</v>
      </c>
      <c r="B26" s="199"/>
      <c r="C26" s="200"/>
      <c r="D26" s="43"/>
      <c r="E26" s="43"/>
      <c r="F26" s="43"/>
    </row>
    <row r="27" spans="1:7" ht="30.75" customHeight="1" x14ac:dyDescent="0.25">
      <c r="A27" s="21"/>
      <c r="B27" s="21"/>
      <c r="C27" s="21"/>
      <c r="D27" s="43"/>
      <c r="E27" s="43"/>
      <c r="F27" s="43"/>
    </row>
    <row r="29" spans="1:7" ht="24" x14ac:dyDescent="0.25">
      <c r="A29" s="43" t="s">
        <v>12</v>
      </c>
      <c r="B29" s="43" t="s">
        <v>13</v>
      </c>
      <c r="C29" s="43" t="s">
        <v>14</v>
      </c>
      <c r="D29" s="43" t="s">
        <v>15</v>
      </c>
      <c r="E29" s="43" t="s">
        <v>307</v>
      </c>
      <c r="F29" s="43" t="s">
        <v>10</v>
      </c>
      <c r="G29" s="43" t="s">
        <v>308</v>
      </c>
    </row>
    <row r="30" spans="1:7" ht="288" x14ac:dyDescent="0.25">
      <c r="A30" s="32" t="s">
        <v>309</v>
      </c>
      <c r="B30" s="50" t="s">
        <v>44</v>
      </c>
      <c r="C30" s="50" t="s">
        <v>33</v>
      </c>
      <c r="D30" s="50">
        <v>25</v>
      </c>
      <c r="E30" s="50" t="s">
        <v>310</v>
      </c>
      <c r="F30" s="217" t="s">
        <v>151</v>
      </c>
      <c r="G30" s="50" t="s">
        <v>311</v>
      </c>
    </row>
    <row r="31" spans="1:7" ht="42" customHeight="1" x14ac:dyDescent="0.25">
      <c r="A31" s="32" t="s">
        <v>312</v>
      </c>
      <c r="B31" s="50" t="s">
        <v>45</v>
      </c>
      <c r="C31" s="50" t="s">
        <v>33</v>
      </c>
      <c r="D31" s="50">
        <v>21</v>
      </c>
      <c r="E31" s="40">
        <f>1+((3+2+4+7+4)/12)+((9+25+15+8+10)/360)</f>
        <v>2.8527777777777779</v>
      </c>
      <c r="F31" s="218"/>
      <c r="G31" s="50" t="s">
        <v>311</v>
      </c>
    </row>
    <row r="36" spans="1:6" x14ac:dyDescent="0.25">
      <c r="D36" s="201"/>
      <c r="E36" s="201"/>
      <c r="F36" s="201"/>
    </row>
    <row r="37" spans="1:6" x14ac:dyDescent="0.25">
      <c r="D37" s="202"/>
      <c r="E37" s="202"/>
      <c r="F37" s="202"/>
    </row>
    <row r="39" spans="1:6" x14ac:dyDescent="0.25">
      <c r="D39" s="193" t="str">
        <f>D22</f>
        <v>JORGE JOAM CASTAÑEDA DUQUE</v>
      </c>
      <c r="E39" s="193"/>
      <c r="F39" s="193"/>
    </row>
    <row r="40" spans="1:6" x14ac:dyDescent="0.25">
      <c r="D40" s="193" t="s">
        <v>41</v>
      </c>
      <c r="E40" s="193"/>
      <c r="F40" s="193"/>
    </row>
    <row r="41" spans="1:6" x14ac:dyDescent="0.25">
      <c r="D41" s="193" t="s">
        <v>40</v>
      </c>
      <c r="E41" s="193"/>
      <c r="F41" s="193"/>
    </row>
    <row r="45" spans="1:6" ht="15" customHeight="1" x14ac:dyDescent="0.25">
      <c r="A45" s="206" t="s">
        <v>20</v>
      </c>
      <c r="B45" s="206"/>
    </row>
    <row r="47" spans="1:6" ht="26.25" customHeight="1" x14ac:dyDescent="0.25">
      <c r="A47" s="189" t="s">
        <v>49</v>
      </c>
      <c r="B47" s="189"/>
    </row>
    <row r="48" spans="1:6" ht="17.25" customHeight="1" x14ac:dyDescent="0.25"/>
    <row r="49" spans="1:6" ht="24" x14ac:dyDescent="0.25">
      <c r="A49" s="43" t="s">
        <v>4</v>
      </c>
      <c r="B49" s="43" t="s">
        <v>5</v>
      </c>
      <c r="C49" s="43" t="s">
        <v>6</v>
      </c>
      <c r="D49" s="43" t="s">
        <v>7</v>
      </c>
      <c r="E49" s="43" t="s">
        <v>8</v>
      </c>
      <c r="F49" s="47" t="s">
        <v>22</v>
      </c>
    </row>
    <row r="50" spans="1:6" x14ac:dyDescent="0.25">
      <c r="A50" s="50"/>
      <c r="B50" s="50"/>
      <c r="C50" s="50"/>
      <c r="D50" s="50"/>
      <c r="E50" s="50"/>
      <c r="F50" s="209">
        <v>0.4</v>
      </c>
    </row>
    <row r="51" spans="1:6" x14ac:dyDescent="0.25">
      <c r="A51" s="50"/>
      <c r="B51" s="50"/>
      <c r="C51" s="50"/>
      <c r="D51" s="50"/>
      <c r="E51" s="50"/>
      <c r="F51" s="209"/>
    </row>
    <row r="52" spans="1:6" x14ac:dyDescent="0.25">
      <c r="A52" s="50"/>
      <c r="B52" s="50"/>
      <c r="C52" s="50"/>
      <c r="D52" s="50"/>
      <c r="E52" s="50"/>
      <c r="F52" s="209"/>
    </row>
    <row r="53" spans="1:6" ht="13.5" customHeight="1" x14ac:dyDescent="0.25"/>
    <row r="54" spans="1:6" ht="24" customHeight="1" x14ac:dyDescent="0.25">
      <c r="A54" s="189" t="s">
        <v>23</v>
      </c>
      <c r="B54" s="189"/>
    </row>
    <row r="56" spans="1:6" x14ac:dyDescent="0.25">
      <c r="A56" s="193" t="s">
        <v>18</v>
      </c>
      <c r="B56" s="193"/>
      <c r="C56" s="193"/>
      <c r="D56" s="193"/>
      <c r="E56" s="193"/>
      <c r="F56" s="193"/>
    </row>
    <row r="57" spans="1:6" x14ac:dyDescent="0.25">
      <c r="A57" s="46" t="s">
        <v>24</v>
      </c>
      <c r="B57" s="46" t="s">
        <v>47</v>
      </c>
      <c r="C57" s="46" t="s">
        <v>13</v>
      </c>
      <c r="D57" s="46" t="s">
        <v>7</v>
      </c>
      <c r="E57" s="46" t="s">
        <v>9</v>
      </c>
      <c r="F57" s="46" t="s">
        <v>22</v>
      </c>
    </row>
    <row r="58" spans="1:6" x14ac:dyDescent="0.25">
      <c r="A58" s="50"/>
      <c r="B58" s="50"/>
      <c r="C58" s="50"/>
      <c r="D58" s="50"/>
      <c r="E58" s="190" t="s">
        <v>48</v>
      </c>
      <c r="F58" s="194">
        <v>0.18</v>
      </c>
    </row>
    <row r="59" spans="1:6" ht="100.5" customHeight="1" x14ac:dyDescent="0.25">
      <c r="A59" s="50"/>
      <c r="B59" s="50"/>
      <c r="C59" s="50"/>
      <c r="D59" s="50"/>
      <c r="E59" s="191"/>
      <c r="F59" s="195"/>
    </row>
    <row r="60" spans="1:6" x14ac:dyDescent="0.25">
      <c r="A60" s="50"/>
      <c r="B60" s="50"/>
      <c r="C60" s="50"/>
      <c r="D60" s="50"/>
      <c r="E60" s="192"/>
      <c r="F60" s="195"/>
    </row>
    <row r="62" spans="1:6" x14ac:dyDescent="0.25">
      <c r="A62" s="193" t="s">
        <v>19</v>
      </c>
      <c r="B62" s="193"/>
      <c r="C62" s="193"/>
      <c r="D62" s="193"/>
      <c r="E62" s="193"/>
      <c r="F62" s="193"/>
    </row>
    <row r="63" spans="1:6" x14ac:dyDescent="0.25">
      <c r="A63" s="46" t="s">
        <v>24</v>
      </c>
      <c r="B63" s="46" t="s">
        <v>25</v>
      </c>
      <c r="C63" s="46" t="s">
        <v>13</v>
      </c>
      <c r="D63" s="46" t="s">
        <v>7</v>
      </c>
      <c r="E63" s="46" t="s">
        <v>9</v>
      </c>
      <c r="F63" s="46" t="s">
        <v>22</v>
      </c>
    </row>
    <row r="64" spans="1:6" x14ac:dyDescent="0.25">
      <c r="A64" s="50"/>
      <c r="B64" s="50"/>
      <c r="C64" s="50"/>
      <c r="D64" s="50"/>
      <c r="E64" s="190"/>
      <c r="F64" s="209">
        <v>0.18</v>
      </c>
    </row>
    <row r="65" spans="1:6" ht="102" customHeight="1" x14ac:dyDescent="0.25">
      <c r="A65" s="50"/>
      <c r="B65" s="50"/>
      <c r="C65" s="50"/>
      <c r="D65" s="50"/>
      <c r="E65" s="191"/>
      <c r="F65" s="209"/>
    </row>
    <row r="66" spans="1:6" x14ac:dyDescent="0.25">
      <c r="A66" s="50"/>
      <c r="B66" s="50"/>
      <c r="C66" s="50"/>
      <c r="D66" s="50"/>
      <c r="E66" s="192"/>
      <c r="F66" s="209"/>
    </row>
    <row r="67" spans="1:6" x14ac:dyDescent="0.25">
      <c r="A67" s="11"/>
      <c r="B67" s="11"/>
      <c r="C67" s="11"/>
      <c r="D67" s="11"/>
      <c r="E67" s="11"/>
    </row>
    <row r="68" spans="1:6" x14ac:dyDescent="0.25">
      <c r="A68" s="210" t="s">
        <v>27</v>
      </c>
      <c r="B68" s="211"/>
      <c r="C68" s="50" t="s">
        <v>22</v>
      </c>
      <c r="D68" s="50" t="s">
        <v>34</v>
      </c>
    </row>
    <row r="69" spans="1:6" ht="27.75" customHeight="1" x14ac:dyDescent="0.25">
      <c r="A69" s="189" t="s">
        <v>26</v>
      </c>
      <c r="B69" s="189"/>
      <c r="C69" s="5">
        <v>0.13</v>
      </c>
      <c r="D69" s="50" t="s">
        <v>35</v>
      </c>
    </row>
    <row r="70" spans="1:6" ht="25.5" customHeight="1" x14ac:dyDescent="0.25">
      <c r="A70" s="189" t="s">
        <v>28</v>
      </c>
      <c r="B70" s="189"/>
      <c r="C70" s="5">
        <v>0.1</v>
      </c>
      <c r="D70" s="50" t="s">
        <v>37</v>
      </c>
    </row>
    <row r="71" spans="1:6" ht="28.5" customHeight="1" x14ac:dyDescent="0.25">
      <c r="A71" s="189" t="s">
        <v>29</v>
      </c>
      <c r="B71" s="189"/>
      <c r="C71" s="5">
        <v>0.01</v>
      </c>
      <c r="D71" s="50" t="s">
        <v>36</v>
      </c>
    </row>
    <row r="73" spans="1:6" x14ac:dyDescent="0.25">
      <c r="B73" s="204" t="s">
        <v>30</v>
      </c>
      <c r="C73" s="204"/>
      <c r="D73" s="204"/>
    </row>
    <row r="74" spans="1:6" x14ac:dyDescent="0.25">
      <c r="B74" s="204" t="s">
        <v>27</v>
      </c>
      <c r="C74" s="204"/>
      <c r="D74" s="46" t="s">
        <v>22</v>
      </c>
    </row>
    <row r="75" spans="1:6" ht="24.75" customHeight="1" x14ac:dyDescent="0.25">
      <c r="B75" s="189" t="s">
        <v>21</v>
      </c>
      <c r="C75" s="189"/>
      <c r="D75" s="8">
        <f>+F50</f>
        <v>0.4</v>
      </c>
    </row>
    <row r="76" spans="1:6" ht="24.75" customHeight="1" x14ac:dyDescent="0.25">
      <c r="B76" s="189" t="s">
        <v>23</v>
      </c>
      <c r="C76" s="189"/>
      <c r="D76" s="5">
        <f>+F58+F64</f>
        <v>0.36</v>
      </c>
    </row>
    <row r="77" spans="1:6" ht="24.75" customHeight="1" x14ac:dyDescent="0.25">
      <c r="B77" s="189" t="s">
        <v>26</v>
      </c>
      <c r="C77" s="189"/>
      <c r="D77" s="8">
        <f>+C69</f>
        <v>0.13</v>
      </c>
    </row>
    <row r="78" spans="1:6" ht="24.75" customHeight="1" x14ac:dyDescent="0.25">
      <c r="B78" s="189" t="s">
        <v>28</v>
      </c>
      <c r="C78" s="189"/>
      <c r="D78" s="8">
        <f>+C70</f>
        <v>0.1</v>
      </c>
    </row>
    <row r="79" spans="1:6" ht="24.75" customHeight="1" x14ac:dyDescent="0.25">
      <c r="B79" s="189" t="s">
        <v>29</v>
      </c>
      <c r="C79" s="189"/>
      <c r="D79" s="8">
        <f>+C71</f>
        <v>0.01</v>
      </c>
    </row>
    <row r="80" spans="1:6" x14ac:dyDescent="0.25">
      <c r="B80" s="204" t="s">
        <v>31</v>
      </c>
      <c r="C80" s="204"/>
      <c r="D80" s="5">
        <f>+SUM(D75:D79)</f>
        <v>1</v>
      </c>
    </row>
  </sheetData>
  <mergeCells count="41">
    <mergeCell ref="B76:C76"/>
    <mergeCell ref="B77:C77"/>
    <mergeCell ref="B78:C78"/>
    <mergeCell ref="B79:C79"/>
    <mergeCell ref="B80:C80"/>
    <mergeCell ref="B75:C75"/>
    <mergeCell ref="E58:E60"/>
    <mergeCell ref="F58:F60"/>
    <mergeCell ref="A62:F62"/>
    <mergeCell ref="E64:E66"/>
    <mergeCell ref="F64:F66"/>
    <mergeCell ref="A68:B68"/>
    <mergeCell ref="A69:B69"/>
    <mergeCell ref="A70:B70"/>
    <mergeCell ref="A71:B71"/>
    <mergeCell ref="B73:D73"/>
    <mergeCell ref="B74:C74"/>
    <mergeCell ref="A56:F56"/>
    <mergeCell ref="D24:F24"/>
    <mergeCell ref="A26:C26"/>
    <mergeCell ref="F30:F31"/>
    <mergeCell ref="D36:F37"/>
    <mergeCell ref="D39:F39"/>
    <mergeCell ref="D40:F40"/>
    <mergeCell ref="D41:F41"/>
    <mergeCell ref="A45:B45"/>
    <mergeCell ref="A47:B47"/>
    <mergeCell ref="F50:F52"/>
    <mergeCell ref="A54:B54"/>
    <mergeCell ref="D23:F23"/>
    <mergeCell ref="A1:H1"/>
    <mergeCell ref="A2:H2"/>
    <mergeCell ref="A3:H3"/>
    <mergeCell ref="A4:H4"/>
    <mergeCell ref="A5:H5"/>
    <mergeCell ref="F11:G11"/>
    <mergeCell ref="C12:C14"/>
    <mergeCell ref="F12:G14"/>
    <mergeCell ref="H12:H14"/>
    <mergeCell ref="D18:F20"/>
    <mergeCell ref="D22:F22"/>
  </mergeCells>
  <pageMargins left="0.7" right="0.7" top="0.75" bottom="0.75" header="0.3" footer="0.3"/>
  <pageSetup paperSize="158" scale="64" fitToHeight="0" orientation="landscape" r:id="rId1"/>
  <rowBreaks count="2" manualBreakCount="2">
    <brk id="31" max="7" man="1"/>
    <brk id="44" max="7" man="1"/>
  </rowBreaks>
  <colBreaks count="1" manualBreakCount="1">
    <brk id="8" max="21"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66"/>
  <sheetViews>
    <sheetView view="pageBreakPreview" topLeftCell="A55" zoomScaleNormal="100" zoomScaleSheetLayoutView="100" workbookViewId="0">
      <selection activeCell="F54" sqref="F54"/>
    </sheetView>
  </sheetViews>
  <sheetFormatPr baseColWidth="10" defaultRowHeight="12" x14ac:dyDescent="0.25"/>
  <cols>
    <col min="1" max="1" width="14.42578125" style="15" customWidth="1"/>
    <col min="2" max="2" width="22.42578125" style="15" customWidth="1"/>
    <col min="3" max="3" width="16.28515625" style="15" customWidth="1"/>
    <col min="4" max="4" width="47.42578125" style="15" customWidth="1"/>
    <col min="5" max="5" width="24.85546875" style="15" customWidth="1"/>
    <col min="6" max="6" width="21.42578125" style="15" customWidth="1"/>
    <col min="7" max="7" width="11.42578125" style="15" bestFit="1" customWidth="1"/>
    <col min="8" max="8" width="14.85546875" style="15" customWidth="1"/>
    <col min="9" max="16384" width="11.42578125" style="15"/>
  </cols>
  <sheetData>
    <row r="1" spans="1:8" s="23" customFormat="1" ht="12" customHeight="1" x14ac:dyDescent="0.25">
      <c r="A1" s="220" t="s">
        <v>0</v>
      </c>
      <c r="B1" s="221"/>
      <c r="C1" s="221"/>
      <c r="D1" s="221"/>
      <c r="E1" s="221"/>
      <c r="F1" s="221"/>
      <c r="G1" s="222"/>
      <c r="H1" s="52"/>
    </row>
    <row r="2" spans="1:8" s="23" customFormat="1" ht="18.75" customHeight="1" x14ac:dyDescent="0.25">
      <c r="A2" s="220" t="s">
        <v>91</v>
      </c>
      <c r="B2" s="221"/>
      <c r="C2" s="221"/>
      <c r="D2" s="221"/>
      <c r="E2" s="221"/>
      <c r="F2" s="221"/>
      <c r="G2" s="222"/>
      <c r="H2" s="53"/>
    </row>
    <row r="3" spans="1:8" s="23" customFormat="1" ht="16.5" customHeight="1" x14ac:dyDescent="0.25">
      <c r="A3" s="220" t="s">
        <v>89</v>
      </c>
      <c r="B3" s="221"/>
      <c r="C3" s="221"/>
      <c r="D3" s="221"/>
      <c r="E3" s="221"/>
      <c r="F3" s="221"/>
      <c r="G3" s="222"/>
      <c r="H3" s="53"/>
    </row>
    <row r="4" spans="1:8" s="23" customFormat="1" ht="12" customHeight="1" x14ac:dyDescent="0.25">
      <c r="A4" s="220" t="s">
        <v>90</v>
      </c>
      <c r="B4" s="221"/>
      <c r="C4" s="221"/>
      <c r="D4" s="221"/>
      <c r="E4" s="221"/>
      <c r="F4" s="221"/>
      <c r="G4" s="222"/>
      <c r="H4" s="53"/>
    </row>
    <row r="5" spans="1:8" s="23" customFormat="1" ht="12" customHeight="1" x14ac:dyDescent="0.25">
      <c r="A5" s="220" t="s">
        <v>1</v>
      </c>
      <c r="B5" s="221"/>
      <c r="C5" s="221"/>
      <c r="D5" s="221"/>
      <c r="E5" s="221"/>
      <c r="F5" s="221"/>
      <c r="G5" s="222"/>
      <c r="H5" s="53"/>
    </row>
    <row r="7" spans="1:8" ht="33.75" customHeight="1" x14ac:dyDescent="0.25">
      <c r="A7" s="4" t="s">
        <v>2</v>
      </c>
      <c r="B7" s="12" t="str">
        <f>Proponentes!B13</f>
        <v>CONSULTORÍA BOGOTANA SAS</v>
      </c>
      <c r="C7" s="6" t="s">
        <v>17</v>
      </c>
      <c r="D7" s="12" t="s">
        <v>51</v>
      </c>
      <c r="E7" s="5">
        <v>0.5</v>
      </c>
    </row>
    <row r="8" spans="1:8" ht="24" x14ac:dyDescent="0.25">
      <c r="A8" s="18" t="s">
        <v>42</v>
      </c>
      <c r="B8" s="32" t="s">
        <v>50</v>
      </c>
      <c r="D8" s="12" t="s">
        <v>52</v>
      </c>
      <c r="E8" s="5">
        <v>0.5</v>
      </c>
    </row>
    <row r="10" spans="1:8" x14ac:dyDescent="0.25">
      <c r="A10" s="14" t="s">
        <v>3</v>
      </c>
      <c r="B10" s="12" t="s">
        <v>32</v>
      </c>
    </row>
    <row r="12" spans="1:8" ht="24" x14ac:dyDescent="0.25">
      <c r="A12" s="13" t="s">
        <v>4</v>
      </c>
      <c r="B12" s="13" t="s">
        <v>43</v>
      </c>
      <c r="C12" s="13" t="s">
        <v>6</v>
      </c>
      <c r="D12" s="13" t="s">
        <v>7</v>
      </c>
      <c r="E12" s="13" t="s">
        <v>8</v>
      </c>
      <c r="F12" s="13" t="s">
        <v>9</v>
      </c>
      <c r="G12" s="13" t="s">
        <v>10</v>
      </c>
    </row>
    <row r="13" spans="1:8" ht="77.25" customHeight="1" x14ac:dyDescent="0.25">
      <c r="A13" s="12">
        <v>1</v>
      </c>
      <c r="B13" s="12">
        <v>81101500</v>
      </c>
      <c r="C13" s="12">
        <v>28</v>
      </c>
      <c r="D13" s="12" t="s">
        <v>152</v>
      </c>
      <c r="E13" s="12">
        <v>253.98</v>
      </c>
      <c r="F13" s="12" t="s">
        <v>53</v>
      </c>
      <c r="G13" s="223" t="s">
        <v>38</v>
      </c>
      <c r="H13" s="15">
        <f>+E13+E14</f>
        <v>831.55000000000007</v>
      </c>
    </row>
    <row r="14" spans="1:8" ht="70.5" customHeight="1" x14ac:dyDescent="0.25">
      <c r="A14" s="12">
        <v>2</v>
      </c>
      <c r="B14" s="12">
        <v>81101500</v>
      </c>
      <c r="C14" s="12">
        <v>62</v>
      </c>
      <c r="D14" s="12" t="s">
        <v>153</v>
      </c>
      <c r="E14" s="12">
        <v>577.57000000000005</v>
      </c>
      <c r="F14" s="12" t="s">
        <v>53</v>
      </c>
      <c r="G14" s="223"/>
    </row>
    <row r="17" spans="1:6" ht="30.75" customHeight="1" x14ac:dyDescent="0.25">
      <c r="A17" s="198" t="s">
        <v>11</v>
      </c>
      <c r="B17" s="199"/>
      <c r="C17" s="200"/>
    </row>
    <row r="19" spans="1:6" ht="24" x14ac:dyDescent="0.25">
      <c r="A19" s="13" t="s">
        <v>12</v>
      </c>
      <c r="B19" s="13" t="s">
        <v>13</v>
      </c>
      <c r="C19" s="13" t="s">
        <v>14</v>
      </c>
      <c r="D19" s="13" t="s">
        <v>15</v>
      </c>
      <c r="E19" s="13" t="s">
        <v>16</v>
      </c>
      <c r="F19" s="13" t="s">
        <v>10</v>
      </c>
    </row>
    <row r="20" spans="1:6" ht="36" x14ac:dyDescent="0.25">
      <c r="A20" s="12" t="s">
        <v>54</v>
      </c>
      <c r="B20" s="12" t="s">
        <v>18</v>
      </c>
      <c r="C20" s="12" t="s">
        <v>57</v>
      </c>
      <c r="D20" s="12">
        <v>34</v>
      </c>
      <c r="E20" s="12" t="s">
        <v>58</v>
      </c>
      <c r="F20" s="207" t="s">
        <v>39</v>
      </c>
    </row>
    <row r="21" spans="1:6" ht="24" x14ac:dyDescent="0.25">
      <c r="A21" s="12" t="s">
        <v>55</v>
      </c>
      <c r="B21" s="12" t="s">
        <v>56</v>
      </c>
      <c r="C21" s="12" t="s">
        <v>33</v>
      </c>
      <c r="D21" s="12">
        <v>37</v>
      </c>
      <c r="E21" s="12" t="s">
        <v>59</v>
      </c>
      <c r="F21" s="208"/>
    </row>
    <row r="23" spans="1:6" ht="15" customHeight="1" x14ac:dyDescent="0.25">
      <c r="A23" s="206" t="s">
        <v>20</v>
      </c>
      <c r="B23" s="206"/>
    </row>
    <row r="24" spans="1:6" ht="26.25" customHeight="1" x14ac:dyDescent="0.25">
      <c r="A24" s="189" t="s">
        <v>49</v>
      </c>
      <c r="B24" s="189"/>
    </row>
    <row r="25" spans="1:6" ht="17.25" customHeight="1" x14ac:dyDescent="0.25"/>
    <row r="26" spans="1:6" s="37" customFormat="1" ht="36" x14ac:dyDescent="0.25">
      <c r="A26" s="38" t="s">
        <v>146</v>
      </c>
      <c r="B26" s="38" t="s">
        <v>147</v>
      </c>
      <c r="C26" s="38" t="s">
        <v>148</v>
      </c>
      <c r="D26" s="38" t="s">
        <v>149</v>
      </c>
    </row>
    <row r="27" spans="1:6" s="37" customFormat="1" x14ac:dyDescent="0.25">
      <c r="A27" s="12">
        <v>105.2</v>
      </c>
      <c r="B27" s="40">
        <v>603.43700000000001</v>
      </c>
      <c r="C27" s="40">
        <f>+B27-A27</f>
        <v>498.23700000000002</v>
      </c>
      <c r="D27" s="41">
        <v>0.4</v>
      </c>
      <c r="E27" s="48"/>
      <c r="F27" s="219"/>
    </row>
    <row r="28" spans="1:6" s="37" customFormat="1" x14ac:dyDescent="0.25">
      <c r="A28" s="12"/>
      <c r="B28" s="12"/>
      <c r="C28" s="12"/>
      <c r="D28" s="12"/>
      <c r="E28" s="39"/>
      <c r="F28" s="219"/>
    </row>
    <row r="29" spans="1:6" s="37" customFormat="1" x14ac:dyDescent="0.25">
      <c r="A29" s="12"/>
      <c r="B29" s="12"/>
      <c r="C29" s="12"/>
      <c r="D29" s="12"/>
      <c r="E29" s="39"/>
      <c r="F29" s="219"/>
    </row>
    <row r="30" spans="1:6" ht="24" customHeight="1" x14ac:dyDescent="0.25">
      <c r="A30" s="189" t="s">
        <v>23</v>
      </c>
      <c r="B30" s="189"/>
    </row>
    <row r="32" spans="1:6" x14ac:dyDescent="0.25">
      <c r="A32" s="193" t="s">
        <v>18</v>
      </c>
      <c r="B32" s="193"/>
      <c r="C32" s="193"/>
      <c r="D32" s="193"/>
      <c r="E32" s="193"/>
      <c r="F32" s="193"/>
    </row>
    <row r="33" spans="1:6" ht="24" x14ac:dyDescent="0.25">
      <c r="A33" s="16" t="s">
        <v>24</v>
      </c>
      <c r="B33" s="16" t="s">
        <v>61</v>
      </c>
      <c r="C33" s="16" t="s">
        <v>13</v>
      </c>
      <c r="D33" s="16" t="s">
        <v>7</v>
      </c>
      <c r="E33" s="16" t="s">
        <v>9</v>
      </c>
      <c r="F33" s="16" t="s">
        <v>22</v>
      </c>
    </row>
    <row r="34" spans="1:6" ht="36" x14ac:dyDescent="0.25">
      <c r="A34" s="12" t="s">
        <v>166</v>
      </c>
      <c r="B34" s="12" t="s">
        <v>167</v>
      </c>
      <c r="C34" s="12" t="s">
        <v>18</v>
      </c>
      <c r="D34" s="12" t="s">
        <v>168</v>
      </c>
      <c r="E34" s="12"/>
      <c r="F34" s="209">
        <v>0.18</v>
      </c>
    </row>
    <row r="35" spans="1:6" ht="70.5" customHeight="1" x14ac:dyDescent="0.25">
      <c r="A35" s="51" t="s">
        <v>169</v>
      </c>
      <c r="B35" s="12">
        <v>17</v>
      </c>
      <c r="C35" s="12" t="s">
        <v>18</v>
      </c>
      <c r="D35" s="12" t="s">
        <v>170</v>
      </c>
      <c r="E35" s="12"/>
      <c r="F35" s="209"/>
    </row>
    <row r="36" spans="1:6" ht="63.75" customHeight="1" x14ac:dyDescent="0.25">
      <c r="A36" s="12" t="s">
        <v>171</v>
      </c>
      <c r="B36" s="12">
        <v>11</v>
      </c>
      <c r="C36" s="12" t="s">
        <v>18</v>
      </c>
      <c r="D36" s="12" t="s">
        <v>172</v>
      </c>
      <c r="E36" s="12"/>
      <c r="F36" s="209"/>
    </row>
    <row r="37" spans="1:6" x14ac:dyDescent="0.25">
      <c r="A37" s="12"/>
      <c r="B37" s="12"/>
      <c r="C37" s="12"/>
      <c r="D37" s="12"/>
      <c r="E37" s="12"/>
      <c r="F37" s="209"/>
    </row>
    <row r="39" spans="1:6" x14ac:dyDescent="0.25">
      <c r="A39" s="193" t="s">
        <v>19</v>
      </c>
      <c r="B39" s="193"/>
      <c r="C39" s="193"/>
      <c r="D39" s="193"/>
      <c r="E39" s="193"/>
      <c r="F39" s="193"/>
    </row>
    <row r="40" spans="1:6" ht="24" x14ac:dyDescent="0.25">
      <c r="A40" s="16" t="s">
        <v>24</v>
      </c>
      <c r="B40" s="16" t="s">
        <v>61</v>
      </c>
      <c r="C40" s="16" t="s">
        <v>13</v>
      </c>
      <c r="D40" s="16" t="s">
        <v>7</v>
      </c>
      <c r="E40" s="16" t="s">
        <v>9</v>
      </c>
      <c r="F40" s="16" t="s">
        <v>22</v>
      </c>
    </row>
    <row r="41" spans="1:6" ht="59.25" customHeight="1" x14ac:dyDescent="0.25">
      <c r="A41" s="12" t="s">
        <v>60</v>
      </c>
      <c r="B41" s="12">
        <v>3.24</v>
      </c>
      <c r="C41" s="12" t="s">
        <v>65</v>
      </c>
      <c r="D41" s="12" t="s">
        <v>62</v>
      </c>
      <c r="E41" s="12" t="s">
        <v>64</v>
      </c>
      <c r="F41" s="209">
        <v>0.18</v>
      </c>
    </row>
    <row r="42" spans="1:6" ht="49.5" customHeight="1" x14ac:dyDescent="0.25">
      <c r="A42" s="12" t="s">
        <v>166</v>
      </c>
      <c r="B42" s="12" t="s">
        <v>167</v>
      </c>
      <c r="C42" s="12" t="s">
        <v>19</v>
      </c>
      <c r="D42" s="12" t="s">
        <v>168</v>
      </c>
      <c r="E42" s="12" t="s">
        <v>64</v>
      </c>
      <c r="F42" s="209"/>
    </row>
    <row r="43" spans="1:6" ht="60" x14ac:dyDescent="0.25">
      <c r="A43" s="12" t="s">
        <v>313</v>
      </c>
      <c r="B43" s="12">
        <v>3</v>
      </c>
      <c r="C43" s="12" t="s">
        <v>19</v>
      </c>
      <c r="D43" s="12" t="s">
        <v>63</v>
      </c>
      <c r="E43" s="39" t="s">
        <v>314</v>
      </c>
      <c r="F43" s="209"/>
    </row>
    <row r="44" spans="1:6" ht="36" x14ac:dyDescent="0.25">
      <c r="A44" s="12" t="s">
        <v>174</v>
      </c>
      <c r="B44" s="12">
        <v>10.5</v>
      </c>
      <c r="C44" s="12" t="s">
        <v>19</v>
      </c>
      <c r="D44" s="12" t="s">
        <v>173</v>
      </c>
      <c r="E44" s="12" t="s">
        <v>64</v>
      </c>
      <c r="F44" s="209"/>
    </row>
    <row r="45" spans="1:6" x14ac:dyDescent="0.25">
      <c r="A45" s="11"/>
      <c r="B45" s="11"/>
      <c r="C45" s="11"/>
      <c r="D45" s="11"/>
      <c r="E45" s="11"/>
    </row>
    <row r="46" spans="1:6" x14ac:dyDescent="0.25">
      <c r="A46" s="210" t="s">
        <v>27</v>
      </c>
      <c r="B46" s="211"/>
      <c r="C46" s="12" t="s">
        <v>22</v>
      </c>
      <c r="D46" s="12" t="s">
        <v>34</v>
      </c>
    </row>
    <row r="47" spans="1:6" ht="27.75" customHeight="1" x14ac:dyDescent="0.25">
      <c r="A47" s="189" t="s">
        <v>26</v>
      </c>
      <c r="B47" s="189"/>
      <c r="C47" s="49">
        <v>0.13</v>
      </c>
      <c r="D47" s="39" t="s">
        <v>35</v>
      </c>
    </row>
    <row r="48" spans="1:6" ht="25.5" customHeight="1" x14ac:dyDescent="0.25">
      <c r="A48" s="189" t="s">
        <v>28</v>
      </c>
      <c r="B48" s="189"/>
      <c r="C48" s="49">
        <v>0.1</v>
      </c>
      <c r="D48" s="39" t="s">
        <v>37</v>
      </c>
    </row>
    <row r="49" spans="1:6" ht="28.5" customHeight="1" x14ac:dyDescent="0.25">
      <c r="A49" s="189" t="s">
        <v>29</v>
      </c>
      <c r="B49" s="189"/>
      <c r="C49" s="49">
        <v>0.01</v>
      </c>
      <c r="D49" s="39" t="s">
        <v>165</v>
      </c>
    </row>
    <row r="51" spans="1:6" x14ac:dyDescent="0.25">
      <c r="B51" s="204" t="s">
        <v>30</v>
      </c>
      <c r="C51" s="204"/>
      <c r="D51" s="204"/>
    </row>
    <row r="52" spans="1:6" x14ac:dyDescent="0.25">
      <c r="B52" s="204" t="s">
        <v>27</v>
      </c>
      <c r="C52" s="204"/>
      <c r="D52" s="16" t="s">
        <v>22</v>
      </c>
    </row>
    <row r="53" spans="1:6" ht="24.75" customHeight="1" x14ac:dyDescent="0.25">
      <c r="B53" s="189" t="s">
        <v>21</v>
      </c>
      <c r="C53" s="189"/>
      <c r="D53" s="8">
        <f>+D27</f>
        <v>0.4</v>
      </c>
    </row>
    <row r="54" spans="1:6" ht="24.75" customHeight="1" x14ac:dyDescent="0.25">
      <c r="B54" s="189" t="s">
        <v>23</v>
      </c>
      <c r="C54" s="189"/>
      <c r="D54" s="5">
        <f>+F34+F41</f>
        <v>0.36</v>
      </c>
      <c r="E54" s="55"/>
    </row>
    <row r="55" spans="1:6" ht="24.75" customHeight="1" x14ac:dyDescent="0.25">
      <c r="B55" s="189" t="s">
        <v>26</v>
      </c>
      <c r="C55" s="189"/>
      <c r="D55" s="8">
        <f>+C47</f>
        <v>0.13</v>
      </c>
    </row>
    <row r="56" spans="1:6" ht="24.75" customHeight="1" x14ac:dyDescent="0.25">
      <c r="B56" s="189" t="s">
        <v>28</v>
      </c>
      <c r="C56" s="189"/>
      <c r="D56" s="8">
        <f>+C48</f>
        <v>0.1</v>
      </c>
    </row>
    <row r="57" spans="1:6" ht="24.75" customHeight="1" x14ac:dyDescent="0.25">
      <c r="B57" s="189" t="s">
        <v>29</v>
      </c>
      <c r="C57" s="189"/>
      <c r="D57" s="8">
        <v>0.01</v>
      </c>
    </row>
    <row r="58" spans="1:6" x14ac:dyDescent="0.25">
      <c r="B58" s="204" t="s">
        <v>31</v>
      </c>
      <c r="C58" s="204"/>
      <c r="D58" s="5">
        <f>+SUM(D53:D57)</f>
        <v>1</v>
      </c>
    </row>
    <row r="60" spans="1:6" x14ac:dyDescent="0.25">
      <c r="D60" s="201"/>
      <c r="E60" s="201"/>
      <c r="F60" s="201"/>
    </row>
    <row r="61" spans="1:6" x14ac:dyDescent="0.25">
      <c r="D61" s="202"/>
      <c r="E61" s="202"/>
      <c r="F61" s="202"/>
    </row>
    <row r="63" spans="1:6" x14ac:dyDescent="0.25">
      <c r="D63" s="193" t="str">
        <f>'CONSORCIO INTERCOL'!D67:F67</f>
        <v>JORGE JOAM CASTAÑEDA DUQUE</v>
      </c>
      <c r="E63" s="193"/>
      <c r="F63" s="193"/>
    </row>
    <row r="64" spans="1:6" x14ac:dyDescent="0.25">
      <c r="D64" s="193" t="s">
        <v>41</v>
      </c>
      <c r="E64" s="193"/>
      <c r="F64" s="193"/>
    </row>
    <row r="65" spans="4:6" x14ac:dyDescent="0.25">
      <c r="D65" s="193" t="s">
        <v>40</v>
      </c>
      <c r="E65" s="193"/>
      <c r="F65" s="193"/>
    </row>
    <row r="66" spans="4:6" x14ac:dyDescent="0.25">
      <c r="D66" s="205" t="s">
        <v>298</v>
      </c>
      <c r="E66" s="205"/>
      <c r="F66" s="205"/>
    </row>
  </sheetData>
  <mergeCells count="33">
    <mergeCell ref="D66:F66"/>
    <mergeCell ref="F27:F29"/>
    <mergeCell ref="A1:G1"/>
    <mergeCell ref="A2:G2"/>
    <mergeCell ref="A3:G3"/>
    <mergeCell ref="A4:G4"/>
    <mergeCell ref="A5:G5"/>
    <mergeCell ref="G13:G14"/>
    <mergeCell ref="A17:C17"/>
    <mergeCell ref="F20:F21"/>
    <mergeCell ref="A23:B23"/>
    <mergeCell ref="A24:B24"/>
    <mergeCell ref="A30:B30"/>
    <mergeCell ref="A32:F32"/>
    <mergeCell ref="F34:F37"/>
    <mergeCell ref="A39:F39"/>
    <mergeCell ref="F41:F44"/>
    <mergeCell ref="A46:B46"/>
    <mergeCell ref="D60:F61"/>
    <mergeCell ref="D63:F63"/>
    <mergeCell ref="D64:F64"/>
    <mergeCell ref="A47:B47"/>
    <mergeCell ref="A48:B48"/>
    <mergeCell ref="A49:B49"/>
    <mergeCell ref="B51:D51"/>
    <mergeCell ref="B52:C52"/>
    <mergeCell ref="D65:F65"/>
    <mergeCell ref="B53:C53"/>
    <mergeCell ref="B54:C54"/>
    <mergeCell ref="B55:C55"/>
    <mergeCell ref="B56:C56"/>
    <mergeCell ref="B57:C57"/>
    <mergeCell ref="B58:C58"/>
  </mergeCells>
  <pageMargins left="0.7" right="0.7" top="0.75" bottom="0.75" header="0.3" footer="0.3"/>
  <pageSetup paperSize="158" scale="77" fitToHeight="0" orientation="landscape" r:id="rId1"/>
  <rowBreaks count="3" manualBreakCount="3">
    <brk id="22" max="6" man="1"/>
    <brk id="29" max="6" man="1"/>
    <brk id="42" max="6" man="1"/>
  </rowBreaks>
  <colBreaks count="1" manualBreakCount="1">
    <brk id="8" max="2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J85"/>
  <sheetViews>
    <sheetView view="pageBreakPreview" topLeftCell="A67" zoomScale="80" zoomScaleNormal="100" zoomScaleSheetLayoutView="80" workbookViewId="0">
      <selection activeCell="J13" sqref="J13"/>
    </sheetView>
  </sheetViews>
  <sheetFormatPr baseColWidth="10" defaultRowHeight="12" x14ac:dyDescent="0.25"/>
  <cols>
    <col min="1" max="1" width="14.42578125" style="23" customWidth="1"/>
    <col min="2" max="2" width="22.42578125" style="23" customWidth="1"/>
    <col min="3" max="3" width="16.28515625" style="23" customWidth="1"/>
    <col min="4" max="4" width="52.5703125" style="23" customWidth="1"/>
    <col min="5" max="5" width="27.7109375" style="23" customWidth="1"/>
    <col min="6" max="6" width="18.42578125" style="23" customWidth="1"/>
    <col min="7" max="7" width="21.85546875" style="23" customWidth="1"/>
    <col min="8" max="8" width="14.85546875" style="23" customWidth="1"/>
    <col min="9" max="16384" width="11.42578125" style="23"/>
  </cols>
  <sheetData>
    <row r="1" spans="1:10" ht="12" customHeight="1" x14ac:dyDescent="0.25">
      <c r="A1" s="212" t="s">
        <v>0</v>
      </c>
      <c r="B1" s="212"/>
      <c r="C1" s="212"/>
      <c r="D1" s="212"/>
      <c r="E1" s="212"/>
      <c r="F1" s="212"/>
      <c r="G1" s="212"/>
      <c r="H1" s="212"/>
    </row>
    <row r="2" spans="1:10" ht="18.75" customHeight="1" x14ac:dyDescent="0.25">
      <c r="A2" s="226" t="s">
        <v>91</v>
      </c>
      <c r="B2" s="212"/>
      <c r="C2" s="212"/>
      <c r="D2" s="212"/>
      <c r="E2" s="212"/>
      <c r="F2" s="212"/>
      <c r="G2" s="212"/>
      <c r="H2" s="212"/>
    </row>
    <row r="3" spans="1:10" ht="16.5" customHeight="1" x14ac:dyDescent="0.25">
      <c r="A3" s="212" t="s">
        <v>89</v>
      </c>
      <c r="B3" s="212"/>
      <c r="C3" s="212"/>
      <c r="D3" s="212"/>
      <c r="E3" s="212"/>
      <c r="F3" s="212"/>
      <c r="G3" s="212"/>
      <c r="H3" s="212"/>
    </row>
    <row r="4" spans="1:10" ht="12" customHeight="1" x14ac:dyDescent="0.25">
      <c r="A4" s="212" t="s">
        <v>90</v>
      </c>
      <c r="B4" s="212"/>
      <c r="C4" s="212"/>
      <c r="D4" s="212"/>
      <c r="E4" s="212"/>
      <c r="F4" s="212"/>
      <c r="G4" s="212"/>
      <c r="H4" s="212"/>
    </row>
    <row r="5" spans="1:10" ht="12" customHeight="1" x14ac:dyDescent="0.25">
      <c r="A5" s="212" t="s">
        <v>1</v>
      </c>
      <c r="B5" s="212"/>
      <c r="C5" s="212"/>
      <c r="D5" s="212"/>
      <c r="E5" s="212"/>
      <c r="F5" s="212"/>
      <c r="G5" s="212"/>
      <c r="H5" s="212"/>
    </row>
    <row r="6" spans="1:10" x14ac:dyDescent="0.25">
      <c r="A6" s="37"/>
      <c r="B6" s="37"/>
      <c r="C6" s="37"/>
      <c r="D6" s="37"/>
      <c r="E6" s="37"/>
      <c r="F6" s="37"/>
      <c r="G6" s="37"/>
      <c r="H6" s="37"/>
    </row>
    <row r="7" spans="1:10" x14ac:dyDescent="0.25">
      <c r="A7" s="4" t="s">
        <v>2</v>
      </c>
      <c r="B7" s="12" t="str">
        <f>Proponentes!B14</f>
        <v>JACSON MORENO</v>
      </c>
      <c r="C7" s="6" t="s">
        <v>42</v>
      </c>
      <c r="D7" s="12" t="str">
        <f>B7</f>
        <v>JACSON MORENO</v>
      </c>
    </row>
    <row r="9" spans="1:10" x14ac:dyDescent="0.25">
      <c r="A9" s="24" t="s">
        <v>3</v>
      </c>
      <c r="B9" s="12" t="s">
        <v>32</v>
      </c>
      <c r="C9" s="12"/>
    </row>
    <row r="11" spans="1:10" ht="24" x14ac:dyDescent="0.25">
      <c r="A11" s="38" t="s">
        <v>4</v>
      </c>
      <c r="B11" s="38" t="s">
        <v>43</v>
      </c>
      <c r="C11" s="38" t="s">
        <v>6</v>
      </c>
      <c r="D11" s="38" t="s">
        <v>7</v>
      </c>
      <c r="E11" s="38" t="s">
        <v>8</v>
      </c>
      <c r="F11" s="224" t="s">
        <v>9</v>
      </c>
      <c r="G11" s="225"/>
      <c r="H11" s="38" t="s">
        <v>10</v>
      </c>
    </row>
    <row r="12" spans="1:10" ht="231" customHeight="1" x14ac:dyDescent="0.25">
      <c r="A12" s="39">
        <v>1</v>
      </c>
      <c r="B12" s="39">
        <v>81101500</v>
      </c>
      <c r="C12" s="39">
        <v>32</v>
      </c>
      <c r="D12" s="39" t="s">
        <v>70</v>
      </c>
      <c r="E12" s="39">
        <v>183.45</v>
      </c>
      <c r="F12" s="12" t="s">
        <v>95</v>
      </c>
      <c r="G12" s="190" t="s">
        <v>326</v>
      </c>
      <c r="H12" s="227" t="s">
        <v>38</v>
      </c>
      <c r="J12" s="23">
        <f>+E12+E13+E14</f>
        <v>301.35000000000002</v>
      </c>
    </row>
    <row r="13" spans="1:10" ht="258" customHeight="1" x14ac:dyDescent="0.25">
      <c r="A13" s="39">
        <v>2</v>
      </c>
      <c r="B13" s="39">
        <v>81101500</v>
      </c>
      <c r="C13" s="39">
        <v>31</v>
      </c>
      <c r="D13" s="39" t="s">
        <v>121</v>
      </c>
      <c r="E13" s="39">
        <v>117.9</v>
      </c>
      <c r="F13" s="12" t="s">
        <v>95</v>
      </c>
      <c r="G13" s="191"/>
      <c r="H13" s="228"/>
    </row>
    <row r="14" spans="1:10" ht="326.25" customHeight="1" x14ac:dyDescent="0.25">
      <c r="A14" s="39">
        <v>3</v>
      </c>
      <c r="B14" s="39">
        <v>81101500</v>
      </c>
      <c r="C14" s="39">
        <v>33</v>
      </c>
      <c r="D14" s="39" t="s">
        <v>122</v>
      </c>
      <c r="E14" s="39">
        <f>153.49*0</f>
        <v>0</v>
      </c>
      <c r="F14" s="54" t="s">
        <v>95</v>
      </c>
      <c r="G14" s="192"/>
      <c r="H14" s="229"/>
    </row>
    <row r="17" spans="1:6" x14ac:dyDescent="0.25">
      <c r="D17" s="42"/>
    </row>
    <row r="18" spans="1:6" x14ac:dyDescent="0.25">
      <c r="D18" s="201"/>
      <c r="E18" s="201"/>
      <c r="F18" s="201"/>
    </row>
    <row r="19" spans="1:6" x14ac:dyDescent="0.25">
      <c r="D19" s="201"/>
      <c r="E19" s="201"/>
      <c r="F19" s="201"/>
    </row>
    <row r="20" spans="1:6" x14ac:dyDescent="0.25">
      <c r="D20" s="202"/>
      <c r="E20" s="202"/>
      <c r="F20" s="202"/>
    </row>
    <row r="22" spans="1:6" x14ac:dyDescent="0.25">
      <c r="D22" s="204" t="s">
        <v>94</v>
      </c>
      <c r="E22" s="204"/>
      <c r="F22" s="204"/>
    </row>
    <row r="23" spans="1:6" ht="30.75" customHeight="1" x14ac:dyDescent="0.25">
      <c r="D23" s="204" t="s">
        <v>41</v>
      </c>
      <c r="E23" s="204"/>
      <c r="F23" s="204"/>
    </row>
    <row r="24" spans="1:6" ht="30.75" customHeight="1" x14ac:dyDescent="0.25">
      <c r="D24" s="204" t="s">
        <v>40</v>
      </c>
      <c r="E24" s="204"/>
      <c r="F24" s="204"/>
    </row>
    <row r="25" spans="1:6" ht="30.75" customHeight="1" x14ac:dyDescent="0.25">
      <c r="D25" s="22"/>
      <c r="E25" s="22"/>
      <c r="F25" s="22"/>
    </row>
    <row r="26" spans="1:6" ht="30.75" customHeight="1" x14ac:dyDescent="0.25">
      <c r="A26" s="198" t="s">
        <v>11</v>
      </c>
      <c r="B26" s="199"/>
      <c r="C26" s="200"/>
      <c r="D26" s="22"/>
      <c r="E26" s="22"/>
      <c r="F26" s="22"/>
    </row>
    <row r="27" spans="1:6" ht="30.75" customHeight="1" x14ac:dyDescent="0.25">
      <c r="A27" s="21"/>
      <c r="B27" s="21"/>
      <c r="C27" s="21"/>
      <c r="D27" s="22"/>
      <c r="E27" s="22"/>
      <c r="F27" s="22"/>
    </row>
    <row r="29" spans="1:6" ht="24" x14ac:dyDescent="0.25">
      <c r="A29" s="38" t="s">
        <v>12</v>
      </c>
      <c r="B29" s="38" t="s">
        <v>13</v>
      </c>
      <c r="C29" s="38" t="s">
        <v>14</v>
      </c>
      <c r="D29" s="38" t="s">
        <v>15</v>
      </c>
      <c r="E29" s="38" t="s">
        <v>16</v>
      </c>
      <c r="F29" s="38" t="s">
        <v>10</v>
      </c>
    </row>
    <row r="30" spans="1:6" ht="24" x14ac:dyDescent="0.25">
      <c r="A30" s="39" t="str">
        <f>B7</f>
        <v>JACSON MORENO</v>
      </c>
      <c r="B30" s="12" t="s">
        <v>44</v>
      </c>
      <c r="C30" s="12" t="s">
        <v>33</v>
      </c>
      <c r="D30" s="12">
        <v>14</v>
      </c>
      <c r="E30" s="12" t="s">
        <v>124</v>
      </c>
      <c r="F30" s="207" t="s">
        <v>39</v>
      </c>
    </row>
    <row r="31" spans="1:6" ht="42" customHeight="1" x14ac:dyDescent="0.25">
      <c r="A31" s="39" t="s">
        <v>123</v>
      </c>
      <c r="B31" s="12" t="s">
        <v>45</v>
      </c>
      <c r="C31" s="12" t="s">
        <v>33</v>
      </c>
      <c r="D31" s="12" t="s">
        <v>125</v>
      </c>
      <c r="E31" s="12" t="s">
        <v>126</v>
      </c>
      <c r="F31" s="208"/>
    </row>
    <row r="33" spans="1:6" ht="15" customHeight="1" x14ac:dyDescent="0.25">
      <c r="A33" s="206" t="s">
        <v>20</v>
      </c>
      <c r="B33" s="206"/>
    </row>
    <row r="35" spans="1:6" ht="26.25" customHeight="1" x14ac:dyDescent="0.25">
      <c r="A35" s="212" t="s">
        <v>49</v>
      </c>
      <c r="B35" s="212"/>
    </row>
    <row r="36" spans="1:6" ht="17.25" customHeight="1" x14ac:dyDescent="0.25"/>
    <row r="37" spans="1:6" s="37" customFormat="1" ht="36" x14ac:dyDescent="0.25">
      <c r="A37" s="38" t="s">
        <v>146</v>
      </c>
      <c r="B37" s="38" t="s">
        <v>147</v>
      </c>
      <c r="C37" s="38" t="s">
        <v>148</v>
      </c>
      <c r="D37" s="38" t="s">
        <v>149</v>
      </c>
    </row>
    <row r="38" spans="1:6" s="37" customFormat="1" x14ac:dyDescent="0.25">
      <c r="A38" s="12">
        <v>105.2</v>
      </c>
      <c r="B38" s="40">
        <v>301.35000000000002</v>
      </c>
      <c r="C38" s="40">
        <f>+B38-A38</f>
        <v>196.15000000000003</v>
      </c>
      <c r="D38" s="41">
        <v>0.4</v>
      </c>
      <c r="E38" s="44"/>
      <c r="F38" s="44"/>
    </row>
    <row r="39" spans="1:6" x14ac:dyDescent="0.25">
      <c r="A39" s="12"/>
      <c r="B39" s="12"/>
      <c r="C39" s="12"/>
      <c r="D39" s="12"/>
      <c r="E39" s="44"/>
      <c r="F39" s="44"/>
    </row>
    <row r="40" spans="1:6" x14ac:dyDescent="0.25">
      <c r="A40" s="12"/>
      <c r="B40" s="12"/>
      <c r="C40" s="12"/>
      <c r="D40" s="12"/>
      <c r="E40" s="44"/>
      <c r="F40" s="44"/>
    </row>
    <row r="41" spans="1:6" ht="13.5" customHeight="1" x14ac:dyDescent="0.25"/>
    <row r="42" spans="1:6" ht="24" customHeight="1" x14ac:dyDescent="0.25">
      <c r="A42" s="212" t="s">
        <v>23</v>
      </c>
      <c r="B42" s="212"/>
    </row>
    <row r="44" spans="1:6" x14ac:dyDescent="0.25">
      <c r="A44" s="204" t="s">
        <v>18</v>
      </c>
      <c r="B44" s="204"/>
      <c r="C44" s="204"/>
      <c r="D44" s="204"/>
      <c r="E44" s="204"/>
      <c r="F44" s="204"/>
    </row>
    <row r="45" spans="1:6" ht="24" x14ac:dyDescent="0.25">
      <c r="A45" s="25" t="s">
        <v>24</v>
      </c>
      <c r="B45" s="25" t="s">
        <v>61</v>
      </c>
      <c r="C45" s="25" t="s">
        <v>13</v>
      </c>
      <c r="D45" s="25" t="s">
        <v>7</v>
      </c>
      <c r="E45" s="25" t="s">
        <v>9</v>
      </c>
      <c r="F45" s="25" t="s">
        <v>22</v>
      </c>
    </row>
    <row r="46" spans="1:6" ht="84" x14ac:dyDescent="0.25">
      <c r="A46" s="12" t="s">
        <v>127</v>
      </c>
      <c r="B46" s="12">
        <v>6.3</v>
      </c>
      <c r="C46" s="12" t="s">
        <v>44</v>
      </c>
      <c r="D46" s="12" t="s">
        <v>128</v>
      </c>
      <c r="E46" s="230" t="s">
        <v>48</v>
      </c>
      <c r="F46" s="231">
        <v>0.18</v>
      </c>
    </row>
    <row r="47" spans="1:6" ht="85.5" customHeight="1" x14ac:dyDescent="0.25">
      <c r="A47" s="12" t="s">
        <v>129</v>
      </c>
      <c r="B47" s="12">
        <v>4.8</v>
      </c>
      <c r="C47" s="12" t="s">
        <v>44</v>
      </c>
      <c r="D47" s="12" t="s">
        <v>130</v>
      </c>
      <c r="E47" s="230"/>
      <c r="F47" s="232"/>
    </row>
    <row r="48" spans="1:6" ht="264" customHeight="1" x14ac:dyDescent="0.25">
      <c r="A48" s="12" t="s">
        <v>131</v>
      </c>
      <c r="B48" s="12">
        <v>4</v>
      </c>
      <c r="C48" s="12" t="s">
        <v>44</v>
      </c>
      <c r="D48" s="12" t="s">
        <v>132</v>
      </c>
      <c r="E48" s="230"/>
      <c r="F48" s="232"/>
    </row>
    <row r="49" spans="1:6" s="33" customFormat="1" ht="156.75" customHeight="1" x14ac:dyDescent="0.25">
      <c r="A49" s="12" t="s">
        <v>74</v>
      </c>
      <c r="B49" s="12">
        <v>4.7</v>
      </c>
      <c r="C49" s="12" t="s">
        <v>44</v>
      </c>
      <c r="D49" s="12" t="s">
        <v>133</v>
      </c>
      <c r="E49" s="12"/>
      <c r="F49" s="232"/>
    </row>
    <row r="50" spans="1:6" s="33" customFormat="1" ht="204.75" customHeight="1" x14ac:dyDescent="0.25">
      <c r="A50" s="12" t="s">
        <v>75</v>
      </c>
      <c r="B50" s="12">
        <v>6.4</v>
      </c>
      <c r="C50" s="12" t="s">
        <v>44</v>
      </c>
      <c r="D50" s="12" t="s">
        <v>134</v>
      </c>
      <c r="E50" s="12"/>
      <c r="F50" s="232"/>
    </row>
    <row r="51" spans="1:6" s="33" customFormat="1" ht="323.25" customHeight="1" x14ac:dyDescent="0.25">
      <c r="A51" s="12" t="s">
        <v>154</v>
      </c>
      <c r="B51" s="12">
        <v>4.4000000000000004</v>
      </c>
      <c r="C51" s="12" t="s">
        <v>44</v>
      </c>
      <c r="D51" s="12" t="s">
        <v>122</v>
      </c>
      <c r="E51" s="12"/>
      <c r="F51" s="232"/>
    </row>
    <row r="52" spans="1:6" s="37" customFormat="1" ht="235.5" customHeight="1" x14ac:dyDescent="0.25">
      <c r="A52" s="12" t="s">
        <v>155</v>
      </c>
      <c r="B52" s="12">
        <v>7</v>
      </c>
      <c r="C52" s="12" t="s">
        <v>44</v>
      </c>
      <c r="D52" s="12" t="s">
        <v>156</v>
      </c>
      <c r="E52" s="12"/>
      <c r="F52" s="232"/>
    </row>
    <row r="53" spans="1:6" s="37" customFormat="1" ht="96" x14ac:dyDescent="0.25">
      <c r="A53" s="12" t="s">
        <v>157</v>
      </c>
      <c r="B53" s="12">
        <v>6.8</v>
      </c>
      <c r="C53" s="12" t="s">
        <v>44</v>
      </c>
      <c r="D53" s="12" t="s">
        <v>158</v>
      </c>
      <c r="E53" s="12"/>
      <c r="F53" s="232"/>
    </row>
    <row r="54" spans="1:6" s="37" customFormat="1" ht="222" customHeight="1" x14ac:dyDescent="0.25">
      <c r="A54" s="12" t="s">
        <v>159</v>
      </c>
      <c r="B54" s="12">
        <v>6.2</v>
      </c>
      <c r="C54" s="12" t="s">
        <v>44</v>
      </c>
      <c r="D54" s="12" t="s">
        <v>160</v>
      </c>
      <c r="E54" s="12"/>
      <c r="F54" s="232"/>
    </row>
    <row r="56" spans="1:6" x14ac:dyDescent="0.25">
      <c r="A56" s="204" t="s">
        <v>19</v>
      </c>
      <c r="B56" s="204"/>
      <c r="C56" s="204"/>
      <c r="D56" s="204"/>
      <c r="E56" s="204"/>
      <c r="F56" s="204"/>
    </row>
    <row r="57" spans="1:6" x14ac:dyDescent="0.25">
      <c r="A57" s="25" t="s">
        <v>24</v>
      </c>
      <c r="B57" s="25" t="s">
        <v>25</v>
      </c>
      <c r="C57" s="25" t="s">
        <v>13</v>
      </c>
      <c r="D57" s="25" t="s">
        <v>7</v>
      </c>
      <c r="E57" s="25" t="s">
        <v>9</v>
      </c>
      <c r="F57" s="25" t="s">
        <v>22</v>
      </c>
    </row>
    <row r="58" spans="1:6" ht="79.5" customHeight="1" x14ac:dyDescent="0.25">
      <c r="A58" s="12" t="s">
        <v>161</v>
      </c>
      <c r="B58" s="12">
        <v>9.5</v>
      </c>
      <c r="C58" s="12" t="s">
        <v>45</v>
      </c>
      <c r="D58" s="12" t="s">
        <v>162</v>
      </c>
      <c r="E58" s="230" t="s">
        <v>48</v>
      </c>
      <c r="F58" s="231">
        <v>0.18</v>
      </c>
    </row>
    <row r="59" spans="1:6" ht="102" customHeight="1" x14ac:dyDescent="0.25">
      <c r="A59" s="12" t="s">
        <v>129</v>
      </c>
      <c r="B59" s="12">
        <v>4.8</v>
      </c>
      <c r="C59" s="12" t="s">
        <v>45</v>
      </c>
      <c r="D59" s="12" t="s">
        <v>163</v>
      </c>
      <c r="E59" s="230"/>
      <c r="F59" s="232"/>
    </row>
    <row r="60" spans="1:6" ht="261.75" customHeight="1" x14ac:dyDescent="0.25">
      <c r="A60" s="12" t="s">
        <v>75</v>
      </c>
      <c r="B60" s="12">
        <v>6.4</v>
      </c>
      <c r="C60" s="12" t="s">
        <v>45</v>
      </c>
      <c r="D60" s="12" t="s">
        <v>134</v>
      </c>
      <c r="E60" s="230"/>
      <c r="F60" s="232"/>
    </row>
    <row r="61" spans="1:6" s="37" customFormat="1" ht="96" customHeight="1" x14ac:dyDescent="0.25">
      <c r="A61" s="12" t="s">
        <v>155</v>
      </c>
      <c r="B61" s="12">
        <v>7</v>
      </c>
      <c r="C61" s="12" t="s">
        <v>45</v>
      </c>
      <c r="D61" s="12" t="s">
        <v>164</v>
      </c>
      <c r="E61" s="12"/>
      <c r="F61" s="232"/>
    </row>
    <row r="62" spans="1:6" s="37" customFormat="1" ht="139.5" customHeight="1" x14ac:dyDescent="0.25">
      <c r="A62" s="12" t="s">
        <v>157</v>
      </c>
      <c r="B62" s="12">
        <v>6.8</v>
      </c>
      <c r="C62" s="12" t="s">
        <v>45</v>
      </c>
      <c r="D62" s="12" t="s">
        <v>158</v>
      </c>
      <c r="E62" s="12"/>
      <c r="F62" s="232"/>
    </row>
    <row r="63" spans="1:6" s="37" customFormat="1" ht="225.75" customHeight="1" x14ac:dyDescent="0.25">
      <c r="A63" s="12" t="s">
        <v>159</v>
      </c>
      <c r="B63" s="12">
        <v>6.2</v>
      </c>
      <c r="C63" s="12" t="s">
        <v>45</v>
      </c>
      <c r="D63" s="12" t="s">
        <v>160</v>
      </c>
      <c r="E63" s="12"/>
      <c r="F63" s="232"/>
    </row>
    <row r="64" spans="1:6" x14ac:dyDescent="0.25">
      <c r="A64" s="11"/>
      <c r="B64" s="11"/>
      <c r="C64" s="11"/>
      <c r="D64" s="11"/>
      <c r="E64" s="11"/>
    </row>
    <row r="65" spans="1:6" x14ac:dyDescent="0.25">
      <c r="A65" s="210" t="s">
        <v>27</v>
      </c>
      <c r="B65" s="211"/>
      <c r="C65" s="12" t="s">
        <v>22</v>
      </c>
      <c r="D65" s="12" t="s">
        <v>34</v>
      </c>
    </row>
    <row r="66" spans="1:6" ht="27.75" customHeight="1" x14ac:dyDescent="0.25">
      <c r="A66" s="212" t="s">
        <v>26</v>
      </c>
      <c r="B66" s="212"/>
      <c r="C66" s="5">
        <v>0.13</v>
      </c>
      <c r="D66" s="39" t="s">
        <v>35</v>
      </c>
    </row>
    <row r="67" spans="1:6" ht="25.5" customHeight="1" x14ac:dyDescent="0.25">
      <c r="A67" s="212" t="s">
        <v>28</v>
      </c>
      <c r="B67" s="212"/>
      <c r="C67" s="5">
        <v>0.1</v>
      </c>
      <c r="D67" s="39" t="s">
        <v>37</v>
      </c>
    </row>
    <row r="68" spans="1:6" ht="49.5" customHeight="1" x14ac:dyDescent="0.25">
      <c r="A68" s="212" t="s">
        <v>29</v>
      </c>
      <c r="B68" s="212"/>
      <c r="C68" s="5">
        <v>0.01</v>
      </c>
      <c r="D68" s="39" t="s">
        <v>36</v>
      </c>
    </row>
    <row r="69" spans="1:6" x14ac:dyDescent="0.25">
      <c r="A69" s="37"/>
      <c r="B69" s="37"/>
      <c r="C69" s="37"/>
      <c r="D69" s="37"/>
    </row>
    <row r="70" spans="1:6" x14ac:dyDescent="0.25">
      <c r="A70" s="37"/>
      <c r="B70" s="204" t="s">
        <v>30</v>
      </c>
      <c r="C70" s="204"/>
      <c r="D70" s="204"/>
    </row>
    <row r="71" spans="1:6" x14ac:dyDescent="0.25">
      <c r="A71" s="37"/>
      <c r="B71" s="204" t="s">
        <v>27</v>
      </c>
      <c r="C71" s="204"/>
      <c r="D71" s="38" t="s">
        <v>22</v>
      </c>
    </row>
    <row r="72" spans="1:6" ht="24.75" customHeight="1" x14ac:dyDescent="0.25">
      <c r="A72" s="37"/>
      <c r="B72" s="212" t="s">
        <v>21</v>
      </c>
      <c r="C72" s="212"/>
      <c r="D72" s="8">
        <f>+D38</f>
        <v>0.4</v>
      </c>
      <c r="E72" s="55"/>
    </row>
    <row r="73" spans="1:6" ht="24.75" customHeight="1" x14ac:dyDescent="0.25">
      <c r="A73" s="37"/>
      <c r="B73" s="212" t="s">
        <v>23</v>
      </c>
      <c r="C73" s="212"/>
      <c r="D73" s="5">
        <f>+F46+F58</f>
        <v>0.36</v>
      </c>
    </row>
    <row r="74" spans="1:6" ht="24.75" customHeight="1" x14ac:dyDescent="0.25">
      <c r="A74" s="37"/>
      <c r="B74" s="212" t="s">
        <v>26</v>
      </c>
      <c r="C74" s="212"/>
      <c r="D74" s="8">
        <f>+C66</f>
        <v>0.13</v>
      </c>
    </row>
    <row r="75" spans="1:6" ht="24.75" customHeight="1" x14ac:dyDescent="0.25">
      <c r="A75" s="37"/>
      <c r="B75" s="212" t="s">
        <v>28</v>
      </c>
      <c r="C75" s="212"/>
      <c r="D75" s="8">
        <f>+C67</f>
        <v>0.1</v>
      </c>
    </row>
    <row r="76" spans="1:6" ht="24.75" customHeight="1" x14ac:dyDescent="0.25">
      <c r="A76" s="37"/>
      <c r="B76" s="212" t="s">
        <v>29</v>
      </c>
      <c r="C76" s="212"/>
      <c r="D76" s="8">
        <f>+C68</f>
        <v>0.01</v>
      </c>
    </row>
    <row r="77" spans="1:6" x14ac:dyDescent="0.25">
      <c r="A77" s="37"/>
      <c r="B77" s="204" t="s">
        <v>31</v>
      </c>
      <c r="C77" s="204"/>
      <c r="D77" s="5">
        <f>+SUM(D72:D76)</f>
        <v>1</v>
      </c>
    </row>
    <row r="79" spans="1:6" x14ac:dyDescent="0.25">
      <c r="D79" s="201"/>
      <c r="E79" s="201"/>
      <c r="F79" s="201"/>
    </row>
    <row r="80" spans="1:6" x14ac:dyDescent="0.25">
      <c r="D80" s="202"/>
      <c r="E80" s="202"/>
      <c r="F80" s="202"/>
    </row>
    <row r="82" spans="4:6" x14ac:dyDescent="0.25">
      <c r="D82" s="204" t="str">
        <f>D22</f>
        <v>JORGE JOAM CASTAÑEDA DUQUE</v>
      </c>
      <c r="E82" s="204"/>
      <c r="F82" s="204"/>
    </row>
    <row r="83" spans="4:6" x14ac:dyDescent="0.25">
      <c r="D83" s="204" t="s">
        <v>41</v>
      </c>
      <c r="E83" s="204"/>
      <c r="F83" s="204"/>
    </row>
    <row r="84" spans="4:6" x14ac:dyDescent="0.25">
      <c r="D84" s="204" t="s">
        <v>40</v>
      </c>
      <c r="E84" s="204"/>
      <c r="F84" s="204"/>
    </row>
    <row r="85" spans="4:6" x14ac:dyDescent="0.25">
      <c r="D85" s="205" t="s">
        <v>298</v>
      </c>
      <c r="E85" s="205"/>
      <c r="F85" s="205"/>
    </row>
  </sheetData>
  <mergeCells count="40">
    <mergeCell ref="D85:F85"/>
    <mergeCell ref="D82:F82"/>
    <mergeCell ref="D83:F83"/>
    <mergeCell ref="D84:F84"/>
    <mergeCell ref="B73:C73"/>
    <mergeCell ref="B74:C74"/>
    <mergeCell ref="B75:C75"/>
    <mergeCell ref="B76:C76"/>
    <mergeCell ref="B77:C77"/>
    <mergeCell ref="D79:F80"/>
    <mergeCell ref="B72:C72"/>
    <mergeCell ref="E46:E48"/>
    <mergeCell ref="A56:F56"/>
    <mergeCell ref="E58:E60"/>
    <mergeCell ref="A65:B65"/>
    <mergeCell ref="A66:B66"/>
    <mergeCell ref="A67:B67"/>
    <mergeCell ref="A68:B68"/>
    <mergeCell ref="B70:D70"/>
    <mergeCell ref="B71:C71"/>
    <mergeCell ref="F46:F54"/>
    <mergeCell ref="F58:F63"/>
    <mergeCell ref="A44:F44"/>
    <mergeCell ref="H12:H14"/>
    <mergeCell ref="D18:F20"/>
    <mergeCell ref="D22:F22"/>
    <mergeCell ref="D23:F23"/>
    <mergeCell ref="D24:F24"/>
    <mergeCell ref="A26:C26"/>
    <mergeCell ref="F30:F31"/>
    <mergeCell ref="A33:B33"/>
    <mergeCell ref="A35:B35"/>
    <mergeCell ref="A42:B42"/>
    <mergeCell ref="G12:G14"/>
    <mergeCell ref="F11:G11"/>
    <mergeCell ref="A1:H1"/>
    <mergeCell ref="A2:H2"/>
    <mergeCell ref="A3:H3"/>
    <mergeCell ref="A4:H4"/>
    <mergeCell ref="A5:H5"/>
  </mergeCells>
  <pageMargins left="0.7" right="0.7" top="0.75" bottom="0.75" header="0.3" footer="0.3"/>
  <pageSetup paperSize="158" scale="64" fitToHeight="0" orientation="landscape" r:id="rId1"/>
  <rowBreaks count="2" manualBreakCount="2">
    <brk id="31" max="7" man="1"/>
    <brk id="55" max="7" man="1"/>
  </rowBreaks>
  <colBreaks count="1" manualBreakCount="1">
    <brk id="8" max="21"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R101"/>
  <sheetViews>
    <sheetView view="pageBreakPreview" topLeftCell="A64" zoomScale="85" zoomScaleNormal="100" zoomScaleSheetLayoutView="85" workbookViewId="0">
      <selection activeCell="F98" sqref="F98"/>
    </sheetView>
  </sheetViews>
  <sheetFormatPr baseColWidth="10" defaultRowHeight="15" x14ac:dyDescent="0.25"/>
  <cols>
    <col min="1" max="1" width="0.5703125" style="57" customWidth="1"/>
    <col min="2" max="2" width="17.7109375" style="56" customWidth="1"/>
    <col min="3" max="3" width="20.28515625" style="57" customWidth="1"/>
    <col min="4" max="4" width="17.140625" style="57" customWidth="1"/>
    <col min="5" max="5" width="16.7109375" style="57" customWidth="1"/>
    <col min="6" max="7" width="14.5703125" style="57" bestFit="1" customWidth="1"/>
    <col min="8" max="8" width="12.42578125" style="57" customWidth="1"/>
    <col min="9" max="9" width="11.42578125" style="57" bestFit="1" customWidth="1"/>
    <col min="10" max="10" width="8.5703125" style="57" customWidth="1"/>
    <col min="11" max="11" width="10.5703125" style="57" customWidth="1"/>
    <col min="12" max="16384" width="11.42578125" style="57"/>
  </cols>
  <sheetData>
    <row r="1" spans="2:11" ht="5.25" customHeight="1" thickBot="1" x14ac:dyDescent="0.3"/>
    <row r="2" spans="2:11" ht="15.75" x14ac:dyDescent="0.25">
      <c r="B2" s="244" t="s">
        <v>175</v>
      </c>
      <c r="C2" s="245"/>
      <c r="D2" s="245"/>
      <c r="E2" s="245"/>
      <c r="F2" s="245"/>
      <c r="G2" s="245"/>
      <c r="H2" s="245"/>
      <c r="I2" s="245"/>
      <c r="J2" s="245"/>
      <c r="K2" s="246"/>
    </row>
    <row r="3" spans="2:11" ht="15.75" x14ac:dyDescent="0.25">
      <c r="B3" s="247" t="s">
        <v>78</v>
      </c>
      <c r="C3" s="248"/>
      <c r="D3" s="248"/>
      <c r="E3" s="248"/>
      <c r="F3" s="248"/>
      <c r="G3" s="248"/>
      <c r="H3" s="248"/>
      <c r="I3" s="248"/>
      <c r="J3" s="248"/>
      <c r="K3" s="249"/>
    </row>
    <row r="4" spans="2:11" ht="15.75" x14ac:dyDescent="0.25">
      <c r="B4" s="247" t="s">
        <v>176</v>
      </c>
      <c r="C4" s="248"/>
      <c r="D4" s="248"/>
      <c r="E4" s="248"/>
      <c r="F4" s="248"/>
      <c r="G4" s="248"/>
      <c r="H4" s="248"/>
      <c r="I4" s="248"/>
      <c r="J4" s="248"/>
      <c r="K4" s="249"/>
    </row>
    <row r="5" spans="2:11" ht="18.75" customHeight="1" thickBot="1" x14ac:dyDescent="0.3">
      <c r="B5" s="250" t="s">
        <v>177</v>
      </c>
      <c r="C5" s="251"/>
      <c r="D5" s="251"/>
      <c r="E5" s="251"/>
      <c r="F5" s="251"/>
      <c r="G5" s="251"/>
      <c r="H5" s="251"/>
      <c r="I5" s="251"/>
      <c r="J5" s="251"/>
      <c r="K5" s="252"/>
    </row>
    <row r="6" spans="2:11" ht="64.5" customHeight="1" thickBot="1" x14ac:dyDescent="0.3">
      <c r="B6" s="253" t="s">
        <v>178</v>
      </c>
      <c r="C6" s="254"/>
      <c r="D6" s="254"/>
      <c r="E6" s="254"/>
      <c r="F6" s="254"/>
      <c r="G6" s="254"/>
      <c r="H6" s="254"/>
      <c r="I6" s="254"/>
      <c r="J6" s="254"/>
      <c r="K6" s="255"/>
    </row>
    <row r="7" spans="2:11" ht="15" customHeight="1" thickBot="1" x14ac:dyDescent="0.3">
      <c r="B7" s="58"/>
      <c r="C7" s="58"/>
      <c r="D7" s="58"/>
      <c r="E7" s="58"/>
      <c r="F7" s="58"/>
      <c r="G7" s="58"/>
      <c r="H7" s="58"/>
      <c r="I7" s="58"/>
      <c r="J7" s="58"/>
      <c r="K7" s="58"/>
    </row>
    <row r="8" spans="2:11" s="59" customFormat="1" ht="21" customHeight="1" thickBot="1" x14ac:dyDescent="0.3">
      <c r="B8" s="233" t="s">
        <v>179</v>
      </c>
      <c r="C8" s="233"/>
      <c r="D8" s="256" t="s">
        <v>180</v>
      </c>
      <c r="E8" s="256"/>
      <c r="F8" s="256"/>
      <c r="G8" s="256"/>
      <c r="H8" s="256"/>
      <c r="I8" s="57"/>
      <c r="J8" s="57"/>
      <c r="K8" s="57"/>
    </row>
    <row r="9" spans="2:11" s="59" customFormat="1" ht="21" customHeight="1" thickBot="1" x14ac:dyDescent="0.3">
      <c r="B9" s="233" t="s">
        <v>2</v>
      </c>
      <c r="C9" s="233" t="s">
        <v>181</v>
      </c>
      <c r="D9" s="233" t="s">
        <v>180</v>
      </c>
      <c r="E9" s="233"/>
      <c r="F9" s="233"/>
      <c r="G9" s="234" t="s">
        <v>182</v>
      </c>
      <c r="H9" s="235"/>
      <c r="I9" s="57"/>
      <c r="J9" s="57"/>
      <c r="K9" s="57"/>
    </row>
    <row r="10" spans="2:11" s="59" customFormat="1" ht="12.75" customHeight="1" thickBot="1" x14ac:dyDescent="0.3">
      <c r="B10" s="233"/>
      <c r="C10" s="233"/>
      <c r="D10" s="238">
        <v>1</v>
      </c>
      <c r="E10" s="233"/>
      <c r="F10" s="233"/>
      <c r="G10" s="236"/>
      <c r="H10" s="237"/>
      <c r="I10" s="57"/>
      <c r="J10" s="57"/>
      <c r="K10" s="57"/>
    </row>
    <row r="11" spans="2:11" ht="24.75" customHeight="1" x14ac:dyDescent="0.25">
      <c r="B11" s="60" t="s">
        <v>183</v>
      </c>
      <c r="C11" s="61" t="s">
        <v>184</v>
      </c>
      <c r="D11" s="62" t="s">
        <v>185</v>
      </c>
      <c r="E11" s="63" t="s">
        <v>186</v>
      </c>
      <c r="F11" s="64">
        <v>108.46072415789473</v>
      </c>
      <c r="G11" s="65">
        <v>108.46072415789473</v>
      </c>
      <c r="H11" s="66" t="s">
        <v>39</v>
      </c>
      <c r="I11" s="67"/>
    </row>
    <row r="12" spans="2:11" x14ac:dyDescent="0.25">
      <c r="B12" s="68"/>
      <c r="C12" s="69"/>
      <c r="D12" s="70">
        <v>2060753759</v>
      </c>
      <c r="E12" s="70">
        <v>19000000</v>
      </c>
      <c r="F12" s="71"/>
      <c r="G12" s="72"/>
      <c r="H12" s="73"/>
      <c r="I12" s="67"/>
    </row>
    <row r="13" spans="2:11" ht="24.75" customHeight="1" x14ac:dyDescent="0.25">
      <c r="B13" s="74" t="s">
        <v>187</v>
      </c>
      <c r="C13" s="75" t="s">
        <v>188</v>
      </c>
      <c r="D13" s="76" t="s">
        <v>189</v>
      </c>
      <c r="E13" s="76" t="s">
        <v>190</v>
      </c>
      <c r="F13" s="77">
        <v>4.3223887190010135E-2</v>
      </c>
      <c r="G13" s="78">
        <v>4.3223887190010135E-2</v>
      </c>
      <c r="H13" s="79" t="s">
        <v>39</v>
      </c>
    </row>
    <row r="14" spans="2:11" x14ac:dyDescent="0.25">
      <c r="B14" s="68"/>
      <c r="C14" s="69"/>
      <c r="D14" s="70">
        <v>109000000</v>
      </c>
      <c r="E14" s="70">
        <v>2521753759</v>
      </c>
      <c r="F14" s="80"/>
      <c r="G14" s="81"/>
      <c r="H14" s="73"/>
    </row>
    <row r="15" spans="2:11" ht="24.75" customHeight="1" x14ac:dyDescent="0.25">
      <c r="B15" s="74" t="s">
        <v>191</v>
      </c>
      <c r="C15" s="75" t="s">
        <v>192</v>
      </c>
      <c r="D15" s="82" t="s">
        <v>193</v>
      </c>
      <c r="E15" s="82" t="s">
        <v>194</v>
      </c>
      <c r="F15" s="77">
        <v>168.2</v>
      </c>
      <c r="G15" s="83">
        <v>168.2</v>
      </c>
      <c r="H15" s="79" t="s">
        <v>39</v>
      </c>
    </row>
    <row r="16" spans="2:11" x14ac:dyDescent="0.25">
      <c r="B16" s="68"/>
      <c r="C16" s="69"/>
      <c r="D16" s="70">
        <v>420500000</v>
      </c>
      <c r="E16" s="70">
        <v>2500000</v>
      </c>
      <c r="F16" s="80"/>
      <c r="G16" s="84"/>
      <c r="H16" s="73"/>
    </row>
    <row r="17" spans="2:18" ht="24.75" customHeight="1" x14ac:dyDescent="0.25">
      <c r="B17" s="74" t="s">
        <v>195</v>
      </c>
      <c r="C17" s="75" t="s">
        <v>196</v>
      </c>
      <c r="D17" s="82" t="s">
        <v>185</v>
      </c>
      <c r="E17" s="82" t="s">
        <v>197</v>
      </c>
      <c r="F17" s="85">
        <v>23.437320833390679</v>
      </c>
      <c r="G17" s="78">
        <v>23.437320833390679</v>
      </c>
      <c r="H17" s="79" t="s">
        <v>39</v>
      </c>
      <c r="I17" s="86"/>
    </row>
    <row r="18" spans="2:18" x14ac:dyDescent="0.25">
      <c r="B18" s="68"/>
      <c r="C18" s="69"/>
      <c r="D18" s="70">
        <v>2060753759</v>
      </c>
      <c r="E18" s="70">
        <v>87115493</v>
      </c>
      <c r="F18" s="87"/>
      <c r="G18" s="81"/>
      <c r="H18" s="73"/>
    </row>
    <row r="19" spans="2:18" ht="24.75" customHeight="1" x14ac:dyDescent="0.25">
      <c r="B19" s="74" t="s">
        <v>198</v>
      </c>
      <c r="C19" s="75" t="s">
        <v>199</v>
      </c>
      <c r="D19" s="82" t="s">
        <v>193</v>
      </c>
      <c r="E19" s="76" t="s">
        <v>200</v>
      </c>
      <c r="F19" s="77">
        <v>0.17428218624940914</v>
      </c>
      <c r="G19" s="78">
        <v>0.17428218624940914</v>
      </c>
      <c r="H19" s="79" t="s">
        <v>39</v>
      </c>
      <c r="I19" s="67"/>
      <c r="M19" s="59"/>
      <c r="N19" s="59"/>
      <c r="O19" s="59"/>
      <c r="P19" s="59"/>
    </row>
    <row r="20" spans="2:18" x14ac:dyDescent="0.25">
      <c r="B20" s="68"/>
      <c r="C20" s="69"/>
      <c r="D20" s="70">
        <v>420500000</v>
      </c>
      <c r="E20" s="70">
        <v>2412753759</v>
      </c>
      <c r="F20" s="80"/>
      <c r="G20" s="81"/>
      <c r="H20" s="73"/>
      <c r="I20" s="67"/>
      <c r="M20" s="59"/>
      <c r="N20" s="59"/>
      <c r="O20" s="59"/>
      <c r="P20" s="59"/>
    </row>
    <row r="21" spans="2:18" ht="24.75" customHeight="1" x14ac:dyDescent="0.25">
      <c r="B21" s="74" t="s">
        <v>201</v>
      </c>
      <c r="C21" s="75" t="s">
        <v>202</v>
      </c>
      <c r="D21" s="82" t="s">
        <v>193</v>
      </c>
      <c r="E21" s="76" t="s">
        <v>190</v>
      </c>
      <c r="F21" s="77">
        <v>0.16674903269173633</v>
      </c>
      <c r="G21" s="78">
        <v>0.16674903269173633</v>
      </c>
      <c r="H21" s="79" t="s">
        <v>39</v>
      </c>
      <c r="I21" s="67"/>
      <c r="M21" s="59"/>
      <c r="N21" s="59"/>
      <c r="O21" s="59"/>
      <c r="P21" s="59"/>
    </row>
    <row r="22" spans="2:18" ht="15.75" thickBot="1" x14ac:dyDescent="0.3">
      <c r="B22" s="88"/>
      <c r="C22" s="89"/>
      <c r="D22" s="90">
        <v>420500000</v>
      </c>
      <c r="E22" s="90">
        <v>2521753759</v>
      </c>
      <c r="F22" s="91"/>
      <c r="G22" s="92"/>
      <c r="H22" s="93"/>
      <c r="I22" s="67"/>
      <c r="J22" s="86"/>
      <c r="K22" s="86"/>
    </row>
    <row r="23" spans="2:18" ht="13.5" customHeight="1" thickBot="1" x14ac:dyDescent="0.3">
      <c r="B23" s="239" t="s">
        <v>9</v>
      </c>
      <c r="C23" s="240"/>
      <c r="D23" s="241" t="s">
        <v>203</v>
      </c>
      <c r="E23" s="242"/>
      <c r="F23" s="242"/>
      <c r="G23" s="242"/>
      <c r="H23" s="243"/>
      <c r="I23" s="94"/>
      <c r="J23" s="94"/>
      <c r="K23" s="94"/>
    </row>
    <row r="24" spans="2:18" ht="13.5" customHeight="1" thickBot="1" x14ac:dyDescent="0.3">
      <c r="B24" s="95"/>
      <c r="C24" s="96"/>
      <c r="D24" s="97"/>
      <c r="E24" s="97"/>
      <c r="F24" s="97"/>
      <c r="G24" s="97"/>
      <c r="H24" s="97"/>
      <c r="I24" s="97"/>
      <c r="J24" s="97"/>
      <c r="K24" s="97"/>
    </row>
    <row r="25" spans="2:18" s="59" customFormat="1" ht="21" customHeight="1" thickBot="1" x14ac:dyDescent="0.3">
      <c r="B25" s="257" t="s">
        <v>204</v>
      </c>
      <c r="C25" s="258"/>
      <c r="D25" s="259" t="s">
        <v>85</v>
      </c>
      <c r="E25" s="260"/>
      <c r="F25" s="260"/>
      <c r="G25" s="260"/>
      <c r="H25" s="260"/>
      <c r="I25" s="260"/>
      <c r="J25" s="260"/>
      <c r="K25" s="261"/>
      <c r="M25" s="57"/>
      <c r="N25" s="57"/>
      <c r="O25" s="57"/>
      <c r="P25" s="57"/>
    </row>
    <row r="26" spans="2:18" s="59" customFormat="1" ht="21" customHeight="1" x14ac:dyDescent="0.25">
      <c r="B26" s="262" t="s">
        <v>2</v>
      </c>
      <c r="C26" s="264" t="s">
        <v>181</v>
      </c>
      <c r="D26" s="266" t="s">
        <v>205</v>
      </c>
      <c r="E26" s="267"/>
      <c r="F26" s="267"/>
      <c r="G26" s="266" t="s">
        <v>206</v>
      </c>
      <c r="H26" s="267"/>
      <c r="I26" s="267"/>
      <c r="J26" s="268" t="s">
        <v>182</v>
      </c>
      <c r="K26" s="269"/>
      <c r="M26" s="57"/>
      <c r="N26" s="57"/>
      <c r="O26" s="57"/>
      <c r="P26" s="57"/>
    </row>
    <row r="27" spans="2:18" s="59" customFormat="1" ht="12.75" customHeight="1" thickBot="1" x14ac:dyDescent="0.3">
      <c r="B27" s="263"/>
      <c r="C27" s="265"/>
      <c r="D27" s="272">
        <v>0.5</v>
      </c>
      <c r="E27" s="273"/>
      <c r="F27" s="273"/>
      <c r="G27" s="272">
        <v>0.5</v>
      </c>
      <c r="H27" s="274"/>
      <c r="I27" s="274"/>
      <c r="J27" s="270"/>
      <c r="K27" s="271"/>
      <c r="M27" s="57"/>
      <c r="N27" s="57"/>
      <c r="O27" s="57"/>
      <c r="P27" s="57"/>
    </row>
    <row r="28" spans="2:18" ht="24.75" customHeight="1" x14ac:dyDescent="0.25">
      <c r="B28" s="282" t="s">
        <v>183</v>
      </c>
      <c r="C28" s="283" t="s">
        <v>184</v>
      </c>
      <c r="D28" s="98" t="s">
        <v>185</v>
      </c>
      <c r="E28" s="99" t="s">
        <v>186</v>
      </c>
      <c r="F28" s="284">
        <v>22.268178313026688</v>
      </c>
      <c r="G28" s="98" t="s">
        <v>185</v>
      </c>
      <c r="H28" s="99" t="s">
        <v>186</v>
      </c>
      <c r="I28" s="284">
        <v>215.45038186923617</v>
      </c>
      <c r="J28" s="286">
        <v>39.520665315473231</v>
      </c>
      <c r="K28" s="288" t="s">
        <v>39</v>
      </c>
    </row>
    <row r="29" spans="2:18" x14ac:dyDescent="0.25">
      <c r="B29" s="276"/>
      <c r="C29" s="278"/>
      <c r="D29" s="100">
        <v>785228253</v>
      </c>
      <c r="E29" s="70">
        <v>35262348</v>
      </c>
      <c r="F29" s="285"/>
      <c r="G29" s="100">
        <v>745025266</v>
      </c>
      <c r="H29" s="70">
        <v>3457990</v>
      </c>
      <c r="I29" s="285"/>
      <c r="J29" s="287"/>
      <c r="K29" s="281"/>
    </row>
    <row r="30" spans="2:18" ht="24.75" customHeight="1" x14ac:dyDescent="0.25">
      <c r="B30" s="275" t="s">
        <v>187</v>
      </c>
      <c r="C30" s="277" t="s">
        <v>188</v>
      </c>
      <c r="D30" s="101" t="s">
        <v>189</v>
      </c>
      <c r="E30" s="76" t="s">
        <v>190</v>
      </c>
      <c r="F30" s="279">
        <v>0.37627769268034439</v>
      </c>
      <c r="G30" s="101" t="s">
        <v>189</v>
      </c>
      <c r="H30" s="76" t="s">
        <v>190</v>
      </c>
      <c r="I30" s="279">
        <v>0.47492729892998864</v>
      </c>
      <c r="J30" s="280">
        <v>0.4031118910276813</v>
      </c>
      <c r="K30" s="281" t="s">
        <v>39</v>
      </c>
      <c r="O30" s="59"/>
      <c r="P30" s="59"/>
      <c r="Q30" s="59"/>
      <c r="R30" s="59"/>
    </row>
    <row r="31" spans="2:18" x14ac:dyDescent="0.25">
      <c r="B31" s="276"/>
      <c r="C31" s="278"/>
      <c r="D31" s="100">
        <v>1050670587</v>
      </c>
      <c r="E31" s="70">
        <v>2792274449</v>
      </c>
      <c r="F31" s="279"/>
      <c r="G31" s="100">
        <v>495514343</v>
      </c>
      <c r="H31" s="70">
        <v>1043347780</v>
      </c>
      <c r="I31" s="279"/>
      <c r="J31" s="280"/>
      <c r="K31" s="281"/>
      <c r="O31" s="59"/>
      <c r="P31" s="59"/>
      <c r="Q31" s="59"/>
      <c r="R31" s="59"/>
    </row>
    <row r="32" spans="2:18" ht="24.75" customHeight="1" x14ac:dyDescent="0.25">
      <c r="B32" s="275" t="s">
        <v>191</v>
      </c>
      <c r="C32" s="277" t="s">
        <v>192</v>
      </c>
      <c r="D32" s="102" t="s">
        <v>193</v>
      </c>
      <c r="E32" s="82" t="s">
        <v>194</v>
      </c>
      <c r="F32" s="290">
        <v>12.386858693261873</v>
      </c>
      <c r="G32" s="102" t="s">
        <v>193</v>
      </c>
      <c r="H32" s="82" t="s">
        <v>194</v>
      </c>
      <c r="I32" s="290">
        <v>3.328458767997474</v>
      </c>
      <c r="J32" s="291">
        <v>6.3932504789474764</v>
      </c>
      <c r="K32" s="281" t="s">
        <v>39</v>
      </c>
      <c r="O32" s="59"/>
      <c r="P32" s="59"/>
      <c r="Q32" s="59"/>
      <c r="R32" s="59"/>
    </row>
    <row r="33" spans="2:11" x14ac:dyDescent="0.25">
      <c r="B33" s="276"/>
      <c r="C33" s="278"/>
      <c r="D33" s="100">
        <v>285017407</v>
      </c>
      <c r="E33" s="70">
        <v>23009660</v>
      </c>
      <c r="F33" s="290"/>
      <c r="G33" s="100">
        <v>157857669</v>
      </c>
      <c r="H33" s="70">
        <v>47426656</v>
      </c>
      <c r="I33" s="290"/>
      <c r="J33" s="291"/>
      <c r="K33" s="281"/>
    </row>
    <row r="34" spans="2:11" ht="24.75" customHeight="1" x14ac:dyDescent="0.25">
      <c r="B34" s="275" t="s">
        <v>195</v>
      </c>
      <c r="C34" s="277" t="s">
        <v>196</v>
      </c>
      <c r="D34" s="102" t="s">
        <v>185</v>
      </c>
      <c r="E34" s="82" t="s">
        <v>197</v>
      </c>
      <c r="F34" s="289">
        <v>8.6088694349695061</v>
      </c>
      <c r="G34" s="102" t="s">
        <v>185</v>
      </c>
      <c r="H34" s="82" t="s">
        <v>197</v>
      </c>
      <c r="I34" s="289">
        <v>8.283389169555937</v>
      </c>
      <c r="J34" s="280">
        <v>8.3302959808118029</v>
      </c>
      <c r="K34" s="281" t="s">
        <v>39</v>
      </c>
    </row>
    <row r="35" spans="2:11" x14ac:dyDescent="0.25">
      <c r="B35" s="276"/>
      <c r="C35" s="278"/>
      <c r="D35" s="100">
        <v>785228253</v>
      </c>
      <c r="E35" s="70">
        <v>87115493</v>
      </c>
      <c r="F35" s="289"/>
      <c r="G35" s="100">
        <v>745025266</v>
      </c>
      <c r="H35" s="70">
        <v>89524621</v>
      </c>
      <c r="I35" s="289"/>
      <c r="J35" s="280"/>
      <c r="K35" s="281"/>
    </row>
    <row r="36" spans="2:11" ht="24.75" customHeight="1" x14ac:dyDescent="0.25">
      <c r="B36" s="275" t="s">
        <v>198</v>
      </c>
      <c r="C36" s="277" t="s">
        <v>199</v>
      </c>
      <c r="D36" s="102" t="s">
        <v>193</v>
      </c>
      <c r="E36" s="76" t="s">
        <v>200</v>
      </c>
      <c r="F36" s="279">
        <v>0.16365225940225894</v>
      </c>
      <c r="G36" s="102" t="s">
        <v>193</v>
      </c>
      <c r="H36" s="76" t="s">
        <v>200</v>
      </c>
      <c r="I36" s="279">
        <v>0.2881490218348976</v>
      </c>
      <c r="J36" s="280">
        <v>0.19344276263579821</v>
      </c>
      <c r="K36" s="281" t="s">
        <v>39</v>
      </c>
    </row>
    <row r="37" spans="2:11" x14ac:dyDescent="0.25">
      <c r="B37" s="276"/>
      <c r="C37" s="278"/>
      <c r="D37" s="100">
        <v>285017407</v>
      </c>
      <c r="E37" s="70">
        <v>1741603862</v>
      </c>
      <c r="F37" s="279"/>
      <c r="G37" s="100">
        <v>157857669</v>
      </c>
      <c r="H37" s="70">
        <v>547833437</v>
      </c>
      <c r="I37" s="279"/>
      <c r="J37" s="280"/>
      <c r="K37" s="281"/>
    </row>
    <row r="38" spans="2:11" ht="24.75" customHeight="1" x14ac:dyDescent="0.25">
      <c r="B38" s="275" t="s">
        <v>201</v>
      </c>
      <c r="C38" s="277" t="s">
        <v>202</v>
      </c>
      <c r="D38" s="102" t="s">
        <v>193</v>
      </c>
      <c r="E38" s="76" t="s">
        <v>190</v>
      </c>
      <c r="F38" s="279">
        <v>0.10207356483245175</v>
      </c>
      <c r="G38" s="102" t="s">
        <v>193</v>
      </c>
      <c r="H38" s="76" t="s">
        <v>190</v>
      </c>
      <c r="I38" s="279">
        <v>0.15129918520553137</v>
      </c>
      <c r="J38" s="280">
        <v>0.11546368478406271</v>
      </c>
      <c r="K38" s="281" t="s">
        <v>39</v>
      </c>
    </row>
    <row r="39" spans="2:11" ht="15.75" thickBot="1" x14ac:dyDescent="0.3">
      <c r="B39" s="292"/>
      <c r="C39" s="293"/>
      <c r="D39" s="103">
        <v>285017407</v>
      </c>
      <c r="E39" s="104">
        <v>2792274449</v>
      </c>
      <c r="F39" s="294"/>
      <c r="G39" s="103">
        <v>157857669</v>
      </c>
      <c r="H39" s="104">
        <v>1043347780</v>
      </c>
      <c r="I39" s="294"/>
      <c r="J39" s="295"/>
      <c r="K39" s="296"/>
    </row>
    <row r="40" spans="2:11" ht="13.5" customHeight="1" thickBot="1" x14ac:dyDescent="0.3">
      <c r="B40" s="297" t="s">
        <v>9</v>
      </c>
      <c r="C40" s="298"/>
      <c r="D40" s="299" t="s">
        <v>203</v>
      </c>
      <c r="E40" s="299"/>
      <c r="F40" s="299"/>
      <c r="G40" s="299"/>
      <c r="H40" s="299"/>
      <c r="I40" s="299"/>
      <c r="J40" s="299"/>
      <c r="K40" s="299"/>
    </row>
    <row r="41" spans="2:11" ht="13.5" customHeight="1" thickBot="1" x14ac:dyDescent="0.3">
      <c r="B41" s="105"/>
      <c r="C41" s="106"/>
      <c r="D41" s="107"/>
      <c r="E41" s="108"/>
      <c r="F41" s="108"/>
      <c r="G41" s="108"/>
      <c r="H41" s="108"/>
      <c r="I41" s="108"/>
      <c r="J41" s="108"/>
      <c r="K41" s="108"/>
    </row>
    <row r="42" spans="2:11" s="59" customFormat="1" ht="21" customHeight="1" thickBot="1" x14ac:dyDescent="0.3">
      <c r="B42" s="233" t="s">
        <v>207</v>
      </c>
      <c r="C42" s="233"/>
      <c r="D42" s="256" t="s">
        <v>208</v>
      </c>
      <c r="E42" s="256"/>
      <c r="F42" s="256"/>
      <c r="G42" s="256"/>
      <c r="H42" s="256"/>
      <c r="I42" s="57"/>
      <c r="J42" s="57"/>
      <c r="K42" s="57"/>
    </row>
    <row r="43" spans="2:11" s="59" customFormat="1" ht="21" customHeight="1" thickBot="1" x14ac:dyDescent="0.3">
      <c r="B43" s="233" t="s">
        <v>2</v>
      </c>
      <c r="C43" s="233" t="s">
        <v>181</v>
      </c>
      <c r="D43" s="233" t="s">
        <v>208</v>
      </c>
      <c r="E43" s="233"/>
      <c r="F43" s="233"/>
      <c r="G43" s="234" t="s">
        <v>182</v>
      </c>
      <c r="H43" s="235"/>
      <c r="I43" s="57"/>
      <c r="J43" s="57"/>
      <c r="K43" s="57"/>
    </row>
    <row r="44" spans="2:11" s="59" customFormat="1" ht="12.75" customHeight="1" thickBot="1" x14ac:dyDescent="0.3">
      <c r="B44" s="233"/>
      <c r="C44" s="233"/>
      <c r="D44" s="238">
        <v>1</v>
      </c>
      <c r="E44" s="233"/>
      <c r="F44" s="233"/>
      <c r="G44" s="236"/>
      <c r="H44" s="237"/>
      <c r="I44" s="57"/>
      <c r="J44" s="57"/>
      <c r="K44" s="57"/>
    </row>
    <row r="45" spans="2:11" ht="24.75" customHeight="1" x14ac:dyDescent="0.25">
      <c r="B45" s="300" t="s">
        <v>183</v>
      </c>
      <c r="C45" s="301" t="s">
        <v>184</v>
      </c>
      <c r="D45" s="62" t="s">
        <v>185</v>
      </c>
      <c r="E45" s="63" t="s">
        <v>186</v>
      </c>
      <c r="F45" s="303">
        <v>71.739130434782609</v>
      </c>
      <c r="G45" s="305">
        <v>71.739130434782609</v>
      </c>
      <c r="H45" s="307" t="s">
        <v>39</v>
      </c>
      <c r="I45" s="67"/>
    </row>
    <row r="46" spans="2:11" x14ac:dyDescent="0.25">
      <c r="B46" s="276"/>
      <c r="C46" s="302"/>
      <c r="D46" s="70">
        <v>330000000</v>
      </c>
      <c r="E46" s="70">
        <v>4600000</v>
      </c>
      <c r="F46" s="304"/>
      <c r="G46" s="306"/>
      <c r="H46" s="308"/>
      <c r="I46" s="67"/>
    </row>
    <row r="47" spans="2:11" ht="24.75" customHeight="1" x14ac:dyDescent="0.25">
      <c r="B47" s="275" t="s">
        <v>187</v>
      </c>
      <c r="C47" s="309" t="s">
        <v>188</v>
      </c>
      <c r="D47" s="76" t="s">
        <v>189</v>
      </c>
      <c r="E47" s="76" t="s">
        <v>190</v>
      </c>
      <c r="F47" s="290">
        <v>0.11031456043956044</v>
      </c>
      <c r="G47" s="310">
        <v>0.11031456043956044</v>
      </c>
      <c r="H47" s="281" t="s">
        <v>39</v>
      </c>
    </row>
    <row r="48" spans="2:11" x14ac:dyDescent="0.25">
      <c r="B48" s="276"/>
      <c r="C48" s="302"/>
      <c r="D48" s="70">
        <v>80309000</v>
      </c>
      <c r="E48" s="70">
        <v>728000000</v>
      </c>
      <c r="F48" s="290"/>
      <c r="G48" s="310"/>
      <c r="H48" s="281"/>
    </row>
    <row r="49" spans="2:16" ht="24.75" customHeight="1" x14ac:dyDescent="0.25">
      <c r="B49" s="275" t="s">
        <v>191</v>
      </c>
      <c r="C49" s="309" t="s">
        <v>192</v>
      </c>
      <c r="D49" s="82" t="s">
        <v>193</v>
      </c>
      <c r="E49" s="82" t="s">
        <v>194</v>
      </c>
      <c r="F49" s="311" t="s">
        <v>209</v>
      </c>
      <c r="G49" s="312" t="s">
        <v>209</v>
      </c>
      <c r="H49" s="281" t="s">
        <v>39</v>
      </c>
    </row>
    <row r="50" spans="2:16" x14ac:dyDescent="0.25">
      <c r="B50" s="276"/>
      <c r="C50" s="302"/>
      <c r="D50" s="70">
        <v>132257000</v>
      </c>
      <c r="E50" s="70">
        <v>0</v>
      </c>
      <c r="F50" s="311"/>
      <c r="G50" s="312"/>
      <c r="H50" s="281"/>
    </row>
    <row r="51" spans="2:16" ht="24.75" customHeight="1" x14ac:dyDescent="0.25">
      <c r="B51" s="275" t="s">
        <v>195</v>
      </c>
      <c r="C51" s="309" t="s">
        <v>196</v>
      </c>
      <c r="D51" s="82" t="s">
        <v>185</v>
      </c>
      <c r="E51" s="82" t="s">
        <v>197</v>
      </c>
      <c r="F51" s="313">
        <v>3.7352712909516566</v>
      </c>
      <c r="G51" s="310">
        <v>3.7352712909516566</v>
      </c>
      <c r="H51" s="281" t="s">
        <v>39</v>
      </c>
      <c r="I51" s="86"/>
    </row>
    <row r="52" spans="2:16" x14ac:dyDescent="0.25">
      <c r="B52" s="276"/>
      <c r="C52" s="302"/>
      <c r="D52" s="70">
        <v>330000000</v>
      </c>
      <c r="E52" s="70">
        <v>87115493</v>
      </c>
      <c r="F52" s="313"/>
      <c r="G52" s="310"/>
      <c r="H52" s="281"/>
    </row>
    <row r="53" spans="2:16" ht="24.75" customHeight="1" x14ac:dyDescent="0.25">
      <c r="B53" s="275" t="s">
        <v>198</v>
      </c>
      <c r="C53" s="309" t="s">
        <v>199</v>
      </c>
      <c r="D53" s="82" t="s">
        <v>193</v>
      </c>
      <c r="E53" s="76" t="s">
        <v>200</v>
      </c>
      <c r="F53" s="290">
        <v>0.20419768068415339</v>
      </c>
      <c r="G53" s="310">
        <v>0.20419768068415339</v>
      </c>
      <c r="H53" s="308" t="s">
        <v>39</v>
      </c>
      <c r="I53" s="67"/>
      <c r="M53" s="59"/>
      <c r="N53" s="59"/>
      <c r="O53" s="59"/>
      <c r="P53" s="59"/>
    </row>
    <row r="54" spans="2:16" x14ac:dyDescent="0.25">
      <c r="B54" s="276"/>
      <c r="C54" s="302"/>
      <c r="D54" s="70">
        <v>132257000</v>
      </c>
      <c r="E54" s="70">
        <v>647691000</v>
      </c>
      <c r="F54" s="290"/>
      <c r="G54" s="310"/>
      <c r="H54" s="308"/>
      <c r="I54" s="67"/>
      <c r="M54" s="59"/>
      <c r="N54" s="59"/>
      <c r="O54" s="59"/>
      <c r="P54" s="59"/>
    </row>
    <row r="55" spans="2:16" ht="24.75" customHeight="1" x14ac:dyDescent="0.25">
      <c r="B55" s="275" t="s">
        <v>201</v>
      </c>
      <c r="C55" s="309" t="s">
        <v>202</v>
      </c>
      <c r="D55" s="82" t="s">
        <v>193</v>
      </c>
      <c r="E55" s="76" t="s">
        <v>190</v>
      </c>
      <c r="F55" s="290">
        <v>0.18167170329670329</v>
      </c>
      <c r="G55" s="310">
        <v>0.18167170329670329</v>
      </c>
      <c r="H55" s="308" t="s">
        <v>39</v>
      </c>
      <c r="I55" s="67"/>
      <c r="M55" s="59"/>
      <c r="N55" s="59"/>
      <c r="O55" s="59"/>
      <c r="P55" s="59"/>
    </row>
    <row r="56" spans="2:16" ht="15.75" thickBot="1" x14ac:dyDescent="0.3">
      <c r="B56" s="292"/>
      <c r="C56" s="314"/>
      <c r="D56" s="90">
        <v>132257000</v>
      </c>
      <c r="E56" s="90">
        <v>728000000</v>
      </c>
      <c r="F56" s="315"/>
      <c r="G56" s="316"/>
      <c r="H56" s="317"/>
      <c r="I56" s="67"/>
      <c r="J56" s="86"/>
      <c r="K56" s="86"/>
    </row>
    <row r="57" spans="2:16" ht="13.5" customHeight="1" thickBot="1" x14ac:dyDescent="0.3">
      <c r="B57" s="318" t="s">
        <v>9</v>
      </c>
      <c r="C57" s="319"/>
      <c r="D57" s="320" t="s">
        <v>203</v>
      </c>
      <c r="E57" s="320"/>
      <c r="F57" s="320"/>
      <c r="G57" s="320"/>
      <c r="H57" s="320"/>
      <c r="I57" s="94"/>
      <c r="J57" s="94"/>
      <c r="K57" s="94"/>
    </row>
    <row r="58" spans="2:16" ht="13.5" customHeight="1" thickBot="1" x14ac:dyDescent="0.3">
      <c r="B58" s="109"/>
      <c r="C58" s="109"/>
      <c r="D58" s="110"/>
      <c r="E58" s="110"/>
      <c r="F58" s="110"/>
      <c r="G58" s="110"/>
      <c r="H58" s="110"/>
      <c r="I58" s="94"/>
      <c r="J58" s="94"/>
      <c r="K58" s="94"/>
    </row>
    <row r="59" spans="2:16" s="59" customFormat="1" ht="21" customHeight="1" thickBot="1" x14ac:dyDescent="0.3">
      <c r="B59" s="233" t="s">
        <v>210</v>
      </c>
      <c r="C59" s="233"/>
      <c r="D59" s="256" t="s">
        <v>211</v>
      </c>
      <c r="E59" s="256"/>
      <c r="F59" s="256"/>
      <c r="G59" s="256"/>
      <c r="H59" s="256"/>
      <c r="I59" s="57"/>
      <c r="J59" s="57"/>
      <c r="K59" s="57"/>
    </row>
    <row r="60" spans="2:16" s="59" customFormat="1" ht="21" customHeight="1" thickBot="1" x14ac:dyDescent="0.3">
      <c r="B60" s="233" t="s">
        <v>2</v>
      </c>
      <c r="C60" s="233" t="s">
        <v>181</v>
      </c>
      <c r="D60" s="233" t="s">
        <v>211</v>
      </c>
      <c r="E60" s="233"/>
      <c r="F60" s="233"/>
      <c r="G60" s="234" t="s">
        <v>182</v>
      </c>
      <c r="H60" s="235"/>
      <c r="I60" s="57"/>
      <c r="J60" s="57"/>
      <c r="K60" s="57"/>
    </row>
    <row r="61" spans="2:16" s="59" customFormat="1" ht="12.75" customHeight="1" thickBot="1" x14ac:dyDescent="0.3">
      <c r="B61" s="233"/>
      <c r="C61" s="233"/>
      <c r="D61" s="238">
        <v>1</v>
      </c>
      <c r="E61" s="233"/>
      <c r="F61" s="233"/>
      <c r="G61" s="236"/>
      <c r="H61" s="237"/>
      <c r="I61" s="57"/>
      <c r="J61" s="57"/>
      <c r="K61" s="57"/>
    </row>
    <row r="62" spans="2:16" ht="24.75" customHeight="1" x14ac:dyDescent="0.25">
      <c r="B62" s="300" t="s">
        <v>183</v>
      </c>
      <c r="C62" s="301" t="s">
        <v>184</v>
      </c>
      <c r="D62" s="62" t="s">
        <v>185</v>
      </c>
      <c r="E62" s="63" t="s">
        <v>186</v>
      </c>
      <c r="F62" s="303">
        <v>15.523375985981367</v>
      </c>
      <c r="G62" s="305">
        <v>15.523375985981367</v>
      </c>
      <c r="H62" s="307" t="s">
        <v>39</v>
      </c>
      <c r="I62" s="67"/>
    </row>
    <row r="63" spans="2:16" x14ac:dyDescent="0.25">
      <c r="B63" s="276"/>
      <c r="C63" s="302"/>
      <c r="D63" s="70">
        <v>563219112</v>
      </c>
      <c r="E63" s="70">
        <v>36281999</v>
      </c>
      <c r="F63" s="304"/>
      <c r="G63" s="306"/>
      <c r="H63" s="308"/>
      <c r="I63" s="67"/>
    </row>
    <row r="64" spans="2:16" ht="24.75" customHeight="1" x14ac:dyDescent="0.25">
      <c r="B64" s="275" t="s">
        <v>187</v>
      </c>
      <c r="C64" s="309" t="s">
        <v>188</v>
      </c>
      <c r="D64" s="76" t="s">
        <v>189</v>
      </c>
      <c r="E64" s="76" t="s">
        <v>190</v>
      </c>
      <c r="F64" s="290">
        <v>6.4418976961136923E-2</v>
      </c>
      <c r="G64" s="310">
        <v>6.4418976961136923E-2</v>
      </c>
      <c r="H64" s="281" t="s">
        <v>39</v>
      </c>
    </row>
    <row r="65" spans="2:16" x14ac:dyDescent="0.25">
      <c r="B65" s="276"/>
      <c r="C65" s="302"/>
      <c r="D65" s="70">
        <v>36281999</v>
      </c>
      <c r="E65" s="70">
        <v>563219112</v>
      </c>
      <c r="F65" s="290"/>
      <c r="G65" s="310"/>
      <c r="H65" s="281"/>
    </row>
    <row r="66" spans="2:16" ht="24.75" customHeight="1" x14ac:dyDescent="0.25">
      <c r="B66" s="275" t="s">
        <v>191</v>
      </c>
      <c r="C66" s="309" t="s">
        <v>192</v>
      </c>
      <c r="D66" s="82" t="s">
        <v>193</v>
      </c>
      <c r="E66" s="82" t="s">
        <v>194</v>
      </c>
      <c r="F66" s="290">
        <v>100204.92307692308</v>
      </c>
      <c r="G66" s="312">
        <v>100204.92307692308</v>
      </c>
      <c r="H66" s="281" t="s">
        <v>39</v>
      </c>
    </row>
    <row r="67" spans="2:16" x14ac:dyDescent="0.25">
      <c r="B67" s="276"/>
      <c r="C67" s="302"/>
      <c r="D67" s="70">
        <v>162833000</v>
      </c>
      <c r="E67" s="70">
        <v>1625</v>
      </c>
      <c r="F67" s="290"/>
      <c r="G67" s="312"/>
      <c r="H67" s="281"/>
    </row>
    <row r="68" spans="2:16" ht="24.75" customHeight="1" x14ac:dyDescent="0.25">
      <c r="B68" s="275" t="s">
        <v>195</v>
      </c>
      <c r="C68" s="309" t="s">
        <v>196</v>
      </c>
      <c r="D68" s="82" t="s">
        <v>185</v>
      </c>
      <c r="E68" s="82" t="s">
        <v>197</v>
      </c>
      <c r="F68" s="313">
        <v>6.0487187164285459</v>
      </c>
      <c r="G68" s="310">
        <v>6.0487187164285459</v>
      </c>
      <c r="H68" s="281" t="s">
        <v>39</v>
      </c>
      <c r="I68" s="86"/>
    </row>
    <row r="69" spans="2:16" x14ac:dyDescent="0.25">
      <c r="B69" s="276"/>
      <c r="C69" s="302"/>
      <c r="D69" s="70">
        <v>563219112</v>
      </c>
      <c r="E69" s="70">
        <v>87115493</v>
      </c>
      <c r="F69" s="313"/>
      <c r="G69" s="310"/>
      <c r="H69" s="281"/>
    </row>
    <row r="70" spans="2:16" ht="24.75" customHeight="1" x14ac:dyDescent="0.25">
      <c r="B70" s="275" t="s">
        <v>198</v>
      </c>
      <c r="C70" s="309" t="s">
        <v>199</v>
      </c>
      <c r="D70" s="82" t="s">
        <v>193</v>
      </c>
      <c r="E70" s="76" t="s">
        <v>200</v>
      </c>
      <c r="F70" s="290">
        <v>0.30901789982669148</v>
      </c>
      <c r="G70" s="310">
        <v>0.30901789982669148</v>
      </c>
      <c r="H70" s="308" t="s">
        <v>39</v>
      </c>
      <c r="I70" s="67"/>
      <c r="M70" s="59"/>
      <c r="N70" s="59"/>
      <c r="O70" s="59"/>
      <c r="P70" s="59"/>
    </row>
    <row r="71" spans="2:16" x14ac:dyDescent="0.25">
      <c r="B71" s="276"/>
      <c r="C71" s="302"/>
      <c r="D71" s="70">
        <v>162833000</v>
      </c>
      <c r="E71" s="70">
        <v>526937113</v>
      </c>
      <c r="F71" s="290"/>
      <c r="G71" s="310"/>
      <c r="H71" s="308"/>
      <c r="I71" s="67"/>
      <c r="M71" s="59"/>
      <c r="N71" s="59"/>
      <c r="O71" s="59"/>
      <c r="P71" s="59"/>
    </row>
    <row r="72" spans="2:16" ht="24.75" customHeight="1" x14ac:dyDescent="0.25">
      <c r="B72" s="275" t="s">
        <v>201</v>
      </c>
      <c r="C72" s="309" t="s">
        <v>202</v>
      </c>
      <c r="D72" s="82" t="s">
        <v>193</v>
      </c>
      <c r="E72" s="76" t="s">
        <v>190</v>
      </c>
      <c r="F72" s="290">
        <v>0.28911128285717691</v>
      </c>
      <c r="G72" s="310">
        <v>0.28911128285717691</v>
      </c>
      <c r="H72" s="308" t="s">
        <v>39</v>
      </c>
      <c r="I72" s="67"/>
      <c r="M72" s="59"/>
      <c r="N72" s="59"/>
      <c r="O72" s="59"/>
      <c r="P72" s="59"/>
    </row>
    <row r="73" spans="2:16" ht="15.75" thickBot="1" x14ac:dyDescent="0.3">
      <c r="B73" s="292"/>
      <c r="C73" s="314"/>
      <c r="D73" s="90">
        <v>162833000</v>
      </c>
      <c r="E73" s="90">
        <v>563219112</v>
      </c>
      <c r="F73" s="315"/>
      <c r="G73" s="316"/>
      <c r="H73" s="317"/>
      <c r="I73" s="67"/>
      <c r="J73" s="86"/>
      <c r="K73" s="86"/>
    </row>
    <row r="74" spans="2:16" ht="13.5" customHeight="1" thickBot="1" x14ac:dyDescent="0.3">
      <c r="B74" s="318" t="s">
        <v>9</v>
      </c>
      <c r="C74" s="319"/>
      <c r="D74" s="320" t="s">
        <v>203</v>
      </c>
      <c r="E74" s="320"/>
      <c r="F74" s="320"/>
      <c r="G74" s="320"/>
      <c r="H74" s="320"/>
      <c r="I74" s="94"/>
      <c r="J74" s="94"/>
      <c r="K74" s="94"/>
    </row>
    <row r="75" spans="2:16" s="86" customFormat="1" ht="21.75" customHeight="1" thickBot="1" x14ac:dyDescent="0.3">
      <c r="B75" s="109"/>
      <c r="C75" s="109"/>
      <c r="D75" s="108"/>
      <c r="E75" s="108"/>
      <c r="F75" s="108"/>
      <c r="G75" s="108"/>
      <c r="H75" s="108"/>
      <c r="I75" s="108"/>
      <c r="J75" s="108"/>
      <c r="K75" s="108"/>
    </row>
    <row r="76" spans="2:16" s="59" customFormat="1" ht="21" customHeight="1" thickBot="1" x14ac:dyDescent="0.3">
      <c r="B76" s="233" t="s">
        <v>212</v>
      </c>
      <c r="C76" s="233"/>
      <c r="D76" s="256" t="s">
        <v>213</v>
      </c>
      <c r="E76" s="256"/>
      <c r="F76" s="256"/>
      <c r="G76" s="256"/>
      <c r="H76" s="256"/>
      <c r="I76" s="57"/>
      <c r="J76" s="57"/>
      <c r="K76" s="57"/>
    </row>
    <row r="77" spans="2:16" s="59" customFormat="1" ht="21" customHeight="1" thickBot="1" x14ac:dyDescent="0.3">
      <c r="B77" s="233" t="s">
        <v>2</v>
      </c>
      <c r="C77" s="233" t="s">
        <v>181</v>
      </c>
      <c r="D77" s="233" t="s">
        <v>213</v>
      </c>
      <c r="E77" s="233"/>
      <c r="F77" s="233"/>
      <c r="G77" s="234" t="s">
        <v>182</v>
      </c>
      <c r="H77" s="235"/>
      <c r="I77" s="57"/>
      <c r="J77" s="57"/>
      <c r="K77" s="57"/>
    </row>
    <row r="78" spans="2:16" s="59" customFormat="1" ht="12.75" customHeight="1" thickBot="1" x14ac:dyDescent="0.3">
      <c r="B78" s="233"/>
      <c r="C78" s="233"/>
      <c r="D78" s="238">
        <v>1</v>
      </c>
      <c r="E78" s="233"/>
      <c r="F78" s="233"/>
      <c r="G78" s="236"/>
      <c r="H78" s="237"/>
      <c r="I78" s="57"/>
      <c r="J78" s="57"/>
      <c r="K78" s="57"/>
    </row>
    <row r="79" spans="2:16" ht="24.75" customHeight="1" x14ac:dyDescent="0.25">
      <c r="B79" s="300" t="s">
        <v>183</v>
      </c>
      <c r="C79" s="301" t="s">
        <v>184</v>
      </c>
      <c r="D79" s="62" t="s">
        <v>185</v>
      </c>
      <c r="E79" s="63" t="s">
        <v>186</v>
      </c>
      <c r="F79" s="303">
        <v>11.19560311031381</v>
      </c>
      <c r="G79" s="305">
        <v>11.19560311031381</v>
      </c>
      <c r="H79" s="307" t="s">
        <v>39</v>
      </c>
      <c r="I79" s="67"/>
    </row>
    <row r="80" spans="2:16" x14ac:dyDescent="0.25">
      <c r="B80" s="276"/>
      <c r="C80" s="302"/>
      <c r="D80" s="70">
        <v>629132293</v>
      </c>
      <c r="E80" s="70">
        <v>56194587</v>
      </c>
      <c r="F80" s="304"/>
      <c r="G80" s="306"/>
      <c r="H80" s="308"/>
      <c r="I80" s="67"/>
    </row>
    <row r="81" spans="2:16" ht="24.75" customHeight="1" x14ac:dyDescent="0.25">
      <c r="B81" s="275" t="s">
        <v>187</v>
      </c>
      <c r="C81" s="309" t="s">
        <v>188</v>
      </c>
      <c r="D81" s="76" t="s">
        <v>189</v>
      </c>
      <c r="E81" s="76" t="s">
        <v>190</v>
      </c>
      <c r="F81" s="290">
        <v>0.54001457704763334</v>
      </c>
      <c r="G81" s="310">
        <v>0.54001457704763334</v>
      </c>
      <c r="H81" s="281" t="s">
        <v>39</v>
      </c>
    </row>
    <row r="82" spans="2:16" x14ac:dyDescent="0.25">
      <c r="B82" s="276"/>
      <c r="C82" s="302"/>
      <c r="D82" s="70">
        <v>649733547</v>
      </c>
      <c r="E82" s="70">
        <v>1203177793</v>
      </c>
      <c r="F82" s="290"/>
      <c r="G82" s="310"/>
      <c r="H82" s="281"/>
    </row>
    <row r="83" spans="2:16" ht="24.75" customHeight="1" x14ac:dyDescent="0.25">
      <c r="B83" s="275" t="s">
        <v>191</v>
      </c>
      <c r="C83" s="309" t="s">
        <v>192</v>
      </c>
      <c r="D83" s="82" t="s">
        <v>193</v>
      </c>
      <c r="E83" s="82" t="s">
        <v>194</v>
      </c>
      <c r="F83" s="311" t="s">
        <v>209</v>
      </c>
      <c r="G83" s="312" t="s">
        <v>209</v>
      </c>
      <c r="H83" s="281" t="s">
        <v>39</v>
      </c>
    </row>
    <row r="84" spans="2:16" x14ac:dyDescent="0.25">
      <c r="B84" s="276"/>
      <c r="C84" s="302"/>
      <c r="D84" s="70">
        <v>217256364</v>
      </c>
      <c r="E84" s="70">
        <v>0</v>
      </c>
      <c r="F84" s="311"/>
      <c r="G84" s="312"/>
      <c r="H84" s="281"/>
    </row>
    <row r="85" spans="2:16" ht="24.75" customHeight="1" x14ac:dyDescent="0.25">
      <c r="B85" s="275" t="s">
        <v>195</v>
      </c>
      <c r="C85" s="309" t="s">
        <v>196</v>
      </c>
      <c r="D85" s="82" t="s">
        <v>185</v>
      </c>
      <c r="E85" s="82" t="s">
        <v>197</v>
      </c>
      <c r="F85" s="313">
        <v>6.576760186618011</v>
      </c>
      <c r="G85" s="310">
        <v>6.576760186618011</v>
      </c>
      <c r="H85" s="281" t="s">
        <v>39</v>
      </c>
      <c r="I85" s="86"/>
    </row>
    <row r="86" spans="2:16" x14ac:dyDescent="0.25">
      <c r="B86" s="276"/>
      <c r="C86" s="302"/>
      <c r="D86" s="70">
        <v>629132293</v>
      </c>
      <c r="E86" s="70">
        <v>87115493</v>
      </c>
      <c r="F86" s="313"/>
      <c r="G86" s="310"/>
      <c r="H86" s="281"/>
    </row>
    <row r="87" spans="2:16" ht="24.75" customHeight="1" x14ac:dyDescent="0.25">
      <c r="B87" s="275" t="s">
        <v>198</v>
      </c>
      <c r="C87" s="309" t="s">
        <v>199</v>
      </c>
      <c r="D87" s="82" t="s">
        <v>193</v>
      </c>
      <c r="E87" s="76" t="s">
        <v>200</v>
      </c>
      <c r="F87" s="290">
        <v>0.39255329795225663</v>
      </c>
      <c r="G87" s="310">
        <v>0.39255329795225663</v>
      </c>
      <c r="H87" s="308" t="s">
        <v>39</v>
      </c>
      <c r="I87" s="67"/>
      <c r="M87" s="59"/>
      <c r="N87" s="59"/>
      <c r="O87" s="59"/>
      <c r="P87" s="59"/>
    </row>
    <row r="88" spans="2:16" x14ac:dyDescent="0.25">
      <c r="B88" s="276"/>
      <c r="C88" s="302"/>
      <c r="D88" s="70">
        <v>217256364</v>
      </c>
      <c r="E88" s="70">
        <v>553444246</v>
      </c>
      <c r="F88" s="290"/>
      <c r="G88" s="310"/>
      <c r="H88" s="308"/>
      <c r="I88" s="67"/>
      <c r="M88" s="59"/>
      <c r="N88" s="59"/>
      <c r="O88" s="59"/>
      <c r="P88" s="59"/>
    </row>
    <row r="89" spans="2:16" ht="24.75" customHeight="1" x14ac:dyDescent="0.25">
      <c r="B89" s="275" t="s">
        <v>201</v>
      </c>
      <c r="C89" s="309" t="s">
        <v>202</v>
      </c>
      <c r="D89" s="82" t="s">
        <v>193</v>
      </c>
      <c r="E89" s="76" t="s">
        <v>190</v>
      </c>
      <c r="F89" s="290">
        <v>0.18056879478991514</v>
      </c>
      <c r="G89" s="310">
        <v>0.18056879478991514</v>
      </c>
      <c r="H89" s="308" t="s">
        <v>39</v>
      </c>
      <c r="I89" s="67"/>
      <c r="M89" s="59"/>
      <c r="N89" s="59"/>
      <c r="O89" s="59"/>
      <c r="P89" s="59"/>
    </row>
    <row r="90" spans="2:16" ht="15.75" thickBot="1" x14ac:dyDescent="0.3">
      <c r="B90" s="292"/>
      <c r="C90" s="314"/>
      <c r="D90" s="90">
        <v>217256364</v>
      </c>
      <c r="E90" s="90">
        <v>1203177793</v>
      </c>
      <c r="F90" s="315"/>
      <c r="G90" s="316"/>
      <c r="H90" s="317"/>
      <c r="I90" s="67"/>
      <c r="J90" s="86"/>
      <c r="K90" s="86"/>
    </row>
    <row r="91" spans="2:16" ht="13.5" customHeight="1" thickBot="1" x14ac:dyDescent="0.3">
      <c r="B91" s="318" t="s">
        <v>9</v>
      </c>
      <c r="C91" s="319"/>
      <c r="D91" s="320" t="s">
        <v>203</v>
      </c>
      <c r="E91" s="320"/>
      <c r="F91" s="320"/>
      <c r="G91" s="320"/>
      <c r="H91" s="320"/>
      <c r="I91" s="94"/>
      <c r="J91" s="94"/>
      <c r="K91" s="94"/>
    </row>
    <row r="92" spans="2:16" ht="28.5" customHeight="1" x14ac:dyDescent="0.25">
      <c r="B92" s="111"/>
      <c r="C92" s="112"/>
      <c r="D92" s="112"/>
      <c r="E92" s="112"/>
      <c r="F92" s="112"/>
      <c r="G92" s="112"/>
      <c r="H92" s="112"/>
      <c r="I92" s="112"/>
      <c r="J92" s="112"/>
      <c r="K92" s="112"/>
    </row>
    <row r="97" spans="2:11" ht="15.75" thickBot="1" x14ac:dyDescent="0.3">
      <c r="B97" s="113"/>
    </row>
    <row r="98" spans="2:11" ht="30" customHeight="1" x14ac:dyDescent="0.25">
      <c r="B98" s="321" t="s">
        <v>214</v>
      </c>
      <c r="C98" s="321"/>
      <c r="D98" s="321"/>
    </row>
    <row r="99" spans="2:11" ht="15" customHeight="1" x14ac:dyDescent="0.25">
      <c r="B99" s="322" t="s">
        <v>215</v>
      </c>
      <c r="C99" s="322"/>
      <c r="D99" s="322"/>
    </row>
    <row r="100" spans="2:11" ht="15" customHeight="1" x14ac:dyDescent="0.25">
      <c r="B100" s="322" t="s">
        <v>216</v>
      </c>
      <c r="C100" s="322"/>
      <c r="D100" s="322"/>
      <c r="E100" s="114"/>
      <c r="J100" s="115"/>
      <c r="K100" s="115"/>
    </row>
    <row r="101" spans="2:11" ht="35.25" customHeight="1" x14ac:dyDescent="0.25">
      <c r="B101" s="323"/>
      <c r="C101" s="323"/>
    </row>
  </sheetData>
  <mergeCells count="182">
    <mergeCell ref="B91:C91"/>
    <mergeCell ref="D91:H91"/>
    <mergeCell ref="B98:D98"/>
    <mergeCell ref="B99:D99"/>
    <mergeCell ref="B100:D100"/>
    <mergeCell ref="B101:C101"/>
    <mergeCell ref="B87:B88"/>
    <mergeCell ref="C87:C88"/>
    <mergeCell ref="F87:F88"/>
    <mergeCell ref="G87:G88"/>
    <mergeCell ref="H87:H88"/>
    <mergeCell ref="B89:B90"/>
    <mergeCell ref="C89:C90"/>
    <mergeCell ref="F89:F90"/>
    <mergeCell ref="G89:G90"/>
    <mergeCell ref="H89:H90"/>
    <mergeCell ref="B83:B84"/>
    <mergeCell ref="C83:C84"/>
    <mergeCell ref="F83:F84"/>
    <mergeCell ref="G83:G84"/>
    <mergeCell ref="H83:H84"/>
    <mergeCell ref="B85:B86"/>
    <mergeCell ref="C85:C86"/>
    <mergeCell ref="F85:F86"/>
    <mergeCell ref="G85:G86"/>
    <mergeCell ref="H85:H86"/>
    <mergeCell ref="B79:B80"/>
    <mergeCell ref="C79:C80"/>
    <mergeCell ref="F79:F80"/>
    <mergeCell ref="G79:G80"/>
    <mergeCell ref="H79:H80"/>
    <mergeCell ref="B81:B82"/>
    <mergeCell ref="C81:C82"/>
    <mergeCell ref="F81:F82"/>
    <mergeCell ref="G81:G82"/>
    <mergeCell ref="H81:H82"/>
    <mergeCell ref="B74:C74"/>
    <mergeCell ref="D74:H74"/>
    <mergeCell ref="B76:C76"/>
    <mergeCell ref="D76:H76"/>
    <mergeCell ref="B77:B78"/>
    <mergeCell ref="C77:C78"/>
    <mergeCell ref="D77:F77"/>
    <mergeCell ref="G77:H78"/>
    <mergeCell ref="D78:F78"/>
    <mergeCell ref="B70:B71"/>
    <mergeCell ref="C70:C71"/>
    <mergeCell ref="F70:F71"/>
    <mergeCell ref="G70:G71"/>
    <mergeCell ref="H70:H71"/>
    <mergeCell ref="B72:B73"/>
    <mergeCell ref="C72:C73"/>
    <mergeCell ref="F72:F73"/>
    <mergeCell ref="G72:G73"/>
    <mergeCell ref="H72:H73"/>
    <mergeCell ref="B66:B67"/>
    <mergeCell ref="C66:C67"/>
    <mergeCell ref="F66:F67"/>
    <mergeCell ref="G66:G67"/>
    <mergeCell ref="H66:H67"/>
    <mergeCell ref="B68:B69"/>
    <mergeCell ref="C68:C69"/>
    <mergeCell ref="F68:F69"/>
    <mergeCell ref="G68:G69"/>
    <mergeCell ref="H68:H69"/>
    <mergeCell ref="B62:B63"/>
    <mergeCell ref="C62:C63"/>
    <mergeCell ref="F62:F63"/>
    <mergeCell ref="G62:G63"/>
    <mergeCell ref="H62:H63"/>
    <mergeCell ref="B64:B65"/>
    <mergeCell ref="C64:C65"/>
    <mergeCell ref="F64:F65"/>
    <mergeCell ref="G64:G65"/>
    <mergeCell ref="H64:H65"/>
    <mergeCell ref="B57:C57"/>
    <mergeCell ref="D57:H57"/>
    <mergeCell ref="B59:C59"/>
    <mergeCell ref="D59:H59"/>
    <mergeCell ref="B60:B61"/>
    <mergeCell ref="C60:C61"/>
    <mergeCell ref="D60:F60"/>
    <mergeCell ref="G60:H61"/>
    <mergeCell ref="D61:F61"/>
    <mergeCell ref="B53:B54"/>
    <mergeCell ref="C53:C54"/>
    <mergeCell ref="F53:F54"/>
    <mergeCell ref="G53:G54"/>
    <mergeCell ref="H53:H54"/>
    <mergeCell ref="B55:B56"/>
    <mergeCell ref="C55:C56"/>
    <mergeCell ref="F55:F56"/>
    <mergeCell ref="G55:G56"/>
    <mergeCell ref="H55:H56"/>
    <mergeCell ref="B49:B50"/>
    <mergeCell ref="C49:C50"/>
    <mergeCell ref="F49:F50"/>
    <mergeCell ref="G49:G50"/>
    <mergeCell ref="H49:H50"/>
    <mergeCell ref="B51:B52"/>
    <mergeCell ref="C51:C52"/>
    <mergeCell ref="F51:F52"/>
    <mergeCell ref="G51:G52"/>
    <mergeCell ref="H51:H52"/>
    <mergeCell ref="B45:B46"/>
    <mergeCell ref="C45:C46"/>
    <mergeCell ref="F45:F46"/>
    <mergeCell ref="G45:G46"/>
    <mergeCell ref="H45:H46"/>
    <mergeCell ref="B47:B48"/>
    <mergeCell ref="C47:C48"/>
    <mergeCell ref="F47:F48"/>
    <mergeCell ref="G47:G48"/>
    <mergeCell ref="H47:H48"/>
    <mergeCell ref="B40:C40"/>
    <mergeCell ref="D40:K40"/>
    <mergeCell ref="B42:C42"/>
    <mergeCell ref="D42:H42"/>
    <mergeCell ref="B43:B44"/>
    <mergeCell ref="C43:C44"/>
    <mergeCell ref="D43:F43"/>
    <mergeCell ref="G43:H44"/>
    <mergeCell ref="D44:F44"/>
    <mergeCell ref="B38:B39"/>
    <mergeCell ref="C38:C39"/>
    <mergeCell ref="F38:F39"/>
    <mergeCell ref="I38:I39"/>
    <mergeCell ref="J38:J39"/>
    <mergeCell ref="K38:K39"/>
    <mergeCell ref="B36:B37"/>
    <mergeCell ref="C36:C37"/>
    <mergeCell ref="F36:F37"/>
    <mergeCell ref="I36:I37"/>
    <mergeCell ref="J36:J37"/>
    <mergeCell ref="K36:K37"/>
    <mergeCell ref="B34:B35"/>
    <mergeCell ref="C34:C35"/>
    <mergeCell ref="F34:F35"/>
    <mergeCell ref="I34:I35"/>
    <mergeCell ref="J34:J35"/>
    <mergeCell ref="K34:K35"/>
    <mergeCell ref="B32:B33"/>
    <mergeCell ref="C32:C33"/>
    <mergeCell ref="F32:F33"/>
    <mergeCell ref="I32:I33"/>
    <mergeCell ref="J32:J33"/>
    <mergeCell ref="K32:K33"/>
    <mergeCell ref="B30:B31"/>
    <mergeCell ref="C30:C31"/>
    <mergeCell ref="F30:F31"/>
    <mergeCell ref="I30:I31"/>
    <mergeCell ref="J30:J31"/>
    <mergeCell ref="K30:K31"/>
    <mergeCell ref="B28:B29"/>
    <mergeCell ref="C28:C29"/>
    <mergeCell ref="F28:F29"/>
    <mergeCell ref="I28:I29"/>
    <mergeCell ref="J28:J29"/>
    <mergeCell ref="K28:K29"/>
    <mergeCell ref="B25:C25"/>
    <mergeCell ref="D25:K25"/>
    <mergeCell ref="B26:B27"/>
    <mergeCell ref="C26:C27"/>
    <mergeCell ref="D26:F26"/>
    <mergeCell ref="G26:I26"/>
    <mergeCell ref="J26:K27"/>
    <mergeCell ref="D27:F27"/>
    <mergeCell ref="G27:I27"/>
    <mergeCell ref="B9:B10"/>
    <mergeCell ref="C9:C10"/>
    <mergeCell ref="D9:F9"/>
    <mergeCell ref="G9:H10"/>
    <mergeCell ref="D10:F10"/>
    <mergeCell ref="B23:C23"/>
    <mergeCell ref="D23:H23"/>
    <mergeCell ref="B2:K2"/>
    <mergeCell ref="B3:K3"/>
    <mergeCell ref="B4:K4"/>
    <mergeCell ref="B5:K5"/>
    <mergeCell ref="B6:K6"/>
    <mergeCell ref="B8:C8"/>
    <mergeCell ref="D8:H8"/>
  </mergeCells>
  <pageMargins left="0.70866141732283472" right="0.70866141732283472" top="0.74803149606299213" bottom="0.74803149606299213" header="0.31496062992125984" footer="0.31496062992125984"/>
  <pageSetup paperSize="133" scale="6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zoomScale="108" zoomScaleNormal="108" zoomScaleSheetLayoutView="108" workbookViewId="0">
      <pane xSplit="2" ySplit="3" topLeftCell="AJ4" activePane="bottomRight" state="frozenSplit"/>
      <selection pane="topRight" activeCell="C1" sqref="C1"/>
      <selection pane="bottomLeft" activeCell="A9" sqref="A9"/>
      <selection pane="bottomRight" activeCell="AT6" sqref="AT6:AT7"/>
    </sheetView>
  </sheetViews>
  <sheetFormatPr baseColWidth="10" defaultColWidth="11.42578125" defaultRowHeight="9" x14ac:dyDescent="0.25"/>
  <cols>
    <col min="1" max="1" width="5.42578125" style="116" bestFit="1" customWidth="1"/>
    <col min="2" max="2" width="29" style="116" customWidth="1"/>
    <col min="3" max="3" width="10.5703125" style="116" customWidth="1"/>
    <col min="4" max="4" width="20.42578125" style="170" customWidth="1"/>
    <col min="5" max="5" width="27.7109375" style="170" customWidth="1"/>
    <col min="6" max="6" width="13.42578125" style="116" customWidth="1"/>
    <col min="7" max="7" width="7.28515625" style="116" customWidth="1"/>
    <col min="8" max="8" width="8.7109375" style="123" customWidth="1"/>
    <col min="9" max="9" width="7.140625" style="119" customWidth="1"/>
    <col min="10" max="10" width="14.7109375" style="119" customWidth="1"/>
    <col min="11" max="11" width="13.42578125" style="119" customWidth="1"/>
    <col min="12" max="12" width="10.28515625" style="119" customWidth="1"/>
    <col min="13" max="13" width="10.7109375" style="119" customWidth="1"/>
    <col min="14" max="14" width="9.7109375" style="119" customWidth="1"/>
    <col min="15" max="15" width="7.85546875" style="119" customWidth="1"/>
    <col min="16" max="16" width="10.5703125" style="119" customWidth="1"/>
    <col min="17" max="17" width="35.85546875" style="120" customWidth="1"/>
    <col min="18" max="18" width="8.85546875" style="172" customWidth="1"/>
    <col min="19" max="19" width="7.7109375" style="119" customWidth="1"/>
    <col min="20" max="20" width="10.7109375" style="117" customWidth="1"/>
    <col min="21" max="21" width="9.140625" style="118" customWidth="1"/>
    <col min="22" max="22" width="14.85546875" style="119" customWidth="1"/>
    <col min="23" max="23" width="12.42578125" style="117" customWidth="1"/>
    <col min="24" max="24" width="27" style="120" customWidth="1"/>
    <col min="25" max="25" width="15.85546875" style="121" customWidth="1"/>
    <col min="26" max="26" width="10.140625" style="121" customWidth="1"/>
    <col min="27" max="27" width="10.140625" style="119" customWidth="1"/>
    <col min="28" max="28" width="24.28515625" style="120" customWidth="1"/>
    <col min="29" max="29" width="19.42578125" style="119" customWidth="1"/>
    <col min="30" max="30" width="18.140625" style="119" customWidth="1"/>
    <col min="31" max="31" width="13.85546875" style="122" customWidth="1"/>
    <col min="32" max="33" width="10.28515625" style="123" bestFit="1" customWidth="1"/>
    <col min="34" max="34" width="8.28515625" style="119" customWidth="1"/>
    <col min="35" max="35" width="14.85546875" style="121" customWidth="1"/>
    <col min="36" max="36" width="13.5703125" style="121" customWidth="1"/>
    <col min="37" max="37" width="10.7109375" style="121" customWidth="1"/>
    <col min="38" max="38" width="14.42578125" style="121" customWidth="1"/>
    <col min="39" max="39" width="10.7109375" style="121" customWidth="1"/>
    <col min="40" max="40" width="9.85546875" style="124" customWidth="1"/>
    <col min="41" max="41" width="13" style="121" customWidth="1"/>
    <col min="42" max="42" width="13.85546875" style="121" customWidth="1"/>
    <col min="43" max="43" width="9" style="121" customWidth="1"/>
    <col min="44" max="44" width="10.42578125" style="125" customWidth="1"/>
    <col min="45" max="45" width="84.7109375" style="120" hidden="1" customWidth="1"/>
    <col min="46" max="46" width="21.5703125" style="126" customWidth="1"/>
    <col min="47" max="16384" width="11.42578125" style="119"/>
  </cols>
  <sheetData>
    <row r="1" spans="1:46" ht="25.5" customHeight="1" thickBot="1" x14ac:dyDescent="0.3">
      <c r="B1" s="324" t="s">
        <v>217</v>
      </c>
      <c r="C1" s="324"/>
      <c r="D1" s="324"/>
      <c r="E1" s="324"/>
      <c r="F1" s="324"/>
      <c r="G1" s="324"/>
      <c r="H1" s="324"/>
      <c r="I1" s="324"/>
      <c r="J1" s="324"/>
      <c r="K1" s="324"/>
      <c r="L1" s="324"/>
      <c r="M1" s="324"/>
      <c r="N1" s="324"/>
      <c r="O1" s="324"/>
      <c r="P1" s="324"/>
      <c r="Q1" s="324"/>
      <c r="R1" s="324"/>
      <c r="S1" s="324"/>
    </row>
    <row r="2" spans="1:46" ht="36" customHeight="1" x14ac:dyDescent="0.25">
      <c r="A2" s="325" t="s">
        <v>218</v>
      </c>
      <c r="B2" s="326" t="s">
        <v>2</v>
      </c>
      <c r="C2" s="327" t="s">
        <v>219</v>
      </c>
      <c r="D2" s="328"/>
      <c r="E2" s="328"/>
      <c r="F2" s="328"/>
      <c r="G2" s="328"/>
      <c r="H2" s="329"/>
      <c r="I2" s="327" t="s">
        <v>220</v>
      </c>
      <c r="J2" s="328"/>
      <c r="K2" s="328"/>
      <c r="L2" s="328"/>
      <c r="M2" s="328"/>
      <c r="N2" s="329"/>
      <c r="O2" s="330" t="s">
        <v>221</v>
      </c>
      <c r="P2" s="331"/>
      <c r="Q2" s="331"/>
      <c r="R2" s="332"/>
      <c r="S2" s="327" t="s">
        <v>222</v>
      </c>
      <c r="T2" s="328"/>
      <c r="U2" s="328"/>
      <c r="V2" s="328"/>
      <c r="W2" s="328"/>
      <c r="X2" s="328"/>
      <c r="Y2" s="328"/>
      <c r="Z2" s="329"/>
      <c r="AA2" s="330" t="s">
        <v>223</v>
      </c>
      <c r="AB2" s="331"/>
      <c r="AC2" s="331"/>
      <c r="AD2" s="331"/>
      <c r="AE2" s="331"/>
      <c r="AF2" s="331"/>
      <c r="AG2" s="331"/>
      <c r="AH2" s="332"/>
      <c r="AI2" s="327" t="s">
        <v>224</v>
      </c>
      <c r="AJ2" s="328"/>
      <c r="AK2" s="328"/>
      <c r="AL2" s="328"/>
      <c r="AM2" s="328"/>
      <c r="AN2" s="328"/>
      <c r="AO2" s="328"/>
      <c r="AP2" s="328"/>
      <c r="AQ2" s="329"/>
      <c r="AR2" s="333" t="s">
        <v>225</v>
      </c>
      <c r="AS2" s="335" t="s">
        <v>9</v>
      </c>
      <c r="AT2" s="333" t="s">
        <v>9</v>
      </c>
    </row>
    <row r="3" spans="1:46" ht="91.5" customHeight="1" x14ac:dyDescent="0.25">
      <c r="A3" s="325"/>
      <c r="B3" s="326"/>
      <c r="C3" s="127" t="s">
        <v>226</v>
      </c>
      <c r="D3" s="128" t="s">
        <v>227</v>
      </c>
      <c r="E3" s="128" t="s">
        <v>228</v>
      </c>
      <c r="F3" s="129" t="s">
        <v>229</v>
      </c>
      <c r="G3" s="128" t="s">
        <v>230</v>
      </c>
      <c r="H3" s="130" t="s">
        <v>231</v>
      </c>
      <c r="I3" s="131" t="s">
        <v>232</v>
      </c>
      <c r="J3" s="132" t="s">
        <v>233</v>
      </c>
      <c r="K3" s="133" t="s">
        <v>234</v>
      </c>
      <c r="L3" s="134" t="s">
        <v>235</v>
      </c>
      <c r="M3" s="134" t="s">
        <v>236</v>
      </c>
      <c r="N3" s="135" t="s">
        <v>237</v>
      </c>
      <c r="O3" s="131" t="s">
        <v>238</v>
      </c>
      <c r="P3" s="134" t="s">
        <v>239</v>
      </c>
      <c r="Q3" s="136" t="s">
        <v>12</v>
      </c>
      <c r="R3" s="137" t="s">
        <v>240</v>
      </c>
      <c r="S3" s="131" t="s">
        <v>238</v>
      </c>
      <c r="T3" s="133" t="s">
        <v>234</v>
      </c>
      <c r="U3" s="134" t="s">
        <v>241</v>
      </c>
      <c r="V3" s="134" t="s">
        <v>242</v>
      </c>
      <c r="W3" s="133" t="s">
        <v>243</v>
      </c>
      <c r="X3" s="136" t="s">
        <v>227</v>
      </c>
      <c r="Y3" s="136" t="s">
        <v>244</v>
      </c>
      <c r="Z3" s="138" t="s">
        <v>245</v>
      </c>
      <c r="AA3" s="139" t="s">
        <v>246</v>
      </c>
      <c r="AB3" s="136" t="s">
        <v>247</v>
      </c>
      <c r="AC3" s="136" t="s">
        <v>248</v>
      </c>
      <c r="AD3" s="136" t="s">
        <v>249</v>
      </c>
      <c r="AE3" s="140" t="s">
        <v>250</v>
      </c>
      <c r="AF3" s="141" t="s">
        <v>251</v>
      </c>
      <c r="AG3" s="141" t="s">
        <v>252</v>
      </c>
      <c r="AH3" s="138" t="s">
        <v>253</v>
      </c>
      <c r="AI3" s="142" t="s">
        <v>254</v>
      </c>
      <c r="AJ3" s="143" t="s">
        <v>255</v>
      </c>
      <c r="AK3" s="143" t="s">
        <v>256</v>
      </c>
      <c r="AL3" s="143" t="s">
        <v>257</v>
      </c>
      <c r="AM3" s="143" t="s">
        <v>258</v>
      </c>
      <c r="AN3" s="144" t="s">
        <v>259</v>
      </c>
      <c r="AO3" s="143" t="s">
        <v>260</v>
      </c>
      <c r="AP3" s="143" t="s">
        <v>261</v>
      </c>
      <c r="AQ3" s="135" t="s">
        <v>262</v>
      </c>
      <c r="AR3" s="334"/>
      <c r="AS3" s="336"/>
      <c r="AT3" s="334"/>
    </row>
    <row r="4" spans="1:46" ht="27.75" customHeight="1" x14ac:dyDescent="0.25">
      <c r="A4" s="337">
        <v>1</v>
      </c>
      <c r="B4" s="339" t="s">
        <v>263</v>
      </c>
      <c r="C4" s="341" t="s">
        <v>264</v>
      </c>
      <c r="D4" s="343" t="s">
        <v>263</v>
      </c>
      <c r="E4" s="345" t="s">
        <v>263</v>
      </c>
      <c r="F4" s="359" t="s">
        <v>265</v>
      </c>
      <c r="G4" s="360" t="s">
        <v>266</v>
      </c>
      <c r="H4" s="360" t="s">
        <v>266</v>
      </c>
      <c r="I4" s="145" t="s">
        <v>266</v>
      </c>
      <c r="J4" s="146" t="s">
        <v>39</v>
      </c>
      <c r="K4" s="147">
        <v>43752</v>
      </c>
      <c r="L4" s="148" t="s">
        <v>267</v>
      </c>
      <c r="M4" s="148" t="s">
        <v>39</v>
      </c>
      <c r="N4" s="149" t="s">
        <v>39</v>
      </c>
      <c r="O4" s="150" t="s">
        <v>266</v>
      </c>
      <c r="P4" s="146" t="s">
        <v>39</v>
      </c>
      <c r="Q4" s="151" t="s">
        <v>263</v>
      </c>
      <c r="R4" s="152">
        <v>1</v>
      </c>
      <c r="S4" s="150" t="s">
        <v>268</v>
      </c>
      <c r="T4" s="147"/>
      <c r="U4" s="153"/>
      <c r="V4" s="146"/>
      <c r="W4" s="147"/>
      <c r="X4" s="154"/>
      <c r="Y4" s="155"/>
      <c r="Z4" s="156"/>
      <c r="AA4" s="150"/>
      <c r="AB4" s="361" t="s">
        <v>263</v>
      </c>
      <c r="AC4" s="363" t="s">
        <v>269</v>
      </c>
      <c r="AD4" s="365" t="s">
        <v>270</v>
      </c>
      <c r="AE4" s="349">
        <v>8711549</v>
      </c>
      <c r="AF4" s="351">
        <v>43770</v>
      </c>
      <c r="AG4" s="351">
        <v>43868</v>
      </c>
      <c r="AH4" s="353" t="s">
        <v>39</v>
      </c>
      <c r="AI4" s="157" t="s">
        <v>39</v>
      </c>
      <c r="AJ4" s="148" t="s">
        <v>39</v>
      </c>
      <c r="AK4" s="148" t="s">
        <v>39</v>
      </c>
      <c r="AL4" s="148" t="s">
        <v>39</v>
      </c>
      <c r="AM4" s="148" t="s">
        <v>39</v>
      </c>
      <c r="AN4" s="158" t="s">
        <v>39</v>
      </c>
      <c r="AO4" s="149" t="s">
        <v>268</v>
      </c>
      <c r="AP4" s="149" t="s">
        <v>268</v>
      </c>
      <c r="AQ4" s="149" t="s">
        <v>268</v>
      </c>
      <c r="AR4" s="355" t="s">
        <v>271</v>
      </c>
      <c r="AS4" s="357"/>
      <c r="AT4" s="347"/>
    </row>
    <row r="5" spans="1:46" ht="27.75" customHeight="1" x14ac:dyDescent="0.25">
      <c r="A5" s="338"/>
      <c r="B5" s="340"/>
      <c r="C5" s="342"/>
      <c r="D5" s="344"/>
      <c r="E5" s="346"/>
      <c r="F5" s="359"/>
      <c r="G5" s="360"/>
      <c r="H5" s="360"/>
      <c r="I5" s="145"/>
      <c r="J5" s="146"/>
      <c r="K5" s="147"/>
      <c r="L5" s="148"/>
      <c r="M5" s="148"/>
      <c r="N5" s="149"/>
      <c r="O5" s="150"/>
      <c r="P5" s="146"/>
      <c r="Q5" s="151"/>
      <c r="R5" s="152"/>
      <c r="S5" s="150"/>
      <c r="T5" s="147"/>
      <c r="U5" s="153"/>
      <c r="V5" s="146"/>
      <c r="W5" s="147"/>
      <c r="X5" s="159"/>
      <c r="Y5" s="155"/>
      <c r="Z5" s="156"/>
      <c r="AA5" s="150"/>
      <c r="AB5" s="362"/>
      <c r="AC5" s="364"/>
      <c r="AD5" s="366"/>
      <c r="AE5" s="350"/>
      <c r="AF5" s="352"/>
      <c r="AG5" s="352"/>
      <c r="AH5" s="354"/>
      <c r="AI5" s="157"/>
      <c r="AJ5" s="148"/>
      <c r="AK5" s="148"/>
      <c r="AL5" s="148"/>
      <c r="AM5" s="148"/>
      <c r="AN5" s="158"/>
      <c r="AO5" s="149"/>
      <c r="AP5" s="149"/>
      <c r="AQ5" s="149"/>
      <c r="AR5" s="356"/>
      <c r="AS5" s="358"/>
      <c r="AT5" s="348"/>
    </row>
    <row r="6" spans="1:46" ht="34.5" customHeight="1" x14ac:dyDescent="0.25">
      <c r="A6" s="337">
        <v>2</v>
      </c>
      <c r="B6" s="339" t="s">
        <v>85</v>
      </c>
      <c r="C6" s="341" t="s">
        <v>264</v>
      </c>
      <c r="D6" s="343" t="s">
        <v>272</v>
      </c>
      <c r="E6" s="345" t="s">
        <v>272</v>
      </c>
      <c r="F6" s="367" t="s">
        <v>273</v>
      </c>
      <c r="G6" s="367" t="s">
        <v>266</v>
      </c>
      <c r="H6" s="369" t="s">
        <v>266</v>
      </c>
      <c r="I6" s="150" t="s">
        <v>266</v>
      </c>
      <c r="J6" s="146" t="s">
        <v>39</v>
      </c>
      <c r="K6" s="147">
        <v>43747</v>
      </c>
      <c r="L6" s="148" t="s">
        <v>267</v>
      </c>
      <c r="M6" s="148" t="s">
        <v>39</v>
      </c>
      <c r="N6" s="149" t="s">
        <v>274</v>
      </c>
      <c r="O6" s="150" t="s">
        <v>266</v>
      </c>
      <c r="P6" s="146" t="s">
        <v>39</v>
      </c>
      <c r="Q6" s="151" t="s">
        <v>275</v>
      </c>
      <c r="R6" s="152">
        <v>0.5</v>
      </c>
      <c r="S6" s="150" t="s">
        <v>268</v>
      </c>
      <c r="T6" s="147"/>
      <c r="U6" s="153"/>
      <c r="V6" s="146"/>
      <c r="W6" s="147"/>
      <c r="X6" s="154"/>
      <c r="Y6" s="155" t="s">
        <v>268</v>
      </c>
      <c r="Z6" s="156" t="s">
        <v>268</v>
      </c>
      <c r="AA6" s="150" t="s">
        <v>268</v>
      </c>
      <c r="AB6" s="361" t="s">
        <v>85</v>
      </c>
      <c r="AC6" s="363" t="s">
        <v>276</v>
      </c>
      <c r="AD6" s="365" t="s">
        <v>277</v>
      </c>
      <c r="AE6" s="160">
        <v>8711550</v>
      </c>
      <c r="AF6" s="351">
        <v>43770</v>
      </c>
      <c r="AG6" s="351">
        <v>43877</v>
      </c>
      <c r="AH6" s="353" t="s">
        <v>39</v>
      </c>
      <c r="AI6" s="157" t="s">
        <v>39</v>
      </c>
      <c r="AJ6" s="148" t="s">
        <v>39</v>
      </c>
      <c r="AK6" s="148" t="s">
        <v>39</v>
      </c>
      <c r="AL6" s="148" t="s">
        <v>274</v>
      </c>
      <c r="AM6" s="148" t="s">
        <v>39</v>
      </c>
      <c r="AN6" s="158" t="s">
        <v>39</v>
      </c>
      <c r="AO6" s="149" t="s">
        <v>268</v>
      </c>
      <c r="AP6" s="149" t="s">
        <v>39</v>
      </c>
      <c r="AQ6" s="149" t="s">
        <v>39</v>
      </c>
      <c r="AR6" s="357" t="s">
        <v>151</v>
      </c>
      <c r="AS6" s="357" t="s">
        <v>278</v>
      </c>
      <c r="AT6" s="383" t="s">
        <v>279</v>
      </c>
    </row>
    <row r="7" spans="1:46" ht="47.25" customHeight="1" x14ac:dyDescent="0.25">
      <c r="A7" s="338"/>
      <c r="B7" s="340"/>
      <c r="C7" s="342"/>
      <c r="D7" s="344"/>
      <c r="E7" s="346"/>
      <c r="F7" s="368"/>
      <c r="G7" s="368"/>
      <c r="H7" s="370"/>
      <c r="I7" s="150" t="s">
        <v>266</v>
      </c>
      <c r="J7" s="146" t="s">
        <v>39</v>
      </c>
      <c r="K7" s="147">
        <v>43748</v>
      </c>
      <c r="L7" s="148" t="s">
        <v>267</v>
      </c>
      <c r="M7" s="148" t="s">
        <v>39</v>
      </c>
      <c r="N7" s="149" t="s">
        <v>39</v>
      </c>
      <c r="O7" s="150" t="s">
        <v>266</v>
      </c>
      <c r="P7" s="146" t="s">
        <v>39</v>
      </c>
      <c r="Q7" s="151" t="s">
        <v>280</v>
      </c>
      <c r="R7" s="152">
        <v>0.5</v>
      </c>
      <c r="S7" s="147" t="s">
        <v>268</v>
      </c>
      <c r="T7" s="147"/>
      <c r="U7" s="147"/>
      <c r="V7" s="147"/>
      <c r="W7" s="147"/>
      <c r="X7" s="147"/>
      <c r="Y7" s="147" t="s">
        <v>268</v>
      </c>
      <c r="Z7" s="147" t="s">
        <v>268</v>
      </c>
      <c r="AA7" s="150" t="s">
        <v>268</v>
      </c>
      <c r="AB7" s="362"/>
      <c r="AC7" s="364"/>
      <c r="AD7" s="366"/>
      <c r="AE7" s="161"/>
      <c r="AF7" s="352"/>
      <c r="AG7" s="352"/>
      <c r="AH7" s="354"/>
      <c r="AI7" s="157" t="s">
        <v>39</v>
      </c>
      <c r="AJ7" s="148" t="s">
        <v>39</v>
      </c>
      <c r="AK7" s="148" t="s">
        <v>39</v>
      </c>
      <c r="AL7" s="148" t="s">
        <v>39</v>
      </c>
      <c r="AM7" s="148"/>
      <c r="AN7" s="158"/>
      <c r="AO7" s="148"/>
      <c r="AP7" s="148"/>
      <c r="AQ7" s="149"/>
      <c r="AR7" s="358"/>
      <c r="AS7" s="358"/>
      <c r="AT7" s="384"/>
    </row>
    <row r="8" spans="1:46" ht="27.75" customHeight="1" x14ac:dyDescent="0.25">
      <c r="A8" s="337">
        <v>3</v>
      </c>
      <c r="B8" s="371" t="s">
        <v>281</v>
      </c>
      <c r="C8" s="341" t="s">
        <v>264</v>
      </c>
      <c r="D8" s="343" t="s">
        <v>282</v>
      </c>
      <c r="E8" s="345" t="s">
        <v>281</v>
      </c>
      <c r="F8" s="345" t="s">
        <v>283</v>
      </c>
      <c r="G8" s="373" t="s">
        <v>266</v>
      </c>
      <c r="H8" s="375" t="s">
        <v>266</v>
      </c>
      <c r="I8" s="150" t="s">
        <v>266</v>
      </c>
      <c r="J8" s="146" t="s">
        <v>39</v>
      </c>
      <c r="K8" s="147">
        <v>43768</v>
      </c>
      <c r="L8" s="148" t="s">
        <v>267</v>
      </c>
      <c r="M8" s="148" t="s">
        <v>39</v>
      </c>
      <c r="N8" s="149" t="s">
        <v>39</v>
      </c>
      <c r="O8" s="150" t="s">
        <v>266</v>
      </c>
      <c r="P8" s="146" t="s">
        <v>39</v>
      </c>
      <c r="Q8" s="151" t="s">
        <v>281</v>
      </c>
      <c r="R8" s="152">
        <v>1</v>
      </c>
      <c r="S8" s="147" t="s">
        <v>268</v>
      </c>
      <c r="T8" s="147"/>
      <c r="U8" s="147"/>
      <c r="V8" s="147"/>
      <c r="W8" s="147"/>
      <c r="X8" s="147"/>
      <c r="Y8" s="147" t="s">
        <v>268</v>
      </c>
      <c r="Z8" s="147" t="s">
        <v>268</v>
      </c>
      <c r="AA8" s="150" t="s">
        <v>268</v>
      </c>
      <c r="AB8" s="361" t="s">
        <v>281</v>
      </c>
      <c r="AC8" s="363" t="s">
        <v>284</v>
      </c>
      <c r="AD8" s="365" t="s">
        <v>285</v>
      </c>
      <c r="AE8" s="160">
        <v>8711549</v>
      </c>
      <c r="AF8" s="377">
        <v>43770</v>
      </c>
      <c r="AG8" s="379">
        <v>43871</v>
      </c>
      <c r="AH8" s="353" t="s">
        <v>39</v>
      </c>
      <c r="AI8" s="157" t="s">
        <v>39</v>
      </c>
      <c r="AJ8" s="148" t="s">
        <v>39</v>
      </c>
      <c r="AK8" s="148" t="s">
        <v>39</v>
      </c>
      <c r="AL8" s="148" t="s">
        <v>39</v>
      </c>
      <c r="AM8" s="148" t="s">
        <v>39</v>
      </c>
      <c r="AN8" s="158" t="s">
        <v>39</v>
      </c>
      <c r="AO8" s="148" t="s">
        <v>268</v>
      </c>
      <c r="AP8" s="148" t="s">
        <v>39</v>
      </c>
      <c r="AQ8" s="149" t="s">
        <v>39</v>
      </c>
      <c r="AR8" s="355" t="s">
        <v>271</v>
      </c>
      <c r="AS8" s="357"/>
      <c r="AT8" s="347"/>
    </row>
    <row r="9" spans="1:46" ht="27.75" customHeight="1" x14ac:dyDescent="0.25">
      <c r="A9" s="338"/>
      <c r="B9" s="372"/>
      <c r="C9" s="342"/>
      <c r="D9" s="344"/>
      <c r="E9" s="346"/>
      <c r="F9" s="346"/>
      <c r="G9" s="374"/>
      <c r="H9" s="376"/>
      <c r="I9" s="150"/>
      <c r="J9" s="146"/>
      <c r="K9" s="147"/>
      <c r="L9" s="148"/>
      <c r="M9" s="148"/>
      <c r="N9" s="149"/>
      <c r="O9" s="150"/>
      <c r="P9" s="146"/>
      <c r="Q9" s="151"/>
      <c r="R9" s="152"/>
      <c r="S9" s="150" t="s">
        <v>268</v>
      </c>
      <c r="T9" s="147"/>
      <c r="U9" s="146"/>
      <c r="V9" s="146"/>
      <c r="W9" s="146"/>
      <c r="X9" s="146"/>
      <c r="Y9" s="155" t="s">
        <v>268</v>
      </c>
      <c r="Z9" s="156" t="s">
        <v>268</v>
      </c>
      <c r="AA9" s="150" t="s">
        <v>268</v>
      </c>
      <c r="AB9" s="362"/>
      <c r="AC9" s="364"/>
      <c r="AD9" s="366"/>
      <c r="AE9" s="160"/>
      <c r="AF9" s="378"/>
      <c r="AG9" s="380"/>
      <c r="AH9" s="354"/>
      <c r="AI9" s="157"/>
      <c r="AJ9" s="148"/>
      <c r="AK9" s="148"/>
      <c r="AL9" s="148"/>
      <c r="AM9" s="148"/>
      <c r="AN9" s="158"/>
      <c r="AO9" s="148"/>
      <c r="AP9" s="148"/>
      <c r="AQ9" s="149"/>
      <c r="AR9" s="356"/>
      <c r="AS9" s="358"/>
      <c r="AT9" s="348"/>
    </row>
    <row r="10" spans="1:46" ht="27.75" customHeight="1" x14ac:dyDescent="0.25">
      <c r="A10" s="337">
        <v>4</v>
      </c>
      <c r="B10" s="371" t="s">
        <v>286</v>
      </c>
      <c r="C10" s="341" t="s">
        <v>264</v>
      </c>
      <c r="D10" s="343" t="s">
        <v>50</v>
      </c>
      <c r="E10" s="345" t="s">
        <v>50</v>
      </c>
      <c r="F10" s="345" t="s">
        <v>287</v>
      </c>
      <c r="G10" s="373" t="s">
        <v>266</v>
      </c>
      <c r="H10" s="375" t="s">
        <v>288</v>
      </c>
      <c r="I10" s="150" t="s">
        <v>266</v>
      </c>
      <c r="J10" s="146" t="s">
        <v>39</v>
      </c>
      <c r="K10" s="147">
        <v>43767</v>
      </c>
      <c r="L10" s="148" t="s">
        <v>267</v>
      </c>
      <c r="M10" s="148" t="s">
        <v>39</v>
      </c>
      <c r="N10" s="149" t="s">
        <v>39</v>
      </c>
      <c r="O10" s="150" t="s">
        <v>266</v>
      </c>
      <c r="P10" s="146" t="s">
        <v>39</v>
      </c>
      <c r="Q10" s="151" t="s">
        <v>289</v>
      </c>
      <c r="R10" s="152">
        <v>1</v>
      </c>
      <c r="S10" s="147" t="s">
        <v>268</v>
      </c>
      <c r="T10" s="147"/>
      <c r="U10" s="147"/>
      <c r="V10" s="147"/>
      <c r="W10" s="147"/>
      <c r="X10" s="147"/>
      <c r="Y10" s="147" t="s">
        <v>268</v>
      </c>
      <c r="Z10" s="147" t="s">
        <v>268</v>
      </c>
      <c r="AA10" s="150" t="s">
        <v>268</v>
      </c>
      <c r="AB10" s="361" t="s">
        <v>286</v>
      </c>
      <c r="AC10" s="363" t="s">
        <v>284</v>
      </c>
      <c r="AD10" s="365" t="s">
        <v>290</v>
      </c>
      <c r="AE10" s="160">
        <v>8711549</v>
      </c>
      <c r="AF10" s="377">
        <v>43770</v>
      </c>
      <c r="AG10" s="379">
        <v>43922</v>
      </c>
      <c r="AH10" s="353" t="s">
        <v>39</v>
      </c>
      <c r="AI10" s="157" t="s">
        <v>39</v>
      </c>
      <c r="AJ10" s="148" t="s">
        <v>39</v>
      </c>
      <c r="AK10" s="148" t="s">
        <v>39</v>
      </c>
      <c r="AL10" s="148" t="s">
        <v>274</v>
      </c>
      <c r="AM10" s="148" t="s">
        <v>39</v>
      </c>
      <c r="AN10" s="158" t="s">
        <v>39</v>
      </c>
      <c r="AO10" s="148" t="s">
        <v>268</v>
      </c>
      <c r="AP10" s="148" t="s">
        <v>39</v>
      </c>
      <c r="AQ10" s="149" t="s">
        <v>39</v>
      </c>
      <c r="AR10" s="357" t="s">
        <v>151</v>
      </c>
      <c r="AS10" s="357"/>
      <c r="AT10" s="383" t="s">
        <v>327</v>
      </c>
    </row>
    <row r="11" spans="1:46" ht="27.75" customHeight="1" x14ac:dyDescent="0.25">
      <c r="A11" s="338"/>
      <c r="B11" s="372"/>
      <c r="C11" s="342"/>
      <c r="D11" s="344"/>
      <c r="E11" s="346"/>
      <c r="F11" s="346"/>
      <c r="G11" s="374"/>
      <c r="H11" s="376"/>
      <c r="I11" s="150"/>
      <c r="J11" s="146"/>
      <c r="K11" s="147"/>
      <c r="L11" s="148"/>
      <c r="M11" s="148"/>
      <c r="N11" s="149"/>
      <c r="O11" s="150"/>
      <c r="P11" s="146"/>
      <c r="Q11" s="151"/>
      <c r="R11" s="152"/>
      <c r="S11" s="150"/>
      <c r="T11" s="147"/>
      <c r="U11" s="153"/>
      <c r="V11" s="146"/>
      <c r="W11" s="148"/>
      <c r="X11" s="146"/>
      <c r="Y11" s="155"/>
      <c r="Z11" s="156"/>
      <c r="AA11" s="150"/>
      <c r="AB11" s="362"/>
      <c r="AC11" s="364"/>
      <c r="AD11" s="366"/>
      <c r="AE11" s="160"/>
      <c r="AF11" s="378"/>
      <c r="AG11" s="380"/>
      <c r="AH11" s="354"/>
      <c r="AI11" s="157"/>
      <c r="AJ11" s="148"/>
      <c r="AK11" s="148"/>
      <c r="AL11" s="148"/>
      <c r="AM11" s="148"/>
      <c r="AN11" s="158"/>
      <c r="AO11" s="148"/>
      <c r="AP11" s="148"/>
      <c r="AQ11" s="149"/>
      <c r="AR11" s="358"/>
      <c r="AS11" s="358"/>
      <c r="AT11" s="384"/>
    </row>
    <row r="12" spans="1:46" ht="27.75" customHeight="1" x14ac:dyDescent="0.25">
      <c r="A12" s="381">
        <v>5</v>
      </c>
      <c r="B12" s="371" t="s">
        <v>291</v>
      </c>
      <c r="C12" s="341" t="s">
        <v>264</v>
      </c>
      <c r="D12" s="343" t="s">
        <v>292</v>
      </c>
      <c r="E12" s="345" t="s">
        <v>291</v>
      </c>
      <c r="F12" s="345" t="s">
        <v>293</v>
      </c>
      <c r="G12" s="373" t="s">
        <v>266</v>
      </c>
      <c r="H12" s="375" t="s">
        <v>266</v>
      </c>
      <c r="I12" s="150" t="s">
        <v>266</v>
      </c>
      <c r="J12" s="146" t="s">
        <v>39</v>
      </c>
      <c r="K12" s="162">
        <v>43748</v>
      </c>
      <c r="L12" s="163" t="s">
        <v>267</v>
      </c>
      <c r="M12" s="148" t="s">
        <v>39</v>
      </c>
      <c r="N12" s="149" t="s">
        <v>39</v>
      </c>
      <c r="O12" s="150" t="s">
        <v>266</v>
      </c>
      <c r="P12" s="146" t="s">
        <v>39</v>
      </c>
      <c r="Q12" s="151" t="s">
        <v>291</v>
      </c>
      <c r="R12" s="152">
        <v>1</v>
      </c>
      <c r="S12" s="147" t="s">
        <v>268</v>
      </c>
      <c r="T12" s="147"/>
      <c r="U12" s="147"/>
      <c r="V12" s="164"/>
      <c r="W12" s="164"/>
      <c r="X12" s="147"/>
      <c r="Y12" s="155"/>
      <c r="Z12" s="147" t="s">
        <v>268</v>
      </c>
      <c r="AA12" s="150" t="s">
        <v>268</v>
      </c>
      <c r="AB12" s="361" t="s">
        <v>291</v>
      </c>
      <c r="AC12" s="363" t="s">
        <v>284</v>
      </c>
      <c r="AD12" s="365" t="s">
        <v>294</v>
      </c>
      <c r="AE12" s="349">
        <v>8711549</v>
      </c>
      <c r="AF12" s="377">
        <v>43770</v>
      </c>
      <c r="AG12" s="379">
        <v>43876</v>
      </c>
      <c r="AH12" s="353" t="s">
        <v>39</v>
      </c>
      <c r="AI12" s="157" t="s">
        <v>39</v>
      </c>
      <c r="AJ12" s="148" t="s">
        <v>39</v>
      </c>
      <c r="AK12" s="148" t="s">
        <v>39</v>
      </c>
      <c r="AL12" s="148" t="s">
        <v>39</v>
      </c>
      <c r="AM12" s="148" t="s">
        <v>39</v>
      </c>
      <c r="AN12" s="163" t="s">
        <v>39</v>
      </c>
      <c r="AO12" s="148" t="s">
        <v>268</v>
      </c>
      <c r="AP12" s="148" t="s">
        <v>39</v>
      </c>
      <c r="AQ12" s="148" t="s">
        <v>39</v>
      </c>
      <c r="AR12" s="355" t="s">
        <v>271</v>
      </c>
      <c r="AS12" s="357"/>
      <c r="AT12" s="347" t="s">
        <v>295</v>
      </c>
    </row>
    <row r="13" spans="1:46" ht="33" customHeight="1" x14ac:dyDescent="0.25">
      <c r="A13" s="382"/>
      <c r="B13" s="372"/>
      <c r="C13" s="342"/>
      <c r="D13" s="344"/>
      <c r="E13" s="346"/>
      <c r="F13" s="346"/>
      <c r="G13" s="374"/>
      <c r="H13" s="376"/>
      <c r="I13" s="150" t="s">
        <v>266</v>
      </c>
      <c r="J13" s="146"/>
      <c r="K13" s="162"/>
      <c r="L13" s="163"/>
      <c r="M13" s="148"/>
      <c r="N13" s="149"/>
      <c r="O13" s="150"/>
      <c r="P13" s="146"/>
      <c r="Q13" s="151"/>
      <c r="R13" s="152"/>
      <c r="S13" s="150"/>
      <c r="T13" s="147"/>
      <c r="U13" s="146"/>
      <c r="V13" s="146"/>
      <c r="W13" s="164"/>
      <c r="X13" s="146"/>
      <c r="Y13" s="155"/>
      <c r="Z13" s="156"/>
      <c r="AA13" s="150"/>
      <c r="AB13" s="362"/>
      <c r="AC13" s="364"/>
      <c r="AD13" s="366"/>
      <c r="AE13" s="389"/>
      <c r="AF13" s="378"/>
      <c r="AG13" s="380"/>
      <c r="AH13" s="354"/>
      <c r="AI13" s="157"/>
      <c r="AJ13" s="148"/>
      <c r="AK13" s="148"/>
      <c r="AL13" s="148"/>
      <c r="AM13" s="148"/>
      <c r="AN13" s="163"/>
      <c r="AO13" s="148"/>
      <c r="AP13" s="148"/>
      <c r="AQ13" s="148"/>
      <c r="AR13" s="356"/>
      <c r="AS13" s="358"/>
      <c r="AT13" s="348"/>
    </row>
    <row r="14" spans="1:46" ht="27.75" customHeight="1" x14ac:dyDescent="0.25">
      <c r="A14" s="381"/>
      <c r="B14" s="371" t="s">
        <v>296</v>
      </c>
      <c r="C14" s="341"/>
      <c r="D14" s="343"/>
      <c r="E14" s="385"/>
      <c r="F14" s="385"/>
      <c r="G14" s="373"/>
      <c r="H14" s="375"/>
      <c r="I14" s="150"/>
      <c r="J14" s="146"/>
      <c r="K14" s="165"/>
      <c r="L14" s="148"/>
      <c r="M14" s="148"/>
      <c r="N14" s="148"/>
      <c r="O14" s="150"/>
      <c r="P14" s="166"/>
      <c r="Q14" s="151"/>
      <c r="R14" s="152"/>
      <c r="S14" s="150"/>
      <c r="T14" s="147"/>
      <c r="U14" s="147"/>
      <c r="V14" s="164"/>
      <c r="W14" s="164"/>
      <c r="X14" s="147"/>
      <c r="Y14" s="155"/>
      <c r="Z14" s="156"/>
      <c r="AA14" s="150"/>
      <c r="AB14" s="361"/>
      <c r="AC14" s="363"/>
      <c r="AD14" s="388"/>
      <c r="AE14" s="349"/>
      <c r="AF14" s="377"/>
      <c r="AG14" s="377"/>
      <c r="AH14" s="386"/>
      <c r="AI14" s="163"/>
      <c r="AJ14" s="163"/>
      <c r="AK14" s="163"/>
      <c r="AL14" s="163"/>
      <c r="AM14" s="361"/>
      <c r="AN14" s="163"/>
      <c r="AO14" s="163"/>
      <c r="AP14" s="163"/>
      <c r="AQ14" s="163"/>
      <c r="AR14" s="355"/>
      <c r="AS14" s="357"/>
      <c r="AT14" s="347"/>
    </row>
    <row r="15" spans="1:46" ht="106.5" customHeight="1" x14ac:dyDescent="0.25">
      <c r="A15" s="382"/>
      <c r="B15" s="372"/>
      <c r="C15" s="342"/>
      <c r="D15" s="344"/>
      <c r="E15" s="385" t="s">
        <v>296</v>
      </c>
      <c r="F15" s="385"/>
      <c r="G15" s="374"/>
      <c r="H15" s="376"/>
      <c r="I15" s="150"/>
      <c r="J15" s="148"/>
      <c r="K15" s="167"/>
      <c r="L15" s="168"/>
      <c r="M15" s="148"/>
      <c r="N15" s="148"/>
      <c r="O15" s="150"/>
      <c r="P15" s="166"/>
      <c r="Q15" s="151"/>
      <c r="R15" s="152"/>
      <c r="S15" s="150"/>
      <c r="T15" s="169"/>
      <c r="U15" s="146"/>
      <c r="V15" s="148"/>
      <c r="W15" s="164"/>
      <c r="X15" s="146"/>
      <c r="Y15" s="155"/>
      <c r="Z15" s="156"/>
      <c r="AA15" s="150"/>
      <c r="AB15" s="362"/>
      <c r="AC15" s="364"/>
      <c r="AD15" s="366"/>
      <c r="AE15" s="350"/>
      <c r="AF15" s="378"/>
      <c r="AG15" s="378"/>
      <c r="AH15" s="387"/>
      <c r="AI15" s="163"/>
      <c r="AJ15" s="163"/>
      <c r="AK15" s="163"/>
      <c r="AL15" s="163"/>
      <c r="AM15" s="362"/>
      <c r="AN15" s="163"/>
      <c r="AO15" s="163"/>
      <c r="AP15" s="163"/>
      <c r="AQ15" s="163"/>
      <c r="AR15" s="356"/>
      <c r="AS15" s="358"/>
      <c r="AT15" s="348"/>
    </row>
    <row r="16" spans="1:46" x14ac:dyDescent="0.15">
      <c r="M16" s="171"/>
      <c r="P16" s="171"/>
      <c r="AG16" s="173"/>
    </row>
    <row r="17" spans="1:16" x14ac:dyDescent="0.15">
      <c r="M17" s="171"/>
      <c r="P17" s="171"/>
    </row>
    <row r="18" spans="1:16" x14ac:dyDescent="0.15">
      <c r="M18" s="171"/>
      <c r="P18" s="171"/>
    </row>
    <row r="19" spans="1:16" x14ac:dyDescent="0.15">
      <c r="M19" s="171"/>
      <c r="P19" s="171"/>
    </row>
    <row r="20" spans="1:16" x14ac:dyDescent="0.15">
      <c r="M20" s="171"/>
      <c r="P20" s="171"/>
    </row>
    <row r="21" spans="1:16" ht="12.75" x14ac:dyDescent="0.2">
      <c r="A21" s="174" t="s">
        <v>297</v>
      </c>
      <c r="M21" s="171"/>
      <c r="P21" s="171"/>
    </row>
    <row r="22" spans="1:16" x14ac:dyDescent="0.15">
      <c r="M22" s="171"/>
      <c r="P22" s="171"/>
    </row>
    <row r="23" spans="1:16" x14ac:dyDescent="0.15">
      <c r="M23" s="171"/>
      <c r="P23" s="171"/>
    </row>
    <row r="24" spans="1:16" x14ac:dyDescent="0.15">
      <c r="M24" s="171"/>
      <c r="P24" s="171"/>
    </row>
    <row r="25" spans="1:16" x14ac:dyDescent="0.15">
      <c r="M25" s="171"/>
      <c r="P25" s="171"/>
    </row>
    <row r="26" spans="1:16" x14ac:dyDescent="0.15">
      <c r="M26" s="171"/>
      <c r="P26" s="171"/>
    </row>
    <row r="27" spans="1:16" x14ac:dyDescent="0.15">
      <c r="M27" s="171"/>
      <c r="P27" s="171"/>
    </row>
    <row r="28" spans="1:16" x14ac:dyDescent="0.15">
      <c r="M28" s="171"/>
      <c r="P28" s="171"/>
    </row>
    <row r="29" spans="1:16" x14ac:dyDescent="0.15">
      <c r="M29" s="171"/>
      <c r="P29" s="171"/>
    </row>
    <row r="30" spans="1:16" x14ac:dyDescent="0.15">
      <c r="M30" s="171"/>
      <c r="P30" s="171"/>
    </row>
    <row r="31" spans="1:16" x14ac:dyDescent="0.15">
      <c r="M31" s="171"/>
      <c r="P31" s="171"/>
    </row>
    <row r="32" spans="1:16" x14ac:dyDescent="0.15">
      <c r="M32" s="171"/>
      <c r="P32" s="171"/>
    </row>
    <row r="33" spans="13:16" x14ac:dyDescent="0.15">
      <c r="M33" s="171"/>
      <c r="P33" s="171"/>
    </row>
    <row r="34" spans="13:16" x14ac:dyDescent="0.15">
      <c r="M34" s="171"/>
      <c r="P34" s="171"/>
    </row>
    <row r="35" spans="13:16" x14ac:dyDescent="0.15">
      <c r="M35" s="171"/>
      <c r="P35" s="171"/>
    </row>
    <row r="36" spans="13:16" x14ac:dyDescent="0.15">
      <c r="M36" s="171"/>
      <c r="P36" s="171"/>
    </row>
    <row r="37" spans="13:16" x14ac:dyDescent="0.15">
      <c r="M37" s="171"/>
      <c r="P37" s="171"/>
    </row>
    <row r="38" spans="13:16" x14ac:dyDescent="0.15">
      <c r="M38" s="171"/>
      <c r="P38" s="171"/>
    </row>
    <row r="39" spans="13:16" x14ac:dyDescent="0.15">
      <c r="M39" s="171"/>
      <c r="P39" s="171"/>
    </row>
    <row r="40" spans="13:16" x14ac:dyDescent="0.15">
      <c r="M40" s="171"/>
      <c r="P40" s="171"/>
    </row>
    <row r="41" spans="13:16" x14ac:dyDescent="0.15">
      <c r="M41" s="171"/>
      <c r="P41" s="171"/>
    </row>
    <row r="42" spans="13:16" x14ac:dyDescent="0.15">
      <c r="M42" s="171"/>
      <c r="P42" s="171"/>
    </row>
    <row r="43" spans="13:16" x14ac:dyDescent="0.15">
      <c r="M43" s="171"/>
      <c r="P43" s="171"/>
    </row>
    <row r="44" spans="13:16" x14ac:dyDescent="0.15">
      <c r="M44" s="171"/>
      <c r="P44" s="171"/>
    </row>
    <row r="45" spans="13:16" x14ac:dyDescent="0.15">
      <c r="M45" s="171"/>
      <c r="P45" s="171"/>
    </row>
    <row r="46" spans="13:16" x14ac:dyDescent="0.15">
      <c r="M46" s="171"/>
      <c r="P46" s="171"/>
    </row>
    <row r="47" spans="13:16" x14ac:dyDescent="0.15">
      <c r="P47" s="171"/>
    </row>
    <row r="48" spans="13:16" x14ac:dyDescent="0.15">
      <c r="P48" s="171"/>
    </row>
    <row r="49" spans="16:16" x14ac:dyDescent="0.15">
      <c r="P49" s="171"/>
    </row>
  </sheetData>
  <mergeCells count="118">
    <mergeCell ref="AS14:AS15"/>
    <mergeCell ref="AT14:AT15"/>
    <mergeCell ref="H14:H15"/>
    <mergeCell ref="AB14:AB15"/>
    <mergeCell ref="AC14:AC15"/>
    <mergeCell 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R11"/>
    <mergeCell ref="C10:C11"/>
    <mergeCell ref="D10:D11"/>
    <mergeCell ref="E10:E11"/>
    <mergeCell ref="F10:F11"/>
    <mergeCell ref="G10:G11"/>
    <mergeCell ref="AF12:AF13"/>
    <mergeCell ref="AG12:AG13"/>
    <mergeCell ref="AG14:AG15"/>
    <mergeCell ref="AH14:AH15"/>
    <mergeCell ref="AM14:AM15"/>
    <mergeCell ref="AR14:AR15"/>
    <mergeCell ref="AS10:AS11"/>
    <mergeCell ref="AT10:AT11"/>
    <mergeCell ref="A12:A13"/>
    <mergeCell ref="B12:B13"/>
    <mergeCell ref="C12:C13"/>
    <mergeCell ref="D12:D13"/>
    <mergeCell ref="E12:E13"/>
    <mergeCell ref="F12:F13"/>
    <mergeCell ref="H10:H11"/>
    <mergeCell ref="AB10:AB11"/>
    <mergeCell ref="AC10:AC11"/>
    <mergeCell ref="AD10:AD11"/>
    <mergeCell ref="AF10:AF11"/>
    <mergeCell ref="AG10:AG11"/>
    <mergeCell ref="AH12:AH13"/>
    <mergeCell ref="AR12:AR13"/>
    <mergeCell ref="AS12:AS13"/>
    <mergeCell ref="AT12:AT13"/>
    <mergeCell ref="G12:G13"/>
    <mergeCell ref="H12:H13"/>
    <mergeCell ref="AB12:AB13"/>
    <mergeCell ref="AC12:AC13"/>
    <mergeCell ref="A10:A11"/>
    <mergeCell ref="B10:B11"/>
    <mergeCell ref="AS6:AS7"/>
    <mergeCell ref="AT6:AT7"/>
    <mergeCell ref="A8:A9"/>
    <mergeCell ref="B8:B9"/>
    <mergeCell ref="C8:C9"/>
    <mergeCell ref="D8:D9"/>
    <mergeCell ref="E8:E9"/>
    <mergeCell ref="F8:F9"/>
    <mergeCell ref="G8:G9"/>
    <mergeCell ref="H8:H9"/>
    <mergeCell ref="AC6:AC7"/>
    <mergeCell ref="AD6:AD7"/>
    <mergeCell ref="AF6:AF7"/>
    <mergeCell ref="AG6:AG7"/>
    <mergeCell ref="AH6:AH7"/>
    <mergeCell ref="AR6:AR7"/>
    <mergeCell ref="AR8:AR9"/>
    <mergeCell ref="AS8:AS9"/>
    <mergeCell ref="AT8:AT9"/>
    <mergeCell ref="AD8:AD9"/>
    <mergeCell ref="AF8:AF9"/>
    <mergeCell ref="AG8:AG9"/>
    <mergeCell ref="AH8:AH9"/>
    <mergeCell ref="A6:A7"/>
    <mergeCell ref="B6:B7"/>
    <mergeCell ref="C6:C7"/>
    <mergeCell ref="D6:D7"/>
    <mergeCell ref="E6:E7"/>
    <mergeCell ref="F6:F7"/>
    <mergeCell ref="G6:G7"/>
    <mergeCell ref="H6:H7"/>
    <mergeCell ref="AB6:AB7"/>
    <mergeCell ref="AB8:AB9"/>
    <mergeCell ref="AC8:AC9"/>
    <mergeCell ref="AR2:AR3"/>
    <mergeCell ref="AS2:AS3"/>
    <mergeCell ref="AT2:AT3"/>
    <mergeCell ref="A4:A5"/>
    <mergeCell ref="B4:B5"/>
    <mergeCell ref="C4:C5"/>
    <mergeCell ref="D4:D5"/>
    <mergeCell ref="E4:E5"/>
    <mergeCell ref="AT4:AT5"/>
    <mergeCell ref="AE4:AE5"/>
    <mergeCell ref="AF4:AF5"/>
    <mergeCell ref="AG4:AG5"/>
    <mergeCell ref="AH4:AH5"/>
    <mergeCell ref="AR4:AR5"/>
    <mergeCell ref="AS4:AS5"/>
    <mergeCell ref="F4:F5"/>
    <mergeCell ref="G4:G5"/>
    <mergeCell ref="H4:H5"/>
    <mergeCell ref="AB4:AB5"/>
    <mergeCell ref="AC4:AC5"/>
    <mergeCell ref="AD4:AD5"/>
    <mergeCell ref="B1:S1"/>
    <mergeCell ref="A2:A3"/>
    <mergeCell ref="B2:B3"/>
    <mergeCell ref="C2:H2"/>
    <mergeCell ref="I2:N2"/>
    <mergeCell ref="O2:R2"/>
    <mergeCell ref="S2:Z2"/>
    <mergeCell ref="AA2:AH2"/>
    <mergeCell ref="AI2:AQ2"/>
  </mergeCells>
  <hyperlinks>
    <hyperlink ref="A21" r:id="rId1"/>
  </hyperlinks>
  <pageMargins left="0.70866141732283472" right="0.70866141732283472" top="0.74803149606299213" bottom="0.74803149606299213" header="0.31496062992125984" footer="0.31496062992125984"/>
  <pageSetup paperSize="131" scale="78" fitToWidth="3" orientation="landscape" r:id="rId2"/>
  <extLst>
    <ext xmlns:x14="http://schemas.microsoft.com/office/spreadsheetml/2009/9/main" uri="{78C0D931-6437-407d-A8EE-F0AAD7539E65}">
      <x14:conditionalFormattings>
        <x14:conditionalFormatting xmlns:xm="http://schemas.microsoft.com/office/excel/2006/main">
          <x14:cfRule type="cellIs" priority="26" operator="lessThan" id="{3F86E6CC-8D27-4E61-A678-9F7A6D210898}">
            <xm:f>'\Users\jjcastaneda\Desktop\[EVALUACION CM-SV-033-2019 jurídico.xlsx]Información'!#REF!+90</xm:f>
            <x14:dxf>
              <fill>
                <patternFill>
                  <bgColor rgb="FFFF0000"/>
                </patternFill>
              </fill>
            </x14:dxf>
          </x14:cfRule>
          <xm:sqref>AG4</xm:sqref>
        </x14:conditionalFormatting>
        <x14:conditionalFormatting xmlns:xm="http://schemas.microsoft.com/office/excel/2006/main">
          <x14:cfRule type="cellIs" priority="25" operator="lessThan" id="{F2EDAEE1-2DAA-45EA-A9D5-9691951EA074}">
            <xm:f>'\Users\DELL\Desktop\[Verificacioìn Propuestas LP-SI-001-2018 Dr Hoyos.xlsx]Información'!#REF!-30</xm:f>
            <x14:dxf>
              <fill>
                <patternFill>
                  <bgColor rgb="FFFF0000"/>
                </patternFill>
              </fill>
            </x14:dxf>
          </x14:cfRule>
          <xm:sqref>T4</xm:sqref>
        </x14:conditionalFormatting>
        <x14:conditionalFormatting xmlns:xm="http://schemas.microsoft.com/office/excel/2006/main">
          <x14:cfRule type="cellIs" priority="24" operator="lessThan" id="{6C5D15E7-5A3F-4630-A06C-62BE88D17ECE}">
            <xm:f>'\Users\jjcastaneda\Desktop\[EVALUACION CM-SV-033-2019 jurídico.xlsx]Información'!#REF!*0.1</xm:f>
            <x14:dxf>
              <fill>
                <patternFill>
                  <bgColor rgb="FFFF0000"/>
                </patternFill>
              </fill>
            </x14:dxf>
          </x14:cfRule>
          <xm:sqref>AE4</xm:sqref>
        </x14:conditionalFormatting>
        <x14:conditionalFormatting xmlns:xm="http://schemas.microsoft.com/office/excel/2006/main">
          <x14:cfRule type="cellIs" priority="23" operator="lessThan" id="{B7DFCE6E-926B-4434-9C40-78F6340CC2C7}">
            <xm:f>'\Users\jjcastaneda\Desktop\[EVALUACION CM-SV-033-2019 jurídico.xlsx]Información'!#REF!-31</xm:f>
            <x14:dxf>
              <fill>
                <patternFill>
                  <bgColor rgb="FFFF0000"/>
                </patternFill>
              </fill>
            </x14:dxf>
          </x14:cfRule>
          <xm:sqref>K4:K5</xm:sqref>
        </x14:conditionalFormatting>
        <x14:conditionalFormatting xmlns:xm="http://schemas.microsoft.com/office/excel/2006/main">
          <x14:cfRule type="cellIs" priority="22" operator="lessThan" id="{0AC7B850-E3C6-4CBA-9375-B594AD1CC7CD}">
            <xm:f>'\Users\DELL\Desktop\[Verificacioìn Propuestas LP-SI-001-2018 Dr Hoyos.xlsx]Información'!#REF!-30</xm:f>
            <x14:dxf>
              <fill>
                <patternFill>
                  <bgColor rgb="FFFF0000"/>
                </patternFill>
              </fill>
            </x14:dxf>
          </x14:cfRule>
          <xm:sqref>T5</xm:sqref>
        </x14:conditionalFormatting>
        <x14:conditionalFormatting xmlns:xm="http://schemas.microsoft.com/office/excel/2006/main">
          <x14:cfRule type="cellIs" priority="21" operator="lessThan" id="{A1160F0F-85B6-44B0-8EEE-1DFCB601377F}">
            <xm:f>'\Users\jjcastaneda\Desktop\[EVALUACION CM-SV-033-2019 jurídico.xlsx]Información'!#REF!+90</xm:f>
            <x14:dxf>
              <fill>
                <patternFill>
                  <bgColor rgb="FFFF0000"/>
                </patternFill>
              </fill>
            </x14:dxf>
          </x14:cfRule>
          <xm:sqref>AG6</xm:sqref>
        </x14:conditionalFormatting>
        <x14:conditionalFormatting xmlns:xm="http://schemas.microsoft.com/office/excel/2006/main">
          <x14:cfRule type="cellIs" priority="20" operator="lessThan" id="{E38DF459-904F-44A1-8812-E59E77840944}">
            <xm:f>'\Users\DELL\Desktop\[Verificacioìn Propuestas LP-SI-001-2018 Dr Hoyos.xlsx]Información'!#REF!-30</xm:f>
            <x14:dxf>
              <fill>
                <patternFill>
                  <bgColor rgb="FFFF0000"/>
                </patternFill>
              </fill>
            </x14:dxf>
          </x14:cfRule>
          <xm:sqref>T6</xm:sqref>
        </x14:conditionalFormatting>
        <x14:conditionalFormatting xmlns:xm="http://schemas.microsoft.com/office/excel/2006/main">
          <x14:cfRule type="cellIs" priority="19" operator="lessThan" id="{BABED083-C20E-4869-89E6-067985A1431A}">
            <xm:f>'\Users\jjcastaneda\Desktop\[EVALUACION CM-SV-033-2019 jurídico.xlsx]Información'!#REF!*0.1</xm:f>
            <x14:dxf>
              <fill>
                <patternFill>
                  <bgColor rgb="FFFF0000"/>
                </patternFill>
              </fill>
            </x14:dxf>
          </x14:cfRule>
          <xm:sqref>AE6 AE8:AE11</xm:sqref>
        </x14:conditionalFormatting>
        <x14:conditionalFormatting xmlns:xm="http://schemas.microsoft.com/office/excel/2006/main">
          <x14:cfRule type="cellIs" priority="18" operator="lessThan" id="{A2CE9938-3585-47DC-963F-B14A53B56D68}">
            <xm:f>'\Users\jjcastaneda\Desktop\[EVALUACION CM-SV-033-2019 jurídico.xlsx]Información'!#REF!-31</xm:f>
            <x14:dxf>
              <fill>
                <patternFill>
                  <bgColor rgb="FFFF0000"/>
                </patternFill>
              </fill>
            </x14:dxf>
          </x14:cfRule>
          <xm:sqref>K6:K7</xm:sqref>
        </x14:conditionalFormatting>
        <x14:conditionalFormatting xmlns:xm="http://schemas.microsoft.com/office/excel/2006/main">
          <x14:cfRule type="cellIs" priority="17" operator="lessThan" id="{6FC6250D-5206-4C47-8785-0C109D6FF977}">
            <xm:f>'\Users\DELL\Desktop\[Verificacioìn Propuestas LP-SI-001-2018 Dr Hoyos.xlsx]Información'!#REF!-30</xm:f>
            <x14:dxf>
              <fill>
                <patternFill>
                  <bgColor rgb="FFFF0000"/>
                </patternFill>
              </fill>
            </x14:dxf>
          </x14:cfRule>
          <xm:sqref>T7</xm:sqref>
        </x14:conditionalFormatting>
        <x14:conditionalFormatting xmlns:xm="http://schemas.microsoft.com/office/excel/2006/main">
          <x14:cfRule type="cellIs" priority="16" operator="lessThan" id="{179A19D8-1F4E-4593-9E33-35DE5B8039B5}">
            <xm:f>'\Users\DELL\Desktop\[Verificacioìn Propuestas LP-SI-001-2018 Dr Hoyos.xlsx]Información'!#REF!-30</xm:f>
            <x14:dxf>
              <fill>
                <patternFill>
                  <bgColor rgb="FFFF0000"/>
                </patternFill>
              </fill>
            </x14:dxf>
          </x14:cfRule>
          <xm:sqref>T9</xm:sqref>
        </x14:conditionalFormatting>
        <x14:conditionalFormatting xmlns:xm="http://schemas.microsoft.com/office/excel/2006/main">
          <x14:cfRule type="cellIs" priority="15" operator="lessThan" id="{3BB5C6DC-0619-4F07-8B1A-1B2D542D1C5D}">
            <xm:f>'\Users\jjcastaneda\Desktop\[EVALUACION CM-SV-033-2019 jurídico.xlsx]Información'!#REF!-31</xm:f>
            <x14:dxf>
              <fill>
                <patternFill>
                  <bgColor rgb="FFFF0000"/>
                </patternFill>
              </fill>
            </x14:dxf>
          </x14:cfRule>
          <xm:sqref>K8</xm:sqref>
        </x14:conditionalFormatting>
        <x14:conditionalFormatting xmlns:xm="http://schemas.microsoft.com/office/excel/2006/main">
          <x14:cfRule type="cellIs" priority="14" operator="lessThan" id="{A4A1F462-0BE4-430C-9E67-A8CD6321D438}">
            <xm:f>'\Users\DELL\Desktop\[Verificacioìn Propuestas LP-SI-001-2018 Dr Hoyos.xlsx]Información'!#REF!-30</xm:f>
            <x14:dxf>
              <fill>
                <patternFill>
                  <bgColor rgb="FFFF0000"/>
                </patternFill>
              </fill>
            </x14:dxf>
          </x14:cfRule>
          <xm:sqref>T8</xm:sqref>
        </x14:conditionalFormatting>
        <x14:conditionalFormatting xmlns:xm="http://schemas.microsoft.com/office/excel/2006/main">
          <x14:cfRule type="cellIs" priority="13" operator="lessThan" id="{60CE9D4A-A571-42B2-9704-53C0BDBB4C09}">
            <xm:f>'\Users\jjcastaneda\Desktop\[EVALUACION CM-SV-033-2019 jurídico.xlsx]Información'!#REF!-31</xm:f>
            <x14:dxf>
              <fill>
                <patternFill>
                  <bgColor rgb="FFFF0000"/>
                </patternFill>
              </fill>
            </x14:dxf>
          </x14:cfRule>
          <xm:sqref>K9</xm:sqref>
        </x14:conditionalFormatting>
        <x14:conditionalFormatting xmlns:xm="http://schemas.microsoft.com/office/excel/2006/main">
          <x14:cfRule type="cellIs" priority="12" operator="lessThan" id="{A076D0D1-69D9-4CB0-9BDC-9BD426DDA63D}">
            <xm:f>'\Users\DELL\Desktop\[Verificacioìn Propuestas LP-SI-001-2018 Dr Hoyos.xlsx]Información'!#REF!-30</xm:f>
            <x14:dxf>
              <fill>
                <patternFill>
                  <bgColor rgb="FFFF0000"/>
                </patternFill>
              </fill>
            </x14:dxf>
          </x14:cfRule>
          <xm:sqref>T11</xm:sqref>
        </x14:conditionalFormatting>
        <x14:conditionalFormatting xmlns:xm="http://schemas.microsoft.com/office/excel/2006/main">
          <x14:cfRule type="cellIs" priority="11" operator="lessThan" id="{A9E30D55-C0A4-4AB1-BC4F-481FF572822C}">
            <xm:f>'\Users\jjcastaneda\Desktop\[EVALUACION CM-SV-033-2019 jurídico.xlsx]Información'!#REF!-31</xm:f>
            <x14:dxf>
              <fill>
                <patternFill>
                  <bgColor rgb="FFFF0000"/>
                </patternFill>
              </fill>
            </x14:dxf>
          </x14:cfRule>
          <xm:sqref>K10</xm:sqref>
        </x14:conditionalFormatting>
        <x14:conditionalFormatting xmlns:xm="http://schemas.microsoft.com/office/excel/2006/main">
          <x14:cfRule type="cellIs" priority="10" operator="lessThan" id="{68F33047-6116-4847-B682-8811AC959A6E}">
            <xm:f>'\Users\DELL\Desktop\[Verificacioìn Propuestas LP-SI-001-2018 Dr Hoyos.xlsx]Información'!#REF!-30</xm:f>
            <x14:dxf>
              <fill>
                <patternFill>
                  <bgColor rgb="FFFF0000"/>
                </patternFill>
              </fill>
            </x14:dxf>
          </x14:cfRule>
          <xm:sqref>T10</xm:sqref>
        </x14:conditionalFormatting>
        <x14:conditionalFormatting xmlns:xm="http://schemas.microsoft.com/office/excel/2006/main">
          <x14:cfRule type="cellIs" priority="9" operator="lessThan" id="{8EBB3E6D-2028-4C5E-9733-1A3D86A8877D}">
            <xm:f>'\Users\jjcastaneda\Desktop\[EVALUACION CM-SV-033-2019 jurídico.xlsx]Información'!#REF!-31</xm:f>
            <x14:dxf>
              <fill>
                <patternFill>
                  <bgColor rgb="FFFF0000"/>
                </patternFill>
              </fill>
            </x14:dxf>
          </x14:cfRule>
          <xm:sqref>K11</xm:sqref>
        </x14:conditionalFormatting>
        <x14:conditionalFormatting xmlns:xm="http://schemas.microsoft.com/office/excel/2006/main">
          <x14:cfRule type="cellIs" priority="8" operator="lessThan" id="{707F4FA5-E105-48CA-93E2-26D1E7EB58BF}">
            <xm:f>'\Users\jjcastaneda\Desktop\[EVALUACION CM-SV-033-2019 jurídico.xlsx]Información'!#REF!*0.1</xm:f>
            <x14:dxf>
              <fill>
                <patternFill>
                  <bgColor rgb="FFFF0000"/>
                </patternFill>
              </fill>
            </x14:dxf>
          </x14:cfRule>
          <xm:sqref>AE12</xm:sqref>
        </x14:conditionalFormatting>
        <x14:conditionalFormatting xmlns:xm="http://schemas.microsoft.com/office/excel/2006/main">
          <x14:cfRule type="cellIs" priority="7" operator="lessThan" id="{E3FB4A00-155A-402F-A2F2-776C2CD05EC1}">
            <xm:f>'\Users\DELL\Desktop\[Verificacioìn Propuestas LP-SI-001-2018 Dr Hoyos.xlsx]Información'!#REF!-30</xm:f>
            <x14:dxf>
              <fill>
                <patternFill>
                  <bgColor rgb="FFFF0000"/>
                </patternFill>
              </fill>
            </x14:dxf>
          </x14:cfRule>
          <xm:sqref>T13</xm:sqref>
        </x14:conditionalFormatting>
        <x14:conditionalFormatting xmlns:xm="http://schemas.microsoft.com/office/excel/2006/main">
          <x14:cfRule type="cellIs" priority="6" operator="lessThan" id="{C68086D8-3E8A-4096-9F16-6F39A3E65666}">
            <xm:f>'\Users\DELL\Desktop\[Verificacioìn Propuestas LP-SI-001-2018 Dr Hoyos.xlsx]Información'!#REF!-30</xm:f>
            <x14:dxf>
              <fill>
                <patternFill>
                  <bgColor rgb="FFFF0000"/>
                </patternFill>
              </fill>
            </x14:dxf>
          </x14:cfRule>
          <xm:sqref>T12</xm:sqref>
        </x14:conditionalFormatting>
        <x14:conditionalFormatting xmlns:xm="http://schemas.microsoft.com/office/excel/2006/main">
          <x14:cfRule type="cellIs" priority="5" operator="lessThan" id="{74C33A27-2024-42FA-A886-BF1919D6E0AC}">
            <xm:f>'\Users\jjcastaneda\Desktop\[EVALUACION CM-SV-033-2019 jurídico.xlsx]Información'!#REF!-31</xm:f>
            <x14:dxf>
              <fill>
                <patternFill>
                  <bgColor rgb="FFFF0000"/>
                </patternFill>
              </fill>
            </x14:dxf>
          </x14:cfRule>
          <xm:sqref>K12</xm:sqref>
        </x14:conditionalFormatting>
        <x14:conditionalFormatting xmlns:xm="http://schemas.microsoft.com/office/excel/2006/main">
          <x14:cfRule type="cellIs" priority="4" operator="lessThan" id="{AB6DA227-B4E9-4200-A683-4B820752235B}">
            <xm:f>'\Users\jjcastaneda\Desktop\[EVALUACION CM-SV-033-2019 jurídico.xlsx]Información'!#REF!-31</xm:f>
            <x14:dxf>
              <fill>
                <patternFill>
                  <bgColor rgb="FFFF0000"/>
                </patternFill>
              </fill>
            </x14:dxf>
          </x14:cfRule>
          <xm:sqref>K13</xm:sqref>
        </x14:conditionalFormatting>
        <x14:conditionalFormatting xmlns:xm="http://schemas.microsoft.com/office/excel/2006/main">
          <x14:cfRule type="cellIs" priority="3" operator="lessThan" id="{D02BF7C4-29DA-4FFA-AAE4-30130E8E1B28}">
            <xm:f>'\Users\jjcastaneda\Desktop\[EVALUACION CM-SV-033-2019 jurídico.xlsx]Información'!#REF!*0.1</xm:f>
            <x14:dxf>
              <fill>
                <patternFill>
                  <bgColor rgb="FFFF0000"/>
                </patternFill>
              </fill>
            </x14:dxf>
          </x14:cfRule>
          <xm:sqref>AE14</xm:sqref>
        </x14:conditionalFormatting>
        <x14:conditionalFormatting xmlns:xm="http://schemas.microsoft.com/office/excel/2006/main">
          <x14:cfRule type="cellIs" priority="2" operator="lessThan" id="{B91A11CF-2694-4FD9-90CD-A90B3BE9BECE}">
            <xm:f>'\Users\DELL\Desktop\[Verificacioìn Propuestas LP-SI-001-2018 Dr Hoyos.xlsx]Información'!#REF!-30</xm:f>
            <x14:dxf>
              <fill>
                <patternFill>
                  <bgColor rgb="FFFF0000"/>
                </patternFill>
              </fill>
            </x14:dxf>
          </x14:cfRule>
          <xm:sqref>T15</xm:sqref>
        </x14:conditionalFormatting>
        <x14:conditionalFormatting xmlns:xm="http://schemas.microsoft.com/office/excel/2006/main">
          <x14:cfRule type="cellIs" priority="1" operator="lessThan" id="{33346452-59B9-490A-8747-DF5CD8DB5BA1}">
            <xm:f>'\Users\DELL\Desktop\[Verificacioìn Propuestas LP-SI-001-2018 Dr Hoyos.xlsx]Información'!#REF!-30</xm:f>
            <x14:dxf>
              <fill>
                <patternFill>
                  <bgColor rgb="FFFF0000"/>
                </patternFill>
              </fill>
            </x14:dxf>
          </x14:cfRule>
          <xm:sqref>T14</xm:sqref>
        </x14:conditionalFormatting>
      </x14:conditionalFormattings>
    </ext>
    <ext xmlns:x14="http://schemas.microsoft.com/office/spreadsheetml/2009/9/main" uri="{CCE6A557-97BC-4b89-ADB6-D9C93CAAB3DF}">
      <x14:dataValidations xmlns:xm="http://schemas.microsoft.com/office/excel/2006/main" count="8">
        <x14:dataValidation type="list" allowBlank="1" showInputMessage="1" showErrorMessage="1">
          <x14:formula1>
            <xm:f>[1]SMMLV!#REF!</xm:f>
          </x14:formula1>
          <xm:sqref>AI4:AQ11 AM14 AJ12:AK13 AM12:AO13 AP15:AQ15 AN14:AO15 AI14:AL15</xm:sqref>
        </x14:dataValidation>
        <x14:dataValidation type="list" allowBlank="1" showInputMessage="1" showErrorMessage="1">
          <x14:formula1>
            <xm:f>[1]SMMLV!#REF!</xm:f>
          </x14:formula1>
          <xm:sqref>L4:L11 Y4:Z11</xm:sqref>
        </x14:dataValidation>
        <x14:dataValidation type="list" allowBlank="1" showInputMessage="1" showErrorMessage="1">
          <x14:formula1>
            <xm:f>[1]SMMLV!#REF!</xm:f>
          </x14:formula1>
          <xm:sqref>C8 C4 C6 C10</xm:sqref>
        </x14:dataValidation>
        <x14:dataValidation type="list" allowBlank="1" showInputMessage="1" showErrorMessage="1">
          <x14:formula1>
            <xm:f>[1]SMMLV!#REF!</xm:f>
          </x14:formula1>
          <xm:sqref>AA4:AA11</xm:sqref>
        </x14:dataValidation>
        <x14:dataValidation type="list" allowBlank="1" showInputMessage="1" showErrorMessage="1">
          <x14:formula1>
            <xm:f>[1]SMMLV!#REF!</xm:f>
          </x14:formula1>
          <xm:sqref>S4:S15 O4:O15</xm:sqref>
        </x14:dataValidation>
        <x14:dataValidation type="list" allowBlank="1" showInputMessage="1" showErrorMessage="1">
          <x14:formula1>
            <xm:f>[1]SMMLV!#REF!</xm:f>
          </x14:formula1>
          <xm:sqref>AR4 AR8</xm:sqref>
        </x14:dataValidation>
        <x14:dataValidation type="list" allowBlank="1" showInputMessage="1" showErrorMessage="1">
          <x14:formula1>
            <xm:f>[1]SMMLV!#REF!</xm:f>
          </x14:formula1>
          <xm:sqref>G4:H4 I4:I11 G8:H8 G10:H10</xm:sqref>
        </x14:dataValidation>
        <x14:dataValidation type="list" allowBlank="1" showInputMessage="1" showErrorMessage="1">
          <x14:formula1>
            <xm:f>[1]SMMLV!#REF!</xm:f>
          </x14:formula1>
          <xm:sqref>AH4 AH6 AH8 J4:J11 AH10 AH12 M4:N15 AH14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9"/>
  <sheetViews>
    <sheetView workbookViewId="0">
      <selection activeCell="I18" sqref="I18"/>
    </sheetView>
  </sheetViews>
  <sheetFormatPr baseColWidth="10" defaultRowHeight="15" x14ac:dyDescent="0.25"/>
  <cols>
    <col min="2" max="2" width="25.5703125" customWidth="1"/>
    <col min="3" max="3" width="19.5703125" customWidth="1"/>
    <col min="4" max="4" width="15" customWidth="1"/>
    <col min="5" max="5" width="26.5703125" customWidth="1"/>
    <col min="6" max="6" width="19.42578125" customWidth="1"/>
    <col min="7" max="7" width="15" customWidth="1"/>
    <col min="8" max="8" width="14.5703125" customWidth="1"/>
    <col min="9" max="9" width="16.28515625" customWidth="1"/>
    <col min="10" max="10" width="18.28515625" customWidth="1"/>
    <col min="11" max="11" width="14.7109375" customWidth="1"/>
  </cols>
  <sheetData>
    <row r="2" spans="2:11" ht="15.75" thickBot="1" x14ac:dyDescent="0.3"/>
    <row r="3" spans="2:11" ht="15.75" thickBot="1" x14ac:dyDescent="0.3">
      <c r="B3" s="391" t="s">
        <v>315</v>
      </c>
      <c r="C3" s="391" t="s">
        <v>2</v>
      </c>
      <c r="D3" s="391" t="s">
        <v>316</v>
      </c>
      <c r="E3" s="391" t="s">
        <v>317</v>
      </c>
      <c r="F3" s="394" t="s">
        <v>318</v>
      </c>
      <c r="G3" s="393"/>
      <c r="H3" s="393"/>
      <c r="I3" s="393"/>
      <c r="J3" s="393"/>
      <c r="K3" s="395"/>
    </row>
    <row r="4" spans="2:11" ht="87" customHeight="1" thickBot="1" x14ac:dyDescent="0.3">
      <c r="B4" s="392"/>
      <c r="C4" s="392"/>
      <c r="D4" s="392"/>
      <c r="E4" s="392"/>
      <c r="F4" s="390" t="s">
        <v>319</v>
      </c>
      <c r="G4" s="390" t="s">
        <v>320</v>
      </c>
      <c r="H4" s="390" t="s">
        <v>321</v>
      </c>
      <c r="I4" s="390" t="s">
        <v>322</v>
      </c>
      <c r="J4" s="390" t="s">
        <v>323</v>
      </c>
      <c r="K4" s="390" t="s">
        <v>324</v>
      </c>
    </row>
    <row r="5" spans="2:11" ht="34.5" customHeight="1" thickBot="1" x14ac:dyDescent="0.3">
      <c r="B5" s="412">
        <v>1</v>
      </c>
      <c r="C5" s="396" t="str">
        <f>Proponentes!B10</f>
        <v>LINO ANDRÉS MENDOZA</v>
      </c>
      <c r="D5" s="396" t="s">
        <v>38</v>
      </c>
      <c r="E5" s="396" t="s">
        <v>38</v>
      </c>
      <c r="F5" s="413">
        <f>'LINO ANDRES MENDOZA'!D59</f>
        <v>0.4</v>
      </c>
      <c r="G5" s="413">
        <f>'LINO ANDRES MENDOZA'!D60</f>
        <v>0.36</v>
      </c>
      <c r="H5" s="413">
        <f>'LINO ANDRES MENDOZA'!D61</f>
        <v>0.13</v>
      </c>
      <c r="I5" s="413">
        <f>'LINO ANDRES MENDOZA'!D62</f>
        <v>0.1</v>
      </c>
      <c r="J5" s="413">
        <f>'LINO ANDRES MENDOZA'!D63</f>
        <v>0.01</v>
      </c>
      <c r="K5" s="414">
        <f>SUM(F5:J5)</f>
        <v>1</v>
      </c>
    </row>
    <row r="6" spans="2:11" ht="30.75" thickBot="1" x14ac:dyDescent="0.3">
      <c r="B6" s="397">
        <v>2</v>
      </c>
      <c r="C6" s="398" t="str">
        <f>Proponentes!B11</f>
        <v>CONSORCIO INTERCOL</v>
      </c>
      <c r="D6" s="398" t="s">
        <v>151</v>
      </c>
      <c r="E6" s="398" t="s">
        <v>38</v>
      </c>
      <c r="F6" s="399">
        <f>'CONSORCIO INTERCOL'!D57</f>
        <v>0.2</v>
      </c>
      <c r="G6" s="399">
        <f>'CONSORCIO INTERCOL'!D58</f>
        <v>0.36</v>
      </c>
      <c r="H6" s="399">
        <f>'CONSORCIO INTERCOL'!D59</f>
        <v>0.13</v>
      </c>
      <c r="I6" s="399">
        <f>'CONSORCIO INTERCOL'!D60</f>
        <v>0.1</v>
      </c>
      <c r="J6" s="399">
        <f>'CONSORCIO INTERCOL'!D61</f>
        <v>0.01</v>
      </c>
      <c r="K6" s="400">
        <f t="shared" ref="K6:K9" si="0">SUM(F6:J6)</f>
        <v>0.8</v>
      </c>
    </row>
    <row r="7" spans="2:11" ht="30.75" thickBot="1" x14ac:dyDescent="0.3">
      <c r="B7" s="401">
        <v>3</v>
      </c>
      <c r="C7" s="402" t="str">
        <f>Proponentes!B12</f>
        <v xml:space="preserve"> LUIS ARTURO GOMEZ</v>
      </c>
      <c r="D7" s="402" t="s">
        <v>38</v>
      </c>
      <c r="E7" s="402" t="s">
        <v>38</v>
      </c>
      <c r="F7" s="403">
        <f>'LUIS ARTURO GOMEZ'!D75</f>
        <v>0.4</v>
      </c>
      <c r="G7" s="399" t="s">
        <v>151</v>
      </c>
      <c r="H7" s="403">
        <v>0.13</v>
      </c>
      <c r="I7" s="403">
        <v>0.1</v>
      </c>
      <c r="J7" s="403">
        <v>0.01</v>
      </c>
      <c r="K7" s="404">
        <f t="shared" si="0"/>
        <v>0.64</v>
      </c>
    </row>
    <row r="8" spans="2:11" ht="30.75" thickBot="1" x14ac:dyDescent="0.3">
      <c r="B8" s="412">
        <v>4</v>
      </c>
      <c r="C8" s="396" t="str">
        <f>Proponentes!B13</f>
        <v>CONSULTORÍA BOGOTANA SAS</v>
      </c>
      <c r="D8" s="396" t="s">
        <v>38</v>
      </c>
      <c r="E8" s="396" t="s">
        <v>38</v>
      </c>
      <c r="F8" s="413">
        <f>'CONSULTORIA BOGOTANA SAS'!D53</f>
        <v>0.4</v>
      </c>
      <c r="G8" s="413">
        <f>'CONSULTORIA BOGOTANA SAS'!D54</f>
        <v>0.36</v>
      </c>
      <c r="H8" s="413">
        <f>'CONSULTORIA BOGOTANA SAS'!D55</f>
        <v>0.13</v>
      </c>
      <c r="I8" s="413">
        <f>'CONSULTORIA BOGOTANA SAS'!D56</f>
        <v>0.1</v>
      </c>
      <c r="J8" s="413">
        <f>'CONSULTORIA BOGOTANA SAS'!D57</f>
        <v>0.01</v>
      </c>
      <c r="K8" s="414">
        <f t="shared" si="0"/>
        <v>1</v>
      </c>
    </row>
    <row r="9" spans="2:11" ht="15.75" thickBot="1" x14ac:dyDescent="0.3">
      <c r="B9" s="412">
        <v>5</v>
      </c>
      <c r="C9" s="396" t="str">
        <f>Proponentes!B14</f>
        <v>JACSON MORENO</v>
      </c>
      <c r="D9" s="396" t="s">
        <v>38</v>
      </c>
      <c r="E9" s="396" t="s">
        <v>38</v>
      </c>
      <c r="F9" s="413">
        <f>'JACSON MORENO'!D72</f>
        <v>0.4</v>
      </c>
      <c r="G9" s="413">
        <f>'JACSON MORENO'!D73</f>
        <v>0.36</v>
      </c>
      <c r="H9" s="413">
        <f>'JACSON MORENO'!D74</f>
        <v>0.13</v>
      </c>
      <c r="I9" s="413">
        <f>'JACSON MORENO'!D75</f>
        <v>0.1</v>
      </c>
      <c r="J9" s="413">
        <f>'JACSON MORENO'!D76</f>
        <v>0.01</v>
      </c>
      <c r="K9" s="414">
        <f t="shared" si="0"/>
        <v>1</v>
      </c>
    </row>
  </sheetData>
  <mergeCells count="5">
    <mergeCell ref="B3:B4"/>
    <mergeCell ref="C3:C4"/>
    <mergeCell ref="D3:D4"/>
    <mergeCell ref="E3:E4"/>
    <mergeCell ref="F3:K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Proponentes</vt:lpstr>
      <vt:lpstr>LINO ANDRES MENDOZA</vt:lpstr>
      <vt:lpstr>CONSORCIO INTERCOL</vt:lpstr>
      <vt:lpstr>LUIS ARTURO GOMEZ</vt:lpstr>
      <vt:lpstr>CONSULTORIA BOGOTANA SAS</vt:lpstr>
      <vt:lpstr>JACSON MORENO</vt:lpstr>
      <vt:lpstr>COMP FINANCIERO</vt:lpstr>
      <vt:lpstr>COMP JURIDICO</vt:lpstr>
      <vt:lpstr>HABILITANTES</vt:lpstr>
      <vt:lpstr>'COMP FINANCIERO'!Área_de_impresión</vt:lpstr>
      <vt:lpstr>'CONSORCIO INTERCOL'!Área_de_impresión</vt:lpstr>
      <vt:lpstr>'CONSULTORIA BOGOTANA SAS'!Área_de_impresión</vt:lpstr>
      <vt:lpstr>'JACSON MORENO'!Área_de_impresión</vt:lpstr>
      <vt:lpstr>'LINO ANDRES MENDOZA'!Área_de_impresión</vt:lpstr>
      <vt:lpstr>'LUIS ARTURO GOMEZ'!Área_de_impresión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Felipe Botero Manrique</dc:creator>
  <cp:lastModifiedBy>Jorge Joam Castañeda Duque</cp:lastModifiedBy>
  <cp:lastPrinted>2019-10-21T21:47:16Z</cp:lastPrinted>
  <dcterms:created xsi:type="dcterms:W3CDTF">2019-06-20T15:46:28Z</dcterms:created>
  <dcterms:modified xsi:type="dcterms:W3CDTF">2019-11-14T22:21:18Z</dcterms:modified>
</cp:coreProperties>
</file>