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16"/>
  <workbookPr defaultThemeVersion="166925"/>
  <mc:AlternateContent xmlns:mc="http://schemas.openxmlformats.org/markup-compatibility/2006">
    <mc:Choice Requires="x15">
      <x15ac:absPath xmlns:x15ac="http://schemas.microsoft.com/office/spreadsheetml/2010/11/ac" url="/Users/saranoheliaguerreromendez/Downloads/"/>
    </mc:Choice>
  </mc:AlternateContent>
  <xr:revisionPtr revIDLastSave="87" documentId="13_ncr:1_{C9D565B8-2CA9-0549-A905-191C4E0AA7CD}" xr6:coauthVersionLast="47" xr6:coauthVersionMax="47" xr10:uidLastSave="{9FC2A6A3-4D79-4253-982E-024C45AE2233}"/>
  <bookViews>
    <workbookView xWindow="0" yWindow="0" windowWidth="28800" windowHeight="17980" xr2:uid="{C6CAA60F-D867-414F-AF9F-0106C769E776}"/>
  </bookViews>
  <sheets>
    <sheet name="Analisis_cotizaciones" sheetId="5" r:id="rId1"/>
  </sheets>
  <definedNames>
    <definedName name="_xlnm._FilterDatabase" localSheetId="0" hidden="1">Analisis_cotizaciones!$A$10:$V$79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76" i="5" l="1"/>
  <c r="Q75" i="5"/>
  <c r="Q74" i="5"/>
  <c r="Q73" i="5"/>
  <c r="Q72" i="5"/>
  <c r="Q71" i="5"/>
  <c r="Q70" i="5"/>
  <c r="Q69" i="5"/>
  <c r="Q68" i="5"/>
  <c r="Q67" i="5"/>
  <c r="Q66" i="5"/>
  <c r="Q65" i="5"/>
  <c r="Q64" i="5"/>
  <c r="Q63" i="5"/>
  <c r="Q62" i="5"/>
  <c r="Q61" i="5"/>
  <c r="Q60" i="5"/>
  <c r="Q59" i="5"/>
  <c r="Q58" i="5"/>
  <c r="Q57" i="5"/>
  <c r="Q56" i="5"/>
  <c r="Q55" i="5"/>
  <c r="Q54" i="5"/>
  <c r="Q53" i="5"/>
  <c r="Q52" i="5"/>
  <c r="Q51" i="5"/>
  <c r="Q50" i="5"/>
  <c r="Q49" i="5"/>
  <c r="Q48" i="5"/>
  <c r="Q47" i="5"/>
  <c r="Q46" i="5"/>
  <c r="Q45" i="5"/>
  <c r="Q44" i="5"/>
  <c r="Q43" i="5"/>
  <c r="Q42" i="5"/>
  <c r="Q77" i="5" s="1"/>
  <c r="Q41" i="5"/>
  <c r="Q40" i="5"/>
  <c r="Q39" i="5"/>
  <c r="Q38" i="5"/>
  <c r="Q37" i="5"/>
  <c r="Q36" i="5"/>
  <c r="Q35" i="5"/>
  <c r="Q34" i="5"/>
  <c r="Q33" i="5"/>
  <c r="Q32" i="5"/>
  <c r="Q31" i="5"/>
  <c r="Q30" i="5"/>
  <c r="Q29" i="5"/>
  <c r="Q28" i="5"/>
  <c r="Q27" i="5"/>
  <c r="Q26" i="5"/>
  <c r="Q25" i="5"/>
  <c r="Q24" i="5"/>
  <c r="Q23" i="5"/>
  <c r="Q22" i="5"/>
  <c r="Q21" i="5"/>
  <c r="Q20" i="5"/>
  <c r="Q19" i="5"/>
  <c r="Q18" i="5"/>
  <c r="Q17" i="5"/>
  <c r="Q16" i="5"/>
  <c r="Q15" i="5"/>
  <c r="Q14" i="5"/>
  <c r="Q13" i="5"/>
  <c r="P12" i="5"/>
  <c r="Q12" i="5" s="1"/>
  <c r="N12" i="5"/>
  <c r="P35" i="5"/>
  <c r="O35" i="5"/>
  <c r="O13" i="5"/>
  <c r="P13" i="5"/>
  <c r="O14" i="5"/>
  <c r="P14" i="5"/>
  <c r="O15" i="5"/>
  <c r="P15" i="5"/>
  <c r="O16" i="5"/>
  <c r="P16" i="5"/>
  <c r="O17" i="5"/>
  <c r="P17" i="5"/>
  <c r="O18" i="5"/>
  <c r="P18" i="5"/>
  <c r="O19" i="5"/>
  <c r="P19" i="5"/>
  <c r="O20" i="5"/>
  <c r="P20" i="5"/>
  <c r="O21" i="5"/>
  <c r="P21" i="5"/>
  <c r="O22" i="5"/>
  <c r="P22" i="5"/>
  <c r="O23" i="5"/>
  <c r="P23" i="5"/>
  <c r="O24" i="5"/>
  <c r="P24" i="5"/>
  <c r="O25" i="5"/>
  <c r="P25" i="5"/>
  <c r="O26" i="5"/>
  <c r="P26" i="5"/>
  <c r="O27" i="5"/>
  <c r="P27" i="5"/>
  <c r="O28" i="5"/>
  <c r="P28" i="5"/>
  <c r="O29" i="5"/>
  <c r="P29" i="5"/>
  <c r="O30" i="5"/>
  <c r="P30" i="5"/>
  <c r="O31" i="5"/>
  <c r="P31" i="5"/>
  <c r="O32" i="5"/>
  <c r="P32" i="5"/>
  <c r="O33" i="5"/>
  <c r="P33" i="5"/>
  <c r="O34" i="5"/>
  <c r="P34" i="5"/>
  <c r="O36" i="5"/>
  <c r="P36" i="5"/>
  <c r="O37" i="5"/>
  <c r="P37" i="5"/>
  <c r="O38" i="5"/>
  <c r="P38" i="5"/>
  <c r="O39" i="5"/>
  <c r="P39" i="5"/>
  <c r="O40" i="5"/>
  <c r="P40" i="5"/>
  <c r="O41" i="5"/>
  <c r="P41" i="5"/>
  <c r="O42" i="5"/>
  <c r="P42" i="5"/>
  <c r="O43" i="5"/>
  <c r="P43" i="5"/>
  <c r="O44" i="5"/>
  <c r="P44" i="5"/>
  <c r="O45" i="5"/>
  <c r="P45" i="5"/>
  <c r="O46" i="5"/>
  <c r="P46" i="5"/>
  <c r="O47" i="5"/>
  <c r="P47" i="5"/>
  <c r="O48" i="5"/>
  <c r="P48" i="5"/>
  <c r="O49" i="5"/>
  <c r="P49" i="5"/>
  <c r="O50" i="5"/>
  <c r="P50" i="5"/>
  <c r="O51" i="5"/>
  <c r="P51" i="5"/>
  <c r="O52" i="5"/>
  <c r="P52" i="5"/>
  <c r="O53" i="5"/>
  <c r="P53" i="5"/>
  <c r="O54" i="5"/>
  <c r="P54" i="5"/>
  <c r="O55" i="5"/>
  <c r="P55" i="5"/>
  <c r="O56" i="5"/>
  <c r="P56" i="5"/>
  <c r="O57" i="5"/>
  <c r="P57" i="5"/>
  <c r="O58" i="5"/>
  <c r="P58" i="5"/>
  <c r="O59" i="5"/>
  <c r="P59" i="5"/>
  <c r="O60" i="5"/>
  <c r="P60" i="5"/>
  <c r="O61" i="5"/>
  <c r="P61" i="5"/>
  <c r="O62" i="5"/>
  <c r="P62" i="5"/>
  <c r="O63" i="5"/>
  <c r="P63" i="5"/>
  <c r="O64" i="5"/>
  <c r="P64" i="5"/>
  <c r="O65" i="5"/>
  <c r="P65" i="5"/>
  <c r="O66" i="5"/>
  <c r="P66" i="5"/>
  <c r="O67" i="5"/>
  <c r="P67" i="5"/>
  <c r="O68" i="5"/>
  <c r="P68" i="5"/>
  <c r="O69" i="5"/>
  <c r="P69" i="5"/>
  <c r="O70" i="5"/>
  <c r="P70" i="5"/>
  <c r="O71" i="5"/>
  <c r="P71" i="5"/>
  <c r="O72" i="5"/>
  <c r="P72" i="5"/>
  <c r="O73" i="5"/>
  <c r="P73" i="5"/>
  <c r="O74" i="5"/>
  <c r="P74" i="5"/>
  <c r="O75" i="5"/>
  <c r="P75" i="5"/>
  <c r="O76" i="5"/>
  <c r="P76" i="5"/>
  <c r="O12" i="5"/>
  <c r="N13" i="5"/>
  <c r="N14" i="5"/>
  <c r="N15" i="5"/>
  <c r="N16" i="5"/>
  <c r="N17" i="5"/>
  <c r="N18" i="5"/>
  <c r="N19" i="5"/>
  <c r="N20" i="5"/>
  <c r="N21" i="5"/>
  <c r="N22" i="5"/>
  <c r="N23" i="5"/>
  <c r="N24" i="5"/>
  <c r="N25" i="5"/>
  <c r="N26" i="5"/>
  <c r="N27" i="5"/>
  <c r="N28" i="5"/>
  <c r="N29" i="5"/>
  <c r="N30" i="5"/>
  <c r="N31" i="5"/>
  <c r="N32" i="5"/>
  <c r="N33" i="5"/>
  <c r="N34" i="5"/>
  <c r="N35" i="5"/>
  <c r="N36" i="5"/>
  <c r="N37" i="5"/>
  <c r="N38" i="5"/>
  <c r="N39" i="5"/>
  <c r="N40" i="5"/>
  <c r="N41" i="5"/>
  <c r="N42" i="5"/>
  <c r="N43" i="5"/>
  <c r="N44" i="5"/>
  <c r="N45" i="5"/>
  <c r="N46" i="5"/>
  <c r="N47" i="5"/>
  <c r="N48" i="5"/>
  <c r="N49" i="5"/>
  <c r="N50" i="5"/>
  <c r="N51" i="5"/>
  <c r="N52" i="5"/>
  <c r="N53" i="5"/>
  <c r="N54" i="5"/>
  <c r="N55" i="5"/>
  <c r="N56" i="5"/>
  <c r="N57" i="5"/>
  <c r="N58" i="5"/>
  <c r="N59" i="5"/>
  <c r="N60" i="5"/>
  <c r="N61" i="5"/>
  <c r="N62" i="5"/>
  <c r="N63" i="5"/>
  <c r="N64" i="5"/>
  <c r="N65" i="5"/>
  <c r="N66" i="5"/>
  <c r="N67" i="5"/>
  <c r="N68" i="5"/>
  <c r="N69" i="5"/>
  <c r="N70" i="5"/>
  <c r="N71" i="5"/>
  <c r="N72" i="5"/>
  <c r="N73" i="5"/>
  <c r="N74" i="5"/>
  <c r="N75" i="5"/>
  <c r="N76" i="5"/>
  <c r="M79" i="5"/>
  <c r="M78" i="5"/>
  <c r="M77" i="5"/>
  <c r="M13" i="5"/>
  <c r="M14" i="5"/>
  <c r="M15" i="5"/>
  <c r="M16" i="5"/>
  <c r="M17" i="5"/>
  <c r="M18" i="5"/>
  <c r="M19" i="5"/>
  <c r="M20" i="5"/>
  <c r="M21" i="5"/>
  <c r="M22" i="5"/>
  <c r="M23" i="5"/>
  <c r="M24" i="5"/>
  <c r="M25" i="5"/>
  <c r="M26" i="5"/>
  <c r="M27" i="5"/>
  <c r="M28" i="5"/>
  <c r="M29" i="5"/>
  <c r="M30" i="5"/>
  <c r="M31" i="5"/>
  <c r="M32" i="5"/>
  <c r="M33" i="5"/>
  <c r="M34" i="5"/>
  <c r="M35" i="5"/>
  <c r="M36" i="5"/>
  <c r="M37" i="5"/>
  <c r="M38" i="5"/>
  <c r="M39" i="5"/>
  <c r="M40" i="5"/>
  <c r="M41" i="5"/>
  <c r="M42" i="5"/>
  <c r="M43" i="5"/>
  <c r="M44" i="5"/>
  <c r="M45" i="5"/>
  <c r="M46" i="5"/>
  <c r="M47" i="5"/>
  <c r="M48" i="5"/>
  <c r="M49" i="5"/>
  <c r="M50" i="5"/>
  <c r="M51" i="5"/>
  <c r="M52" i="5"/>
  <c r="M53" i="5"/>
  <c r="M54" i="5"/>
  <c r="M55" i="5"/>
  <c r="M56" i="5"/>
  <c r="M57" i="5"/>
  <c r="M58" i="5"/>
  <c r="M59" i="5"/>
  <c r="M60" i="5"/>
  <c r="M61" i="5"/>
  <c r="M62" i="5"/>
  <c r="M63" i="5"/>
  <c r="M64" i="5"/>
  <c r="M65" i="5"/>
  <c r="M66" i="5"/>
  <c r="M67" i="5"/>
  <c r="M68" i="5"/>
  <c r="M69" i="5"/>
  <c r="M70" i="5"/>
  <c r="M71" i="5"/>
  <c r="M72" i="5"/>
  <c r="M73" i="5"/>
  <c r="M74" i="5"/>
  <c r="M75" i="5"/>
  <c r="M76" i="5"/>
  <c r="M12" i="5"/>
  <c r="K79" i="5"/>
  <c r="K78" i="5"/>
  <c r="K77" i="5"/>
  <c r="K13" i="5"/>
  <c r="K14" i="5"/>
  <c r="K15" i="5"/>
  <c r="K16" i="5"/>
  <c r="K17" i="5"/>
  <c r="K18" i="5"/>
  <c r="K19" i="5"/>
  <c r="K20" i="5"/>
  <c r="K21" i="5"/>
  <c r="K22" i="5"/>
  <c r="K23" i="5"/>
  <c r="K24" i="5"/>
  <c r="K25" i="5"/>
  <c r="K26" i="5"/>
  <c r="K27" i="5"/>
  <c r="K28" i="5"/>
  <c r="K29" i="5"/>
  <c r="K30" i="5"/>
  <c r="K31" i="5"/>
  <c r="K32" i="5"/>
  <c r="K33" i="5"/>
  <c r="K34" i="5"/>
  <c r="K35" i="5"/>
  <c r="K36" i="5"/>
  <c r="K37" i="5"/>
  <c r="K38" i="5"/>
  <c r="K39" i="5"/>
  <c r="K40" i="5"/>
  <c r="K41" i="5"/>
  <c r="K42" i="5"/>
  <c r="K43" i="5"/>
  <c r="K44" i="5"/>
  <c r="K45" i="5"/>
  <c r="K46" i="5"/>
  <c r="K47" i="5"/>
  <c r="K48" i="5"/>
  <c r="K49" i="5"/>
  <c r="K50" i="5"/>
  <c r="K51" i="5"/>
  <c r="K52" i="5"/>
  <c r="K53" i="5"/>
  <c r="K54" i="5"/>
  <c r="K55" i="5"/>
  <c r="K56" i="5"/>
  <c r="K57" i="5"/>
  <c r="K58" i="5"/>
  <c r="K59" i="5"/>
  <c r="K60" i="5"/>
  <c r="K61" i="5"/>
  <c r="K62" i="5"/>
  <c r="K63" i="5"/>
  <c r="K64" i="5"/>
  <c r="K65" i="5"/>
  <c r="K66" i="5"/>
  <c r="K67" i="5"/>
  <c r="K68" i="5"/>
  <c r="K69" i="5"/>
  <c r="K70" i="5"/>
  <c r="K71" i="5"/>
  <c r="K72" i="5"/>
  <c r="K73" i="5"/>
  <c r="K74" i="5"/>
  <c r="K75" i="5"/>
  <c r="K76" i="5"/>
  <c r="K12" i="5"/>
  <c r="I12" i="5"/>
  <c r="I13" i="5"/>
  <c r="I14" i="5"/>
  <c r="I15" i="5"/>
  <c r="I16" i="5"/>
  <c r="I17" i="5"/>
  <c r="I18" i="5"/>
  <c r="I19" i="5"/>
  <c r="I20" i="5"/>
  <c r="I21" i="5"/>
  <c r="I22" i="5"/>
  <c r="I23" i="5"/>
  <c r="I24" i="5"/>
  <c r="I25" i="5"/>
  <c r="I26" i="5"/>
  <c r="I27" i="5"/>
  <c r="I28" i="5"/>
  <c r="I29" i="5"/>
  <c r="I30" i="5"/>
  <c r="I31" i="5"/>
  <c r="I32" i="5"/>
  <c r="I33" i="5"/>
  <c r="I34" i="5"/>
  <c r="I35" i="5"/>
  <c r="I36" i="5"/>
  <c r="I37" i="5"/>
  <c r="I38" i="5"/>
  <c r="I39" i="5"/>
  <c r="I40" i="5"/>
  <c r="I41" i="5"/>
  <c r="I42" i="5"/>
  <c r="I43" i="5"/>
  <c r="I44" i="5"/>
  <c r="I45" i="5"/>
  <c r="I46" i="5"/>
  <c r="I47" i="5"/>
  <c r="I48" i="5"/>
  <c r="I49" i="5"/>
  <c r="I50" i="5"/>
  <c r="I51" i="5"/>
  <c r="I52" i="5"/>
  <c r="I53" i="5"/>
  <c r="I54" i="5"/>
  <c r="I55" i="5"/>
  <c r="I56" i="5"/>
  <c r="I57" i="5"/>
  <c r="I58" i="5"/>
  <c r="I59" i="5"/>
  <c r="I60" i="5"/>
  <c r="I61" i="5"/>
  <c r="I62" i="5"/>
  <c r="I63" i="5"/>
  <c r="I64" i="5"/>
  <c r="I65" i="5"/>
  <c r="I66" i="5"/>
  <c r="I67" i="5"/>
  <c r="I68" i="5"/>
  <c r="I69" i="5"/>
  <c r="I70" i="5"/>
  <c r="I71" i="5"/>
  <c r="I72" i="5"/>
  <c r="I73" i="5"/>
  <c r="I74" i="5"/>
  <c r="I75" i="5"/>
  <c r="I76" i="5"/>
  <c r="G13" i="5"/>
  <c r="G14" i="5"/>
  <c r="G15" i="5"/>
  <c r="G16" i="5"/>
  <c r="G17" i="5"/>
  <c r="G18" i="5"/>
  <c r="G19" i="5"/>
  <c r="G20" i="5"/>
  <c r="G21" i="5"/>
  <c r="G22" i="5"/>
  <c r="G23" i="5"/>
  <c r="G24" i="5"/>
  <c r="G25" i="5"/>
  <c r="G26" i="5"/>
  <c r="G27" i="5"/>
  <c r="G28" i="5"/>
  <c r="G29" i="5"/>
  <c r="G30" i="5"/>
  <c r="G31" i="5"/>
  <c r="G32" i="5"/>
  <c r="G33" i="5"/>
  <c r="G34" i="5"/>
  <c r="G35" i="5"/>
  <c r="G36" i="5"/>
  <c r="G37" i="5"/>
  <c r="G38" i="5"/>
  <c r="G39" i="5"/>
  <c r="G40" i="5"/>
  <c r="G41" i="5"/>
  <c r="G42" i="5"/>
  <c r="G43" i="5"/>
  <c r="G44" i="5"/>
  <c r="G45" i="5"/>
  <c r="G46" i="5"/>
  <c r="G47" i="5"/>
  <c r="G48" i="5"/>
  <c r="G49" i="5"/>
  <c r="G50" i="5"/>
  <c r="G51" i="5"/>
  <c r="G52" i="5"/>
  <c r="G53" i="5"/>
  <c r="G54" i="5"/>
  <c r="G55" i="5"/>
  <c r="G56" i="5"/>
  <c r="G57" i="5"/>
  <c r="G58" i="5"/>
  <c r="G59" i="5"/>
  <c r="G60" i="5"/>
  <c r="G61" i="5"/>
  <c r="G62" i="5"/>
  <c r="G63" i="5"/>
  <c r="G64" i="5"/>
  <c r="G65" i="5"/>
  <c r="G66" i="5"/>
  <c r="G67" i="5"/>
  <c r="G68" i="5"/>
  <c r="G69" i="5"/>
  <c r="G70" i="5"/>
  <c r="G71" i="5"/>
  <c r="G72" i="5"/>
  <c r="G73" i="5"/>
  <c r="G74" i="5"/>
  <c r="G75" i="5"/>
  <c r="G76" i="5"/>
  <c r="G12" i="5"/>
  <c r="Q78" i="5" l="1"/>
  <c r="Q79" i="5" s="1"/>
  <c r="I77" i="5"/>
  <c r="I78" i="5"/>
  <c r="I79" i="5"/>
  <c r="G77" i="5"/>
  <c r="G78" i="5" s="1"/>
  <c r="G79"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Cesar Eduardo Tinjaca Guayacan</author>
  </authors>
  <commentList>
    <comment ref="Q79" authorId="0" shapeId="0" xr:uid="{B1B520CC-56A3-4B0E-8020-BF106AAA4C9C}">
      <text>
        <r>
          <rPr>
            <sz val="11"/>
            <color theme="1"/>
            <rFont val="Calibri"/>
            <family val="2"/>
            <scheme val="minor"/>
          </rPr>
          <t xml:space="preserve">Cesar Eduardo Tinjaca Guayacan:
</t>
        </r>
      </text>
    </comment>
  </commentList>
</comments>
</file>

<file path=xl/sharedStrings.xml><?xml version="1.0" encoding="utf-8"?>
<sst xmlns="http://schemas.openxmlformats.org/spreadsheetml/2006/main" count="156" uniqueCount="91">
  <si>
    <t>ESTUDIO DE MERCADO MOBILIARIO MONTERIA</t>
  </si>
  <si>
    <t>ITEM</t>
  </si>
  <si>
    <t>ELEMENTO</t>
  </si>
  <si>
    <t>UNIDAD DE MEDIDA</t>
  </si>
  <si>
    <t>CANTIDAD TOTAL</t>
  </si>
  <si>
    <t>PROPONENTE: SINERGY B&amp;O S.A.S</t>
  </si>
  <si>
    <t>PROPONENTE: MADEMUEBLES</t>
  </si>
  <si>
    <t>PROPONENTE: CINCE CONSTRUCCIONES</t>
  </si>
  <si>
    <t>PROPONENTE: CLEAN SPECIAL SERVICES PLUS S.A.S</t>
  </si>
  <si>
    <t>PROMEDIO VALOR UNITARIO SIN IVA</t>
  </si>
  <si>
    <t>MINIMO VALOR UNITARIO SIN IVA</t>
  </si>
  <si>
    <t>MEDIA ARMONICA VALOR UNITARIOS SIN IVA</t>
  </si>
  <si>
    <t>VR TOTAL SIN IVA</t>
  </si>
  <si>
    <t>VALOR UNITARIO SIN IVA</t>
  </si>
  <si>
    <t>Casillero metálico de 0.99 m de ancho x 1.78 m de alto x 0.48 m de fondo, con 9 casillas, fabtricado en lámina Cold Rolled calibre 16 en laterales, pisos, techos y puertas para garantizar resistencia al impacto y durabilidad, Acabados en pintura electroestática, tipo Epoxipoliester, en colores a elegir por la ESAP, Azul Institucional ref: EP10318 y Gris Gofrado EP10211, las puertas se deben diseñar con el logo institucional en un área aproximadas de 10 cm x 10 cm en impresion en vinilo. Las hojas de las puertas deben tener portacandado, ventilación y numeración. Garantía de 12 meses por fabricación.</t>
  </si>
  <si>
    <t>UN</t>
  </si>
  <si>
    <t>Puesto de trabajo en L para recepción (1.70 y 1.50 de lado x 0.60 de ancho), retorno de 1,10 x 0,50  superficie en aglomerado cara superior en fórmica de alta calidad F8 o superior, superficie inferior en balance Backer para evitar pandeos y proteger de la humedad y canto en PVC  termoformado, 2 cajoneras 2x1, bandeja portacables en lámina C.R. troquelada con pintura electroestática , paneles laterales enchapados en formica F8 y dilataciones en aluminio a=2 cms superficie de atencion en vidrio de 15 mm con soportes dilatadores en acero,  pantalla en vidrio laminado h= 0,40 mts con soporte en acero.
Color Formica HARD ROCK MAPLE MW 76
Color Canto Gris
Color Pintura Gris Gofrado EP10211</t>
  </si>
  <si>
    <t>Puestos de trabajo gerencial en L autosoportado ( 1.70  y 1.60 m de lado x 0.60 y 0.70 ancho) con dos cajoneras 2x1 con cerradura con tapa enchapada en fórmica,  superficie en aglomerado  de 25mm, cara superior en fórmica de alta calidad F8 o superior, superficie inferior en balance Backer para evitar pandeos y proteger de la humedad y canto en  PVC termofundido,  Costado Italiano fabricado en tubo ovalado de 41 x 72, calibre 18, puntera en polipropileno de alta densidad y nivelador de ajuste de altura , amarre superior en platina de 1/4" x 3", faldero en lamina C.R., troquelado con pintura electroestatica. Bandeja portacables en lámina C.R. troquelada , con pintura electroestatica, perforación remata por un pasacables de material plastico o similar que atraviese la superficie.
Formica MW HARD ROCK MAPLE MW76
Color canto Gris
Color pintura Gris Gofrado EP10211</t>
  </si>
  <si>
    <t>Superficie rectangular (largo 0,9 mts x 0,60 mts) en aglomerado de 25 mm, con formica y canto en PVC termofundido, estructura compuesta por dos soprtes "H" fabricados en tubo redondo  calibre 18 de 2" y 3/4" terminados en pintura electroestatica, 4 tapones en polipropileno y niveladores con recubrimirento plastico para ajuste de altura, bandeja portacables troquelado. Perforacion rematada por un pasacables de material plastico, o similar que atraviese la superficie. 
Color Formica MW HARD ROCK MAPLE MW76
Color Canto Gris
Color Pintura Gris Gofrado EP10211</t>
  </si>
  <si>
    <t>Puesto de trabajo rectangular, (longitud variable 1.2 de largo x 0.60 ancho) con cajonera 2x1 con cerradura, superficie en aglomerado 25 mm cara superior en fórmica de alta calidad F8 o superior, superficie inferior en balance Backer para evitar pandeos y proteger de la humedad y canto en PVC termofundidos, estructura compuesta por dos soportes en "H" fabricados en tubo redondo calibre 18 de 2" y 3/4" terminados en pintura electroestatica , 4 tapones en polipropileno y niveladores con recubrimiento plastico para ajuste de altura, pantalla en vidrio sanblasting h=40 cms y soportes de acero, bandeja portacables en lamina C.R. troquelada con pintura electroestatica, perforacion rematada por un pasacables de material plastico o similar que atraviese la superficie.
Color Formica MW HARD ROCK MAPLE MW76
Color Canto Gris
Color Pintura Gris Gofrado EP10211
Color Pantalla Blanco Hielo</t>
  </si>
  <si>
    <t>Puesto de trabajo rectangular, (longitud variable 1.5 de largo x 0.60 ancho) con cajonera 2x1 con cerradura, superficie en aglomerado 25 mm cara superior en fórmica de alta calidad F8 o superior, superficie inferior en balance Backer para evitar pandeos y proteger de la humedad y canto en PVC termofundidos, estructura compuesta por dos soportes en "H" fabricados en tubo redondo calibre 18 de 2" y 3/4" terminados en pintura electroestatica , 4 tapones en polipropileno y niveladores con recubrimiento plastico para ajuste de altura, pantalla en vidrio sanblasting h=40 cms y soportes de acero, bandeja portacables en lamina C.R. troquelada con pintura electroestatica, perforacion rematada por un pasacables de material plastico o similar que atraviese la superficie.
Color Formica MW HARD ROCK MAPLE MW76
Color Canto Gris
Color Pintura Gris Gofrado EP10211
Color Pantalla Blanco Hielo</t>
  </si>
  <si>
    <t>Archivo de dos modulos rodantes manual y dos fijos laterales: Parales de 2.00 alto y entrepaños de 0.30 frente mts de fondo x 1,0 de frente, con dobles tope de espaldar y refuerzo, fabricados en lámina CR C16 y C20 respectivamente, con una resistencia de 80 kg peso repartido.
Acabos frontales en lámina CR cal 18 en pintura electrostática, color a elegir por la ESAP, puerta con cerradura.
Desplazamiento de módulos móviles manualmente, sobre bases y rieles fabricados en ángulo de 1 1/2" x 3/16 de pulgada, accionados mediante manija de empuje manual sobre las ruedas  de tracción macizas de hierro maquinado, que incluyen rodamientos sellados de 3,5" de diámetro. Tensores en platina de 3/4 * 1/8 de pulgada.
El archivo estará compuesto por dos unidades de consulta fijas y una doble rodante, con una puerta.
Las UDC de consulta fijas medirán en su interior 1.0 de frente x 0.30 de fondo x 2.0 m de alto y el panel frontal será de 0,35 de frente por 2,0 de alto y las dobles rodantes serán cada una de 1,0 de frente x 0,60 de fondo (2 de 0,30 m) y 2,0 de alto y el panel frontal será de 0,75 x 2,0 m, la puerta será de 0,75 de frente por 2,0 de alto con llave. Espacios para carpetas tamaño oficio y AZ- Oficio. GARANTIA 2 AÑOS.
Color Azul EP10318
Color Gris Gofrado EP10211</t>
  </si>
  <si>
    <t>Silla universitaria con brazo abatible, Tapizada en paño hilat- con carcazas en la espalda y asiento, base tubo metálica calibre 16, con carcazas en la espalda y asiento, base tubo metálica, Acabado en paño Hilat o similar color azul rey # 2, asiento en espuma inyectada densidad 45, espalda en espuma laminada de alta densidad 50 mm de espesor, bastidores y carcazas en polipropileno, con brazos, estructura en tubo elíptico 14 * 24 mm., pintura epoxi poliéster de aplicación electrostática. DOS (2) AÑOS de Garantía.
Color Pintura Estructura  Gris Gofrado EP10211
Color Formica Raqueta MW HARD ROCK MAPLE MW76.
Canto Color Gris.</t>
  </si>
  <si>
    <t>Silla tandem tres puestos</t>
  </si>
  <si>
    <t>Mesa café o impresora, con gabeta inferior con puertas, un entrepaño, fabricadas en aglomerado con formica, manija.
Color Formica MW HARD ROCK MAPLE MW76
Color Canto Gris</t>
  </si>
  <si>
    <t xml:space="preserve">Contenedor de basura tipo industrial, capacidad de 55 gal, medidas: frente 0.66, ancho 0.74, alto 1.01, para trabajo pesado fabircado en polietileno, con ruedas,manija y tapa. </t>
  </si>
  <si>
    <t>Punto Ecológico
Base	metálica con tablero tres puestos 
Mínimo    tres     contenedores     así:
Color blanco: Para depositar los residuos aprovechables como plástico, botellas, latas, vidrio, metales, papel y cartón. - Este tipo de caneca debe ir con el nombre de Residuos	Aprovechables
Color negro: Para depositar residuos no aprovechables como el papel higiénico; servilletas, papeles y cartones contaminados con comida; papeles metalizados, entre otros. -Este tipo de caneca debe ir con el nombre de Residuos No Aprovechables u ordinarios.
Color verde: Para depositar residuos orgánicos aprovechables como los restos de comida, desechos agrícolas etc.- Este tipo de caneca debe ir con el nombre de Residuos	Orgánicos
Capacidad  35 litros 
Contenedores elaborados en plástico
DEBE PRESENTAR EL PICTOGRAMA O SIMBOLO QUE REPRESENTE LOS RESIDUOS A CONTENER SEGÚN RESOLUCION 2184 de 2019 PARA CADA
CANECA PERTENECIENTE A LOS PUNTOS ECOLOGICOS</t>
  </si>
  <si>
    <t>Contenedor de residuos peligrosos x 1 capacidad 180 litros</t>
  </si>
  <si>
    <t>Punto de reciclaje. Contenedor de almacenamiento de papel reciclado. Medidas 1,50x0,9. Fabricado en cartón y acrilico. Colores a convenir. Con materiar infografico de acuerdo a las necesidades de la ESAP.</t>
  </si>
  <si>
    <t>Contenedor de almacenamiento de tapas. Estructura y superficie metalica coll rolled calibre 18 con pintura electrostatica, base metalica. Frente y costados en acrilico traslucidos. Con rejilla para recoger los elementos. Medidas 0,90 de alto por 0,30 de ancho. Con capacidad de 30-35 litros. Con cabidad que permita introducir la tapa mas no sacarla. Colores a convenir. Con materiar infografico.</t>
  </si>
  <si>
    <t>Contenedor de almacenamiento de pilas y/o baterias.  Estructura y superficie metalica coll rolled calibre 18 con pintura electrostatica, base metalica. Frente y costados en acrilico traslucidos. Con rejilla para recoger los elementos. Medidas 0,90 de alto por 0,30 de ancho. Con capacidad de 30-35 litros. Con cabidad que permita introducir la tapa mas no sacarla. Colores a convenir. Con materiar infografico.</t>
  </si>
  <si>
    <t>Estibas plasticas, tipo industrial. Material reciclable polietileno de alta densidad - plasticos pos industriales y polipropileno. Medida 1,2 m x 1,00 m</t>
  </si>
  <si>
    <t xml:space="preserve">Bascula para el pesaje de residuos. Para trabajo en Industria, Verificación de Peso, Control Interno Plataforma de suelo,  Capacidad de 300 a 1500 kg. Con pantalla LCD
</t>
  </si>
  <si>
    <r>
      <t>Cortina enrollable en tejido screen (</t>
    </r>
    <r>
      <rPr>
        <b/>
        <sz val="11"/>
        <color theme="1"/>
        <rFont val="Calibri"/>
        <family val="2"/>
        <scheme val="minor"/>
      </rPr>
      <t>cantidad según dimensiones en m2</t>
    </r>
    <r>
      <rPr>
        <sz val="11"/>
        <color theme="1"/>
        <rFont val="Calibri"/>
        <family val="2"/>
        <scheme val="minor"/>
      </rPr>
      <t xml:space="preserve">), Material: con hilos de fibra de vidrio o poliéster recubiertos de PVC, debe poseer tejidos ignífugos, que  cumplan normativas M-1 Clase 1, B-1 y M-2. Las cortinas se enrollan sobre un tubo de aluminio de 25ø, 43ø, 53ø, 70ø ó 78ø. Dependiendo del tamaño de la misma.
</t>
    </r>
  </si>
  <si>
    <t>M2</t>
  </si>
  <si>
    <r>
      <t>Cortina Black-out enrollable (</t>
    </r>
    <r>
      <rPr>
        <b/>
        <sz val="11"/>
        <color theme="1"/>
        <rFont val="Calibri"/>
        <family val="2"/>
        <scheme val="minor"/>
      </rPr>
      <t>cantidad según dimensiones en m2</t>
    </r>
    <r>
      <rPr>
        <sz val="11"/>
        <color theme="1"/>
        <rFont val="Calibri"/>
        <family val="2"/>
        <scheme val="minor"/>
      </rPr>
      <t>) Material: Composición 30% F.V  70% PVC  2  capas de vinilo - 1 de fibra de vidrio-1 capa  negra en poliéster. Debe poseer tejidos ignofugos que cumplan normativas M-1 Clase 1, B-1 y M-2. Caracteriísticas. retención De Luz : 100%, ancho de la tela: 1.83mt, peso: 520gm/mt2, resistencia al fuego, tubo De aluminio, soportes: metálicos en acero cromados, mandos: Plásticos de alto impacto inyectados, base: Varilla redonda en aluminio pintado  blanco ½, cadena: Plástica de alta densidad  cordón de  nylon – unión de plástico alto impacto, retención rayos UV : 100%. Color a seleccionar por la ESAP. GARANTIA3 años por defectos de fabricación.
Color Tela Beige Monaco.</t>
    </r>
  </si>
  <si>
    <t xml:space="preserve">Tapete atrapa mugre 70 x 45 cm  con perfil remata borde,  con logotipo de la ESAP, con los colores institucionales/ tapete impreso. El reverso de hule del tapete con logotipo le brinda durabilidad y resistencia. Con garantía
</t>
  </si>
  <si>
    <t>Escritorio para estudiante rectangular de dos puestos (1.40 m de largo x 0.50 ancho), superficie en aglomerado de 25mm,  cara superior en fórmica de alta presión F8 o superior, superficie inferior en balance Backer para evitar pandeos y proteger de la humedad y canto en PVC 2mm termo- fundido, perforación rematada por un pasa cables de material plástico o similar que atraviese la superficie.
Estructura compuesta por dos soportes en "H" fabricados en tubo redondo calibre 18 de 2" y 3/4"terminados en pintura electroestática, 4 tapones en polipropileno y 4 niveladores con recubrimiento plastico para ajuste de altura.
Faldero en aglomerado de 15 mm, cara exterior en fórmica de alta presión F8 o superior, superficie interior en balance Backer para evitar pandeos y proteger de la humedad y canto en PVC 2mm termofundido, fijado a supercie y soportes.
Color Formica MW HARD ROCK MAPLE MW76
Color Canto Gris
Color pintura Gris Gofrado EP10211</t>
  </si>
  <si>
    <t>Puestos de trabajo en L autosoportados (1.40 m. xc 1,40 mts de lado x 0.60 m. ancho) con cajonera 2x1 con cerradura,  superficie en aglomerado de 25 mm , cara superior en fórmica de alta calidad F8 o superior, superficie inferior en balance Backer para evitar pandeos y proteger de la humedad y canto en PVC, estructura compuesta por dos soportes en "H" fabricados  en tubo redondo calibre 18  de 2" x 3/4"  terminados en  pintura electroestática,  pantalla en vidrio sandblasting (2) h= 0.40 m. y soportes en acero, faldero en lámica C.R. troquelado con pintura electtoestética. Bandeja portacables en lámica C.R. troquelada y pintura electroestática. Perforación rematada por un pasa cables de material plástico o similar que atraviese la superficie.
Color Formica MW HARD ROCK MAPLE MW76
Color Canto Gris
Color Pantalla Blanco Hielo</t>
  </si>
  <si>
    <t>Metro lineal de Aviso institucional de ancho 0,80m texto de 0,13m de altura en alto relieve material acrílico espesor de 0,05m con iluminación interna letra por letra</t>
  </si>
  <si>
    <t>ML</t>
  </si>
  <si>
    <t>Tablero en acrilico fijado a muro, medidas: 1,20cm x 2.40 cm, con portaborrador enmarcado, con esquinas perfectamente de lineadas, ángulos perfectos, sin bordes cortantes ni filos, bordes recubiertos por protectores plásticos, al borrar no debe quedar huella Base en aglomerado de 9 mm con balance Enchapado con fórmica, pizarrón blanca, Marco en perfil de aluminio crudo Esquineros en polipropileno redondeados.</t>
  </si>
  <si>
    <t xml:space="preserve">Estantes metálicos fijados a muro o piso, h=2m. L=0,90m, a=0.30m, con 5 entrepaños y tapa superior, Anaqueles o bandejas en lámina de hierro calibre 1/32″ o chapa 22. Angulos ranurados de lámina de hierro espesor 1/16″  y  2.0mm., terminados con pintura electrostática. </t>
  </si>
  <si>
    <t>BANDERA DE LA ESAP 
100% poliéster (+/-2%) tipo de ligamento tafetán peso: (78 gr/m2) (117 gr/m) +/-5% ancho útil 150 (+/-2cm) encogimiento 2% urdido y trama solidez al lavado 4-5, solidez a la luz 4-5
Anclajes laterales con mínimo 3 ojales metálicos costura en hilo industrial no. 40dobles al margen para cabo de izado doble con refuerzo interno.
Garantía:  6 meses contra defectos de fabricación
Se debe incluir el nombre de la empresa fabricante, fecha de fabricación, mediante la colocación de una etiqueta de 2×5 cm en el reverso, en la manga (borde) de la bandera.
logotipo: Aplicado en el centro de la bandera pegado y cocido puede ser sublimado oserigrafiado de acuerdo al requerimiento de la entidad.
Medidas: 3.00m X 2.00m</t>
  </si>
  <si>
    <t>BANDERA DEPARTAMENTAL 
100% poliéster (+/-2%) tipo de ligamento tafetán peso: (78 gr/m2) (117 gr/m) +/-5% ancho útil 150 (+/-2cm) encogimiento 2% urdido y trama solidez al lavado 4-5, solidez a la luz 4-5
Anclajes laterales con mínimo 3 ojales metálicos costura en hilo industrial no. 40dobles al margen para cabo de izado doble con refuerzo interno.
Garantía:  6 meses contra defectos de fabricación
Se debe incluir el nombre de la empresa fabricante, fecha de fabricación, mediante la colocación de una etiqueta de 2×5 cm en el reverso, en la manga (borde) de la bandera.
logotipo: Aplicado en el centro de la bandera pegado y cocido puede ser sublimado oserigrafiado de acuerdo al requerimiento de la entidad.
Medidas: 3.00m X 2.00m</t>
  </si>
  <si>
    <t>BANDERA DE COLOMBIA
100% poliéster (+/-2%) tipo de ligamento tafetán peso: (78 gr/m2) (117 gr/m) +/-5% ancho útil 150 (+/-2cm) encogimiento 2% urdido y trama solidez al lavado 4-5, solidez a la luz 4-5
Anclajes laterales con mínimo 3 ojales metálicos costura en hilo industrial no. 40dobles al margen para cabo de izado doble con refuerzo interno.
Garantía:  6 meses contra defectos de fabricación
Se debe incluir el nombre de la empresa fabricante, fecha de fabricación, mediante la colocación de una etiqueta de 2×5 cm en el reverso, en la manga (borde) de la bandera.
logotipo: Aplicado en el centro de la bandera pegado y cocido puede ser sublimado oserigrafiado de acuerdo al requerimiento de la entidad.
Medidas: 3.00m X 2.00m</t>
  </si>
  <si>
    <t>Silla de ruedas Estructura en acero cromado.
Plegable, apoya brazos abatibles.
Tapiz de respaldo en Engomado 600 relleno en espuma densidad 25.
Tapiz de asiento en lona impermeable con refuerzo tejido de fibra.
Apoya pies desmontables de altura  regulable.
Ruedas delanteras 7” maciza.
Ruedas traseras aro 24, aro propulsor y freno
Ancho del asiento: 44cm. Y 40 cm.
Profundidad del asiento: 40 cm.</t>
  </si>
  <si>
    <t>Cartelera Tablero de corcho 112x72cm espesor 3 mm, su cara interior
forrada con tela fieltro, color azul oscura y sujeta a la cara
posterior del tablero de corcho con pega en la cual la tela
cubrirá 10 cm desde el perímetro del tablero.
 EL tablero de MDF delgado 112x72cm espesor 3 mm se
colocara junta a la cara posterior del tablero de corcho.
 Los dos tableros se ubicarán en el lado posterior de la
estructura y será enmarcado con un ángulo de aluminio 10 x
10 mm y espesor 1 mm, a la cual se sujetaran ambos
elementos con remaches</t>
  </si>
  <si>
    <t>Nevera No frost 
Tipo Pequeño
Entre 230 y 260 lt de capacacidad
Ancho : Entre 55 y 65 cm 
Alto:  Entre 130 cm y 160 Cm
Tecnología Home Energy Saver. Cuida el ambiente con el compresor Eco Advance y gas refrigerante R600a. Total Fresh Flow
 Consumo Energetico 28.2 kWh/mes
Control de Temperatura, Luz iterna, sin bandeja de huevos
Material de Bandejas en Nevera: Cristal Templado</t>
  </si>
  <si>
    <t>Atril combinado de metacrilato en tonos de metacrilato negro y blanco sanitados, mesa de madera color cerezo y perfil técnico de aluminio de 0,75m x 0,74m (mesa) x 1,22m de altura total
Incluye: 2 uds. Bases antivibraciones para micrófonos, micrófono cuello cisne para conferencias de alta gama y lámpara leds alta potencia con batería recargable y base magnetica (desmontable)
Medidas 0,75 x 0,74 (mesa) x H= 1,22 mts
Color Negro y Blanco</t>
  </si>
  <si>
    <t>Mesas para exterior de 4 puestos,  diametro 0.80 m  estructura y superficie en aluminio,  incluye sillas estructura tubular en aluminio</t>
  </si>
  <si>
    <t>Asta de bandera metalica de  2,5 metros de largo debidamente Instalada.</t>
  </si>
  <si>
    <t>Soporte en pedestal para TV, perfilería rectangular con rodachinas, con bandeja para DVD o PC portatil, incluye: tornillería y anclajes para su instalación, soporte tipo doble guía, fabricado en estructura metálica en lámina cold roll, pintura electroestática, altura graduable para el TV, permite instalar televisor vertical u horizontalmente, compatible para televisores plasma, LED, LCD, 3D, homologado en marcas LG,SONY, PANASONIC, SAMSUNG,NEC, KALLEY, desde 14 pulgadas hasta 70 pulgadas.
Pintura Electroestatica Color Negro</t>
  </si>
  <si>
    <t>Punto ecologico plastico capacidad 50 Litros</t>
  </si>
  <si>
    <t>Escritorio TAU Presidente enchapado .Superficie en tablex 30 mm enchapada en fórmica y  balance. accesorios de amarre tipo pedestal en acero inoxidable tipo botón. pedestales con incrustación en "U"  y dilatación en la parte superior. Frente curvo 2.10x0.90 retorno 1.20x0.60. con archivo fijo 3 servicios con niveladores
Color Formica Wengue 405
Color Canto Wengue</t>
  </si>
  <si>
    <t>Recepción en L con medida de 2.50 x 1.50, panel mostrador de 2.50 de largo x 1.10H en listones de madera maciza con pintura gold tonner color a elección, mostrador en vidrio de 15mm con accesorios en acero para apoyo en su instalación, superficie principal de 2.50 de largo x 0.60 de ancho y superficie retorno de 0.90 de largo x 0.60 de ancho elaboradas en madera industrial enchapadas en fórmica color a elección, 2 archivadores 2x1 en madera industrial enchapados en fórmica con dos gavetas lapiceras y una de archivo, correderas full extensión en todos sus cajones, sistema de trampa y chapa de seguridad, niveladores para ajuste de altura.</t>
  </si>
  <si>
    <t xml:space="preserve">Sala de espera conformada por: 
- Sofá de tres puestos, con medida de 2.20 de largo x 0.80 de fondo, 
- Sofá de dos puestos con medida de 1.60 de largo x 0.80 de fondo, tapizados en espuma de alta densidad y forrados  en cuero importado color a elección. Patas en madera, estructura en amarillo, tratado y pegado con tornillo, no reclinable. 
- Mesa esquinera de 0.50 x 0.50 elaborada en madera industrial enchapada en cedro.
</t>
  </si>
  <si>
    <t>Biblioteca de 3.60 de largo x 2.40H. Elaborada en madera industrial enchapada en cedro. Parte inferior con medida de 3.60 de largo x 0.80H x 0.50 de fondo, se compone de un espacio para nevera, cajones auxiliares, entrepaños  y puertas abatibles con chapa de seguridad. Parte superior con medida de 3.60 de largo x 1.60H x 0.30 de fondo, está compuesta por entrepaños y puertas abatibles con sus respectivas chapas, pintura gold tonner color a elección.</t>
  </si>
  <si>
    <t>Mesa redonda de 1.00 de diámetro elaborada en madera industrial enchapada en cedro con pintura gold tonner color a elección.</t>
  </si>
  <si>
    <t>Mesa juntas rectangular 14 puestos en madera, 4 x 1,20, Alto de ,0.75m. superficie en aglomerado  der 25 mm, cara superior en fórmica de alta calidad F8 o superior, superficie inferior en balance Backer para evitar pandeos y proteger de la humedad y canto en PVC,  Costado Italiano doble faBRICAdo en tubo ovalado  de 41 x 72 calibre 18, pata en tubo eliptico 31 x 62 calibre 18, puntera en polipropileno de alta densidad y nivelador para ajuste de altura, amarre superior en platina de 1/4" x 3".
Color Formica MW HARD ROCK MAPLE MW76
Color Canto Gris
Color Pintura Gris Gofrado EP10211base metalica, incluye sillas tipo gerencial.</t>
  </si>
  <si>
    <t>Silla presidente ergonómica. Respaldo Triflex 2 con soporte lumbar ajustable en altura y profundidad. Asiento AireWeave 2 con mecanismo Flexfront, con ajuste neumático de altura, basculante sincro con limitador multiposición e inclinación negativa con regulador de la tensión del basculante. Brazos 4D ajustables en altura, inclinación, anchura y profundidad. Base piramidal de 5 brazos con ruedas para superficies duras.</t>
  </si>
  <si>
    <t>Silla operativa ergonómica, espaldar tapizado en malla negra con soporte lumbar, asiento tapizado con espuma inyectada forrado en tela, mecanismo Syncron autopesante con dos posiciones de bloqueo, columna a gas para regulación de altura, base nylon, rodachinas para piso duro. Brazos graduables en altura.</t>
  </si>
  <si>
    <t>Papelografo:
Plano o con cuadricula con marco en aluminio, sujetador de papel y porta marcadores, estructura en tubo con acabado en pintura electrostática.
Material Madera MDF 9 mm
Marco en Aluminio
Accesorios Tripode Metalico
Medidas 0,80 mts  x 1,20 mts</t>
  </si>
  <si>
    <t xml:space="preserve">
Puestos de trabajo colaborativo Aula Docente 6 puestos de trabajo
Isla de 6 puestos de trabajo en "L" autosoportado de 1,40 x 1,40 x 0,73 m de alto, superficies en aglomerado de 25 mm, enchapadas en formica F8, con balance tipo Backer para evitar pandeos y proteger de la humedad, canto rigido plano de 2mm y pasa cables en PVC  que atraviese la superficie. Cajonera 2 x 1 metalica con cerradura tipo trampa, Estructura compuesta por dos soportes en "H" fabricados en tubo redondo calibre 18 de 2" y 3/4" terminados en pinturea electroestatica, 4 tapones en polipropileno y niveladores con recubrimiento plastico para ajuste de altura. Faldero en lamina cold roller, repujado , terminados en pintura electroestatica. Bandeja Portacables en lamina cold roller, punzonados con pre cortes para instalacion de tomas electricas, pantalla en vidrio san blasting con soportes en acero
Color Formica MW HARD ROCK MAPLE MW76
Color Canto Gris
Color Pintura Gris Gofrado EP10211
Color Pantalla Blanco Hielo</t>
  </si>
  <si>
    <t>folderama: Peso 66 kg, alto 2,10mt, frente 1.05mt, fondo 0,45 mt, altura base: 9 cm incluida puerta tipo cortina, se guarda dentro del mismo mueble. cerradura: tipo trampa 5 entrepaños graduables sistema de uña elaborados en lamina cr calibre 18, con cuatro tranca libros por cada uno, capacidad: por entrepaño aproximada 45 kg.
Color Pintura Gris Gofrado EP10211</t>
  </si>
  <si>
    <t>Metro Cuadrado de Division tipo oficina abierta a media o a altura completa en paño colores institucionales o combinada con vidrio.
Color Pintura Gris Gofrado EP 10211
Color Paño EUROS SUPRA 02 AZUL REY
Vidrio Translucido</t>
  </si>
  <si>
    <t>Silla gerencial, Ancho: 71 cm., Altura: 117 cm – 126 cm., Altura asiento: 43 cm – 52 cm., Profundidad asiento: 68 cm.,  asiento  en espuma de alta densidad forrado en paño color a seleccionar por la entidad, espaldar en malla elastica con carcaza en polipropileno y fibra de vidrio,  asiento, espaldar y apoya brazos de altura ajustables, espladar con inclinación ajustable,  Ajuste del respaldo lumbar y apoya cabeza en altura y posición, base en acero cromado de cinco aspas con rodachines .   REF ROMA</t>
  </si>
  <si>
    <t>Silla interlocutora fija con brazos, Tapizada en paño hilat- con carcazas en la espalda y asiento, base tubo metálica, Silla Interlocutora, Acabado en paño Hilat o similar, asiento en espuma inyectada densidad 45, espalda en espuma laminada de alta densidad 50 mm de espesor, bastidores y carcazas en polipropileno, con brazos, estructura en tubo elíptico 14 * 24 mm., pintura epoxi poliéster de aplicación electrostática. DOS (2) AÑOS de Garantía.
Color Pintura Estructura Negro Gofrado
Color Paño EUROS SUPRA 02 AZUL REY</t>
  </si>
  <si>
    <t>Silla fija, Ancho: 54 cm, Altura: 81 cm., Altura asiento: 46 cm, Profundidad asiento: 46 cm,  con carcazas en la espalda y asiento, base tubo metálica, Acabado en paño Hilat o similar, asiento en espuma inyectada densidad 45, espalda en espuma laminada de alta densidad 50 mm de espesor, bastidores y carcazas en polipropileno, sin brazos, estructura en tubo elíptico 14 * 24 mm., pintura epoxi poliéster de aplicación electrostática. DOS (2) AÑOS de Garantía.
Color Pintura estructura Gris Gofrado EP 10211
Color Paño EUROS SUPRA 02 AZUL REY</t>
  </si>
  <si>
    <t>Silla giratoria ergonómica con brazos, Ancho: 61 cm., Altura: 102 cm – 115 cm., Altura asiento: 45 cm – 58 cm., Profundidad asiento: 61 cm,  Tapizada en paño hilat, color a seleccionar por la ESAP, con carcazas en la espalda y asiento, Acabado en textil Hilat o similar, asiento en espuma inyectada densidad 45, espalda en espuma laminada de alta densidad 50 mm de espesor, carcasas asiento y espalda media en polipropileno, brazos en nylon Graduables. Mecanismo Contacto permanente, que reclina la espalda de 88 hasta 105 grados permitiendo que los pies permanezcan apoyados en el piso, sistema  que permite graduar la altura de la  espalda y la profundidad del asiento, columna  neumática que amortigua los movimientos del cuerpo y permite ajustar la altura, telescopio protector de columna, base en nylon de cinco aspas, rodachinas doble rueda. GARANTIA DOS (2) AÑOS</t>
  </si>
  <si>
    <t>Escritorio rectangular para profesor,( 1.20 m de largo x 0.60 ancho) con dos gavetas matalicas,  bandeja portacables troquelada,  superficie en aglomerado de 25 mm , formica y canto en PVC, estructura compuesta por dos soportes en "H" fabricados en tubo redondo calibre 18 de 2" x 3/4", terminados en pintura electroestatica, 4 tapones en polipropileno y niveladores con recubrimiento plastico, para ajuste en altura, faldero en lamina C.R: troquelado.
Color Formica MW HARD ROCK MAPLE MW76
Color Canto Gris
Color Pintura Gris Gofrado EP10211</t>
  </si>
  <si>
    <t>Sofa de 2 puestos, Ancho general: 190 cms, Alto general: 75 cms., Alto asiento: 40 cms., Profundidad asiento: 55 cms., Ancho asiento: 155 cms., Alto espaldar: 42 cms., Ancho espaldar: 155 cms., Largo brazos: 85 cms.  Acabados .Tela vinílica en colores a seleccionar por la entidad. Base: Estructura en madera y metal</t>
  </si>
  <si>
    <t xml:space="preserve">ESTRUCTURA  PARA HORNOS MICROONDAS ELABORADA EN LAMINA COLD ROLLED CALIBRE 22 (0,75mm).                                                                             PUERTAS Y ENTREPAÑOS ;ELABORADOS EN MELAMINICO DE 19 mm ,BORDES RECUBIERTOS CON CANTO RIGIDO TERMOFUNDIDO                                         
PUERTAS  PROVISTAS DE CERRADURA DOBLE PUNTO, BISAGRAS TIPO PARCHE Y MANIJA TIPO CAZULA EMBEBIDA                                                                              ENTREPAÑOS AJUSTABLES EN ALTURA                           TUERCA REMACHABLE DE 1/4                                                NIVELADORES ANTIDESLIZANTES DE 1/4 X1 1/2 DESENGRASE,DESFOFATADO Y SELLADO                                         RECUBRIMIEMTO EN PINTURA EPOXIPOLIESTER APLICACION ELESTROSTATICA CURADO A 180 GRADOS.                                                                                                                                                                                                                                                    DIMENSIONES GENERALES :                                              MUEBLE SUPERIOR : ALTO 1,10 mts-ANCHO 1,60 mts-FONDO 0,35 mts                                                                         
MUEBLE INFERIOR : ALTO 0,70 mts-ANCHO 1,60 mts-FONDO 0,50 mts                              </t>
  </si>
  <si>
    <t>Videoproyector con conectividad inalambrica, pantalla de más de 100" con calidad excepcional y excelente brillo para situaciones de gran luz ambiental o artificial. a tecnología 3LCD ofrece imágenes claras, brillantes y llenas de color. Su  luminosidad de 4.000 lúmenes en color1
 y 4.000 lúmenes en blanco lo  convierten en lamejor opción. Su resolución WXGA de 1.280 px x 800 px es ideal para presentaciones de gran calidad.
- Excelente calidad: resolución nativa WXGA (1.280 px x 800 px). Ideal para  presentaciones multimedia.
- Ajustes de imagen simples e instantáneos:
- Lámpara con una duración hasta de 12.000 horas
- Conectividad inalámbrica: para dispositivos móviles
- colores hasta 3 veces más brillantes, La tecnología 3LCD permite un balance más exacto entre la luz blanca y la de color, para proyecciones realmente naturales.</t>
  </si>
  <si>
    <t>isla para sala de sistemas 7 puestos, con puestos de trabajo individuales unidos, Superficie rectangular (largo 0,9 mts x 0,60 mts) en aglomerado de 25 mm, con formica y canto en PVC termofundido, estructura compuesta por dos soprtes "H" fabricados en tubo redondo  calibre 18 de 2" y 3/4" terminados en pintura electroestatica, 4 tapones en polipropileno y niveladores con recubrimirento plastico para ajuste de altura, bandeja portacables troquelado. Perforacion rematada por un pasacables de material plastico, o similar que atraviese la superficie.  con divisiones de 40 cm de alto en vidrio templado color blanco lechoso.</t>
  </si>
  <si>
    <t>isla para sala de sistemas de 5 puestos, con puestos de trabajo individuales unidos, Superficie rectangular (largo 0,9 mts x 0,60 mts) en aglomerado de 25 mm, con formica y canto en PVC termofundido, estructura compuesta por dos soprtes "H" fabricados en tubo redondo  calibre 18 de 2" y 3/4" terminados en pintura electroestatica, 4 tapones en polipropileno y niveladores con recubrimirento plastico para ajuste de altura, bandeja portacables troquelado. Perforacion rematada por un pasacables de material plastico, o similar que atraviese la superficie.  con divisiones de 40 cm de alto en vidrio sandblasting</t>
  </si>
  <si>
    <t>mesa de lectura rectangular de 2.60 x 1.20 metros superficie en aglomerado 30 mm cara superior en fórmica de alta calidad F8 o superior, superficie inferior en balance Backer para evitar pandeos y proteger de la humedad y canto en PVC termofundidos, capacidad para 6 puestos, con divisiones de 40 cm de alto en vidrio sandblasting,  Perforacion rematada por un pasacables de material plastico, o similar que atraviese la superficie, bandeja portacables troquelado.</t>
  </si>
  <si>
    <t>kit mesa para exterior de 4 puestos con para sol ,  diametro 0.80 m  estructura y superficie en aluminio,  incluye sillas estructura tubular en aluminio</t>
  </si>
  <si>
    <t xml:space="preserve">Puesto de trabajo en L doble para recepción (1.70 y 1.50 de lado x 0.60 de ancho), retorno de 1,10 x 0,50  superficie en aglomerado cara superior en fórmica de alta calidad F8 o superior, superficie inferior en balance Backer para evitar pandeos y proteger de la humedad y canto posformado, 2 cajoneras 2x1, bandeja portacables en lamina C.R troquelada con pintura electroestatica, paneles laterales en aglomerado enchapado en formica F8 y dilataciones en aluminio a=2cm, superficie de atencion en vidrio 15 mm con soportes dilatadores en caero, pantalla en vidrio laminado h=40cm con soportes en acero </t>
  </si>
  <si>
    <t>modulos para biblioteca a dos caras h= 1,20 m, L = 1,00 m, a= 0.80 m, material Chapa de acero desde 0,8 mm hasta 2 mm de espesor (en proyectos). Melamina de 10mm y 25mm de espesor , estructura Desmontable y de fácil montaje-desmontaje. Laterales Melamina de 25mm de espesor, estantes y accesorios en Chapa de acero desde 0,8 mm hasta 2 mm de espesor, recubrimiento: Pintura electrostática de polvo epoxi-poliéster - bonding de 2ª generación polimerizada a 200 ºC. Tratamientos de desengrase y aplicación de nanocerámicas  con baño microcristalino anticorrosivo y proceso de pasivizado (aumento de  la capacidad de penetración consiguiendo mejoras del 300% en resistencia y adherencia). Efecto anti-huella.</t>
  </si>
  <si>
    <t>modulos para biblioteca a dos caras h= 2,00 m, L = 1,00 m, a= 0.80 m, material Chapa de acero desde 0,8 mm hasta 2 mm de espesor (en proyectos). Melamina de 10mm y 25mm de espesor , estructura Desmontable y de fácil montaje-desmontaje. Laterales Melamina de 25mm de espesor, estantes y accesorios en Chapa de acero desde 0,8 mm hasta 2 mm de espesor, recubrimiento: Pintura electrostática de polvo epoxi-poliéster - bonding de 2ª generación polimerizada a 200 ºC. Tratamientos de desengrase y aplicación de nanocerámicas  con baño microcristalino anticorrosivo y proceso de pasivizado (aumento de  la capacidad de penetración consiguiendo mejoras del 300% en resistencia y adherencia). Efecto anti-huella.</t>
  </si>
  <si>
    <t>TV 70 pulgadas 4K-UHD LED Smart TV, cuenta con un procesador Crystal el cual escala con inteligencia artificial las imágenes hasta 4K</t>
  </si>
  <si>
    <t>VALOR TOTAL SIN IVA</t>
  </si>
  <si>
    <t>VALOR TOTAL DESPUES DE IVA</t>
  </si>
  <si>
    <t>Valor Total (con IVA) de la OFERTA en letras:</t>
  </si>
  <si>
    <t>Nota: Se deben incluir en los costos los valores de transporte acorde a los lugares de entrega referenciados en el Anexo de especificaciones técnicas.</t>
  </si>
  <si>
    <t>Razón Social Empresa</t>
  </si>
  <si>
    <t>NIT</t>
  </si>
  <si>
    <t>Nombre de Representante Legal</t>
  </si>
  <si>
    <t>Correo</t>
  </si>
  <si>
    <t>Teléfono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</si>
</sst>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3" formatCode="_-* #,##0.00_-;\-* #,##0.00_-;_-* &quot;-&quot;??_-;_-@_-"/>
    <numFmt numFmtId="164" formatCode="_(&quot;$&quot;\ * #,##0.00_);_(&quot;$&quot;\ * \(#,##0.00\);_(&quot;$&quot;\ * &quot;-&quot;??_);_(@_)"/>
    <numFmt numFmtId="165" formatCode="_(&quot;$&quot;\ * #,##0_);_(&quot;$&quot;\ * \(#,##0\);_(&quot;$&quot;\ * &quot;-&quot;??_);_(@_)"/>
    <numFmt numFmtId="166" formatCode="\$\ #,##0"/>
  </numFmts>
  <fonts count="13">
    <font>
      <sz val="11"/>
      <color theme="1"/>
      <name val="Calibri"/>
      <family val="2"/>
      <scheme val="minor"/>
    </font>
    <font>
      <sz val="11"/>
      <color theme="1"/>
      <name val="Calibri"/>
      <family val="2"/>
      <scheme val="minor"/>
    </font>
    <font>
      <b/>
      <sz val="11"/>
      <color theme="1"/>
      <name val="Calibri"/>
      <family val="2"/>
      <scheme val="minor"/>
    </font>
    <font>
      <b/>
      <sz val="12"/>
      <name val="Arial  "/>
    </font>
    <font>
      <b/>
      <sz val="12"/>
      <color theme="1"/>
      <name val="Arial  "/>
    </font>
    <font>
      <sz val="12"/>
      <color theme="1"/>
      <name val="Arial  "/>
    </font>
    <font>
      <b/>
      <sz val="18"/>
      <color theme="1"/>
      <name val="Arial Narrow"/>
      <family val="2"/>
    </font>
    <font>
      <sz val="11"/>
      <color theme="1"/>
      <name val="Arial"/>
      <family val="2"/>
    </font>
    <font>
      <sz val="11"/>
      <name val="Arial"/>
      <family val="2"/>
    </font>
    <font>
      <sz val="11"/>
      <color rgb="FF444444"/>
      <name val="Arial"/>
      <family val="2"/>
    </font>
    <font>
      <sz val="14"/>
      <color theme="1"/>
      <name val="Calibri"/>
      <family val="2"/>
      <scheme val="minor"/>
    </font>
    <font>
      <sz val="11"/>
      <color rgb="FF000000"/>
      <name val="Calibri"/>
      <family val="2"/>
      <scheme val="minor"/>
    </font>
    <font>
      <sz val="12"/>
      <color rgb="FF000000"/>
      <name val="Microsoft Sans Serif"/>
      <family val="2"/>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5" tint="0.79998168889431442"/>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s>
  <cellStyleXfs count="3">
    <xf numFmtId="0" fontId="0" fillId="0" borderId="0"/>
    <xf numFmtId="43" fontId="1" fillId="0" borderId="0" applyFont="0" applyFill="0" applyBorder="0" applyAlignment="0" applyProtection="0"/>
    <xf numFmtId="164" fontId="1" fillId="0" borderId="0" applyFont="0" applyFill="0" applyBorder="0" applyAlignment="0" applyProtection="0"/>
  </cellStyleXfs>
  <cellXfs count="84">
    <xf numFmtId="0" fontId="0" fillId="0" borderId="0" xfId="0"/>
    <xf numFmtId="0" fontId="5" fillId="0" borderId="0" xfId="0" applyFont="1"/>
    <xf numFmtId="0" fontId="5" fillId="0" borderId="1" xfId="0" applyFont="1" applyBorder="1" applyAlignment="1">
      <alignment horizontal="center" vertical="center"/>
    </xf>
    <xf numFmtId="9" fontId="5" fillId="0" borderId="0" xfId="0" applyNumberFormat="1" applyFont="1"/>
    <xf numFmtId="43" fontId="5" fillId="0" borderId="0" xfId="1" applyFont="1"/>
    <xf numFmtId="0" fontId="3" fillId="2" borderId="1" xfId="0" applyFont="1" applyFill="1" applyBorder="1" applyAlignment="1">
      <alignment horizontal="center" vertical="center" wrapText="1"/>
    </xf>
    <xf numFmtId="0" fontId="5" fillId="0" borderId="5" xfId="0" applyFont="1" applyBorder="1"/>
    <xf numFmtId="0" fontId="5" fillId="0" borderId="6" xfId="0" applyFont="1" applyBorder="1"/>
    <xf numFmtId="0" fontId="5" fillId="0" borderId="7" xfId="0" applyFont="1" applyBorder="1"/>
    <xf numFmtId="0" fontId="5" fillId="0" borderId="8" xfId="0" applyFont="1" applyBorder="1"/>
    <xf numFmtId="0" fontId="5" fillId="0" borderId="9" xfId="0" applyFont="1" applyBorder="1"/>
    <xf numFmtId="0" fontId="6" fillId="0" borderId="9" xfId="0" applyFont="1" applyBorder="1" applyAlignment="1" applyProtection="1">
      <alignment vertical="center"/>
      <protection locked="0"/>
    </xf>
    <xf numFmtId="0" fontId="0" fillId="0" borderId="0" xfId="0" applyProtection="1">
      <protection locked="0"/>
    </xf>
    <xf numFmtId="0" fontId="5" fillId="0" borderId="10" xfId="0" applyFont="1" applyBorder="1"/>
    <xf numFmtId="0" fontId="5" fillId="0" borderId="11" xfId="0" applyFont="1" applyBorder="1"/>
    <xf numFmtId="0" fontId="5" fillId="0" borderId="12" xfId="0" applyFont="1" applyBorder="1"/>
    <xf numFmtId="0" fontId="5" fillId="0" borderId="0" xfId="0" applyFont="1" applyProtection="1">
      <protection locked="0"/>
    </xf>
    <xf numFmtId="165" fontId="5" fillId="0" borderId="1" xfId="2" applyNumberFormat="1" applyFont="1" applyFill="1" applyBorder="1" applyAlignment="1" applyProtection="1">
      <alignment horizontal="center" vertical="center"/>
      <protection locked="0"/>
    </xf>
    <xf numFmtId="164" fontId="5" fillId="0" borderId="1" xfId="2" applyFont="1" applyFill="1" applyBorder="1" applyAlignment="1" applyProtection="1">
      <alignment horizontal="center" vertical="center"/>
    </xf>
    <xf numFmtId="0" fontId="2" fillId="0" borderId="0" xfId="0" applyFont="1" applyAlignment="1" applyProtection="1">
      <alignment horizontal="left"/>
      <protection locked="0"/>
    </xf>
    <xf numFmtId="0" fontId="0" fillId="0" borderId="0" xfId="0" applyAlignment="1" applyProtection="1">
      <alignment horizontal="left"/>
      <protection locked="0"/>
    </xf>
    <xf numFmtId="0" fontId="7" fillId="3" borderId="1" xfId="0" applyFont="1" applyFill="1" applyBorder="1" applyAlignment="1">
      <alignment horizontal="left" vertical="top" wrapText="1"/>
    </xf>
    <xf numFmtId="0" fontId="8" fillId="3" borderId="1" xfId="0" applyFont="1" applyFill="1" applyBorder="1" applyAlignment="1">
      <alignment horizontal="left" vertical="top" wrapText="1"/>
    </xf>
    <xf numFmtId="0" fontId="8" fillId="3" borderId="1" xfId="0" applyFont="1" applyFill="1" applyBorder="1" applyAlignment="1">
      <alignment horizontal="left" vertical="center" wrapText="1"/>
    </xf>
    <xf numFmtId="0" fontId="7" fillId="3" borderId="1" xfId="0" applyFont="1" applyFill="1" applyBorder="1" applyAlignment="1">
      <alignment horizontal="left" vertical="center" wrapText="1"/>
    </xf>
    <xf numFmtId="0" fontId="7" fillId="3" borderId="1" xfId="0" applyFont="1" applyFill="1" applyBorder="1" applyAlignment="1">
      <alignment vertical="center" wrapText="1"/>
    </xf>
    <xf numFmtId="0" fontId="7" fillId="3" borderId="1" xfId="0" applyFont="1" applyFill="1" applyBorder="1" applyAlignment="1">
      <alignment horizontal="center" vertical="center" wrapText="1"/>
    </xf>
    <xf numFmtId="0" fontId="0" fillId="3" borderId="1" xfId="0" applyFill="1" applyBorder="1" applyAlignment="1">
      <alignment horizontal="left" vertical="top" wrapText="1"/>
    </xf>
    <xf numFmtId="0" fontId="0" fillId="3" borderId="1" xfId="0" applyFill="1" applyBorder="1" applyAlignment="1">
      <alignment horizontal="left" vertical="center" wrapText="1"/>
    </xf>
    <xf numFmtId="0" fontId="7" fillId="3" borderId="1" xfId="0" applyFont="1" applyFill="1" applyBorder="1" applyAlignment="1">
      <alignment wrapText="1"/>
    </xf>
    <xf numFmtId="0" fontId="9" fillId="3" borderId="1" xfId="0" applyFont="1" applyFill="1" applyBorder="1" applyAlignment="1">
      <alignment horizontal="left" vertical="center" wrapText="1"/>
    </xf>
    <xf numFmtId="0" fontId="7" fillId="0" borderId="1" xfId="0" applyFont="1" applyBorder="1" applyAlignment="1">
      <alignment wrapText="1"/>
    </xf>
    <xf numFmtId="0" fontId="7" fillId="0" borderId="1" xfId="0" applyFont="1" applyBorder="1" applyAlignment="1">
      <alignment vertical="center" wrapText="1"/>
    </xf>
    <xf numFmtId="0" fontId="7" fillId="0" borderId="1" xfId="0" applyFont="1" applyBorder="1" applyAlignment="1">
      <alignment horizontal="left" vertical="center" wrapText="1"/>
    </xf>
    <xf numFmtId="0" fontId="5" fillId="0" borderId="6" xfId="0" applyFont="1" applyBorder="1" applyAlignment="1">
      <alignment horizontal="center" vertical="center"/>
    </xf>
    <xf numFmtId="0" fontId="5" fillId="0" borderId="0" xfId="0" applyFont="1" applyAlignment="1">
      <alignment horizontal="center" vertical="center"/>
    </xf>
    <xf numFmtId="0" fontId="2" fillId="0" borderId="4" xfId="0" applyFont="1" applyBorder="1" applyAlignment="1" applyProtection="1">
      <alignment horizontal="center" vertical="center"/>
      <protection locked="0"/>
    </xf>
    <xf numFmtId="0" fontId="2" fillId="0" borderId="0" xfId="0" applyFont="1" applyAlignment="1" applyProtection="1">
      <alignment horizontal="center" vertical="center"/>
      <protection locked="0"/>
    </xf>
    <xf numFmtId="0" fontId="0" fillId="0" borderId="0" xfId="0" applyAlignment="1" applyProtection="1">
      <alignment horizontal="center" vertical="center"/>
      <protection locked="0"/>
    </xf>
    <xf numFmtId="0" fontId="2" fillId="0" borderId="3" xfId="0" applyFont="1" applyBorder="1" applyAlignment="1" applyProtection="1">
      <alignment horizontal="center" vertical="center"/>
      <protection locked="0"/>
    </xf>
    <xf numFmtId="0" fontId="5" fillId="0" borderId="0" xfId="0" applyFont="1" applyAlignment="1" applyProtection="1">
      <alignment horizontal="center" vertical="center"/>
      <protection locked="0"/>
    </xf>
    <xf numFmtId="0" fontId="5" fillId="0" borderId="11" xfId="0" applyFont="1" applyBorder="1" applyAlignment="1">
      <alignment horizontal="center" vertical="center"/>
    </xf>
    <xf numFmtId="0" fontId="4" fillId="0" borderId="1" xfId="0" applyFont="1" applyBorder="1" applyAlignment="1">
      <alignment horizontal="right" vertical="center"/>
    </xf>
    <xf numFmtId="0" fontId="4" fillId="0" borderId="1" xfId="0" applyFont="1" applyBorder="1" applyAlignment="1">
      <alignment horizontal="right"/>
    </xf>
    <xf numFmtId="0" fontId="4" fillId="0" borderId="4" xfId="0" applyFont="1" applyBorder="1" applyAlignment="1">
      <alignment horizontal="right" vertical="center"/>
    </xf>
    <xf numFmtId="0" fontId="0" fillId="3" borderId="1" xfId="0" applyFill="1" applyBorder="1" applyAlignment="1">
      <alignment vertical="center" wrapText="1"/>
    </xf>
    <xf numFmtId="3" fontId="10" fillId="3" borderId="1" xfId="0" applyNumberFormat="1" applyFont="1" applyFill="1" applyBorder="1" applyAlignment="1">
      <alignment horizontal="center" vertical="center"/>
    </xf>
    <xf numFmtId="3" fontId="10" fillId="0" borderId="1" xfId="0" applyNumberFormat="1" applyFont="1" applyBorder="1" applyAlignment="1">
      <alignment horizontal="center" vertical="center"/>
    </xf>
    <xf numFmtId="0" fontId="11"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8" fillId="3"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2" borderId="14" xfId="0" applyFont="1" applyFill="1" applyBorder="1" applyAlignment="1">
      <alignment horizontal="center" vertical="center" wrapText="1"/>
    </xf>
    <xf numFmtId="166" fontId="12" fillId="0" borderId="15" xfId="0" applyNumberFormat="1" applyFont="1" applyBorder="1" applyAlignment="1">
      <alignment horizontal="right" vertical="center" shrinkToFit="1"/>
    </xf>
    <xf numFmtId="166" fontId="12" fillId="0" borderId="15" xfId="0" applyNumberFormat="1" applyFont="1" applyBorder="1" applyAlignment="1">
      <alignment horizontal="right" vertical="top" shrinkToFit="1"/>
    </xf>
    <xf numFmtId="0" fontId="4" fillId="0" borderId="1" xfId="0" applyFont="1" applyBorder="1" applyAlignment="1">
      <alignment vertical="center"/>
    </xf>
    <xf numFmtId="0" fontId="4" fillId="0" borderId="1" xfId="0" applyFont="1" applyBorder="1"/>
    <xf numFmtId="0" fontId="4" fillId="0" borderId="2" xfId="0" applyFont="1" applyBorder="1" applyAlignment="1">
      <alignment vertical="center"/>
    </xf>
    <xf numFmtId="0" fontId="4" fillId="0" borderId="4" xfId="0" applyFont="1" applyBorder="1" applyAlignment="1">
      <alignment vertical="center"/>
    </xf>
    <xf numFmtId="0" fontId="4" fillId="0" borderId="2" xfId="0" applyFont="1" applyBorder="1"/>
    <xf numFmtId="0" fontId="4" fillId="0" borderId="3" xfId="0" applyFont="1" applyBorder="1" applyAlignment="1">
      <alignment horizontal="right" vertical="center"/>
    </xf>
    <xf numFmtId="0" fontId="4" fillId="0" borderId="3" xfId="0" applyFont="1" applyBorder="1" applyAlignment="1">
      <alignment horizontal="right"/>
    </xf>
    <xf numFmtId="166" fontId="12" fillId="0" borderId="16" xfId="0" applyNumberFormat="1" applyFont="1" applyBorder="1" applyAlignment="1">
      <alignment horizontal="right" vertical="center" shrinkToFit="1"/>
    </xf>
    <xf numFmtId="165" fontId="5" fillId="0" borderId="13" xfId="2" applyNumberFormat="1" applyFont="1" applyFill="1" applyBorder="1" applyAlignment="1" applyProtection="1">
      <alignment horizontal="center" vertical="center"/>
      <protection locked="0"/>
    </xf>
    <xf numFmtId="166" fontId="4" fillId="0" borderId="1" xfId="0" applyNumberFormat="1" applyFont="1" applyBorder="1" applyAlignment="1">
      <alignment vertical="center"/>
    </xf>
    <xf numFmtId="9" fontId="4" fillId="0" borderId="2" xfId="0" applyNumberFormat="1" applyFont="1" applyBorder="1" applyAlignment="1">
      <alignment vertical="center"/>
    </xf>
    <xf numFmtId="166" fontId="4" fillId="0" borderId="1" xfId="0" applyNumberFormat="1" applyFont="1" applyBorder="1"/>
    <xf numFmtId="165" fontId="4" fillId="0" borderId="4" xfId="0" applyNumberFormat="1" applyFont="1" applyBorder="1" applyAlignment="1">
      <alignment horizontal="right" vertical="center"/>
    </xf>
    <xf numFmtId="165" fontId="4" fillId="0" borderId="3" xfId="0" applyNumberFormat="1" applyFont="1" applyBorder="1" applyAlignment="1">
      <alignment horizontal="right"/>
    </xf>
    <xf numFmtId="165" fontId="5" fillId="4" borderId="1" xfId="2" applyNumberFormat="1" applyFont="1" applyFill="1" applyBorder="1" applyAlignment="1" applyProtection="1">
      <alignment horizontal="center" vertical="center"/>
      <protection locked="0"/>
    </xf>
    <xf numFmtId="164" fontId="4" fillId="0" borderId="1" xfId="2" applyFont="1" applyFill="1" applyBorder="1" applyAlignment="1" applyProtection="1">
      <alignment horizontal="center" vertical="center"/>
    </xf>
    <xf numFmtId="0" fontId="2" fillId="0" borderId="2" xfId="0" applyFont="1" applyBorder="1" applyAlignment="1" applyProtection="1">
      <alignment horizontal="left"/>
      <protection locked="0"/>
    </xf>
    <xf numFmtId="0" fontId="2" fillId="0" borderId="3" xfId="0" applyFont="1" applyBorder="1" applyAlignment="1" applyProtection="1">
      <alignment horizontal="left"/>
      <protection locked="0"/>
    </xf>
    <xf numFmtId="0" fontId="0" fillId="0" borderId="1" xfId="0" applyBorder="1" applyAlignment="1" applyProtection="1">
      <alignment horizontal="left"/>
      <protection locked="0"/>
    </xf>
    <xf numFmtId="0" fontId="6" fillId="0" borderId="1" xfId="0" applyFont="1" applyBorder="1" applyAlignment="1" applyProtection="1">
      <alignment horizontal="center" vertical="center"/>
      <protection locked="0"/>
    </xf>
    <xf numFmtId="0" fontId="0" fillId="0" borderId="4" xfId="0" applyBorder="1" applyAlignment="1" applyProtection="1">
      <alignment horizontal="left"/>
      <protection locked="0"/>
    </xf>
    <xf numFmtId="0" fontId="0" fillId="0" borderId="3" xfId="0" applyBorder="1" applyAlignment="1" applyProtection="1">
      <alignment horizontal="left"/>
      <protection locked="0"/>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3" fillId="2" borderId="13" xfId="0" applyFont="1" applyFill="1" applyBorder="1" applyAlignment="1">
      <alignment horizontal="center" vertical="center"/>
    </xf>
    <xf numFmtId="0" fontId="3" fillId="2" borderId="14" xfId="0" applyFont="1" applyFill="1" applyBorder="1" applyAlignment="1">
      <alignment horizontal="center" vertical="center"/>
    </xf>
  </cellXfs>
  <cellStyles count="3">
    <cellStyle name="Millares" xfId="1" builtinId="3"/>
    <cellStyle name="Moneda 2" xfId="2" xr:uid="{AB1AC8C4-9220-4D07-9BF4-03AFF750A73D}"/>
    <cellStyle name="Normal" xfId="0" builtinId="0"/>
  </cellStyles>
  <dxfs count="0"/>
  <tableStyles count="1" defaultTableStyle="TableStyleMedium2" defaultPivotStyle="PivotStyleLight16">
    <tableStyle name="Invisible" pivot="0" table="0" count="0" xr9:uid="{6928E727-A046-4EA8-906D-DD2A4C9C90FB}"/>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21</xdr:row>
      <xdr:rowOff>0</xdr:rowOff>
    </xdr:from>
    <xdr:to>
      <xdr:col>4</xdr:col>
      <xdr:colOff>304800</xdr:colOff>
      <xdr:row>21</xdr:row>
      <xdr:rowOff>304800</xdr:rowOff>
    </xdr:to>
    <xdr:sp macro="" textlink="">
      <xdr:nvSpPr>
        <xdr:cNvPr id="19" name="AutoShape 5" descr="Tablero Acrilico Borrable 80 X 60 Cm | Cuotas sin interés">
          <a:extLst>
            <a:ext uri="{FF2B5EF4-FFF2-40B4-BE49-F238E27FC236}">
              <a16:creationId xmlns:a16="http://schemas.microsoft.com/office/drawing/2014/main" id="{E2DB116A-25D7-4BC0-A721-5C864E034FB3}"/>
            </a:ext>
          </a:extLst>
        </xdr:cNvPr>
        <xdr:cNvSpPr>
          <a:spLocks noChangeAspect="1" noChangeArrowheads="1"/>
        </xdr:cNvSpPr>
      </xdr:nvSpPr>
      <xdr:spPr bwMode="auto">
        <a:xfrm>
          <a:off x="7629525" y="21488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21</xdr:row>
      <xdr:rowOff>0</xdr:rowOff>
    </xdr:from>
    <xdr:to>
      <xdr:col>4</xdr:col>
      <xdr:colOff>304800</xdr:colOff>
      <xdr:row>21</xdr:row>
      <xdr:rowOff>304800</xdr:rowOff>
    </xdr:to>
    <xdr:sp macro="" textlink="">
      <xdr:nvSpPr>
        <xdr:cNvPr id="20" name="AutoShape 6" descr="Tablero Acrilico Borrable 80 X 60 Cm | Cuotas sin interés">
          <a:extLst>
            <a:ext uri="{FF2B5EF4-FFF2-40B4-BE49-F238E27FC236}">
              <a16:creationId xmlns:a16="http://schemas.microsoft.com/office/drawing/2014/main" id="{A442518D-2D53-4046-8C79-DE96D2C70BC4}"/>
            </a:ext>
          </a:extLst>
        </xdr:cNvPr>
        <xdr:cNvSpPr>
          <a:spLocks noChangeAspect="1" noChangeArrowheads="1"/>
        </xdr:cNvSpPr>
      </xdr:nvSpPr>
      <xdr:spPr bwMode="auto">
        <a:xfrm>
          <a:off x="9829800" y="21488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24</xdr:row>
      <xdr:rowOff>0</xdr:rowOff>
    </xdr:from>
    <xdr:to>
      <xdr:col>4</xdr:col>
      <xdr:colOff>304800</xdr:colOff>
      <xdr:row>24</xdr:row>
      <xdr:rowOff>304800</xdr:rowOff>
    </xdr:to>
    <xdr:sp macro="" textlink="">
      <xdr:nvSpPr>
        <xdr:cNvPr id="24" name="AutoShape 10" descr="Imagen 1 de 2 de Escritorio Profesional Para Oficina- Ajusta Las Medidas">
          <a:extLst>
            <a:ext uri="{FF2B5EF4-FFF2-40B4-BE49-F238E27FC236}">
              <a16:creationId xmlns:a16="http://schemas.microsoft.com/office/drawing/2014/main" id="{CECB70E9-52A5-43E1-9F6A-97F402109BA0}"/>
            </a:ext>
          </a:extLst>
        </xdr:cNvPr>
        <xdr:cNvSpPr>
          <a:spLocks noChangeAspect="1" noChangeArrowheads="1"/>
        </xdr:cNvSpPr>
      </xdr:nvSpPr>
      <xdr:spPr bwMode="auto">
        <a:xfrm>
          <a:off x="7629525" y="25888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24</xdr:row>
      <xdr:rowOff>0</xdr:rowOff>
    </xdr:from>
    <xdr:to>
      <xdr:col>4</xdr:col>
      <xdr:colOff>304800</xdr:colOff>
      <xdr:row>24</xdr:row>
      <xdr:rowOff>304800</xdr:rowOff>
    </xdr:to>
    <xdr:sp macro="" textlink="">
      <xdr:nvSpPr>
        <xdr:cNvPr id="25" name="AutoShape 11" descr="Imagen 1 de 2 de Escritorio Profesional Para Oficina- Ajusta Las Medidas">
          <a:extLst>
            <a:ext uri="{FF2B5EF4-FFF2-40B4-BE49-F238E27FC236}">
              <a16:creationId xmlns:a16="http://schemas.microsoft.com/office/drawing/2014/main" id="{26644483-18F0-4353-9A5A-52E06D7AA8DA}"/>
            </a:ext>
          </a:extLst>
        </xdr:cNvPr>
        <xdr:cNvSpPr>
          <a:spLocks noChangeAspect="1" noChangeArrowheads="1"/>
        </xdr:cNvSpPr>
      </xdr:nvSpPr>
      <xdr:spPr bwMode="auto">
        <a:xfrm>
          <a:off x="7629525" y="25888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24</xdr:row>
      <xdr:rowOff>0</xdr:rowOff>
    </xdr:from>
    <xdr:to>
      <xdr:col>4</xdr:col>
      <xdr:colOff>304800</xdr:colOff>
      <xdr:row>24</xdr:row>
      <xdr:rowOff>304800</xdr:rowOff>
    </xdr:to>
    <xdr:sp macro="" textlink="">
      <xdr:nvSpPr>
        <xdr:cNvPr id="26" name="AutoShape 12" descr="Imagen 1 de 2 de Escritorio Profesional Para Oficina- Ajusta Las Medidas">
          <a:extLst>
            <a:ext uri="{FF2B5EF4-FFF2-40B4-BE49-F238E27FC236}">
              <a16:creationId xmlns:a16="http://schemas.microsoft.com/office/drawing/2014/main" id="{F1832C5F-CCE3-4AC0-A303-829D041215B1}"/>
            </a:ext>
          </a:extLst>
        </xdr:cNvPr>
        <xdr:cNvSpPr>
          <a:spLocks noChangeAspect="1" noChangeArrowheads="1"/>
        </xdr:cNvSpPr>
      </xdr:nvSpPr>
      <xdr:spPr bwMode="auto">
        <a:xfrm>
          <a:off x="7629525" y="25888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35</xdr:row>
      <xdr:rowOff>0</xdr:rowOff>
    </xdr:from>
    <xdr:to>
      <xdr:col>4</xdr:col>
      <xdr:colOff>304800</xdr:colOff>
      <xdr:row>35</xdr:row>
      <xdr:rowOff>304800</xdr:rowOff>
    </xdr:to>
    <xdr:sp macro="" textlink="">
      <xdr:nvSpPr>
        <xdr:cNvPr id="28" name="AutoShape 3" descr="Imagen 1 de 6 de Carretilla Zorra Plegable En Aluminio + Pulpo Pretul ">
          <a:extLst>
            <a:ext uri="{FF2B5EF4-FFF2-40B4-BE49-F238E27FC236}">
              <a16:creationId xmlns:a16="http://schemas.microsoft.com/office/drawing/2014/main" id="{B8E6DC6D-5FA8-41CB-967B-DDB5FE18C567}"/>
            </a:ext>
          </a:extLst>
        </xdr:cNvPr>
        <xdr:cNvSpPr>
          <a:spLocks noChangeAspect="1" noChangeArrowheads="1"/>
        </xdr:cNvSpPr>
      </xdr:nvSpPr>
      <xdr:spPr bwMode="auto">
        <a:xfrm>
          <a:off x="7629525" y="49691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95251</xdr:colOff>
      <xdr:row>0</xdr:row>
      <xdr:rowOff>71439</xdr:rowOff>
    </xdr:from>
    <xdr:to>
      <xdr:col>2</xdr:col>
      <xdr:colOff>3119437</xdr:colOff>
      <xdr:row>4</xdr:row>
      <xdr:rowOff>42275</xdr:rowOff>
    </xdr:to>
    <xdr:pic>
      <xdr:nvPicPr>
        <xdr:cNvPr id="47" name="Imagen 46" descr="Logotipo&#10;&#10;Descripción generada automáticamente con confianza media">
          <a:extLst>
            <a:ext uri="{FF2B5EF4-FFF2-40B4-BE49-F238E27FC236}">
              <a16:creationId xmlns:a16="http://schemas.microsoft.com/office/drawing/2014/main" id="{90F50C6C-CB28-429B-A202-DE39544C5B8F}"/>
            </a:ext>
          </a:extLst>
        </xdr:cNvPr>
        <xdr:cNvPicPr>
          <a:picLocks noChangeAspect="1"/>
        </xdr:cNvPicPr>
      </xdr:nvPicPr>
      <xdr:blipFill>
        <a:blip xmlns:r="http://schemas.openxmlformats.org/officeDocument/2006/relationships" r:embed="rId1"/>
        <a:stretch>
          <a:fillRect/>
        </a:stretch>
      </xdr:blipFill>
      <xdr:spPr>
        <a:xfrm>
          <a:off x="628651" y="71439"/>
          <a:ext cx="3576636" cy="694736"/>
        </a:xfrm>
        <a:prstGeom prst="rect">
          <a:avLst/>
        </a:prstGeom>
      </xdr:spPr>
    </xdr:pic>
    <xdr:clientData/>
  </xdr:twoCellAnchor>
  <xdr:twoCellAnchor>
    <xdr:from>
      <xdr:col>1</xdr:col>
      <xdr:colOff>334662</xdr:colOff>
      <xdr:row>91</xdr:row>
      <xdr:rowOff>-1</xdr:rowOff>
    </xdr:from>
    <xdr:to>
      <xdr:col>2</xdr:col>
      <xdr:colOff>2342675</xdr:colOff>
      <xdr:row>94</xdr:row>
      <xdr:rowOff>164775</xdr:rowOff>
    </xdr:to>
    <xdr:sp macro="" textlink="">
      <xdr:nvSpPr>
        <xdr:cNvPr id="48" name="Text Box 1">
          <a:extLst>
            <a:ext uri="{FF2B5EF4-FFF2-40B4-BE49-F238E27FC236}">
              <a16:creationId xmlns:a16="http://schemas.microsoft.com/office/drawing/2014/main" id="{9A094E80-1EC2-4111-AB54-3744873DC8CA}"/>
            </a:ext>
          </a:extLst>
        </xdr:cNvPr>
        <xdr:cNvSpPr txBox="1">
          <a:spLocks noChangeArrowheads="1"/>
        </xdr:cNvSpPr>
      </xdr:nvSpPr>
      <xdr:spPr bwMode="auto">
        <a:xfrm>
          <a:off x="868062" y="85829774"/>
          <a:ext cx="2560463" cy="7362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0" tIns="0" rIns="0" bIns="0" anchor="t" anchorCtr="0" upright="1">
          <a:noAutofit/>
        </a:bodyPr>
        <a:lstStyle/>
        <a:p>
          <a:pPr marL="12700">
            <a:lnSpc>
              <a:spcPct val="102000"/>
            </a:lnSpc>
            <a:spcBef>
              <a:spcPts val="85"/>
            </a:spcBef>
            <a:spcAft>
              <a:spcPts val="0"/>
            </a:spcAft>
          </a:pPr>
          <a:r>
            <a:rPr lang="es-CO" sz="1000">
              <a:effectLst/>
              <a:latin typeface="Arial Narrow" panose="020B0606020202030204" pitchFamily="34" charset="0"/>
              <a:ea typeface="Times New Roman" panose="02020603050405020304" pitchFamily="18" charset="0"/>
            </a:rPr>
            <a:t>Sede</a:t>
          </a:r>
          <a:r>
            <a:rPr lang="es-CO" sz="1000" spc="80">
              <a:effectLst/>
              <a:latin typeface="Arial Narrow" panose="020B0606020202030204" pitchFamily="34" charset="0"/>
              <a:ea typeface="Times New Roman" panose="02020603050405020304" pitchFamily="18" charset="0"/>
            </a:rPr>
            <a:t> </a:t>
          </a:r>
          <a:r>
            <a:rPr lang="es-CO" sz="1000">
              <a:effectLst/>
              <a:latin typeface="Arial Narrow" panose="020B0606020202030204" pitchFamily="34" charset="0"/>
              <a:ea typeface="Times New Roman" panose="02020603050405020304" pitchFamily="18" charset="0"/>
            </a:rPr>
            <a:t>Nacional</a:t>
          </a:r>
          <a:r>
            <a:rPr lang="es-CO" sz="1000" spc="15">
              <a:effectLst/>
              <a:latin typeface="Arial Narrow" panose="020B0606020202030204" pitchFamily="34" charset="0"/>
              <a:ea typeface="Times New Roman" panose="02020603050405020304" pitchFamily="18" charset="0"/>
            </a:rPr>
            <a:t> </a:t>
          </a:r>
          <a:r>
            <a:rPr lang="es-CO" sz="1000">
              <a:effectLst/>
              <a:latin typeface="Arial Narrow" panose="020B0606020202030204" pitchFamily="34" charset="0"/>
              <a:ea typeface="Times New Roman" panose="02020603050405020304" pitchFamily="18" charset="0"/>
            </a:rPr>
            <a:t>-</a:t>
          </a:r>
          <a:r>
            <a:rPr lang="es-CO" sz="1000" spc="25">
              <a:effectLst/>
              <a:latin typeface="Arial Narrow" panose="020B0606020202030204" pitchFamily="34" charset="0"/>
              <a:ea typeface="Times New Roman" panose="02020603050405020304" pitchFamily="18" charset="0"/>
            </a:rPr>
            <a:t> </a:t>
          </a:r>
          <a:r>
            <a:rPr lang="es-CO" sz="1000">
              <a:effectLst/>
              <a:latin typeface="Arial Narrow" panose="020B0606020202030204" pitchFamily="34" charset="0"/>
              <a:ea typeface="Times New Roman" panose="02020603050405020304" pitchFamily="18" charset="0"/>
            </a:rPr>
            <a:t>Bogotá</a:t>
          </a:r>
          <a:r>
            <a:rPr lang="es-CO" sz="1000" spc="90">
              <a:effectLst/>
              <a:latin typeface="Arial Narrow" panose="020B0606020202030204" pitchFamily="34" charset="0"/>
              <a:ea typeface="Times New Roman" panose="02020603050405020304" pitchFamily="18" charset="0"/>
            </a:rPr>
            <a:t> </a:t>
          </a:r>
          <a:r>
            <a:rPr lang="es-CO" sz="1000">
              <a:effectLst/>
              <a:latin typeface="Arial Narrow" panose="020B0606020202030204" pitchFamily="34" charset="0"/>
              <a:ea typeface="Times New Roman" panose="02020603050405020304" pitchFamily="18" charset="0"/>
            </a:rPr>
            <a:t>-</a:t>
          </a:r>
          <a:r>
            <a:rPr lang="es-CO" sz="1000" spc="125">
              <a:effectLst/>
              <a:latin typeface="Arial Narrow" panose="020B0606020202030204" pitchFamily="34" charset="0"/>
              <a:ea typeface="Times New Roman" panose="02020603050405020304" pitchFamily="18" charset="0"/>
            </a:rPr>
            <a:t> </a:t>
          </a:r>
          <a:r>
            <a:rPr lang="es-CO" sz="1000">
              <a:effectLst/>
              <a:latin typeface="Arial Narrow" panose="020B0606020202030204" pitchFamily="34" charset="0"/>
              <a:ea typeface="Times New Roman" panose="02020603050405020304" pitchFamily="18" charset="0"/>
            </a:rPr>
            <a:t>Calle</a:t>
          </a:r>
          <a:r>
            <a:rPr lang="es-CO" sz="1000" spc="85">
              <a:effectLst/>
              <a:latin typeface="Arial Narrow" panose="020B0606020202030204" pitchFamily="34" charset="0"/>
              <a:ea typeface="Times New Roman" panose="02020603050405020304" pitchFamily="18" charset="0"/>
            </a:rPr>
            <a:t> </a:t>
          </a:r>
          <a:r>
            <a:rPr lang="es-CO" sz="1000">
              <a:effectLst/>
              <a:latin typeface="Arial Narrow" panose="020B0606020202030204" pitchFamily="34" charset="0"/>
              <a:ea typeface="Times New Roman" panose="02020603050405020304" pitchFamily="18" charset="0"/>
            </a:rPr>
            <a:t>44</a:t>
          </a:r>
          <a:r>
            <a:rPr lang="es-CO" sz="1000" spc="110">
              <a:effectLst/>
              <a:latin typeface="Arial Narrow" panose="020B0606020202030204" pitchFamily="34" charset="0"/>
              <a:ea typeface="Times New Roman" panose="02020603050405020304" pitchFamily="18" charset="0"/>
            </a:rPr>
            <a:t> </a:t>
          </a:r>
          <a:r>
            <a:rPr lang="es-CO" sz="1000">
              <a:effectLst/>
              <a:latin typeface="Arial Narrow" panose="020B0606020202030204" pitchFamily="34" charset="0"/>
              <a:ea typeface="Times New Roman" panose="02020603050405020304" pitchFamily="18" charset="0"/>
            </a:rPr>
            <a:t>No.</a:t>
          </a:r>
          <a:r>
            <a:rPr lang="es-CO" sz="1000" spc="40">
              <a:effectLst/>
              <a:latin typeface="Arial Narrow" panose="020B0606020202030204" pitchFamily="34" charset="0"/>
              <a:ea typeface="Times New Roman" panose="02020603050405020304" pitchFamily="18" charset="0"/>
            </a:rPr>
            <a:t> </a:t>
          </a:r>
          <a:r>
            <a:rPr lang="es-CO" sz="1000">
              <a:effectLst/>
              <a:latin typeface="Arial Narrow" panose="020B0606020202030204" pitchFamily="34" charset="0"/>
              <a:ea typeface="Times New Roman" panose="02020603050405020304" pitchFamily="18" charset="0"/>
            </a:rPr>
            <a:t>53</a:t>
          </a:r>
          <a:r>
            <a:rPr lang="es-CO" sz="1000" spc="105">
              <a:effectLst/>
              <a:latin typeface="Arial Narrow" panose="020B0606020202030204" pitchFamily="34" charset="0"/>
              <a:ea typeface="Times New Roman" panose="02020603050405020304" pitchFamily="18" charset="0"/>
            </a:rPr>
            <a:t> </a:t>
          </a:r>
          <a:r>
            <a:rPr lang="es-CO" sz="1000">
              <a:effectLst/>
              <a:latin typeface="Arial Narrow" panose="020B0606020202030204" pitchFamily="34" charset="0"/>
              <a:ea typeface="Times New Roman" panose="02020603050405020304" pitchFamily="18" charset="0"/>
            </a:rPr>
            <a:t>-</a:t>
          </a:r>
          <a:r>
            <a:rPr lang="es-CO" sz="1000" spc="120">
              <a:effectLst/>
              <a:latin typeface="Arial Narrow" panose="020B0606020202030204" pitchFamily="34" charset="0"/>
              <a:ea typeface="Times New Roman" panose="02020603050405020304" pitchFamily="18" charset="0"/>
            </a:rPr>
            <a:t> </a:t>
          </a:r>
          <a:r>
            <a:rPr lang="es-CO" sz="1000">
              <a:effectLst/>
              <a:latin typeface="Arial Narrow" panose="020B0606020202030204" pitchFamily="34" charset="0"/>
              <a:ea typeface="Times New Roman" panose="02020603050405020304" pitchFamily="18" charset="0"/>
            </a:rPr>
            <a:t>37</a:t>
          </a:r>
          <a:r>
            <a:rPr lang="es-CO" sz="1000" spc="15">
              <a:effectLst/>
              <a:latin typeface="Arial Narrow" panose="020B0606020202030204" pitchFamily="34" charset="0"/>
              <a:ea typeface="Times New Roman" panose="02020603050405020304" pitchFamily="18" charset="0"/>
            </a:rPr>
            <a:t> </a:t>
          </a:r>
          <a:r>
            <a:rPr lang="es-CO" sz="1000">
              <a:effectLst/>
              <a:latin typeface="Arial Narrow" panose="020B0606020202030204" pitchFamily="34" charset="0"/>
              <a:ea typeface="Times New Roman" panose="02020603050405020304" pitchFamily="18" charset="0"/>
            </a:rPr>
            <a:t>CAN</a:t>
          </a:r>
          <a:r>
            <a:rPr lang="es-CO" sz="1000" spc="-225">
              <a:effectLst/>
              <a:latin typeface="Arial Narrow" panose="020B0606020202030204" pitchFamily="34" charset="0"/>
              <a:ea typeface="Times New Roman" panose="02020603050405020304" pitchFamily="18" charset="0"/>
            </a:rPr>
            <a:t> </a:t>
          </a:r>
        </a:p>
        <a:p>
          <a:pPr marL="12700">
            <a:lnSpc>
              <a:spcPct val="102000"/>
            </a:lnSpc>
            <a:spcBef>
              <a:spcPts val="85"/>
            </a:spcBef>
            <a:spcAft>
              <a:spcPts val="0"/>
            </a:spcAft>
          </a:pPr>
          <a:r>
            <a:rPr lang="es-CO" sz="1000">
              <a:effectLst/>
              <a:latin typeface="Arial Narrow" panose="020B0606020202030204" pitchFamily="34" charset="0"/>
              <a:ea typeface="Times New Roman" panose="02020603050405020304" pitchFamily="18" charset="0"/>
            </a:rPr>
            <a:t>PBX:</a:t>
          </a:r>
          <a:r>
            <a:rPr lang="es-CO" sz="1000" spc="210">
              <a:effectLst/>
              <a:latin typeface="Arial Narrow" panose="020B0606020202030204" pitchFamily="34" charset="0"/>
              <a:ea typeface="Times New Roman" panose="02020603050405020304" pitchFamily="18" charset="0"/>
            </a:rPr>
            <a:t> </a:t>
          </a:r>
          <a:r>
            <a:rPr lang="es-CO" sz="1000">
              <a:effectLst/>
              <a:latin typeface="Arial Narrow" panose="020B0606020202030204" pitchFamily="34" charset="0"/>
              <a:ea typeface="Times New Roman" panose="02020603050405020304" pitchFamily="18" charset="0"/>
            </a:rPr>
            <a:t>2202790</a:t>
          </a:r>
          <a:r>
            <a:rPr lang="es-CO" sz="1000" spc="25">
              <a:effectLst/>
              <a:latin typeface="Arial Narrow" panose="020B0606020202030204" pitchFamily="34" charset="0"/>
              <a:ea typeface="Times New Roman" panose="02020603050405020304" pitchFamily="18" charset="0"/>
            </a:rPr>
            <a:t> </a:t>
          </a:r>
          <a:r>
            <a:rPr lang="es-CO" sz="1000">
              <a:effectLst/>
              <a:latin typeface="Arial Narrow" panose="020B0606020202030204" pitchFamily="34" charset="0"/>
              <a:ea typeface="Times New Roman" panose="02020603050405020304" pitchFamily="18" charset="0"/>
            </a:rPr>
            <a:t>-</a:t>
          </a:r>
          <a:r>
            <a:rPr lang="es-CO" sz="1000" spc="35">
              <a:effectLst/>
              <a:latin typeface="Arial Narrow" panose="020B0606020202030204" pitchFamily="34" charset="0"/>
              <a:ea typeface="Times New Roman" panose="02020603050405020304" pitchFamily="18" charset="0"/>
            </a:rPr>
            <a:t> </a:t>
          </a:r>
          <a:r>
            <a:rPr lang="es-CO" sz="1000">
              <a:effectLst/>
              <a:latin typeface="Arial Narrow" panose="020B0606020202030204" pitchFamily="34" charset="0"/>
              <a:ea typeface="Times New Roman" panose="02020603050405020304" pitchFamily="18" charset="0"/>
            </a:rPr>
            <a:t>Fax:</a:t>
          </a:r>
          <a:r>
            <a:rPr lang="es-CO" sz="1000" spc="15">
              <a:effectLst/>
              <a:latin typeface="Arial Narrow" panose="020B0606020202030204" pitchFamily="34" charset="0"/>
              <a:ea typeface="Times New Roman" panose="02020603050405020304" pitchFamily="18" charset="0"/>
            </a:rPr>
            <a:t> </a:t>
          </a:r>
          <a:r>
            <a:rPr lang="es-CO" sz="1000">
              <a:effectLst/>
              <a:latin typeface="Arial Narrow" panose="020B0606020202030204" pitchFamily="34" charset="0"/>
              <a:ea typeface="Times New Roman" panose="02020603050405020304" pitchFamily="18" charset="0"/>
            </a:rPr>
            <a:t>(091)</a:t>
          </a:r>
          <a:r>
            <a:rPr lang="es-CO" sz="1000" spc="40">
              <a:effectLst/>
              <a:latin typeface="Arial Narrow" panose="020B0606020202030204" pitchFamily="34" charset="0"/>
              <a:ea typeface="Times New Roman" panose="02020603050405020304" pitchFamily="18" charset="0"/>
            </a:rPr>
            <a:t> </a:t>
          </a:r>
          <a:r>
            <a:rPr lang="es-CO" sz="1000">
              <a:effectLst/>
              <a:latin typeface="Arial Narrow" panose="020B0606020202030204" pitchFamily="34" charset="0"/>
              <a:ea typeface="Times New Roman" panose="02020603050405020304" pitchFamily="18" charset="0"/>
            </a:rPr>
            <a:t>2202790</a:t>
          </a:r>
          <a:r>
            <a:rPr lang="es-CO" sz="1000" spc="20">
              <a:effectLst/>
              <a:latin typeface="Arial Narrow" panose="020B0606020202030204" pitchFamily="34" charset="0"/>
              <a:ea typeface="Times New Roman" panose="02020603050405020304" pitchFamily="18" charset="0"/>
            </a:rPr>
            <a:t> </a:t>
          </a:r>
          <a:r>
            <a:rPr lang="es-CO" sz="1000">
              <a:effectLst/>
              <a:latin typeface="Arial Narrow" panose="020B0606020202030204" pitchFamily="34" charset="0"/>
              <a:ea typeface="Times New Roman" panose="02020603050405020304" pitchFamily="18" charset="0"/>
            </a:rPr>
            <a:t>Ext.</a:t>
          </a:r>
          <a:r>
            <a:rPr lang="es-CO" sz="1000" spc="-50">
              <a:effectLst/>
              <a:latin typeface="Arial Narrow" panose="020B0606020202030204" pitchFamily="34" charset="0"/>
              <a:ea typeface="Times New Roman" panose="02020603050405020304" pitchFamily="18" charset="0"/>
            </a:rPr>
            <a:t> </a:t>
          </a:r>
          <a:r>
            <a:rPr lang="es-CO" sz="1000">
              <a:effectLst/>
              <a:latin typeface="Arial Narrow" panose="020B0606020202030204" pitchFamily="34" charset="0"/>
              <a:ea typeface="Times New Roman" panose="02020603050405020304" pitchFamily="18" charset="0"/>
            </a:rPr>
            <a:t>4111</a:t>
          </a:r>
        </a:p>
        <a:p>
          <a:pPr marL="12700">
            <a:lnSpc>
              <a:spcPct val="102000"/>
            </a:lnSpc>
            <a:spcBef>
              <a:spcPts val="85"/>
            </a:spcBef>
            <a:spcAft>
              <a:spcPts val="0"/>
            </a:spcAft>
          </a:pPr>
          <a:r>
            <a:rPr lang="es-CO" sz="1000">
              <a:effectLst/>
              <a:latin typeface="Arial Narrow" panose="020B0606020202030204" pitchFamily="34" charset="0"/>
              <a:ea typeface="Times New Roman" panose="02020603050405020304" pitchFamily="18" charset="0"/>
            </a:rPr>
            <a:t>Correo</a:t>
          </a:r>
          <a:r>
            <a:rPr lang="es-CO" sz="1000" spc="5">
              <a:effectLst/>
              <a:latin typeface="Arial Narrow" panose="020B0606020202030204" pitchFamily="34" charset="0"/>
              <a:ea typeface="Times New Roman" panose="02020603050405020304" pitchFamily="18" charset="0"/>
            </a:rPr>
            <a:t> </a:t>
          </a:r>
          <a:r>
            <a:rPr lang="es-CO" sz="1000">
              <a:effectLst/>
              <a:latin typeface="Arial Narrow" panose="020B0606020202030204" pitchFamily="34" charset="0"/>
              <a:ea typeface="Times New Roman" panose="02020603050405020304" pitchFamily="18" charset="0"/>
            </a:rPr>
            <a:t>Electrónico:</a:t>
          </a:r>
          <a:r>
            <a:rPr lang="es-CO" sz="1000" spc="5">
              <a:effectLst/>
              <a:latin typeface="Arial Narrow" panose="020B0606020202030204" pitchFamily="34" charset="0"/>
              <a:ea typeface="Times New Roman" panose="02020603050405020304" pitchFamily="18" charset="0"/>
            </a:rPr>
            <a:t> </a:t>
          </a:r>
          <a:r>
            <a:rPr lang="es-CO" sz="1000" u="none" strike="noStrike">
              <a:solidFill>
                <a:srgbClr val="0000FF"/>
              </a:solidFill>
              <a:effectLst/>
              <a:latin typeface="Arial Narrow" panose="020B0606020202030204" pitchFamily="34" charset="0"/>
              <a:ea typeface="Times New Roman" panose="02020603050405020304" pitchFamily="18" charset="0"/>
            </a:rPr>
            <a:t>ventanillaunica@esap.edu.co</a:t>
          </a:r>
        </a:p>
        <a:p>
          <a:pPr marL="12700">
            <a:lnSpc>
              <a:spcPct val="102000"/>
            </a:lnSpc>
            <a:spcBef>
              <a:spcPts val="85"/>
            </a:spcBef>
            <a:spcAft>
              <a:spcPts val="0"/>
            </a:spcAft>
          </a:pPr>
          <a:r>
            <a:rPr lang="es-CO" sz="1000" spc="-225">
              <a:effectLst/>
              <a:latin typeface="Arial Narrow" panose="020B0606020202030204" pitchFamily="34" charset="0"/>
              <a:ea typeface="Times New Roman" panose="02020603050405020304" pitchFamily="18" charset="0"/>
            </a:rPr>
            <a:t> </a:t>
          </a:r>
          <a:r>
            <a:rPr lang="es-CO" sz="1000" u="none" strike="noStrike">
              <a:solidFill>
                <a:srgbClr val="0000FF"/>
              </a:solidFill>
              <a:effectLst/>
              <a:latin typeface="Arial Narrow" panose="020B0606020202030204" pitchFamily="34" charset="0"/>
              <a:ea typeface="Times New Roman" panose="02020603050405020304" pitchFamily="18" charset="0"/>
            </a:rPr>
            <a:t>www.esap.edu.co</a:t>
          </a:r>
          <a:endParaRPr lang="es-CO" sz="1000">
            <a:effectLst/>
            <a:latin typeface="Arial Narrow" panose="020B0606020202030204" pitchFamily="34" charset="0"/>
            <a:ea typeface="Times New Roman" panose="02020603050405020304" pitchFamily="18" charset="0"/>
          </a:endParaRPr>
        </a:p>
      </xdr:txBody>
    </xdr:sp>
    <xdr:clientData/>
  </xdr:twoCellAnchor>
  <xdr:twoCellAnchor editAs="oneCell">
    <xdr:from>
      <xdr:col>16</xdr:col>
      <xdr:colOff>978243</xdr:colOff>
      <xdr:row>90</xdr:row>
      <xdr:rowOff>25743</xdr:rowOff>
    </xdr:from>
    <xdr:to>
      <xdr:col>16</xdr:col>
      <xdr:colOff>1922924</xdr:colOff>
      <xdr:row>94</xdr:row>
      <xdr:rowOff>106955</xdr:rowOff>
    </xdr:to>
    <xdr:pic>
      <xdr:nvPicPr>
        <xdr:cNvPr id="49" name="image2.png">
          <a:extLst>
            <a:ext uri="{FF2B5EF4-FFF2-40B4-BE49-F238E27FC236}">
              <a16:creationId xmlns:a16="http://schemas.microsoft.com/office/drawing/2014/main" id="{1D13BAB3-D18F-4D9B-88DB-00985B1980DA}"/>
            </a:ext>
          </a:extLst>
        </xdr:cNvPr>
        <xdr:cNvPicPr>
          <a:picLocks noChangeAspect="1"/>
        </xdr:cNvPicPr>
      </xdr:nvPicPr>
      <xdr:blipFill>
        <a:blip xmlns:r="http://schemas.openxmlformats.org/officeDocument/2006/relationships" r:embed="rId2" cstate="print"/>
        <a:stretch>
          <a:fillRect/>
        </a:stretch>
      </xdr:blipFill>
      <xdr:spPr>
        <a:xfrm>
          <a:off x="16265868" y="85665018"/>
          <a:ext cx="944681" cy="80511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C0DA6D-FB13-49F5-8085-256E2556198F}">
  <dimension ref="A1:V96"/>
  <sheetViews>
    <sheetView showGridLines="0" tabSelected="1" zoomScale="88" zoomScaleNormal="68" workbookViewId="0">
      <selection activeCell="I32" sqref="I32"/>
    </sheetView>
  </sheetViews>
  <sheetFormatPr defaultColWidth="9.140625" defaultRowHeight="15" customHeight="1"/>
  <cols>
    <col min="1" max="1" width="8" style="1" customWidth="1"/>
    <col min="2" max="2" width="8.28515625" style="1" customWidth="1"/>
    <col min="3" max="3" width="98.140625" style="1" customWidth="1"/>
    <col min="4" max="4" width="16" style="35" customWidth="1"/>
    <col min="5" max="5" width="16.28515625" style="1" customWidth="1"/>
    <col min="6" max="9" width="21.7109375" style="1" customWidth="1"/>
    <col min="10" max="10" width="26.140625" style="1" customWidth="1"/>
    <col min="11" max="11" width="21.7109375" style="1" customWidth="1"/>
    <col min="12" max="12" width="25" style="1" customWidth="1"/>
    <col min="13" max="16" width="21.7109375" style="1" customWidth="1"/>
    <col min="17" max="17" width="32" style="1" customWidth="1"/>
    <col min="18" max="18" width="14.28515625" style="1" bestFit="1" customWidth="1"/>
    <col min="19" max="20" width="11.42578125" style="1"/>
    <col min="21" max="21" width="15.28515625" style="1" bestFit="1" customWidth="1"/>
    <col min="22" max="16384" width="9.140625" style="1"/>
  </cols>
  <sheetData>
    <row r="1" spans="1:18" ht="15.95">
      <c r="A1" s="6"/>
      <c r="B1" s="7"/>
      <c r="C1" s="7"/>
      <c r="D1" s="34"/>
      <c r="E1" s="7"/>
      <c r="F1" s="7"/>
      <c r="G1" s="7"/>
      <c r="H1" s="7"/>
      <c r="I1" s="7"/>
      <c r="J1" s="7"/>
      <c r="K1" s="7"/>
      <c r="L1" s="7"/>
      <c r="M1" s="7"/>
      <c r="N1" s="7"/>
      <c r="O1" s="7"/>
      <c r="P1" s="7"/>
      <c r="Q1" s="7"/>
      <c r="R1" s="8"/>
    </row>
    <row r="2" spans="1:18" ht="15.95">
      <c r="A2" s="9"/>
      <c r="R2" s="10"/>
    </row>
    <row r="3" spans="1:18" ht="15.95">
      <c r="A3" s="9"/>
      <c r="R3" s="10"/>
    </row>
    <row r="4" spans="1:18" ht="15.95">
      <c r="A4" s="9"/>
      <c r="R4" s="10"/>
    </row>
    <row r="5" spans="1:18" ht="15.95">
      <c r="A5" s="9"/>
      <c r="R5" s="10"/>
    </row>
    <row r="6" spans="1:18" ht="23.1">
      <c r="A6" s="9"/>
      <c r="B6" s="75" t="s">
        <v>0</v>
      </c>
      <c r="C6" s="75"/>
      <c r="D6" s="75"/>
      <c r="E6" s="75"/>
      <c r="F6" s="75"/>
      <c r="G6" s="75"/>
      <c r="H6" s="75"/>
      <c r="I6" s="75"/>
      <c r="J6" s="75"/>
      <c r="K6" s="75"/>
      <c r="L6" s="75"/>
      <c r="M6" s="75"/>
      <c r="N6" s="75"/>
      <c r="O6" s="75"/>
      <c r="P6" s="75"/>
      <c r="Q6" s="75"/>
      <c r="R6" s="11"/>
    </row>
    <row r="7" spans="1:18" ht="23.1">
      <c r="A7" s="9"/>
      <c r="B7" s="75"/>
      <c r="C7" s="75"/>
      <c r="D7" s="75"/>
      <c r="E7" s="75"/>
      <c r="F7" s="75"/>
      <c r="G7" s="75"/>
      <c r="H7" s="75"/>
      <c r="I7" s="75"/>
      <c r="J7" s="75"/>
      <c r="K7" s="75"/>
      <c r="L7" s="75"/>
      <c r="M7" s="75"/>
      <c r="N7" s="75"/>
      <c r="O7" s="75"/>
      <c r="P7" s="75"/>
      <c r="Q7" s="75"/>
      <c r="R7" s="11"/>
    </row>
    <row r="8" spans="1:18" ht="15.95">
      <c r="A8" s="9"/>
      <c r="R8" s="10"/>
    </row>
    <row r="9" spans="1:18" ht="15.95">
      <c r="A9" s="9"/>
      <c r="R9" s="10"/>
    </row>
    <row r="10" spans="1:18" ht="60" customHeight="1">
      <c r="A10" s="9"/>
      <c r="B10" s="78" t="s">
        <v>1</v>
      </c>
      <c r="C10" s="79" t="s">
        <v>2</v>
      </c>
      <c r="D10" s="79" t="s">
        <v>3</v>
      </c>
      <c r="E10" s="79" t="s">
        <v>4</v>
      </c>
      <c r="F10" s="5" t="s">
        <v>5</v>
      </c>
      <c r="G10" s="5"/>
      <c r="H10" s="5" t="s">
        <v>6</v>
      </c>
      <c r="I10" s="5"/>
      <c r="J10" s="5" t="s">
        <v>7</v>
      </c>
      <c r="K10" s="5"/>
      <c r="L10" s="5" t="s">
        <v>8</v>
      </c>
      <c r="M10" s="52"/>
      <c r="N10" s="80" t="s">
        <v>9</v>
      </c>
      <c r="O10" s="80" t="s">
        <v>10</v>
      </c>
      <c r="P10" s="80" t="s">
        <v>11</v>
      </c>
      <c r="Q10" s="82" t="s">
        <v>12</v>
      </c>
      <c r="R10" s="10"/>
    </row>
    <row r="11" spans="1:18" ht="38.1" customHeight="1">
      <c r="A11" s="9"/>
      <c r="B11" s="78"/>
      <c r="C11" s="79"/>
      <c r="D11" s="79"/>
      <c r="E11" s="79"/>
      <c r="F11" s="5" t="s">
        <v>13</v>
      </c>
      <c r="G11" s="5"/>
      <c r="H11" s="5" t="s">
        <v>13</v>
      </c>
      <c r="I11" s="5"/>
      <c r="J11" s="5" t="s">
        <v>13</v>
      </c>
      <c r="K11" s="5"/>
      <c r="L11" s="5" t="s">
        <v>13</v>
      </c>
      <c r="M11" s="53"/>
      <c r="N11" s="81"/>
      <c r="O11" s="81"/>
      <c r="P11" s="81"/>
      <c r="Q11" s="83"/>
      <c r="R11" s="10"/>
    </row>
    <row r="12" spans="1:18" ht="90">
      <c r="A12" s="9"/>
      <c r="B12" s="2">
        <v>1</v>
      </c>
      <c r="C12" s="25" t="s">
        <v>14</v>
      </c>
      <c r="D12" s="26" t="s">
        <v>15</v>
      </c>
      <c r="E12" s="46">
        <v>75</v>
      </c>
      <c r="F12" s="54">
        <v>2462000</v>
      </c>
      <c r="G12" s="54">
        <f>+E12*F12</f>
        <v>184650000</v>
      </c>
      <c r="H12" s="17">
        <v>2480000</v>
      </c>
      <c r="I12" s="17">
        <f>+H12*E12</f>
        <v>186000000</v>
      </c>
      <c r="J12" s="17">
        <v>750000</v>
      </c>
      <c r="K12" s="17">
        <f>+J12*E12</f>
        <v>56250000</v>
      </c>
      <c r="L12" s="17">
        <v>1668067</v>
      </c>
      <c r="M12" s="17">
        <f>+L12*E12</f>
        <v>125105025</v>
      </c>
      <c r="N12" s="17">
        <f>AVERAGE(F12,H12,J12,L12)</f>
        <v>1840016.75</v>
      </c>
      <c r="O12" s="17">
        <f>MIN(F12,H12,J12,L12)</f>
        <v>750000</v>
      </c>
      <c r="P12" s="17">
        <f>HARMEAN(F12,H12,J12,L12)</f>
        <v>1458667.231548815</v>
      </c>
      <c r="Q12" s="18">
        <f>P12*E12</f>
        <v>109400042.36616112</v>
      </c>
      <c r="R12" s="10"/>
    </row>
    <row r="13" spans="1:18" ht="135">
      <c r="A13" s="9"/>
      <c r="B13" s="2">
        <v>2</v>
      </c>
      <c r="C13" s="21" t="s">
        <v>16</v>
      </c>
      <c r="D13" s="26" t="s">
        <v>15</v>
      </c>
      <c r="E13" s="47">
        <v>1</v>
      </c>
      <c r="F13" s="54">
        <v>7840000</v>
      </c>
      <c r="G13" s="54">
        <f t="shared" ref="G13:G76" si="0">+E13*F13</f>
        <v>7840000</v>
      </c>
      <c r="H13" s="17">
        <v>6250000</v>
      </c>
      <c r="I13" s="17">
        <f t="shared" ref="I13:I76" si="1">+H13*E13</f>
        <v>6250000</v>
      </c>
      <c r="J13" s="17">
        <v>1200000</v>
      </c>
      <c r="K13" s="17">
        <f t="shared" ref="K13:K76" si="2">+J13*E13</f>
        <v>1200000</v>
      </c>
      <c r="L13" s="17">
        <v>2689000</v>
      </c>
      <c r="M13" s="17">
        <f t="shared" ref="M13:M76" si="3">+L13*E13</f>
        <v>2689000</v>
      </c>
      <c r="N13" s="17">
        <f t="shared" ref="N13:N76" si="4">AVERAGE(F13,H13,J13,L13)</f>
        <v>4494750</v>
      </c>
      <c r="O13" s="17">
        <f t="shared" ref="O13:O76" si="5">MIN(F13,H13,J13,L13)</f>
        <v>1200000</v>
      </c>
      <c r="P13" s="17">
        <f t="shared" ref="P13:P76" si="6">HARMEAN(F13,H13,J13,L13)</f>
        <v>2679582.5887633385</v>
      </c>
      <c r="Q13" s="18">
        <f>P13*E13</f>
        <v>2679582.5887633385</v>
      </c>
      <c r="R13" s="10"/>
    </row>
    <row r="14" spans="1:18" ht="150">
      <c r="A14" s="9"/>
      <c r="B14" s="2">
        <v>3</v>
      </c>
      <c r="C14" s="21" t="s">
        <v>17</v>
      </c>
      <c r="D14" s="26" t="s">
        <v>15</v>
      </c>
      <c r="E14" s="47">
        <v>1</v>
      </c>
      <c r="F14" s="54">
        <v>2654000</v>
      </c>
      <c r="G14" s="54">
        <f t="shared" si="0"/>
        <v>2654000</v>
      </c>
      <c r="H14" s="17">
        <v>2830000</v>
      </c>
      <c r="I14" s="17">
        <f t="shared" si="1"/>
        <v>2830000</v>
      </c>
      <c r="J14" s="17">
        <v>1600000</v>
      </c>
      <c r="K14" s="17">
        <f t="shared" si="2"/>
        <v>1600000</v>
      </c>
      <c r="L14" s="17">
        <v>2258000</v>
      </c>
      <c r="M14" s="17">
        <f t="shared" si="3"/>
        <v>2258000</v>
      </c>
      <c r="N14" s="17">
        <f t="shared" si="4"/>
        <v>2335500</v>
      </c>
      <c r="O14" s="17">
        <f t="shared" si="5"/>
        <v>1600000</v>
      </c>
      <c r="P14" s="17">
        <f t="shared" si="6"/>
        <v>2224673.7656749501</v>
      </c>
      <c r="Q14" s="18">
        <f>P14*E14</f>
        <v>2224673.7656749501</v>
      </c>
      <c r="R14" s="10"/>
    </row>
    <row r="15" spans="1:18" ht="120">
      <c r="A15" s="9"/>
      <c r="B15" s="2">
        <v>4</v>
      </c>
      <c r="C15" s="21" t="s">
        <v>18</v>
      </c>
      <c r="D15" s="26" t="s">
        <v>15</v>
      </c>
      <c r="E15" s="47">
        <v>1</v>
      </c>
      <c r="F15" s="54">
        <v>1125000</v>
      </c>
      <c r="G15" s="54">
        <f t="shared" si="0"/>
        <v>1125000</v>
      </c>
      <c r="H15" s="17">
        <v>925000</v>
      </c>
      <c r="I15" s="17">
        <f t="shared" si="1"/>
        <v>925000</v>
      </c>
      <c r="J15" s="17">
        <v>450000</v>
      </c>
      <c r="K15" s="17">
        <f t="shared" si="2"/>
        <v>450000</v>
      </c>
      <c r="L15" s="17">
        <v>945000</v>
      </c>
      <c r="M15" s="17">
        <f t="shared" si="3"/>
        <v>945000</v>
      </c>
      <c r="N15" s="17">
        <f t="shared" si="4"/>
        <v>861250</v>
      </c>
      <c r="O15" s="17">
        <f t="shared" si="5"/>
        <v>450000</v>
      </c>
      <c r="P15" s="17">
        <f t="shared" si="6"/>
        <v>761847.69582743209</v>
      </c>
      <c r="Q15" s="18">
        <f>P15*E15</f>
        <v>761847.69582743209</v>
      </c>
      <c r="R15" s="10"/>
    </row>
    <row r="16" spans="1:18" ht="165">
      <c r="A16" s="9"/>
      <c r="B16" s="2">
        <v>5</v>
      </c>
      <c r="C16" s="21" t="s">
        <v>19</v>
      </c>
      <c r="D16" s="26" t="s">
        <v>15</v>
      </c>
      <c r="E16" s="47">
        <v>6</v>
      </c>
      <c r="F16" s="54">
        <v>1487000</v>
      </c>
      <c r="G16" s="54">
        <f t="shared" si="0"/>
        <v>8922000</v>
      </c>
      <c r="H16" s="17">
        <v>1645000</v>
      </c>
      <c r="I16" s="17">
        <f t="shared" si="1"/>
        <v>9870000</v>
      </c>
      <c r="J16" s="17">
        <v>750000</v>
      </c>
      <c r="K16" s="17">
        <f t="shared" si="2"/>
        <v>4500000</v>
      </c>
      <c r="L16" s="17">
        <v>1694118</v>
      </c>
      <c r="M16" s="17">
        <f t="shared" si="3"/>
        <v>10164708</v>
      </c>
      <c r="N16" s="17">
        <f t="shared" si="4"/>
        <v>1394029.5</v>
      </c>
      <c r="O16" s="17">
        <f t="shared" si="5"/>
        <v>750000</v>
      </c>
      <c r="P16" s="17">
        <f t="shared" si="6"/>
        <v>1248436.0685366674</v>
      </c>
      <c r="Q16" s="18">
        <f>P16*E16</f>
        <v>7490616.4112200048</v>
      </c>
      <c r="R16" s="10"/>
    </row>
    <row r="17" spans="1:18" ht="165">
      <c r="A17" s="9"/>
      <c r="B17" s="2">
        <v>6</v>
      </c>
      <c r="C17" s="21" t="s">
        <v>20</v>
      </c>
      <c r="D17" s="26" t="s">
        <v>15</v>
      </c>
      <c r="E17" s="47">
        <v>1</v>
      </c>
      <c r="F17" s="54">
        <v>2054000</v>
      </c>
      <c r="G17" s="54">
        <f t="shared" si="0"/>
        <v>2054000</v>
      </c>
      <c r="H17" s="17">
        <v>1784000</v>
      </c>
      <c r="I17" s="17">
        <f t="shared" si="1"/>
        <v>1784000</v>
      </c>
      <c r="J17" s="17">
        <v>950000</v>
      </c>
      <c r="K17" s="17">
        <f t="shared" si="2"/>
        <v>950000</v>
      </c>
      <c r="L17" s="17">
        <v>1968067</v>
      </c>
      <c r="M17" s="17">
        <f t="shared" si="3"/>
        <v>1968067</v>
      </c>
      <c r="N17" s="17">
        <f t="shared" si="4"/>
        <v>1689016.75</v>
      </c>
      <c r="O17" s="17">
        <f t="shared" si="5"/>
        <v>950000</v>
      </c>
      <c r="P17" s="17">
        <f t="shared" si="6"/>
        <v>1533661.534423497</v>
      </c>
      <c r="Q17" s="18">
        <f>P17*E17</f>
        <v>1533661.534423497</v>
      </c>
      <c r="R17" s="10"/>
    </row>
    <row r="18" spans="1:18" ht="225" customHeight="1">
      <c r="A18" s="9"/>
      <c r="B18" s="2">
        <v>7</v>
      </c>
      <c r="C18" s="21" t="s">
        <v>21</v>
      </c>
      <c r="D18" s="26" t="s">
        <v>15</v>
      </c>
      <c r="E18" s="47">
        <v>1</v>
      </c>
      <c r="F18" s="54">
        <v>8870000</v>
      </c>
      <c r="G18" s="54">
        <f t="shared" si="0"/>
        <v>8870000</v>
      </c>
      <c r="H18" s="17">
        <v>10500000</v>
      </c>
      <c r="I18" s="17">
        <f t="shared" si="1"/>
        <v>10500000</v>
      </c>
      <c r="J18" s="17">
        <v>12500000</v>
      </c>
      <c r="K18" s="17">
        <f t="shared" si="2"/>
        <v>12500000</v>
      </c>
      <c r="L18" s="17">
        <v>8298319</v>
      </c>
      <c r="M18" s="17">
        <f t="shared" si="3"/>
        <v>8298319</v>
      </c>
      <c r="N18" s="17">
        <f t="shared" si="4"/>
        <v>10042079.75</v>
      </c>
      <c r="O18" s="17">
        <f t="shared" si="5"/>
        <v>8298319</v>
      </c>
      <c r="P18" s="17">
        <f t="shared" si="6"/>
        <v>9792305.189766854</v>
      </c>
      <c r="Q18" s="18">
        <f>P18*E18</f>
        <v>9792305.189766854</v>
      </c>
      <c r="R18" s="10"/>
    </row>
    <row r="19" spans="1:18" ht="117.75" customHeight="1">
      <c r="A19" s="9"/>
      <c r="B19" s="2">
        <v>8</v>
      </c>
      <c r="C19" s="22" t="s">
        <v>22</v>
      </c>
      <c r="D19" s="26" t="s">
        <v>15</v>
      </c>
      <c r="E19" s="46">
        <v>450</v>
      </c>
      <c r="F19" s="54">
        <v>487400</v>
      </c>
      <c r="G19" s="54">
        <f t="shared" si="0"/>
        <v>219330000</v>
      </c>
      <c r="H19" s="17">
        <v>490000</v>
      </c>
      <c r="I19" s="17">
        <f t="shared" si="1"/>
        <v>220500000</v>
      </c>
      <c r="J19" s="17">
        <v>350000</v>
      </c>
      <c r="K19" s="17">
        <f t="shared" si="2"/>
        <v>157500000</v>
      </c>
      <c r="L19" s="17">
        <v>423950</v>
      </c>
      <c r="M19" s="17">
        <f t="shared" si="3"/>
        <v>190777500</v>
      </c>
      <c r="N19" s="17">
        <f t="shared" si="4"/>
        <v>437837.5</v>
      </c>
      <c r="O19" s="17">
        <f t="shared" si="5"/>
        <v>350000</v>
      </c>
      <c r="P19" s="17">
        <f t="shared" si="6"/>
        <v>429717.97045359155</v>
      </c>
      <c r="Q19" s="18">
        <f>P19*E19</f>
        <v>193373086.7041162</v>
      </c>
      <c r="R19" s="10"/>
    </row>
    <row r="20" spans="1:18" ht="18.95">
      <c r="A20" s="9"/>
      <c r="B20" s="2">
        <v>9</v>
      </c>
      <c r="C20" s="23" t="s">
        <v>23</v>
      </c>
      <c r="D20" s="26" t="s">
        <v>15</v>
      </c>
      <c r="E20" s="47">
        <v>11</v>
      </c>
      <c r="F20" s="55">
        <v>1789000</v>
      </c>
      <c r="G20" s="54">
        <f t="shared" si="0"/>
        <v>19679000</v>
      </c>
      <c r="H20" s="17">
        <v>1623000</v>
      </c>
      <c r="I20" s="17">
        <f t="shared" si="1"/>
        <v>17853000</v>
      </c>
      <c r="J20" s="17">
        <v>700000</v>
      </c>
      <c r="K20" s="17">
        <f t="shared" si="2"/>
        <v>7700000</v>
      </c>
      <c r="L20" s="17">
        <v>1704202</v>
      </c>
      <c r="M20" s="17">
        <f t="shared" si="3"/>
        <v>18746222</v>
      </c>
      <c r="N20" s="17">
        <f t="shared" si="4"/>
        <v>1454050.5</v>
      </c>
      <c r="O20" s="17">
        <f t="shared" si="5"/>
        <v>700000</v>
      </c>
      <c r="P20" s="17">
        <f t="shared" si="6"/>
        <v>1253733.4748528958</v>
      </c>
      <c r="Q20" s="18">
        <f>P20*E20</f>
        <v>13791068.223381855</v>
      </c>
      <c r="R20" s="10"/>
    </row>
    <row r="21" spans="1:18" ht="60">
      <c r="A21" s="9"/>
      <c r="B21" s="2">
        <v>10</v>
      </c>
      <c r="C21" s="24" t="s">
        <v>24</v>
      </c>
      <c r="D21" s="26" t="s">
        <v>15</v>
      </c>
      <c r="E21" s="47">
        <v>3</v>
      </c>
      <c r="F21" s="54">
        <v>1687000</v>
      </c>
      <c r="G21" s="54">
        <f t="shared" si="0"/>
        <v>5061000</v>
      </c>
      <c r="H21" s="17">
        <v>1721000</v>
      </c>
      <c r="I21" s="17">
        <f t="shared" si="1"/>
        <v>5163000</v>
      </c>
      <c r="J21" s="17">
        <v>1200000</v>
      </c>
      <c r="K21" s="17">
        <f t="shared" si="2"/>
        <v>3600000</v>
      </c>
      <c r="L21" s="17">
        <v>1664706</v>
      </c>
      <c r="M21" s="17">
        <f t="shared" si="3"/>
        <v>4994118</v>
      </c>
      <c r="N21" s="17">
        <f t="shared" si="4"/>
        <v>1568176.5</v>
      </c>
      <c r="O21" s="17">
        <f t="shared" si="5"/>
        <v>1200000</v>
      </c>
      <c r="P21" s="17">
        <f t="shared" si="6"/>
        <v>1533821.2825160976</v>
      </c>
      <c r="Q21" s="18">
        <f>P21*E21</f>
        <v>4601463.8475482929</v>
      </c>
      <c r="R21" s="10"/>
    </row>
    <row r="22" spans="1:18" ht="30">
      <c r="A22" s="9"/>
      <c r="B22" s="2">
        <v>11</v>
      </c>
      <c r="C22" s="25" t="s">
        <v>25</v>
      </c>
      <c r="D22" s="26" t="s">
        <v>15</v>
      </c>
      <c r="E22" s="47">
        <v>2</v>
      </c>
      <c r="F22" s="55">
        <v>2480000</v>
      </c>
      <c r="G22" s="54">
        <f t="shared" si="0"/>
        <v>4960000</v>
      </c>
      <c r="H22" s="17">
        <v>2210000</v>
      </c>
      <c r="I22" s="17">
        <f t="shared" si="1"/>
        <v>4420000</v>
      </c>
      <c r="J22" s="17">
        <v>900000</v>
      </c>
      <c r="K22" s="17">
        <f t="shared" si="2"/>
        <v>1800000</v>
      </c>
      <c r="L22" s="17">
        <v>1974790</v>
      </c>
      <c r="M22" s="17">
        <f t="shared" si="3"/>
        <v>3949580</v>
      </c>
      <c r="N22" s="17">
        <f t="shared" si="4"/>
        <v>1891197.5</v>
      </c>
      <c r="O22" s="17">
        <f t="shared" si="5"/>
        <v>900000</v>
      </c>
      <c r="P22" s="17">
        <f t="shared" si="6"/>
        <v>1617332.2624773521</v>
      </c>
      <c r="Q22" s="18">
        <f>P22*E22</f>
        <v>3234664.5249547041</v>
      </c>
      <c r="R22" s="10"/>
    </row>
    <row r="23" spans="1:18" ht="225">
      <c r="A23" s="9"/>
      <c r="B23" s="2">
        <v>12</v>
      </c>
      <c r="C23" s="25" t="s">
        <v>26</v>
      </c>
      <c r="D23" s="26" t="s">
        <v>15</v>
      </c>
      <c r="E23" s="47">
        <v>12</v>
      </c>
      <c r="F23" s="54">
        <v>1387000</v>
      </c>
      <c r="G23" s="54">
        <f t="shared" si="0"/>
        <v>16644000</v>
      </c>
      <c r="H23" s="17">
        <v>1473000</v>
      </c>
      <c r="I23" s="17">
        <f t="shared" si="1"/>
        <v>17676000</v>
      </c>
      <c r="J23" s="17">
        <v>1200000</v>
      </c>
      <c r="K23" s="17">
        <f t="shared" si="2"/>
        <v>14400000</v>
      </c>
      <c r="L23" s="17">
        <v>1368067</v>
      </c>
      <c r="M23" s="17">
        <f t="shared" si="3"/>
        <v>16416804</v>
      </c>
      <c r="N23" s="17">
        <f t="shared" si="4"/>
        <v>1357016.75</v>
      </c>
      <c r="O23" s="17">
        <f t="shared" si="5"/>
        <v>1200000</v>
      </c>
      <c r="P23" s="17">
        <f t="shared" si="6"/>
        <v>1349455.3460845973</v>
      </c>
      <c r="Q23" s="18">
        <f>P23*E23</f>
        <v>16193464.153015167</v>
      </c>
      <c r="R23" s="10"/>
    </row>
    <row r="24" spans="1:18" ht="18.95">
      <c r="A24" s="9"/>
      <c r="B24" s="2">
        <v>13</v>
      </c>
      <c r="C24" s="25" t="s">
        <v>27</v>
      </c>
      <c r="D24" s="26" t="s">
        <v>15</v>
      </c>
      <c r="E24" s="47">
        <v>1</v>
      </c>
      <c r="F24" s="55">
        <v>1180000</v>
      </c>
      <c r="G24" s="54">
        <f t="shared" si="0"/>
        <v>1180000</v>
      </c>
      <c r="H24" s="17">
        <v>1230000</v>
      </c>
      <c r="I24" s="17">
        <f t="shared" si="1"/>
        <v>1230000</v>
      </c>
      <c r="J24" s="17">
        <v>950000</v>
      </c>
      <c r="K24" s="17">
        <f t="shared" si="2"/>
        <v>950000</v>
      </c>
      <c r="L24" s="17">
        <v>1466387</v>
      </c>
      <c r="M24" s="17">
        <f t="shared" si="3"/>
        <v>1466387</v>
      </c>
      <c r="N24" s="17">
        <f t="shared" si="4"/>
        <v>1206596.75</v>
      </c>
      <c r="O24" s="17">
        <f t="shared" si="5"/>
        <v>950000</v>
      </c>
      <c r="P24" s="17">
        <f t="shared" si="6"/>
        <v>1178187.4314934425</v>
      </c>
      <c r="Q24" s="18">
        <f>P24*E24</f>
        <v>1178187.4314934425</v>
      </c>
      <c r="R24" s="10"/>
    </row>
    <row r="25" spans="1:18" ht="30">
      <c r="A25" s="9"/>
      <c r="B25" s="2">
        <v>14</v>
      </c>
      <c r="C25" s="25" t="s">
        <v>28</v>
      </c>
      <c r="D25" s="26" t="s">
        <v>15</v>
      </c>
      <c r="E25" s="47">
        <v>3</v>
      </c>
      <c r="F25" s="54">
        <v>324000</v>
      </c>
      <c r="G25" s="54">
        <f t="shared" si="0"/>
        <v>972000</v>
      </c>
      <c r="H25" s="17">
        <v>283000</v>
      </c>
      <c r="I25" s="17">
        <f t="shared" si="1"/>
        <v>849000</v>
      </c>
      <c r="J25" s="17">
        <v>150000</v>
      </c>
      <c r="K25" s="17">
        <f t="shared" si="2"/>
        <v>450000</v>
      </c>
      <c r="L25" s="17">
        <v>334454</v>
      </c>
      <c r="M25" s="17">
        <f t="shared" si="3"/>
        <v>1003362</v>
      </c>
      <c r="N25" s="17">
        <f t="shared" si="4"/>
        <v>272863.5</v>
      </c>
      <c r="O25" s="17">
        <f t="shared" si="5"/>
        <v>150000</v>
      </c>
      <c r="P25" s="17">
        <f t="shared" si="6"/>
        <v>245751.5226331109</v>
      </c>
      <c r="Q25" s="18">
        <f>P25*E25</f>
        <v>737254.56789933273</v>
      </c>
      <c r="R25" s="10"/>
    </row>
    <row r="26" spans="1:18" ht="60">
      <c r="A26" s="9"/>
      <c r="B26" s="2">
        <v>15</v>
      </c>
      <c r="C26" s="25" t="s">
        <v>29</v>
      </c>
      <c r="D26" s="26" t="s">
        <v>15</v>
      </c>
      <c r="E26" s="47">
        <v>3</v>
      </c>
      <c r="F26" s="54">
        <v>298000</v>
      </c>
      <c r="G26" s="54">
        <f t="shared" si="0"/>
        <v>894000</v>
      </c>
      <c r="H26" s="17">
        <v>365000</v>
      </c>
      <c r="I26" s="17">
        <f t="shared" si="1"/>
        <v>1095000</v>
      </c>
      <c r="J26" s="17">
        <v>300000</v>
      </c>
      <c r="K26" s="17">
        <f t="shared" si="2"/>
        <v>900000</v>
      </c>
      <c r="L26" s="17">
        <v>382941</v>
      </c>
      <c r="M26" s="17">
        <f t="shared" si="3"/>
        <v>1148823</v>
      </c>
      <c r="N26" s="17">
        <f t="shared" si="4"/>
        <v>336485.25</v>
      </c>
      <c r="O26" s="17">
        <f t="shared" si="5"/>
        <v>298000</v>
      </c>
      <c r="P26" s="17">
        <f t="shared" si="6"/>
        <v>332222.26056684915</v>
      </c>
      <c r="Q26" s="18">
        <f>P26*E26</f>
        <v>996666.78170054744</v>
      </c>
      <c r="R26" s="10"/>
    </row>
    <row r="27" spans="1:18" ht="60">
      <c r="A27" s="9"/>
      <c r="B27" s="2">
        <v>16</v>
      </c>
      <c r="C27" s="25" t="s">
        <v>30</v>
      </c>
      <c r="D27" s="26" t="s">
        <v>15</v>
      </c>
      <c r="E27" s="47">
        <v>1</v>
      </c>
      <c r="F27" s="54">
        <v>298000</v>
      </c>
      <c r="G27" s="54">
        <f t="shared" si="0"/>
        <v>298000</v>
      </c>
      <c r="H27" s="17">
        <v>365000</v>
      </c>
      <c r="I27" s="17">
        <f t="shared" si="1"/>
        <v>365000</v>
      </c>
      <c r="J27" s="17">
        <v>220000</v>
      </c>
      <c r="K27" s="17">
        <f t="shared" si="2"/>
        <v>220000</v>
      </c>
      <c r="L27" s="17">
        <v>382941</v>
      </c>
      <c r="M27" s="17">
        <f t="shared" si="3"/>
        <v>382941</v>
      </c>
      <c r="N27" s="17">
        <f t="shared" si="4"/>
        <v>316485.25</v>
      </c>
      <c r="O27" s="17">
        <f t="shared" si="5"/>
        <v>220000</v>
      </c>
      <c r="P27" s="17">
        <f t="shared" si="6"/>
        <v>301835.45532797521</v>
      </c>
      <c r="Q27" s="18">
        <f>P27*E27</f>
        <v>301835.45532797521</v>
      </c>
      <c r="R27" s="10"/>
    </row>
    <row r="28" spans="1:18" ht="30">
      <c r="A28" s="9"/>
      <c r="B28" s="2">
        <v>17</v>
      </c>
      <c r="C28" s="26" t="s">
        <v>31</v>
      </c>
      <c r="D28" s="26" t="s">
        <v>15</v>
      </c>
      <c r="E28" s="47">
        <v>4</v>
      </c>
      <c r="F28" s="55">
        <v>1245000</v>
      </c>
      <c r="G28" s="54">
        <f t="shared" si="0"/>
        <v>4980000</v>
      </c>
      <c r="H28" s="17">
        <v>1630000</v>
      </c>
      <c r="I28" s="17">
        <f t="shared" si="1"/>
        <v>6520000</v>
      </c>
      <c r="J28" s="17">
        <v>1000000</v>
      </c>
      <c r="K28" s="17">
        <f t="shared" si="2"/>
        <v>4000000</v>
      </c>
      <c r="L28" s="17">
        <v>1983193</v>
      </c>
      <c r="M28" s="17">
        <f t="shared" si="3"/>
        <v>7932772</v>
      </c>
      <c r="N28" s="17">
        <f t="shared" si="4"/>
        <v>1464548.25</v>
      </c>
      <c r="O28" s="17">
        <f t="shared" si="5"/>
        <v>1000000</v>
      </c>
      <c r="P28" s="17">
        <f t="shared" si="6"/>
        <v>1369418.8236793538</v>
      </c>
      <c r="Q28" s="18">
        <f>P28*E28</f>
        <v>5477675.2947174152</v>
      </c>
      <c r="R28" s="10"/>
    </row>
    <row r="29" spans="1:18" ht="53.1" customHeight="1">
      <c r="A29" s="9"/>
      <c r="B29" s="2">
        <v>18</v>
      </c>
      <c r="C29" s="25" t="s">
        <v>32</v>
      </c>
      <c r="D29" s="26" t="s">
        <v>15</v>
      </c>
      <c r="E29" s="47">
        <v>1</v>
      </c>
      <c r="F29" s="54">
        <v>2200000</v>
      </c>
      <c r="G29" s="54">
        <f t="shared" si="0"/>
        <v>2200000</v>
      </c>
      <c r="H29" s="17">
        <v>1625000</v>
      </c>
      <c r="I29" s="17">
        <f t="shared" si="1"/>
        <v>1625000</v>
      </c>
      <c r="J29" s="17">
        <v>2500000</v>
      </c>
      <c r="K29" s="17">
        <f t="shared" si="2"/>
        <v>2500000</v>
      </c>
      <c r="L29" s="17">
        <v>1747899</v>
      </c>
      <c r="M29" s="17">
        <f t="shared" si="3"/>
        <v>1747899</v>
      </c>
      <c r="N29" s="17">
        <f t="shared" si="4"/>
        <v>2018224.75</v>
      </c>
      <c r="O29" s="17">
        <f t="shared" si="5"/>
        <v>1625000</v>
      </c>
      <c r="P29" s="17">
        <f t="shared" si="6"/>
        <v>1958820.2058515698</v>
      </c>
      <c r="Q29" s="18">
        <f>P29*E29</f>
        <v>1958820.2058515698</v>
      </c>
      <c r="R29" s="10"/>
    </row>
    <row r="30" spans="1:18" ht="63.95">
      <c r="A30" s="9"/>
      <c r="B30" s="2">
        <v>19</v>
      </c>
      <c r="C30" s="45" t="s">
        <v>33</v>
      </c>
      <c r="D30" s="48" t="s">
        <v>34</v>
      </c>
      <c r="E30" s="47">
        <v>60</v>
      </c>
      <c r="F30" s="54">
        <v>290000</v>
      </c>
      <c r="G30" s="54">
        <f t="shared" si="0"/>
        <v>17400000</v>
      </c>
      <c r="H30" s="17">
        <v>280000</v>
      </c>
      <c r="I30" s="17">
        <f t="shared" si="1"/>
        <v>16800000</v>
      </c>
      <c r="J30" s="17">
        <v>350000</v>
      </c>
      <c r="K30" s="17">
        <f t="shared" si="2"/>
        <v>21000000</v>
      </c>
      <c r="L30" s="17">
        <v>1764706</v>
      </c>
      <c r="M30" s="17">
        <f t="shared" si="3"/>
        <v>105882360</v>
      </c>
      <c r="N30" s="17">
        <f t="shared" si="4"/>
        <v>671176.5</v>
      </c>
      <c r="O30" s="17">
        <f t="shared" si="5"/>
        <v>280000</v>
      </c>
      <c r="P30" s="17">
        <f t="shared" si="6"/>
        <v>383012.84709546209</v>
      </c>
      <c r="Q30" s="18">
        <f>P30*E30</f>
        <v>22980770.825727724</v>
      </c>
      <c r="R30" s="10"/>
    </row>
    <row r="31" spans="1:18" ht="123" customHeight="1">
      <c r="A31" s="9"/>
      <c r="B31" s="2">
        <v>20</v>
      </c>
      <c r="C31" s="27" t="s">
        <v>35</v>
      </c>
      <c r="D31" s="49" t="s">
        <v>34</v>
      </c>
      <c r="E31" s="47">
        <v>42</v>
      </c>
      <c r="F31" s="54">
        <v>290000</v>
      </c>
      <c r="G31" s="54">
        <f t="shared" si="0"/>
        <v>12180000</v>
      </c>
      <c r="H31" s="17">
        <v>275000</v>
      </c>
      <c r="I31" s="17">
        <f t="shared" si="1"/>
        <v>11550000</v>
      </c>
      <c r="J31" s="17">
        <v>350000</v>
      </c>
      <c r="K31" s="17">
        <f t="shared" si="2"/>
        <v>14700000</v>
      </c>
      <c r="L31" s="17">
        <v>2100840</v>
      </c>
      <c r="M31" s="17">
        <f t="shared" si="3"/>
        <v>88235280</v>
      </c>
      <c r="N31" s="17">
        <f t="shared" si="4"/>
        <v>753960</v>
      </c>
      <c r="O31" s="17">
        <f t="shared" si="5"/>
        <v>275000</v>
      </c>
      <c r="P31" s="17">
        <f t="shared" si="6"/>
        <v>383958.87284177524</v>
      </c>
      <c r="Q31" s="18">
        <f>P31*E31</f>
        <v>16126272.65935456</v>
      </c>
      <c r="R31" s="10"/>
    </row>
    <row r="32" spans="1:18" ht="62.25" customHeight="1">
      <c r="A32" s="9"/>
      <c r="B32" s="2">
        <v>21</v>
      </c>
      <c r="C32" s="28" t="s">
        <v>36</v>
      </c>
      <c r="D32" s="49" t="s">
        <v>15</v>
      </c>
      <c r="E32" s="47">
        <v>3</v>
      </c>
      <c r="F32" s="55">
        <v>287000</v>
      </c>
      <c r="G32" s="54">
        <f t="shared" si="0"/>
        <v>861000</v>
      </c>
      <c r="H32" s="17">
        <v>174000</v>
      </c>
      <c r="I32" s="17">
        <f t="shared" si="1"/>
        <v>522000</v>
      </c>
      <c r="J32" s="17">
        <v>120000</v>
      </c>
      <c r="K32" s="17">
        <f t="shared" si="2"/>
        <v>360000</v>
      </c>
      <c r="L32" s="17">
        <v>185000</v>
      </c>
      <c r="M32" s="17">
        <f t="shared" si="3"/>
        <v>555000</v>
      </c>
      <c r="N32" s="17">
        <f t="shared" si="4"/>
        <v>191500</v>
      </c>
      <c r="O32" s="17">
        <f t="shared" si="5"/>
        <v>120000</v>
      </c>
      <c r="P32" s="17">
        <f t="shared" si="6"/>
        <v>174138.77477931726</v>
      </c>
      <c r="Q32" s="18">
        <f>P32*E32</f>
        <v>522416.32433795178</v>
      </c>
      <c r="R32" s="10"/>
    </row>
    <row r="33" spans="1:22" ht="180">
      <c r="A33" s="9"/>
      <c r="B33" s="2">
        <v>22</v>
      </c>
      <c r="C33" s="24" t="s">
        <v>37</v>
      </c>
      <c r="D33" s="26" t="s">
        <v>15</v>
      </c>
      <c r="E33" s="47">
        <v>6</v>
      </c>
      <c r="F33" s="54">
        <v>1650000</v>
      </c>
      <c r="G33" s="54">
        <f t="shared" si="0"/>
        <v>9900000</v>
      </c>
      <c r="H33" s="17">
        <v>1485000</v>
      </c>
      <c r="I33" s="17">
        <f t="shared" si="1"/>
        <v>8910000</v>
      </c>
      <c r="J33" s="17">
        <v>950000</v>
      </c>
      <c r="K33" s="17">
        <f t="shared" si="2"/>
        <v>5700000</v>
      </c>
      <c r="L33" s="17">
        <v>1550420</v>
      </c>
      <c r="M33" s="17">
        <f t="shared" si="3"/>
        <v>9302520</v>
      </c>
      <c r="N33" s="17">
        <f t="shared" si="4"/>
        <v>1408855</v>
      </c>
      <c r="O33" s="17">
        <f t="shared" si="5"/>
        <v>950000</v>
      </c>
      <c r="P33" s="17">
        <f t="shared" si="6"/>
        <v>1343598.7059342023</v>
      </c>
      <c r="Q33" s="18">
        <f>P33*E33</f>
        <v>8061592.2356052138</v>
      </c>
      <c r="R33" s="10"/>
    </row>
    <row r="34" spans="1:22" ht="150">
      <c r="A34" s="9"/>
      <c r="B34" s="2">
        <v>23</v>
      </c>
      <c r="C34" s="22" t="s">
        <v>38</v>
      </c>
      <c r="D34" s="50" t="s">
        <v>15</v>
      </c>
      <c r="E34" s="47">
        <v>48</v>
      </c>
      <c r="F34" s="54">
        <v>2540000</v>
      </c>
      <c r="G34" s="54">
        <f t="shared" si="0"/>
        <v>121920000</v>
      </c>
      <c r="H34" s="17">
        <v>2225000</v>
      </c>
      <c r="I34" s="17">
        <f t="shared" si="1"/>
        <v>106800000</v>
      </c>
      <c r="J34" s="17">
        <v>1200000</v>
      </c>
      <c r="K34" s="17">
        <f t="shared" si="2"/>
        <v>57600000</v>
      </c>
      <c r="L34" s="17">
        <v>2168067</v>
      </c>
      <c r="M34" s="17">
        <f t="shared" si="3"/>
        <v>104067216</v>
      </c>
      <c r="N34" s="17">
        <f t="shared" si="4"/>
        <v>2033266.75</v>
      </c>
      <c r="O34" s="17">
        <f t="shared" si="5"/>
        <v>1200000</v>
      </c>
      <c r="P34" s="17">
        <f t="shared" si="6"/>
        <v>1871158.8488651842</v>
      </c>
      <c r="Q34" s="18">
        <f>P34*E34</f>
        <v>89815624.745528847</v>
      </c>
      <c r="R34" s="10"/>
    </row>
    <row r="35" spans="1:22" ht="30">
      <c r="A35" s="9"/>
      <c r="B35" s="2">
        <v>24</v>
      </c>
      <c r="C35" s="25" t="s">
        <v>39</v>
      </c>
      <c r="D35" s="26" t="s">
        <v>40</v>
      </c>
      <c r="E35" s="47">
        <v>4</v>
      </c>
      <c r="F35" s="55">
        <v>1354000</v>
      </c>
      <c r="G35" s="54">
        <f t="shared" si="0"/>
        <v>5416000</v>
      </c>
      <c r="H35" s="17">
        <v>1865000</v>
      </c>
      <c r="I35" s="17">
        <f t="shared" si="1"/>
        <v>7460000</v>
      </c>
      <c r="J35" s="17">
        <v>2100000</v>
      </c>
      <c r="K35" s="17">
        <f t="shared" si="2"/>
        <v>8400000</v>
      </c>
      <c r="L35" s="70">
        <v>0</v>
      </c>
      <c r="M35" s="17">
        <f t="shared" si="3"/>
        <v>0</v>
      </c>
      <c r="N35" s="17">
        <f t="shared" si="4"/>
        <v>1329750</v>
      </c>
      <c r="O35" s="17">
        <f>MIN(F35,H35,J35)</f>
        <v>1354000</v>
      </c>
      <c r="P35" s="17">
        <f>HARMEAN(F35,H35,J35)</f>
        <v>1713369.3623446573</v>
      </c>
      <c r="Q35" s="18">
        <f>P35*E35</f>
        <v>6853477.4493786292</v>
      </c>
      <c r="R35" s="10"/>
    </row>
    <row r="36" spans="1:22" ht="60">
      <c r="A36" s="9"/>
      <c r="B36" s="2">
        <v>25</v>
      </c>
      <c r="C36" s="25" t="s">
        <v>41</v>
      </c>
      <c r="D36" s="26" t="s">
        <v>15</v>
      </c>
      <c r="E36" s="47">
        <v>31</v>
      </c>
      <c r="F36" s="54">
        <v>1200000</v>
      </c>
      <c r="G36" s="54">
        <f t="shared" si="0"/>
        <v>37200000</v>
      </c>
      <c r="H36" s="17">
        <v>1050000</v>
      </c>
      <c r="I36" s="17">
        <f t="shared" si="1"/>
        <v>32550000</v>
      </c>
      <c r="J36" s="17">
        <v>900000</v>
      </c>
      <c r="K36" s="17">
        <f t="shared" si="2"/>
        <v>27900000</v>
      </c>
      <c r="L36" s="17">
        <v>1142857</v>
      </c>
      <c r="M36" s="17">
        <f t="shared" si="3"/>
        <v>35428567</v>
      </c>
      <c r="N36" s="17">
        <f t="shared" si="4"/>
        <v>1073214.25</v>
      </c>
      <c r="O36" s="17">
        <f t="shared" si="5"/>
        <v>900000</v>
      </c>
      <c r="P36" s="17">
        <f t="shared" si="6"/>
        <v>1060494.4458391566</v>
      </c>
      <c r="Q36" s="18">
        <f>P36*E36</f>
        <v>32875327.821013857</v>
      </c>
      <c r="R36" s="10"/>
    </row>
    <row r="37" spans="1:22" ht="45">
      <c r="A37" s="9"/>
      <c r="B37" s="2">
        <v>26</v>
      </c>
      <c r="C37" s="25" t="s">
        <v>42</v>
      </c>
      <c r="D37" s="26" t="s">
        <v>15</v>
      </c>
      <c r="E37" s="47">
        <v>7</v>
      </c>
      <c r="F37" s="54">
        <v>890000</v>
      </c>
      <c r="G37" s="54">
        <f t="shared" si="0"/>
        <v>6230000</v>
      </c>
      <c r="H37" s="17">
        <v>986000</v>
      </c>
      <c r="I37" s="17">
        <f t="shared" si="1"/>
        <v>6902000</v>
      </c>
      <c r="J37" s="17">
        <v>1200000</v>
      </c>
      <c r="K37" s="17">
        <f t="shared" si="2"/>
        <v>8400000</v>
      </c>
      <c r="L37" s="17">
        <v>1056387</v>
      </c>
      <c r="M37" s="17">
        <f t="shared" si="3"/>
        <v>7394709</v>
      </c>
      <c r="N37" s="17">
        <f t="shared" si="4"/>
        <v>1033096.75</v>
      </c>
      <c r="O37" s="17">
        <f t="shared" si="5"/>
        <v>890000</v>
      </c>
      <c r="P37" s="17">
        <f t="shared" si="6"/>
        <v>1020994.0880324139</v>
      </c>
      <c r="Q37" s="18">
        <f>P37*E37</f>
        <v>7146958.6162268966</v>
      </c>
      <c r="R37" s="10"/>
    </row>
    <row r="38" spans="1:22" ht="165">
      <c r="A38" s="9"/>
      <c r="B38" s="2">
        <v>27</v>
      </c>
      <c r="C38" s="25" t="s">
        <v>43</v>
      </c>
      <c r="D38" s="26" t="s">
        <v>15</v>
      </c>
      <c r="E38" s="47">
        <v>1</v>
      </c>
      <c r="F38" s="54">
        <v>485000</v>
      </c>
      <c r="G38" s="54">
        <f t="shared" si="0"/>
        <v>485000</v>
      </c>
      <c r="H38" s="17">
        <v>562000</v>
      </c>
      <c r="I38" s="17">
        <f t="shared" si="1"/>
        <v>562000</v>
      </c>
      <c r="J38" s="17">
        <v>600000</v>
      </c>
      <c r="K38" s="17">
        <f t="shared" si="2"/>
        <v>600000</v>
      </c>
      <c r="L38" s="17">
        <v>756303</v>
      </c>
      <c r="M38" s="17">
        <f t="shared" si="3"/>
        <v>756303</v>
      </c>
      <c r="N38" s="17">
        <f t="shared" si="4"/>
        <v>600825.75</v>
      </c>
      <c r="O38" s="17">
        <f t="shared" si="5"/>
        <v>485000</v>
      </c>
      <c r="P38" s="17">
        <f t="shared" si="6"/>
        <v>585642.69248516276</v>
      </c>
      <c r="Q38" s="18">
        <f>P38*E38</f>
        <v>585642.69248516276</v>
      </c>
      <c r="R38" s="10"/>
    </row>
    <row r="39" spans="1:22" ht="165">
      <c r="A39" s="9"/>
      <c r="B39" s="2">
        <v>28</v>
      </c>
      <c r="C39" s="25" t="s">
        <v>44</v>
      </c>
      <c r="D39" s="26" t="s">
        <v>15</v>
      </c>
      <c r="E39" s="47">
        <v>2</v>
      </c>
      <c r="F39" s="54">
        <v>485000</v>
      </c>
      <c r="G39" s="54">
        <f t="shared" si="0"/>
        <v>970000</v>
      </c>
      <c r="H39" s="17">
        <v>562000</v>
      </c>
      <c r="I39" s="17">
        <f t="shared" si="1"/>
        <v>1124000</v>
      </c>
      <c r="J39" s="17">
        <v>600000</v>
      </c>
      <c r="K39" s="17">
        <f t="shared" si="2"/>
        <v>1200000</v>
      </c>
      <c r="L39" s="17">
        <v>756303</v>
      </c>
      <c r="M39" s="17">
        <f t="shared" si="3"/>
        <v>1512606</v>
      </c>
      <c r="N39" s="17">
        <f t="shared" si="4"/>
        <v>600825.75</v>
      </c>
      <c r="O39" s="17">
        <f t="shared" si="5"/>
        <v>485000</v>
      </c>
      <c r="P39" s="17">
        <f t="shared" si="6"/>
        <v>585642.69248516276</v>
      </c>
      <c r="Q39" s="18">
        <f>P39*E39</f>
        <v>1171285.3849703255</v>
      </c>
      <c r="R39" s="10"/>
    </row>
    <row r="40" spans="1:22" ht="165">
      <c r="A40" s="9"/>
      <c r="B40" s="2">
        <v>29</v>
      </c>
      <c r="C40" s="25" t="s">
        <v>45</v>
      </c>
      <c r="D40" s="26" t="s">
        <v>15</v>
      </c>
      <c r="E40" s="47">
        <v>3</v>
      </c>
      <c r="F40" s="54">
        <v>485000</v>
      </c>
      <c r="G40" s="54">
        <f t="shared" si="0"/>
        <v>1455000</v>
      </c>
      <c r="H40" s="17">
        <v>562000</v>
      </c>
      <c r="I40" s="17">
        <f t="shared" si="1"/>
        <v>1686000</v>
      </c>
      <c r="J40" s="17">
        <v>600000</v>
      </c>
      <c r="K40" s="17">
        <f t="shared" si="2"/>
        <v>1800000</v>
      </c>
      <c r="L40" s="17">
        <v>756303</v>
      </c>
      <c r="M40" s="17">
        <f t="shared" si="3"/>
        <v>2268909</v>
      </c>
      <c r="N40" s="17">
        <f t="shared" si="4"/>
        <v>600825.75</v>
      </c>
      <c r="O40" s="17">
        <f t="shared" si="5"/>
        <v>485000</v>
      </c>
      <c r="P40" s="17">
        <f t="shared" si="6"/>
        <v>585642.69248516276</v>
      </c>
      <c r="Q40" s="18">
        <f>P40*E40</f>
        <v>1756928.0774554883</v>
      </c>
      <c r="R40" s="10"/>
    </row>
    <row r="41" spans="1:22" ht="135">
      <c r="A41" s="9"/>
      <c r="B41" s="2">
        <v>30</v>
      </c>
      <c r="C41" s="25" t="s">
        <v>46</v>
      </c>
      <c r="D41" s="26" t="s">
        <v>15</v>
      </c>
      <c r="E41" s="47">
        <v>3</v>
      </c>
      <c r="F41" s="54">
        <v>2354000</v>
      </c>
      <c r="G41" s="54">
        <f t="shared" si="0"/>
        <v>7062000</v>
      </c>
      <c r="H41" s="17">
        <v>1863000</v>
      </c>
      <c r="I41" s="17">
        <f t="shared" si="1"/>
        <v>5589000</v>
      </c>
      <c r="J41" s="17">
        <v>950000</v>
      </c>
      <c r="K41" s="17">
        <f t="shared" si="2"/>
        <v>2850000</v>
      </c>
      <c r="L41" s="17">
        <v>1260504</v>
      </c>
      <c r="M41" s="17">
        <f t="shared" si="3"/>
        <v>3781512</v>
      </c>
      <c r="N41" s="17">
        <f t="shared" si="4"/>
        <v>1606876</v>
      </c>
      <c r="O41" s="17">
        <f t="shared" si="5"/>
        <v>950000</v>
      </c>
      <c r="P41" s="17">
        <f t="shared" si="6"/>
        <v>1424733.5383812701</v>
      </c>
      <c r="Q41" s="18">
        <f>P41*E41</f>
        <v>4274200.6151438104</v>
      </c>
      <c r="R41" s="10"/>
    </row>
    <row r="42" spans="1:22" ht="150">
      <c r="A42" s="9"/>
      <c r="B42" s="2">
        <v>31</v>
      </c>
      <c r="C42" s="25" t="s">
        <v>47</v>
      </c>
      <c r="D42" s="26" t="s">
        <v>15</v>
      </c>
      <c r="E42" s="47">
        <v>6</v>
      </c>
      <c r="F42" s="54">
        <v>1358000</v>
      </c>
      <c r="G42" s="54">
        <f t="shared" si="0"/>
        <v>8148000</v>
      </c>
      <c r="H42" s="17">
        <v>976000</v>
      </c>
      <c r="I42" s="17">
        <f t="shared" si="1"/>
        <v>5856000</v>
      </c>
      <c r="J42" s="17">
        <v>750000</v>
      </c>
      <c r="K42" s="17">
        <f t="shared" si="2"/>
        <v>4500000</v>
      </c>
      <c r="L42" s="17">
        <v>704202</v>
      </c>
      <c r="M42" s="17">
        <f t="shared" si="3"/>
        <v>4225212</v>
      </c>
      <c r="N42" s="17">
        <f t="shared" si="4"/>
        <v>947050.5</v>
      </c>
      <c r="O42" s="17">
        <f t="shared" si="5"/>
        <v>704202</v>
      </c>
      <c r="P42" s="17">
        <f t="shared" si="6"/>
        <v>886063.80026978452</v>
      </c>
      <c r="Q42" s="18">
        <f>P42*E42</f>
        <v>5316382.8016187074</v>
      </c>
      <c r="R42" s="10"/>
    </row>
    <row r="43" spans="1:22" ht="150">
      <c r="A43" s="9"/>
      <c r="B43" s="2">
        <v>32</v>
      </c>
      <c r="C43" s="25" t="s">
        <v>48</v>
      </c>
      <c r="D43" s="26" t="s">
        <v>15</v>
      </c>
      <c r="E43" s="47">
        <v>2</v>
      </c>
      <c r="F43" s="54">
        <v>6980000</v>
      </c>
      <c r="G43" s="54">
        <f t="shared" si="0"/>
        <v>13960000</v>
      </c>
      <c r="H43" s="17">
        <v>5254000</v>
      </c>
      <c r="I43" s="17">
        <f t="shared" si="1"/>
        <v>10508000</v>
      </c>
      <c r="J43" s="17">
        <v>2500000</v>
      </c>
      <c r="K43" s="17">
        <f t="shared" si="2"/>
        <v>5000000</v>
      </c>
      <c r="L43" s="17">
        <v>4901681</v>
      </c>
      <c r="M43" s="17">
        <f t="shared" si="3"/>
        <v>9803362</v>
      </c>
      <c r="N43" s="17">
        <f t="shared" si="4"/>
        <v>4908920.25</v>
      </c>
      <c r="O43" s="17">
        <f t="shared" si="5"/>
        <v>2500000</v>
      </c>
      <c r="P43" s="17">
        <f t="shared" si="6"/>
        <v>4266169.3061372479</v>
      </c>
      <c r="Q43" s="18">
        <f>P43*E43</f>
        <v>8532338.6122744959</v>
      </c>
      <c r="R43" s="10"/>
    </row>
    <row r="44" spans="1:22" ht="90">
      <c r="A44" s="9"/>
      <c r="B44" s="2">
        <v>33</v>
      </c>
      <c r="C44" s="21" t="s">
        <v>49</v>
      </c>
      <c r="D44" s="26" t="s">
        <v>15</v>
      </c>
      <c r="E44" s="47">
        <v>2</v>
      </c>
      <c r="F44" s="54">
        <v>4250000</v>
      </c>
      <c r="G44" s="54">
        <f t="shared" si="0"/>
        <v>8500000</v>
      </c>
      <c r="H44" s="17">
        <v>4825000</v>
      </c>
      <c r="I44" s="17">
        <f t="shared" si="1"/>
        <v>9650000</v>
      </c>
      <c r="J44" s="17">
        <v>1800000</v>
      </c>
      <c r="K44" s="17">
        <f t="shared" si="2"/>
        <v>3600000</v>
      </c>
      <c r="L44" s="17">
        <v>2605042</v>
      </c>
      <c r="M44" s="17">
        <f t="shared" si="3"/>
        <v>5210084</v>
      </c>
      <c r="N44" s="17">
        <f t="shared" si="4"/>
        <v>3370010.5</v>
      </c>
      <c r="O44" s="17">
        <f t="shared" si="5"/>
        <v>1800000</v>
      </c>
      <c r="P44" s="17">
        <f t="shared" si="6"/>
        <v>2894409.3503991519</v>
      </c>
      <c r="Q44" s="18">
        <f>P44*E44</f>
        <v>5788818.7007983038</v>
      </c>
      <c r="R44" s="10"/>
      <c r="V44" s="3"/>
    </row>
    <row r="45" spans="1:22" ht="30">
      <c r="A45" s="9"/>
      <c r="B45" s="2">
        <v>34</v>
      </c>
      <c r="C45" s="25" t="s">
        <v>50</v>
      </c>
      <c r="D45" s="26" t="s">
        <v>15</v>
      </c>
      <c r="E45" s="47">
        <v>18</v>
      </c>
      <c r="F45" s="55">
        <v>1945000</v>
      </c>
      <c r="G45" s="54">
        <f t="shared" si="0"/>
        <v>35010000</v>
      </c>
      <c r="H45" s="17">
        <v>1987000</v>
      </c>
      <c r="I45" s="17">
        <f t="shared" si="1"/>
        <v>35766000</v>
      </c>
      <c r="J45" s="17">
        <v>1000000</v>
      </c>
      <c r="K45" s="17">
        <f t="shared" si="2"/>
        <v>18000000</v>
      </c>
      <c r="L45" s="17">
        <v>2941176</v>
      </c>
      <c r="M45" s="17">
        <f t="shared" si="3"/>
        <v>52941168</v>
      </c>
      <c r="N45" s="17">
        <f t="shared" si="4"/>
        <v>1968294</v>
      </c>
      <c r="O45" s="17">
        <f t="shared" si="5"/>
        <v>1000000</v>
      </c>
      <c r="P45" s="17">
        <f t="shared" si="6"/>
        <v>1696777.2982975559</v>
      </c>
      <c r="Q45" s="18">
        <f>P45*E45</f>
        <v>30541991.369356006</v>
      </c>
      <c r="R45" s="10"/>
      <c r="U45" s="4"/>
      <c r="V45" s="3"/>
    </row>
    <row r="46" spans="1:22" ht="18.95">
      <c r="A46" s="9"/>
      <c r="B46" s="2">
        <v>35</v>
      </c>
      <c r="C46" s="24" t="s">
        <v>51</v>
      </c>
      <c r="D46" s="26" t="s">
        <v>15</v>
      </c>
      <c r="E46" s="47">
        <v>3</v>
      </c>
      <c r="F46" s="55">
        <v>524000</v>
      </c>
      <c r="G46" s="54">
        <f t="shared" si="0"/>
        <v>1572000</v>
      </c>
      <c r="H46" s="17">
        <v>473000</v>
      </c>
      <c r="I46" s="17">
        <f t="shared" si="1"/>
        <v>1419000</v>
      </c>
      <c r="J46" s="17">
        <v>300000</v>
      </c>
      <c r="K46" s="17">
        <f t="shared" si="2"/>
        <v>900000</v>
      </c>
      <c r="L46" s="17">
        <v>478151</v>
      </c>
      <c r="M46" s="17">
        <f t="shared" si="3"/>
        <v>1434453</v>
      </c>
      <c r="N46" s="17">
        <f t="shared" si="4"/>
        <v>443787.75</v>
      </c>
      <c r="O46" s="17">
        <f t="shared" si="5"/>
        <v>300000</v>
      </c>
      <c r="P46" s="17">
        <f t="shared" si="6"/>
        <v>423402.07969635713</v>
      </c>
      <c r="Q46" s="18">
        <f>P46*E46</f>
        <v>1270206.2390890713</v>
      </c>
      <c r="R46" s="10"/>
    </row>
    <row r="47" spans="1:22" ht="90">
      <c r="A47" s="9"/>
      <c r="B47" s="2">
        <v>36</v>
      </c>
      <c r="C47" s="21" t="s">
        <v>52</v>
      </c>
      <c r="D47" s="26" t="s">
        <v>15</v>
      </c>
      <c r="E47" s="47">
        <v>3</v>
      </c>
      <c r="F47" s="54">
        <v>587000</v>
      </c>
      <c r="G47" s="54">
        <f t="shared" si="0"/>
        <v>1761000</v>
      </c>
      <c r="H47" s="17">
        <v>493000</v>
      </c>
      <c r="I47" s="17">
        <f t="shared" si="1"/>
        <v>1479000</v>
      </c>
      <c r="J47" s="17">
        <v>450000</v>
      </c>
      <c r="K47" s="17">
        <f t="shared" si="2"/>
        <v>1350000</v>
      </c>
      <c r="L47" s="17">
        <v>382353</v>
      </c>
      <c r="M47" s="17">
        <f t="shared" si="3"/>
        <v>1147059</v>
      </c>
      <c r="N47" s="17">
        <f t="shared" si="4"/>
        <v>478088.25</v>
      </c>
      <c r="O47" s="17">
        <f t="shared" si="5"/>
        <v>382353</v>
      </c>
      <c r="P47" s="17">
        <f t="shared" si="6"/>
        <v>466767.25036028458</v>
      </c>
      <c r="Q47" s="18">
        <f>P47*E47</f>
        <v>1400301.7510808539</v>
      </c>
      <c r="R47" s="10"/>
    </row>
    <row r="48" spans="1:22" ht="18.95">
      <c r="A48" s="9"/>
      <c r="B48" s="2">
        <v>37</v>
      </c>
      <c r="C48" s="25" t="s">
        <v>53</v>
      </c>
      <c r="D48" s="26" t="s">
        <v>15</v>
      </c>
      <c r="E48" s="47">
        <v>6</v>
      </c>
      <c r="F48" s="55">
        <v>342000</v>
      </c>
      <c r="G48" s="54">
        <f t="shared" si="0"/>
        <v>2052000</v>
      </c>
      <c r="H48" s="17">
        <v>272650</v>
      </c>
      <c r="I48" s="17">
        <f t="shared" si="1"/>
        <v>1635900</v>
      </c>
      <c r="J48" s="17">
        <v>323000</v>
      </c>
      <c r="K48" s="17">
        <f t="shared" si="2"/>
        <v>1938000</v>
      </c>
      <c r="L48" s="17">
        <v>292857</v>
      </c>
      <c r="M48" s="17">
        <f t="shared" si="3"/>
        <v>1757142</v>
      </c>
      <c r="N48" s="17">
        <f t="shared" si="4"/>
        <v>307626.75</v>
      </c>
      <c r="O48" s="17">
        <f t="shared" si="5"/>
        <v>272650</v>
      </c>
      <c r="P48" s="17">
        <f t="shared" si="6"/>
        <v>305290.06232910784</v>
      </c>
      <c r="Q48" s="18">
        <f>P48*E48</f>
        <v>1831740.3739746469</v>
      </c>
      <c r="R48" s="10"/>
    </row>
    <row r="49" spans="1:18" ht="75.95">
      <c r="A49" s="9"/>
      <c r="B49" s="2">
        <v>38</v>
      </c>
      <c r="C49" s="29" t="s">
        <v>54</v>
      </c>
      <c r="D49" s="26" t="s">
        <v>15</v>
      </c>
      <c r="E49" s="47">
        <v>2</v>
      </c>
      <c r="F49" s="54">
        <v>2987000</v>
      </c>
      <c r="G49" s="54">
        <f t="shared" si="0"/>
        <v>5974000</v>
      </c>
      <c r="H49" s="17">
        <v>3150000</v>
      </c>
      <c r="I49" s="17">
        <f t="shared" si="1"/>
        <v>6300000</v>
      </c>
      <c r="J49" s="17">
        <v>4600000</v>
      </c>
      <c r="K49" s="17">
        <f t="shared" si="2"/>
        <v>9200000</v>
      </c>
      <c r="L49" s="17">
        <v>3315126</v>
      </c>
      <c r="M49" s="17">
        <f t="shared" si="3"/>
        <v>6630252</v>
      </c>
      <c r="N49" s="17">
        <f t="shared" si="4"/>
        <v>3513031.5</v>
      </c>
      <c r="O49" s="17">
        <f t="shared" si="5"/>
        <v>2987000</v>
      </c>
      <c r="P49" s="17">
        <f t="shared" si="6"/>
        <v>3415057.5212091822</v>
      </c>
      <c r="Q49" s="18">
        <f>P49*E49</f>
        <v>6830115.0424183644</v>
      </c>
      <c r="R49" s="10"/>
    </row>
    <row r="50" spans="1:18" ht="90.95">
      <c r="A50" s="9"/>
      <c r="B50" s="2">
        <v>39</v>
      </c>
      <c r="C50" s="29" t="s">
        <v>55</v>
      </c>
      <c r="D50" s="26" t="s">
        <v>15</v>
      </c>
      <c r="E50" s="47">
        <v>1</v>
      </c>
      <c r="F50" s="54">
        <v>9370000</v>
      </c>
      <c r="G50" s="54">
        <f t="shared" si="0"/>
        <v>9370000</v>
      </c>
      <c r="H50" s="17">
        <v>11365000</v>
      </c>
      <c r="I50" s="17">
        <f t="shared" si="1"/>
        <v>11365000</v>
      </c>
      <c r="J50" s="17">
        <v>8000000</v>
      </c>
      <c r="K50" s="17">
        <f t="shared" si="2"/>
        <v>8000000</v>
      </c>
      <c r="L50" s="17">
        <v>12394958</v>
      </c>
      <c r="M50" s="17">
        <f t="shared" si="3"/>
        <v>12394958</v>
      </c>
      <c r="N50" s="17">
        <f t="shared" si="4"/>
        <v>10282489.5</v>
      </c>
      <c r="O50" s="17">
        <f t="shared" si="5"/>
        <v>8000000</v>
      </c>
      <c r="P50" s="17">
        <f t="shared" si="6"/>
        <v>9990234.7161024213</v>
      </c>
      <c r="Q50" s="18">
        <f>P50*E50</f>
        <v>9990234.7161024213</v>
      </c>
      <c r="R50" s="10"/>
    </row>
    <row r="51" spans="1:18" ht="105">
      <c r="A51" s="9"/>
      <c r="B51" s="2">
        <v>40</v>
      </c>
      <c r="C51" s="25" t="s">
        <v>56</v>
      </c>
      <c r="D51" s="26" t="s">
        <v>15</v>
      </c>
      <c r="E51" s="47">
        <v>5</v>
      </c>
      <c r="F51" s="54">
        <v>8970000</v>
      </c>
      <c r="G51" s="54">
        <f t="shared" si="0"/>
        <v>44850000</v>
      </c>
      <c r="H51" s="17">
        <v>7343000</v>
      </c>
      <c r="I51" s="17">
        <f t="shared" si="1"/>
        <v>36715000</v>
      </c>
      <c r="J51" s="17">
        <v>6500000</v>
      </c>
      <c r="K51" s="17">
        <f t="shared" si="2"/>
        <v>32500000</v>
      </c>
      <c r="L51" s="17">
        <v>4033613</v>
      </c>
      <c r="M51" s="17">
        <f t="shared" si="3"/>
        <v>20168065</v>
      </c>
      <c r="N51" s="17">
        <f t="shared" si="4"/>
        <v>6711653.25</v>
      </c>
      <c r="O51" s="17">
        <f t="shared" si="5"/>
        <v>4033613</v>
      </c>
      <c r="P51" s="17">
        <f t="shared" si="6"/>
        <v>6159250.2895560451</v>
      </c>
      <c r="Q51" s="18">
        <f>P51*E51</f>
        <v>30796251.447780225</v>
      </c>
      <c r="R51" s="10"/>
    </row>
    <row r="52" spans="1:18" ht="75.95">
      <c r="A52" s="9"/>
      <c r="B52" s="2">
        <v>41</v>
      </c>
      <c r="C52" s="29" t="s">
        <v>57</v>
      </c>
      <c r="D52" s="26" t="s">
        <v>15</v>
      </c>
      <c r="E52" s="47">
        <v>1</v>
      </c>
      <c r="F52" s="54">
        <v>10400000</v>
      </c>
      <c r="G52" s="54">
        <f t="shared" si="0"/>
        <v>10400000</v>
      </c>
      <c r="H52" s="17">
        <v>9730000</v>
      </c>
      <c r="I52" s="17">
        <f t="shared" si="1"/>
        <v>9730000</v>
      </c>
      <c r="J52" s="17">
        <v>9500000</v>
      </c>
      <c r="K52" s="17">
        <f t="shared" si="2"/>
        <v>9500000</v>
      </c>
      <c r="L52" s="17">
        <v>10344538</v>
      </c>
      <c r="M52" s="17">
        <f t="shared" si="3"/>
        <v>10344538</v>
      </c>
      <c r="N52" s="17">
        <f t="shared" si="4"/>
        <v>9993634.5</v>
      </c>
      <c r="O52" s="17">
        <f t="shared" si="5"/>
        <v>9500000</v>
      </c>
      <c r="P52" s="17">
        <f t="shared" si="6"/>
        <v>9978513.7719054408</v>
      </c>
      <c r="Q52" s="18">
        <f>P52*E52</f>
        <v>9978513.7719054408</v>
      </c>
      <c r="R52" s="10"/>
    </row>
    <row r="53" spans="1:18" ht="30">
      <c r="A53" s="9"/>
      <c r="B53" s="2">
        <v>42</v>
      </c>
      <c r="C53" s="25" t="s">
        <v>58</v>
      </c>
      <c r="D53" s="26" t="s">
        <v>15</v>
      </c>
      <c r="E53" s="47">
        <v>11</v>
      </c>
      <c r="F53" s="55">
        <v>1120000</v>
      </c>
      <c r="G53" s="54">
        <f t="shared" si="0"/>
        <v>12320000</v>
      </c>
      <c r="H53" s="17">
        <v>1350000</v>
      </c>
      <c r="I53" s="17">
        <f t="shared" si="1"/>
        <v>14850000</v>
      </c>
      <c r="J53" s="17">
        <v>1500000</v>
      </c>
      <c r="K53" s="17">
        <f t="shared" si="2"/>
        <v>16500000</v>
      </c>
      <c r="L53" s="17">
        <v>1211765</v>
      </c>
      <c r="M53" s="17">
        <f t="shared" si="3"/>
        <v>13329415</v>
      </c>
      <c r="N53" s="17">
        <f t="shared" si="4"/>
        <v>1295441.25</v>
      </c>
      <c r="O53" s="17">
        <f t="shared" si="5"/>
        <v>1120000</v>
      </c>
      <c r="P53" s="17">
        <f t="shared" si="6"/>
        <v>1279792.3384749915</v>
      </c>
      <c r="Q53" s="18">
        <f>P53*E53</f>
        <v>14077715.723224906</v>
      </c>
      <c r="R53" s="10"/>
    </row>
    <row r="54" spans="1:18" ht="120">
      <c r="A54" s="9"/>
      <c r="B54" s="2">
        <v>43</v>
      </c>
      <c r="C54" s="25" t="s">
        <v>59</v>
      </c>
      <c r="D54" s="26" t="s">
        <v>15</v>
      </c>
      <c r="E54" s="47">
        <v>3</v>
      </c>
      <c r="F54" s="54">
        <v>13720000</v>
      </c>
      <c r="G54" s="54">
        <f t="shared" si="0"/>
        <v>41160000</v>
      </c>
      <c r="H54" s="17">
        <v>14832000</v>
      </c>
      <c r="I54" s="17">
        <f t="shared" si="1"/>
        <v>44496000</v>
      </c>
      <c r="J54" s="17">
        <v>12000000</v>
      </c>
      <c r="K54" s="17">
        <f t="shared" si="2"/>
        <v>36000000</v>
      </c>
      <c r="L54" s="17">
        <v>15126050</v>
      </c>
      <c r="M54" s="17">
        <f t="shared" si="3"/>
        <v>45378150</v>
      </c>
      <c r="N54" s="17">
        <f t="shared" si="4"/>
        <v>13919512.5</v>
      </c>
      <c r="O54" s="17">
        <f t="shared" si="5"/>
        <v>12000000</v>
      </c>
      <c r="P54" s="17">
        <f t="shared" si="6"/>
        <v>13804883.565774171</v>
      </c>
      <c r="Q54" s="18">
        <f>P54*E54</f>
        <v>41414650.69732251</v>
      </c>
      <c r="R54" s="10"/>
    </row>
    <row r="55" spans="1:18" ht="60">
      <c r="A55" s="9"/>
      <c r="B55" s="2">
        <v>44</v>
      </c>
      <c r="C55" s="24" t="s">
        <v>60</v>
      </c>
      <c r="D55" s="26" t="s">
        <v>15</v>
      </c>
      <c r="E55" s="47">
        <v>1</v>
      </c>
      <c r="F55" s="54">
        <v>5125000</v>
      </c>
      <c r="G55" s="54">
        <f t="shared" si="0"/>
        <v>5125000</v>
      </c>
      <c r="H55" s="17">
        <v>4837000</v>
      </c>
      <c r="I55" s="17">
        <f t="shared" si="1"/>
        <v>4837000</v>
      </c>
      <c r="J55" s="17">
        <v>1000000</v>
      </c>
      <c r="K55" s="17">
        <f t="shared" si="2"/>
        <v>1000000</v>
      </c>
      <c r="L55" s="17">
        <v>2283193</v>
      </c>
      <c r="M55" s="17">
        <f t="shared" si="3"/>
        <v>2283193</v>
      </c>
      <c r="N55" s="17">
        <f t="shared" si="4"/>
        <v>3311298.25</v>
      </c>
      <c r="O55" s="17">
        <f t="shared" si="5"/>
        <v>1000000</v>
      </c>
      <c r="P55" s="17">
        <f t="shared" si="6"/>
        <v>2174096.4371653404</v>
      </c>
      <c r="Q55" s="18">
        <f>P55*E55</f>
        <v>2174096.4371653404</v>
      </c>
      <c r="R55" s="10"/>
    </row>
    <row r="56" spans="1:18" ht="45">
      <c r="A56" s="9"/>
      <c r="B56" s="2">
        <v>45</v>
      </c>
      <c r="C56" s="25" t="s">
        <v>61</v>
      </c>
      <c r="D56" s="26" t="s">
        <v>15</v>
      </c>
      <c r="E56" s="47">
        <v>14</v>
      </c>
      <c r="F56" s="54">
        <v>865000</v>
      </c>
      <c r="G56" s="54">
        <f t="shared" si="0"/>
        <v>12110000</v>
      </c>
      <c r="H56" s="17">
        <v>735000</v>
      </c>
      <c r="I56" s="17">
        <f t="shared" si="1"/>
        <v>10290000</v>
      </c>
      <c r="J56" s="17">
        <v>850000</v>
      </c>
      <c r="K56" s="17">
        <f t="shared" si="2"/>
        <v>11900000</v>
      </c>
      <c r="L56" s="17">
        <v>1050420</v>
      </c>
      <c r="M56" s="17">
        <f t="shared" si="3"/>
        <v>14705880</v>
      </c>
      <c r="N56" s="17">
        <f t="shared" si="4"/>
        <v>875105</v>
      </c>
      <c r="O56" s="17">
        <f t="shared" si="5"/>
        <v>735000</v>
      </c>
      <c r="P56" s="17">
        <f t="shared" si="6"/>
        <v>861125.37951294822</v>
      </c>
      <c r="Q56" s="18">
        <f>P56*E56</f>
        <v>12055755.313181276</v>
      </c>
      <c r="R56" s="10"/>
    </row>
    <row r="57" spans="1:18" ht="105">
      <c r="A57" s="9"/>
      <c r="B57" s="2">
        <v>46</v>
      </c>
      <c r="C57" s="30" t="s">
        <v>62</v>
      </c>
      <c r="D57" s="51" t="s">
        <v>15</v>
      </c>
      <c r="E57" s="47">
        <v>1</v>
      </c>
      <c r="F57" s="54">
        <v>442000</v>
      </c>
      <c r="G57" s="54">
        <f t="shared" si="0"/>
        <v>442000</v>
      </c>
      <c r="H57" s="17">
        <v>442000</v>
      </c>
      <c r="I57" s="17">
        <f t="shared" si="1"/>
        <v>442000</v>
      </c>
      <c r="J57" s="17">
        <v>600000</v>
      </c>
      <c r="K57" s="17">
        <f t="shared" si="2"/>
        <v>600000</v>
      </c>
      <c r="L57" s="17">
        <v>453782</v>
      </c>
      <c r="M57" s="17">
        <f t="shared" si="3"/>
        <v>453782</v>
      </c>
      <c r="N57" s="17">
        <f t="shared" si="4"/>
        <v>484445.5</v>
      </c>
      <c r="O57" s="17">
        <f t="shared" si="5"/>
        <v>442000</v>
      </c>
      <c r="P57" s="17">
        <f t="shared" si="6"/>
        <v>476459.62589282141</v>
      </c>
      <c r="Q57" s="18">
        <f>P57*E57</f>
        <v>476459.62589282141</v>
      </c>
      <c r="R57" s="10"/>
    </row>
    <row r="58" spans="1:18" ht="210">
      <c r="A58" s="9"/>
      <c r="B58" s="2">
        <v>47</v>
      </c>
      <c r="C58" s="21" t="s">
        <v>63</v>
      </c>
      <c r="D58" s="26" t="s">
        <v>15</v>
      </c>
      <c r="E58" s="47">
        <v>1</v>
      </c>
      <c r="F58" s="54">
        <v>12845000</v>
      </c>
      <c r="G58" s="54">
        <f t="shared" si="0"/>
        <v>12845000</v>
      </c>
      <c r="H58" s="17">
        <v>11835000</v>
      </c>
      <c r="I58" s="17">
        <f t="shared" si="1"/>
        <v>11835000</v>
      </c>
      <c r="J58" s="17">
        <v>12000000</v>
      </c>
      <c r="K58" s="17">
        <f t="shared" si="2"/>
        <v>12000000</v>
      </c>
      <c r="L58" s="17">
        <v>11277311</v>
      </c>
      <c r="M58" s="17">
        <f t="shared" si="3"/>
        <v>11277311</v>
      </c>
      <c r="N58" s="17">
        <f t="shared" si="4"/>
        <v>11989327.75</v>
      </c>
      <c r="O58" s="17">
        <f t="shared" si="5"/>
        <v>11277311</v>
      </c>
      <c r="P58" s="17">
        <f t="shared" si="6"/>
        <v>11963389.644418303</v>
      </c>
      <c r="Q58" s="18">
        <f>P58*E58</f>
        <v>11963389.644418303</v>
      </c>
      <c r="R58" s="10"/>
    </row>
    <row r="59" spans="1:18" ht="72" customHeight="1">
      <c r="A59" s="9"/>
      <c r="B59" s="2">
        <v>48</v>
      </c>
      <c r="C59" s="21" t="s">
        <v>64</v>
      </c>
      <c r="D59" s="26" t="s">
        <v>15</v>
      </c>
      <c r="E59" s="47">
        <v>1</v>
      </c>
      <c r="F59" s="54">
        <v>3658000</v>
      </c>
      <c r="G59" s="54">
        <f t="shared" si="0"/>
        <v>3658000</v>
      </c>
      <c r="H59" s="17">
        <v>2321000</v>
      </c>
      <c r="I59" s="17">
        <f t="shared" si="1"/>
        <v>2321000</v>
      </c>
      <c r="J59" s="17">
        <v>3000000</v>
      </c>
      <c r="K59" s="17">
        <f t="shared" si="2"/>
        <v>3000000</v>
      </c>
      <c r="L59" s="17">
        <v>2411765</v>
      </c>
      <c r="M59" s="17">
        <f t="shared" si="3"/>
        <v>2411765</v>
      </c>
      <c r="N59" s="17">
        <f t="shared" si="4"/>
        <v>2847691.25</v>
      </c>
      <c r="O59" s="17">
        <f t="shared" si="5"/>
        <v>2321000</v>
      </c>
      <c r="P59" s="17">
        <f t="shared" si="6"/>
        <v>2754461.207622149</v>
      </c>
      <c r="Q59" s="18">
        <f>P59*E59</f>
        <v>2754461.207622149</v>
      </c>
      <c r="R59" s="10"/>
    </row>
    <row r="60" spans="1:18" ht="75">
      <c r="A60" s="9"/>
      <c r="B60" s="2">
        <v>49</v>
      </c>
      <c r="C60" s="25" t="s">
        <v>65</v>
      </c>
      <c r="D60" s="26" t="s">
        <v>34</v>
      </c>
      <c r="E60" s="47">
        <v>30</v>
      </c>
      <c r="F60" s="54">
        <v>1000000</v>
      </c>
      <c r="G60" s="54">
        <f t="shared" si="0"/>
        <v>30000000</v>
      </c>
      <c r="H60" s="17">
        <v>882000</v>
      </c>
      <c r="I60" s="17">
        <f t="shared" si="1"/>
        <v>26460000</v>
      </c>
      <c r="J60" s="17">
        <v>900000</v>
      </c>
      <c r="K60" s="17">
        <f t="shared" si="2"/>
        <v>27000000</v>
      </c>
      <c r="L60" s="17">
        <v>721000</v>
      </c>
      <c r="M60" s="17">
        <f t="shared" si="3"/>
        <v>21630000</v>
      </c>
      <c r="N60" s="17">
        <f t="shared" si="4"/>
        <v>875750</v>
      </c>
      <c r="O60" s="17">
        <f t="shared" si="5"/>
        <v>721000</v>
      </c>
      <c r="P60" s="17">
        <f t="shared" si="6"/>
        <v>863583.86448218348</v>
      </c>
      <c r="Q60" s="18">
        <f>P60*E60</f>
        <v>25907515.934465505</v>
      </c>
      <c r="R60" s="10"/>
    </row>
    <row r="61" spans="1:18" ht="75">
      <c r="A61" s="9"/>
      <c r="B61" s="2">
        <v>50</v>
      </c>
      <c r="C61" s="25" t="s">
        <v>66</v>
      </c>
      <c r="D61" s="26" t="s">
        <v>15</v>
      </c>
      <c r="E61" s="47">
        <v>1</v>
      </c>
      <c r="F61" s="54">
        <v>1958000</v>
      </c>
      <c r="G61" s="54">
        <f t="shared" si="0"/>
        <v>1958000</v>
      </c>
      <c r="H61" s="17">
        <v>1183000</v>
      </c>
      <c r="I61" s="17">
        <f t="shared" si="1"/>
        <v>1183000</v>
      </c>
      <c r="J61" s="17">
        <v>1000000</v>
      </c>
      <c r="K61" s="17">
        <f t="shared" si="2"/>
        <v>1000000</v>
      </c>
      <c r="L61" s="17">
        <v>1225210</v>
      </c>
      <c r="M61" s="17">
        <f t="shared" si="3"/>
        <v>1225210</v>
      </c>
      <c r="N61" s="17">
        <f t="shared" si="4"/>
        <v>1341552.5</v>
      </c>
      <c r="O61" s="17">
        <f t="shared" si="5"/>
        <v>1000000</v>
      </c>
      <c r="P61" s="17">
        <f t="shared" si="6"/>
        <v>1260946.4414193612</v>
      </c>
      <c r="Q61" s="18">
        <f>P61*E61</f>
        <v>1260946.4414193612</v>
      </c>
      <c r="R61" s="10"/>
    </row>
    <row r="62" spans="1:18" ht="90">
      <c r="A62" s="9"/>
      <c r="B62" s="2">
        <v>51</v>
      </c>
      <c r="C62" s="21" t="s">
        <v>67</v>
      </c>
      <c r="D62" s="26" t="s">
        <v>15</v>
      </c>
      <c r="E62" s="47">
        <v>65</v>
      </c>
      <c r="F62" s="54">
        <v>625000</v>
      </c>
      <c r="G62" s="54">
        <f t="shared" si="0"/>
        <v>40625000</v>
      </c>
      <c r="H62" s="17">
        <v>483000</v>
      </c>
      <c r="I62" s="17">
        <f t="shared" si="1"/>
        <v>31395000</v>
      </c>
      <c r="J62" s="17">
        <v>350000</v>
      </c>
      <c r="K62" s="17">
        <f t="shared" si="2"/>
        <v>22750000</v>
      </c>
      <c r="L62" s="17">
        <v>695462</v>
      </c>
      <c r="M62" s="17">
        <f t="shared" si="3"/>
        <v>45205030</v>
      </c>
      <c r="N62" s="17">
        <f t="shared" si="4"/>
        <v>538365.5</v>
      </c>
      <c r="O62" s="17">
        <f t="shared" si="5"/>
        <v>350000</v>
      </c>
      <c r="P62" s="17">
        <f t="shared" si="6"/>
        <v>502170.04524947982</v>
      </c>
      <c r="Q62" s="18">
        <f>P62*E62</f>
        <v>32641052.941216189</v>
      </c>
      <c r="R62" s="10"/>
    </row>
    <row r="63" spans="1:18" ht="105">
      <c r="A63" s="9"/>
      <c r="B63" s="2">
        <v>52</v>
      </c>
      <c r="C63" s="21" t="s">
        <v>68</v>
      </c>
      <c r="D63" s="26" t="s">
        <v>15</v>
      </c>
      <c r="E63" s="47">
        <v>60</v>
      </c>
      <c r="F63" s="54">
        <v>584000</v>
      </c>
      <c r="G63" s="54">
        <f t="shared" si="0"/>
        <v>35040000</v>
      </c>
      <c r="H63" s="17">
        <v>421000</v>
      </c>
      <c r="I63" s="17">
        <f t="shared" si="1"/>
        <v>25260000</v>
      </c>
      <c r="J63" s="17">
        <v>300000</v>
      </c>
      <c r="K63" s="17">
        <f t="shared" si="2"/>
        <v>18000000</v>
      </c>
      <c r="L63" s="17">
        <v>605042</v>
      </c>
      <c r="M63" s="17">
        <f t="shared" si="3"/>
        <v>36302520</v>
      </c>
      <c r="N63" s="17">
        <f t="shared" si="4"/>
        <v>477510.5</v>
      </c>
      <c r="O63" s="17">
        <f t="shared" si="5"/>
        <v>300000</v>
      </c>
      <c r="P63" s="17">
        <f t="shared" si="6"/>
        <v>440832.71007110184</v>
      </c>
      <c r="Q63" s="18">
        <f>P63*E63</f>
        <v>26449962.604266111</v>
      </c>
      <c r="R63" s="10"/>
    </row>
    <row r="64" spans="1:18" ht="140.1" customHeight="1">
      <c r="A64" s="9"/>
      <c r="B64" s="2">
        <v>53</v>
      </c>
      <c r="C64" s="21" t="s">
        <v>69</v>
      </c>
      <c r="D64" s="26" t="s">
        <v>15</v>
      </c>
      <c r="E64" s="47">
        <v>54</v>
      </c>
      <c r="F64" s="54">
        <v>978000</v>
      </c>
      <c r="G64" s="54">
        <f t="shared" si="0"/>
        <v>52812000</v>
      </c>
      <c r="H64" s="17">
        <v>772000</v>
      </c>
      <c r="I64" s="17">
        <f t="shared" si="1"/>
        <v>41688000</v>
      </c>
      <c r="J64" s="17">
        <v>450000</v>
      </c>
      <c r="K64" s="17">
        <f t="shared" si="2"/>
        <v>24300000</v>
      </c>
      <c r="L64" s="17">
        <v>962185</v>
      </c>
      <c r="M64" s="17">
        <f t="shared" si="3"/>
        <v>51957990</v>
      </c>
      <c r="N64" s="17">
        <f t="shared" si="4"/>
        <v>790546.25</v>
      </c>
      <c r="O64" s="17">
        <f t="shared" si="5"/>
        <v>450000</v>
      </c>
      <c r="P64" s="17">
        <f t="shared" si="6"/>
        <v>716928.73978306819</v>
      </c>
      <c r="Q64" s="18">
        <f>P64*E64</f>
        <v>38714151.948285684</v>
      </c>
      <c r="R64" s="10"/>
    </row>
    <row r="65" spans="1:18" ht="120">
      <c r="A65" s="9"/>
      <c r="B65" s="2">
        <v>54</v>
      </c>
      <c r="C65" s="21" t="s">
        <v>70</v>
      </c>
      <c r="D65" s="26" t="s">
        <v>15</v>
      </c>
      <c r="E65" s="47">
        <v>15</v>
      </c>
      <c r="F65" s="54">
        <v>2110000</v>
      </c>
      <c r="G65" s="54">
        <f t="shared" si="0"/>
        <v>31650000</v>
      </c>
      <c r="H65" s="17">
        <v>1124000</v>
      </c>
      <c r="I65" s="17">
        <f t="shared" si="1"/>
        <v>16860000</v>
      </c>
      <c r="J65" s="17">
        <v>1200000</v>
      </c>
      <c r="K65" s="17">
        <f t="shared" si="2"/>
        <v>18000000</v>
      </c>
      <c r="L65" s="17">
        <v>1154000</v>
      </c>
      <c r="M65" s="17">
        <f t="shared" si="3"/>
        <v>17310000</v>
      </c>
      <c r="N65" s="17">
        <f t="shared" si="4"/>
        <v>1397000</v>
      </c>
      <c r="O65" s="17">
        <f t="shared" si="5"/>
        <v>1124000</v>
      </c>
      <c r="P65" s="17">
        <f t="shared" si="6"/>
        <v>1305697.0264796508</v>
      </c>
      <c r="Q65" s="18">
        <f>P65*E65</f>
        <v>19585455.397194762</v>
      </c>
      <c r="R65" s="10"/>
    </row>
    <row r="66" spans="1:18" ht="45">
      <c r="A66" s="9"/>
      <c r="B66" s="2">
        <v>55</v>
      </c>
      <c r="C66" s="25" t="s">
        <v>71</v>
      </c>
      <c r="D66" s="26" t="s">
        <v>15</v>
      </c>
      <c r="E66" s="47">
        <v>2</v>
      </c>
      <c r="F66" s="54">
        <v>4875000</v>
      </c>
      <c r="G66" s="54">
        <f t="shared" si="0"/>
        <v>9750000</v>
      </c>
      <c r="H66" s="17">
        <v>3864000</v>
      </c>
      <c r="I66" s="17">
        <f t="shared" si="1"/>
        <v>7728000</v>
      </c>
      <c r="J66" s="17">
        <v>1900000</v>
      </c>
      <c r="K66" s="17">
        <f t="shared" si="2"/>
        <v>3800000</v>
      </c>
      <c r="L66" s="17">
        <v>4201681</v>
      </c>
      <c r="M66" s="17">
        <f t="shared" si="3"/>
        <v>8403362</v>
      </c>
      <c r="N66" s="17">
        <f t="shared" si="4"/>
        <v>3710170.25</v>
      </c>
      <c r="O66" s="17">
        <f t="shared" si="5"/>
        <v>1900000</v>
      </c>
      <c r="P66" s="17">
        <f t="shared" si="6"/>
        <v>3256684.1564737479</v>
      </c>
      <c r="Q66" s="18">
        <f>P66*E66</f>
        <v>6513368.3129474958</v>
      </c>
      <c r="R66" s="10"/>
    </row>
    <row r="67" spans="1:18" ht="195">
      <c r="A67" s="9"/>
      <c r="B67" s="2">
        <v>56</v>
      </c>
      <c r="C67" s="25" t="s">
        <v>72</v>
      </c>
      <c r="D67" s="26" t="s">
        <v>15</v>
      </c>
      <c r="E67" s="47">
        <v>1</v>
      </c>
      <c r="F67" s="54">
        <v>3987000</v>
      </c>
      <c r="G67" s="54">
        <f t="shared" si="0"/>
        <v>3987000</v>
      </c>
      <c r="H67" s="17">
        <v>2957000</v>
      </c>
      <c r="I67" s="17">
        <f t="shared" si="1"/>
        <v>2957000</v>
      </c>
      <c r="J67" s="17">
        <v>4500000</v>
      </c>
      <c r="K67" s="17">
        <f t="shared" si="2"/>
        <v>4500000</v>
      </c>
      <c r="L67" s="17">
        <v>3129412</v>
      </c>
      <c r="M67" s="17">
        <f t="shared" si="3"/>
        <v>3129412</v>
      </c>
      <c r="N67" s="17">
        <f t="shared" si="4"/>
        <v>3643353</v>
      </c>
      <c r="O67" s="17">
        <f t="shared" si="5"/>
        <v>2957000</v>
      </c>
      <c r="P67" s="17">
        <f t="shared" si="6"/>
        <v>3537422.5450720903</v>
      </c>
      <c r="Q67" s="18">
        <f>P67*E67</f>
        <v>3537422.5450720903</v>
      </c>
      <c r="R67" s="10"/>
    </row>
    <row r="68" spans="1:18" ht="180">
      <c r="A68" s="9"/>
      <c r="B68" s="2">
        <v>57</v>
      </c>
      <c r="C68" s="26" t="s">
        <v>73</v>
      </c>
      <c r="D68" s="26" t="s">
        <v>15</v>
      </c>
      <c r="E68" s="47">
        <v>19</v>
      </c>
      <c r="F68" s="54">
        <v>6450000</v>
      </c>
      <c r="G68" s="54">
        <f t="shared" si="0"/>
        <v>122550000</v>
      </c>
      <c r="H68" s="17">
        <v>5875000</v>
      </c>
      <c r="I68" s="17">
        <f t="shared" si="1"/>
        <v>111625000</v>
      </c>
      <c r="J68" s="17">
        <v>5000000</v>
      </c>
      <c r="K68" s="17">
        <f t="shared" si="2"/>
        <v>95000000</v>
      </c>
      <c r="L68" s="17">
        <v>4033613</v>
      </c>
      <c r="M68" s="17">
        <f t="shared" si="3"/>
        <v>76638647</v>
      </c>
      <c r="N68" s="17">
        <f t="shared" si="4"/>
        <v>5339653.25</v>
      </c>
      <c r="O68" s="17">
        <f t="shared" si="5"/>
        <v>4033613</v>
      </c>
      <c r="P68" s="17">
        <f t="shared" si="6"/>
        <v>5173518.3859642511</v>
      </c>
      <c r="Q68" s="18">
        <f>P68*E68</f>
        <v>98296849.333320767</v>
      </c>
      <c r="R68" s="10"/>
    </row>
    <row r="69" spans="1:18" ht="90.95">
      <c r="A69" s="9"/>
      <c r="B69" s="2">
        <v>58</v>
      </c>
      <c r="C69" s="31" t="s">
        <v>74</v>
      </c>
      <c r="D69" s="26" t="s">
        <v>15</v>
      </c>
      <c r="E69" s="47">
        <v>1</v>
      </c>
      <c r="F69" s="54">
        <v>12874000</v>
      </c>
      <c r="G69" s="54">
        <f t="shared" si="0"/>
        <v>12874000</v>
      </c>
      <c r="H69" s="17">
        <v>11867000</v>
      </c>
      <c r="I69" s="17">
        <f t="shared" si="1"/>
        <v>11867000</v>
      </c>
      <c r="J69" s="17">
        <v>11000000</v>
      </c>
      <c r="K69" s="17">
        <f t="shared" si="2"/>
        <v>11000000</v>
      </c>
      <c r="L69" s="17">
        <v>12594000</v>
      </c>
      <c r="M69" s="17">
        <f t="shared" si="3"/>
        <v>12594000</v>
      </c>
      <c r="N69" s="17">
        <f t="shared" si="4"/>
        <v>12083750</v>
      </c>
      <c r="O69" s="17">
        <f t="shared" si="5"/>
        <v>11000000</v>
      </c>
      <c r="P69" s="17">
        <f t="shared" si="6"/>
        <v>12038938.271277474</v>
      </c>
      <c r="Q69" s="18">
        <f>P69*E69</f>
        <v>12038938.271277474</v>
      </c>
      <c r="R69" s="10"/>
    </row>
    <row r="70" spans="1:18" ht="90.95">
      <c r="A70" s="9"/>
      <c r="B70" s="2">
        <v>59</v>
      </c>
      <c r="C70" s="31" t="s">
        <v>75</v>
      </c>
      <c r="D70" s="26" t="s">
        <v>15</v>
      </c>
      <c r="E70" s="47">
        <v>1</v>
      </c>
      <c r="F70" s="54">
        <v>9874000</v>
      </c>
      <c r="G70" s="54">
        <f t="shared" si="0"/>
        <v>9874000</v>
      </c>
      <c r="H70" s="17">
        <v>8475000</v>
      </c>
      <c r="I70" s="17">
        <f t="shared" si="1"/>
        <v>8475000</v>
      </c>
      <c r="J70" s="17">
        <v>8000000</v>
      </c>
      <c r="K70" s="17">
        <f t="shared" si="2"/>
        <v>8000000</v>
      </c>
      <c r="L70" s="17">
        <v>10426000</v>
      </c>
      <c r="M70" s="17">
        <f t="shared" si="3"/>
        <v>10426000</v>
      </c>
      <c r="N70" s="17">
        <f t="shared" si="4"/>
        <v>9193750</v>
      </c>
      <c r="O70" s="17">
        <f t="shared" si="5"/>
        <v>8000000</v>
      </c>
      <c r="P70" s="17">
        <f t="shared" si="6"/>
        <v>9087104.0749455169</v>
      </c>
      <c r="Q70" s="18">
        <f>P70*E70</f>
        <v>9087104.0749455169</v>
      </c>
      <c r="R70" s="10"/>
    </row>
    <row r="71" spans="1:18" ht="75">
      <c r="A71" s="9"/>
      <c r="B71" s="2">
        <v>60</v>
      </c>
      <c r="C71" s="32" t="s">
        <v>76</v>
      </c>
      <c r="D71" s="26" t="s">
        <v>15</v>
      </c>
      <c r="E71" s="47">
        <v>10</v>
      </c>
      <c r="F71" s="54">
        <v>4870000</v>
      </c>
      <c r="G71" s="54">
        <f t="shared" si="0"/>
        <v>48700000</v>
      </c>
      <c r="H71" s="17">
        <v>3987000</v>
      </c>
      <c r="I71" s="17">
        <f t="shared" si="1"/>
        <v>39870000</v>
      </c>
      <c r="J71" s="17">
        <v>3000000</v>
      </c>
      <c r="K71" s="17">
        <f t="shared" si="2"/>
        <v>30000000</v>
      </c>
      <c r="L71" s="17">
        <v>4033613</v>
      </c>
      <c r="M71" s="17">
        <f t="shared" si="3"/>
        <v>40336130</v>
      </c>
      <c r="N71" s="17">
        <f t="shared" si="4"/>
        <v>3972653.25</v>
      </c>
      <c r="O71" s="17">
        <f t="shared" si="5"/>
        <v>3000000</v>
      </c>
      <c r="P71" s="17">
        <f t="shared" si="6"/>
        <v>3855778.5157502182</v>
      </c>
      <c r="Q71" s="18">
        <f>P71*E71</f>
        <v>38557785.157502182</v>
      </c>
      <c r="R71" s="10"/>
    </row>
    <row r="72" spans="1:18" ht="30">
      <c r="A72" s="9"/>
      <c r="B72" s="2">
        <v>61</v>
      </c>
      <c r="C72" s="33" t="s">
        <v>77</v>
      </c>
      <c r="D72" s="26" t="s">
        <v>15</v>
      </c>
      <c r="E72" s="47">
        <v>15</v>
      </c>
      <c r="F72" s="54">
        <v>3457000</v>
      </c>
      <c r="G72" s="54">
        <f t="shared" si="0"/>
        <v>51855000</v>
      </c>
      <c r="H72" s="17">
        <v>2987000</v>
      </c>
      <c r="I72" s="17">
        <f t="shared" si="1"/>
        <v>44805000</v>
      </c>
      <c r="J72" s="17">
        <v>4000000</v>
      </c>
      <c r="K72" s="17">
        <f t="shared" si="2"/>
        <v>60000000</v>
      </c>
      <c r="L72" s="17">
        <v>3344538</v>
      </c>
      <c r="M72" s="17">
        <f t="shared" si="3"/>
        <v>50168070</v>
      </c>
      <c r="N72" s="17">
        <f t="shared" si="4"/>
        <v>3447134.5</v>
      </c>
      <c r="O72" s="17">
        <f t="shared" si="5"/>
        <v>2987000</v>
      </c>
      <c r="P72" s="17">
        <f t="shared" si="6"/>
        <v>3409922.5401748223</v>
      </c>
      <c r="Q72" s="18">
        <f>P72*E72</f>
        <v>51148838.102622338</v>
      </c>
      <c r="R72" s="10"/>
    </row>
    <row r="73" spans="1:18" ht="90.95">
      <c r="A73" s="9"/>
      <c r="B73" s="2">
        <v>62</v>
      </c>
      <c r="C73" s="31" t="s">
        <v>78</v>
      </c>
      <c r="D73" s="26" t="s">
        <v>15</v>
      </c>
      <c r="E73" s="47">
        <v>1</v>
      </c>
      <c r="F73" s="54">
        <v>8742000</v>
      </c>
      <c r="G73" s="54">
        <f t="shared" si="0"/>
        <v>8742000</v>
      </c>
      <c r="H73" s="17">
        <v>7985000</v>
      </c>
      <c r="I73" s="17">
        <f t="shared" si="1"/>
        <v>7985000</v>
      </c>
      <c r="J73" s="17">
        <v>3000000</v>
      </c>
      <c r="K73" s="17">
        <f t="shared" si="2"/>
        <v>3000000</v>
      </c>
      <c r="L73" s="17">
        <v>2899160</v>
      </c>
      <c r="M73" s="17">
        <f t="shared" si="3"/>
        <v>2899160</v>
      </c>
      <c r="N73" s="17">
        <f t="shared" si="4"/>
        <v>5656540</v>
      </c>
      <c r="O73" s="17">
        <f t="shared" si="5"/>
        <v>2899160</v>
      </c>
      <c r="P73" s="17">
        <f t="shared" si="6"/>
        <v>4357839.9078110568</v>
      </c>
      <c r="Q73" s="18">
        <f>P73*E73</f>
        <v>4357839.9078110568</v>
      </c>
      <c r="R73" s="10"/>
    </row>
    <row r="74" spans="1:18" ht="105">
      <c r="A74" s="9"/>
      <c r="B74" s="2">
        <v>63</v>
      </c>
      <c r="C74" s="32" t="s">
        <v>79</v>
      </c>
      <c r="D74" s="26" t="s">
        <v>15</v>
      </c>
      <c r="E74" s="47">
        <v>5</v>
      </c>
      <c r="F74" s="54">
        <v>3458000</v>
      </c>
      <c r="G74" s="54">
        <f t="shared" si="0"/>
        <v>17290000</v>
      </c>
      <c r="H74" s="17">
        <v>2385000</v>
      </c>
      <c r="I74" s="17">
        <f t="shared" si="1"/>
        <v>11925000</v>
      </c>
      <c r="J74" s="17">
        <v>1200000</v>
      </c>
      <c r="K74" s="17">
        <f t="shared" si="2"/>
        <v>6000000</v>
      </c>
      <c r="L74" s="17">
        <v>1486000</v>
      </c>
      <c r="M74" s="17">
        <f t="shared" si="3"/>
        <v>7430000</v>
      </c>
      <c r="N74" s="17">
        <f t="shared" si="4"/>
        <v>2132250</v>
      </c>
      <c r="O74" s="17">
        <f t="shared" si="5"/>
        <v>1200000</v>
      </c>
      <c r="P74" s="17">
        <f t="shared" si="6"/>
        <v>1806070.8367574776</v>
      </c>
      <c r="Q74" s="18">
        <f>P74*E74</f>
        <v>9030354.1837873887</v>
      </c>
      <c r="R74" s="10"/>
    </row>
    <row r="75" spans="1:18" ht="105.95">
      <c r="A75" s="9"/>
      <c r="B75" s="2">
        <v>64</v>
      </c>
      <c r="C75" s="31" t="s">
        <v>80</v>
      </c>
      <c r="D75" s="26" t="s">
        <v>15</v>
      </c>
      <c r="E75" s="47">
        <v>10</v>
      </c>
      <c r="F75" s="54">
        <v>5258000</v>
      </c>
      <c r="G75" s="54">
        <f t="shared" si="0"/>
        <v>52580000</v>
      </c>
      <c r="H75" s="17">
        <v>4987000</v>
      </c>
      <c r="I75" s="17">
        <f t="shared" si="1"/>
        <v>49870000</v>
      </c>
      <c r="J75" s="17">
        <v>1600000</v>
      </c>
      <c r="K75" s="17">
        <f t="shared" si="2"/>
        <v>16000000</v>
      </c>
      <c r="L75" s="17">
        <v>1895000</v>
      </c>
      <c r="M75" s="17">
        <f t="shared" si="3"/>
        <v>18950000</v>
      </c>
      <c r="N75" s="17">
        <f t="shared" si="4"/>
        <v>3435000</v>
      </c>
      <c r="O75" s="17">
        <f t="shared" si="5"/>
        <v>1600000</v>
      </c>
      <c r="P75" s="17">
        <f t="shared" si="6"/>
        <v>2591660.1790901381</v>
      </c>
      <c r="Q75" s="18">
        <f>P75*E75</f>
        <v>25916601.790901382</v>
      </c>
      <c r="R75" s="10"/>
    </row>
    <row r="76" spans="1:18" ht="30">
      <c r="A76" s="9"/>
      <c r="B76" s="2">
        <v>65</v>
      </c>
      <c r="C76" s="33" t="s">
        <v>81</v>
      </c>
      <c r="D76" s="26" t="s">
        <v>15</v>
      </c>
      <c r="E76" s="47">
        <v>4</v>
      </c>
      <c r="F76" s="63">
        <v>7250000</v>
      </c>
      <c r="G76" s="54">
        <f t="shared" si="0"/>
        <v>29000000</v>
      </c>
      <c r="H76" s="64">
        <v>6940000</v>
      </c>
      <c r="I76" s="17">
        <f t="shared" si="1"/>
        <v>27760000</v>
      </c>
      <c r="J76" s="17">
        <v>6000000</v>
      </c>
      <c r="K76" s="17">
        <f t="shared" si="2"/>
        <v>24000000</v>
      </c>
      <c r="L76" s="17">
        <v>7890000</v>
      </c>
      <c r="M76" s="17">
        <f t="shared" si="3"/>
        <v>31560000</v>
      </c>
      <c r="N76" s="17">
        <f t="shared" si="4"/>
        <v>7020000</v>
      </c>
      <c r="O76" s="17">
        <f t="shared" si="5"/>
        <v>6000000</v>
      </c>
      <c r="P76" s="17">
        <f t="shared" si="6"/>
        <v>6951291.5575790536</v>
      </c>
      <c r="Q76" s="18">
        <f>P76*E76</f>
        <v>27805166.230316214</v>
      </c>
      <c r="R76" s="10"/>
    </row>
    <row r="77" spans="1:18" ht="15.95">
      <c r="A77" s="9"/>
      <c r="C77" s="59"/>
      <c r="D77" s="59"/>
      <c r="E77" s="58" t="s">
        <v>82</v>
      </c>
      <c r="F77" s="56"/>
      <c r="G77" s="65">
        <f>SUM(G12:G76)</f>
        <v>1501936000</v>
      </c>
      <c r="H77" s="42"/>
      <c r="I77" s="68">
        <f>SUM(I12:I76)</f>
        <v>1383117900</v>
      </c>
      <c r="J77" s="44"/>
      <c r="K77" s="17">
        <f>SUM(K12:K76)</f>
        <v>969818000</v>
      </c>
      <c r="L77" s="44"/>
      <c r="M77" s="17">
        <f>SUM(M12:M76)</f>
        <v>1411240829</v>
      </c>
      <c r="N77" s="17"/>
      <c r="O77" s="17"/>
      <c r="P77" s="17"/>
      <c r="Q77" s="18">
        <f>SUM(Q12:Q76)</f>
        <v>1195940190.84165</v>
      </c>
      <c r="R77" s="10"/>
    </row>
    <row r="78" spans="1:18" ht="15.95">
      <c r="A78" s="9"/>
      <c r="C78" s="56"/>
      <c r="D78" s="56"/>
      <c r="E78" s="66">
        <v>0.19</v>
      </c>
      <c r="F78" s="56"/>
      <c r="G78" s="65">
        <f>+G77*E78</f>
        <v>285367840</v>
      </c>
      <c r="H78" s="42"/>
      <c r="I78" s="68">
        <f>+I77*E78</f>
        <v>262792401</v>
      </c>
      <c r="J78" s="61"/>
      <c r="K78" s="17">
        <f>+K77*E78</f>
        <v>184265420</v>
      </c>
      <c r="L78" s="42"/>
      <c r="M78" s="17">
        <f>+M77*E78</f>
        <v>268135757.50999999</v>
      </c>
      <c r="N78" s="17"/>
      <c r="O78" s="17"/>
      <c r="P78" s="17"/>
      <c r="Q78" s="18">
        <f>+Q77*E78</f>
        <v>227228636.2599135</v>
      </c>
      <c r="R78" s="10"/>
    </row>
    <row r="79" spans="1:18" ht="15.95">
      <c r="A79" s="9"/>
      <c r="C79" s="57"/>
      <c r="D79" s="57"/>
      <c r="E79" s="60" t="s">
        <v>83</v>
      </c>
      <c r="F79" s="57"/>
      <c r="G79" s="67">
        <f>+G77+G78</f>
        <v>1787303840</v>
      </c>
      <c r="H79" s="43"/>
      <c r="I79" s="69">
        <f>+I77+I78</f>
        <v>1645910301</v>
      </c>
      <c r="J79" s="62"/>
      <c r="K79" s="17">
        <f>+K77+K78</f>
        <v>1154083420</v>
      </c>
      <c r="L79" s="43"/>
      <c r="M79" s="17">
        <f>+M77+M78</f>
        <v>1679376586.51</v>
      </c>
      <c r="N79" s="17"/>
      <c r="O79" s="17"/>
      <c r="P79" s="17"/>
      <c r="Q79" s="71">
        <f>+Q77+Q78</f>
        <v>1423168827.1015635</v>
      </c>
      <c r="R79" s="10"/>
    </row>
    <row r="80" spans="1:18" ht="15.95">
      <c r="A80" s="9"/>
      <c r="R80" s="10"/>
    </row>
    <row r="81" spans="1:18" ht="15.95">
      <c r="A81" s="9"/>
      <c r="B81" s="72" t="s">
        <v>84</v>
      </c>
      <c r="C81" s="73"/>
      <c r="D81" s="36"/>
      <c r="E81" s="76"/>
      <c r="F81" s="76"/>
      <c r="G81" s="76"/>
      <c r="H81" s="76"/>
      <c r="I81" s="76"/>
      <c r="J81" s="76"/>
      <c r="K81" s="76"/>
      <c r="L81" s="76"/>
      <c r="M81" s="76"/>
      <c r="N81" s="76"/>
      <c r="O81" s="76"/>
      <c r="P81" s="76"/>
      <c r="Q81" s="77"/>
      <c r="R81" s="10"/>
    </row>
    <row r="82" spans="1:18" ht="15.95">
      <c r="A82" s="9"/>
      <c r="B82" s="19"/>
      <c r="C82" s="19"/>
      <c r="D82" s="37"/>
      <c r="E82" s="20"/>
      <c r="F82" s="20"/>
      <c r="G82" s="20"/>
      <c r="H82" s="20"/>
      <c r="I82" s="20"/>
      <c r="J82" s="20"/>
      <c r="K82" s="20"/>
      <c r="L82" s="20"/>
      <c r="M82" s="20"/>
      <c r="N82" s="20"/>
      <c r="O82" s="20"/>
      <c r="P82" s="20"/>
      <c r="Q82" s="20"/>
      <c r="R82" s="10"/>
    </row>
    <row r="83" spans="1:18" ht="15.95">
      <c r="A83" s="9"/>
      <c r="B83" s="12" t="s">
        <v>85</v>
      </c>
      <c r="C83" s="12"/>
      <c r="D83" s="38"/>
      <c r="E83" s="12"/>
      <c r="F83" s="12"/>
      <c r="G83" s="12"/>
      <c r="H83" s="12"/>
      <c r="I83" s="12"/>
      <c r="J83" s="12"/>
      <c r="K83" s="12"/>
      <c r="L83" s="12"/>
      <c r="M83" s="12"/>
      <c r="N83" s="12"/>
      <c r="O83" s="12"/>
      <c r="P83" s="12"/>
      <c r="Q83" s="12"/>
      <c r="R83" s="10"/>
    </row>
    <row r="84" spans="1:18" ht="15.95">
      <c r="A84" s="9"/>
      <c r="B84" s="12"/>
      <c r="C84" s="12"/>
      <c r="D84" s="38"/>
      <c r="E84" s="12"/>
      <c r="F84" s="12"/>
      <c r="G84" s="12"/>
      <c r="H84" s="12"/>
      <c r="I84" s="12"/>
      <c r="J84" s="12"/>
      <c r="K84" s="12"/>
      <c r="L84" s="12"/>
      <c r="M84" s="12"/>
      <c r="N84" s="12"/>
      <c r="O84" s="12"/>
      <c r="P84" s="12"/>
      <c r="Q84" s="12"/>
      <c r="R84" s="10"/>
    </row>
    <row r="85" spans="1:18" ht="15.95">
      <c r="A85" s="9"/>
      <c r="B85" s="72" t="s">
        <v>86</v>
      </c>
      <c r="C85" s="73"/>
      <c r="D85" s="39"/>
      <c r="E85" s="74"/>
      <c r="F85" s="74"/>
      <c r="G85" s="74"/>
      <c r="H85" s="74"/>
      <c r="I85" s="74"/>
      <c r="J85" s="74"/>
      <c r="K85" s="74"/>
      <c r="L85" s="74"/>
      <c r="M85" s="74"/>
      <c r="N85" s="74"/>
      <c r="O85" s="74"/>
      <c r="P85" s="74"/>
      <c r="Q85" s="74"/>
      <c r="R85" s="10"/>
    </row>
    <row r="86" spans="1:18" ht="15.95">
      <c r="A86" s="9"/>
      <c r="B86" s="72" t="s">
        <v>87</v>
      </c>
      <c r="C86" s="73"/>
      <c r="D86" s="39"/>
      <c r="E86" s="74"/>
      <c r="F86" s="74"/>
      <c r="G86" s="74"/>
      <c r="H86" s="74"/>
      <c r="I86" s="74"/>
      <c r="J86" s="74"/>
      <c r="K86" s="74"/>
      <c r="L86" s="74"/>
      <c r="M86" s="74"/>
      <c r="N86" s="74"/>
      <c r="O86" s="74"/>
      <c r="P86" s="74"/>
      <c r="Q86" s="74"/>
      <c r="R86" s="10"/>
    </row>
    <row r="87" spans="1:18" ht="15.95">
      <c r="A87" s="9"/>
      <c r="B87" s="72" t="s">
        <v>88</v>
      </c>
      <c r="C87" s="73"/>
      <c r="D87" s="39"/>
      <c r="E87" s="74"/>
      <c r="F87" s="74"/>
      <c r="G87" s="74"/>
      <c r="H87" s="74"/>
      <c r="I87" s="74"/>
      <c r="J87" s="74"/>
      <c r="K87" s="74"/>
      <c r="L87" s="74"/>
      <c r="M87" s="74"/>
      <c r="N87" s="74"/>
      <c r="O87" s="74"/>
      <c r="P87" s="74"/>
      <c r="Q87" s="74"/>
      <c r="R87" s="10"/>
    </row>
    <row r="88" spans="1:18" ht="15.95">
      <c r="A88" s="9"/>
      <c r="B88" s="72" t="s">
        <v>89</v>
      </c>
      <c r="C88" s="73"/>
      <c r="D88" s="39"/>
      <c r="E88" s="74"/>
      <c r="F88" s="74"/>
      <c r="G88" s="74"/>
      <c r="H88" s="74"/>
      <c r="I88" s="74"/>
      <c r="J88" s="74"/>
      <c r="K88" s="74"/>
      <c r="L88" s="74"/>
      <c r="M88" s="74"/>
      <c r="N88" s="74"/>
      <c r="O88" s="74"/>
      <c r="P88" s="74"/>
      <c r="Q88" s="74"/>
      <c r="R88" s="10"/>
    </row>
    <row r="89" spans="1:18" ht="15.95">
      <c r="A89" s="9"/>
      <c r="B89" s="72" t="s">
        <v>90</v>
      </c>
      <c r="C89" s="73"/>
      <c r="D89" s="39"/>
      <c r="E89" s="74"/>
      <c r="F89" s="74"/>
      <c r="G89" s="74"/>
      <c r="H89" s="74"/>
      <c r="I89" s="74"/>
      <c r="J89" s="74"/>
      <c r="K89" s="74"/>
      <c r="L89" s="74"/>
      <c r="M89" s="74"/>
      <c r="N89" s="74"/>
      <c r="O89" s="74"/>
      <c r="P89" s="74"/>
      <c r="Q89" s="74"/>
      <c r="R89" s="10"/>
    </row>
    <row r="90" spans="1:18" ht="15.95">
      <c r="A90" s="9"/>
      <c r="B90" s="16"/>
      <c r="C90" s="16"/>
      <c r="D90" s="40"/>
      <c r="E90" s="16"/>
      <c r="F90" s="16"/>
      <c r="G90" s="16"/>
      <c r="H90" s="16"/>
      <c r="I90" s="16"/>
      <c r="J90" s="16"/>
      <c r="K90" s="16"/>
      <c r="L90" s="16"/>
      <c r="M90" s="16"/>
      <c r="N90" s="16"/>
      <c r="O90" s="16"/>
      <c r="P90" s="16"/>
      <c r="Q90" s="16"/>
      <c r="R90" s="10"/>
    </row>
    <row r="91" spans="1:18" ht="15.95">
      <c r="A91" s="9"/>
      <c r="B91" s="16"/>
      <c r="C91" s="16"/>
      <c r="D91" s="40"/>
      <c r="E91" s="16"/>
      <c r="F91" s="16"/>
      <c r="G91" s="16"/>
      <c r="H91" s="16"/>
      <c r="I91" s="16"/>
      <c r="J91" s="16"/>
      <c r="K91" s="16"/>
      <c r="L91" s="16"/>
      <c r="M91" s="16"/>
      <c r="N91" s="16"/>
      <c r="O91" s="16"/>
      <c r="P91" s="16"/>
      <c r="Q91" s="16"/>
      <c r="R91" s="10"/>
    </row>
    <row r="92" spans="1:18" ht="15.95">
      <c r="A92" s="9"/>
      <c r="B92" s="16"/>
      <c r="C92" s="16"/>
      <c r="D92" s="40"/>
      <c r="E92" s="16"/>
      <c r="F92" s="16"/>
      <c r="G92" s="16"/>
      <c r="H92" s="16"/>
      <c r="I92" s="16"/>
      <c r="J92" s="16"/>
      <c r="K92" s="16"/>
      <c r="L92" s="16"/>
      <c r="M92" s="16"/>
      <c r="N92" s="16"/>
      <c r="O92" s="16"/>
      <c r="P92" s="16"/>
      <c r="Q92" s="16"/>
      <c r="R92" s="10"/>
    </row>
    <row r="93" spans="1:18" ht="15.95">
      <c r="A93" s="9"/>
      <c r="B93" s="16"/>
      <c r="C93" s="16"/>
      <c r="D93" s="40"/>
      <c r="E93" s="16"/>
      <c r="F93" s="16"/>
      <c r="G93" s="16"/>
      <c r="H93" s="16"/>
      <c r="I93" s="16"/>
      <c r="J93" s="16"/>
      <c r="K93" s="16"/>
      <c r="L93" s="16"/>
      <c r="M93" s="16"/>
      <c r="N93" s="16"/>
      <c r="O93" s="16"/>
      <c r="P93" s="16"/>
      <c r="Q93" s="16"/>
      <c r="R93" s="10"/>
    </row>
    <row r="94" spans="1:18" ht="15.95">
      <c r="A94" s="9"/>
      <c r="B94" s="16"/>
      <c r="C94" s="16"/>
      <c r="D94" s="40"/>
      <c r="E94" s="16"/>
      <c r="F94" s="16"/>
      <c r="G94" s="16"/>
      <c r="H94" s="16"/>
      <c r="I94" s="16"/>
      <c r="J94" s="16"/>
      <c r="K94" s="16"/>
      <c r="L94" s="16"/>
      <c r="M94" s="16"/>
      <c r="N94" s="16"/>
      <c r="O94" s="16"/>
      <c r="P94" s="16"/>
      <c r="Q94" s="16"/>
      <c r="R94" s="10"/>
    </row>
    <row r="95" spans="1:18" ht="15.95">
      <c r="A95" s="9"/>
      <c r="R95" s="10"/>
    </row>
    <row r="96" spans="1:18" ht="17.100000000000001" thickBot="1">
      <c r="A96" s="13"/>
      <c r="B96" s="14"/>
      <c r="C96" s="14"/>
      <c r="D96" s="41"/>
      <c r="E96" s="14"/>
      <c r="F96" s="14"/>
      <c r="G96" s="14"/>
      <c r="H96" s="14"/>
      <c r="I96" s="14"/>
      <c r="J96" s="14"/>
      <c r="K96" s="14"/>
      <c r="L96" s="14"/>
      <c r="M96" s="14"/>
      <c r="N96" s="14"/>
      <c r="O96" s="14"/>
      <c r="P96" s="14"/>
      <c r="Q96" s="14"/>
      <c r="R96" s="15"/>
    </row>
  </sheetData>
  <mergeCells count="21">
    <mergeCell ref="B6:Q7"/>
    <mergeCell ref="B81:C81"/>
    <mergeCell ref="E81:Q81"/>
    <mergeCell ref="B85:C85"/>
    <mergeCell ref="E85:Q85"/>
    <mergeCell ref="B10:B11"/>
    <mergeCell ref="C10:C11"/>
    <mergeCell ref="D10:D11"/>
    <mergeCell ref="E10:E11"/>
    <mergeCell ref="N10:N11"/>
    <mergeCell ref="O10:O11"/>
    <mergeCell ref="P10:P11"/>
    <mergeCell ref="Q10:Q11"/>
    <mergeCell ref="B89:C89"/>
    <mergeCell ref="E89:Q89"/>
    <mergeCell ref="B86:C86"/>
    <mergeCell ref="E86:Q86"/>
    <mergeCell ref="B87:C87"/>
    <mergeCell ref="E87:Q87"/>
    <mergeCell ref="B88:C88"/>
    <mergeCell ref="E88:Q88"/>
  </mergeCells>
  <pageMargins left="0.7" right="0.7" top="0.75" bottom="0.75" header="0.3" footer="0.3"/>
  <pageSetup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b4cec64c-ea04-45f6-a1e6-e66986d6ffb9">
      <Terms xmlns="http://schemas.microsoft.com/office/infopath/2007/PartnerControls"/>
    </lcf76f155ced4ddcb4097134ff3c332f>
    <TaxCatchAll xmlns="a153c9a5-c220-40e2-9a9b-62f4a282bd87" xsi:nil="true"/>
    <_ip_UnifiedCompliancePolicyProperties xmlns="http://schemas.microsoft.com/sharepoint/v3" xsi:nil="true"/>
    <_Flow_SignoffStatus xmlns="b4cec64c-ea04-45f6-a1e6-e66986d6ffb9"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89A0F2629CC4591DF244DA0C3A4DB" ma:contentTypeVersion="22" ma:contentTypeDescription="Crear nuevo documento." ma:contentTypeScope="" ma:versionID="11fa38cd1673651b68fc3e862a3aaa60">
  <xsd:schema xmlns:xsd="http://www.w3.org/2001/XMLSchema" xmlns:xs="http://www.w3.org/2001/XMLSchema" xmlns:p="http://schemas.microsoft.com/office/2006/metadata/properties" xmlns:ns1="http://schemas.microsoft.com/sharepoint/v3" xmlns:ns2="b4cec64c-ea04-45f6-a1e6-e66986d6ffb9" xmlns:ns3="a153c9a5-c220-40e2-9a9b-62f4a282bd87" targetNamespace="http://schemas.microsoft.com/office/2006/metadata/properties" ma:root="true" ma:fieldsID="0e5d4487e4b133cb8167a1c00f244ea5" ns1:_="" ns2:_="" ns3:_="">
    <xsd:import namespace="http://schemas.microsoft.com/sharepoint/v3"/>
    <xsd:import namespace="b4cec64c-ea04-45f6-a1e6-e66986d6ffb9"/>
    <xsd:import namespace="a153c9a5-c220-40e2-9a9b-62f4a282bd8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3:SharedWithUsers" minOccurs="0"/>
                <xsd:element ref="ns3:SharedWithDetails" minOccurs="0"/>
                <xsd:element ref="ns2:MediaServiceDateTaken" minOccurs="0"/>
                <xsd:element ref="ns2:MediaServiceLocation" minOccurs="0"/>
                <xsd:element ref="ns2:_Flow_SignoffStatus" minOccurs="0"/>
                <xsd:element ref="ns2:MediaLengthInSeconds" minOccurs="0"/>
                <xsd:element ref="ns1:_ip_UnifiedCompliancePolicyProperties" minOccurs="0"/>
                <xsd:element ref="ns1:_ip_UnifiedCompliancePolicyUIAction" minOccurs="0"/>
                <xsd:element ref="ns3:TaxCatchAll" minOccurs="0"/>
                <xsd:element ref="ns2:lcf76f155ced4ddcb4097134ff3c332f"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2" nillable="true" ma:displayName="Propiedades de la Directiva de cumplimiento unificado" ma:hidden="true" ma:internalName="_ip_UnifiedCompliancePolicyProperties">
      <xsd:simpleType>
        <xsd:restriction base="dms:Note"/>
      </xsd:simpleType>
    </xsd:element>
    <xsd:element name="_ip_UnifiedCompliancePolicyUIAction" ma:index="23"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4cec64c-ea04-45f6-a1e6-e66986d6ffb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_Flow_SignoffStatus" ma:index="20" nillable="true" ma:displayName="Estado de aprobación" ma:internalName="Estado_x0020_de_x0020_aprobaci_x00f3_n">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lcf76f155ced4ddcb4097134ff3c332f" ma:index="26" nillable="true" ma:taxonomy="true" ma:internalName="lcf76f155ced4ddcb4097134ff3c332f" ma:taxonomyFieldName="MediaServiceImageTags" ma:displayName="Etiquetas de imagen" ma:readOnly="false" ma:fieldId="{5cf76f15-5ced-4ddc-b409-7134ff3c332f}" ma:taxonomyMulti="true" ma:sspId="a4a955e5-26ec-4fe8-839c-b956cabe2ba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7"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153c9a5-c220-40e2-9a9b-62f4a282bd87"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d151f43a-174f-4957-880a-d5c157e5269e}" ma:internalName="TaxCatchAll" ma:showField="CatchAllData" ma:web="a153c9a5-c220-40e2-9a9b-62f4a282bd8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26A4056-0D1F-4137-BE60-00351D4C1D99}"/>
</file>

<file path=customXml/itemProps2.xml><?xml version="1.0" encoding="utf-8"?>
<ds:datastoreItem xmlns:ds="http://schemas.openxmlformats.org/officeDocument/2006/customXml" ds:itemID="{20DE14F8-0F00-4377-9C2A-093040223053}"/>
</file>

<file path=customXml/itemProps3.xml><?xml version="1.0" encoding="utf-8"?>
<ds:datastoreItem xmlns:ds="http://schemas.openxmlformats.org/officeDocument/2006/customXml" ds:itemID="{D62558AC-2517-41A8-B7DB-A912C5BE515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Vasquez</dc:creator>
  <cp:keywords/>
  <dc:description/>
  <cp:lastModifiedBy>Juan Sebastian Sanchez Estrada</cp:lastModifiedBy>
  <cp:revision/>
  <dcterms:created xsi:type="dcterms:W3CDTF">2023-03-03T19:33:43Z</dcterms:created>
  <dcterms:modified xsi:type="dcterms:W3CDTF">2023-10-18T19:46:33Z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0x010100F2E89A0F2629CC4591DF244DA0C3A4DB</vt:lpwstr>
  </property>
  <property fmtid="{D5CDD505-2E9C-101B-9397-08002B2CF9AE}" pid="3" name="MediaServiceImageTags">
    <vt:lpwstr/>
  </property>
</Properties>
</file>