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hidePivotFieldList="1"/>
  <bookViews>
    <workbookView xWindow="0" yWindow="0" windowWidth="20490" windowHeight="7455" tabRatio="929"/>
  </bookViews>
  <sheets>
    <sheet name="Presupuesto_AjusteN°2" sheetId="23" r:id="rId1"/>
    <sheet name="Vigilancia_" sheetId="25" r:id="rId2"/>
    <sheet name="Aseo_Ajuste2" sheetId="26" r:id="rId3"/>
  </sheets>
  <calcPr calcId="145621"/>
</workbook>
</file>

<file path=xl/calcChain.xml><?xml version="1.0" encoding="utf-8"?>
<calcChain xmlns="http://schemas.openxmlformats.org/spreadsheetml/2006/main">
  <c r="E6" i="23" l="1"/>
  <c r="E5" i="23"/>
  <c r="E7" i="23" l="1"/>
  <c r="S6" i="26"/>
  <c r="S7" i="26"/>
  <c r="S5" i="26" l="1"/>
  <c r="S8" i="26" l="1"/>
  <c r="O6" i="26" l="1"/>
  <c r="T6" i="26" s="1"/>
  <c r="O7" i="26"/>
  <c r="T7" i="26" s="1"/>
  <c r="O5" i="26"/>
  <c r="T5" i="26" s="1"/>
  <c r="O8" i="26" l="1"/>
  <c r="T8" i="26" s="1"/>
  <c r="F7" i="23" l="1"/>
  <c r="J6" i="25" l="1"/>
  <c r="J5" i="25"/>
  <c r="J7" i="25" l="1"/>
  <c r="J6" i="26"/>
  <c r="J7" i="26"/>
  <c r="J5" i="26"/>
  <c r="M6" i="25"/>
  <c r="N6" i="25" s="1"/>
  <c r="M5" i="25"/>
  <c r="M7" i="25" l="1"/>
  <c r="N5" i="25"/>
  <c r="N7" i="25" s="1"/>
  <c r="F5" i="23" s="1"/>
  <c r="J8" i="26" l="1"/>
  <c r="G13" i="26"/>
  <c r="G12" i="26"/>
  <c r="G11" i="26"/>
  <c r="E7" i="26"/>
  <c r="G7" i="26" s="1"/>
  <c r="E6" i="26"/>
  <c r="G6" i="26" s="1"/>
  <c r="E5" i="26"/>
  <c r="G5" i="26" s="1"/>
  <c r="G14" i="25"/>
  <c r="G13" i="25"/>
  <c r="G12" i="25"/>
  <c r="G11" i="25"/>
  <c r="E6" i="25"/>
  <c r="G6" i="25" s="1"/>
  <c r="E5" i="25"/>
  <c r="G5" i="25" s="1"/>
  <c r="G8" i="26" l="1"/>
  <c r="F10" i="23" l="1"/>
</calcChain>
</file>

<file path=xl/sharedStrings.xml><?xml version="1.0" encoding="utf-8"?>
<sst xmlns="http://schemas.openxmlformats.org/spreadsheetml/2006/main" count="79" uniqueCount="42">
  <si>
    <t>Actividades</t>
  </si>
  <si>
    <t>Unidad</t>
  </si>
  <si>
    <t>Cantidad</t>
  </si>
  <si>
    <t>DEPARTAMENTO DEL CAUCA 
GOBERNACIÓN</t>
  </si>
  <si>
    <t>Total</t>
  </si>
  <si>
    <t>Objetivo Específico</t>
  </si>
  <si>
    <t>UND</t>
  </si>
  <si>
    <t>CANT</t>
  </si>
  <si>
    <t>No. MESES</t>
  </si>
  <si>
    <t>PUESTOS DE SERVICIO DE ASEO EN LAS IEE</t>
  </si>
  <si>
    <t xml:space="preserve">COORDINADOR </t>
  </si>
  <si>
    <t>SUPERVISORES MÍNIMOS</t>
  </si>
  <si>
    <t>PUESTOS DE VIGILANCIA DIURNA</t>
  </si>
  <si>
    <t>PUESTOS DE VIGILANCIA NOCTURNA</t>
  </si>
  <si>
    <t xml:space="preserve">TOTAL </t>
  </si>
  <si>
    <t>VIGENCIA 2023</t>
  </si>
  <si>
    <t>Valor Total</t>
  </si>
  <si>
    <t>TOTAL VIGENCIA 2023</t>
  </si>
  <si>
    <t>VALOR 2022</t>
  </si>
  <si>
    <t>VALOR SALARIO PROYECTADO 2023 CON INCREMTENTO DEL 0.8%</t>
  </si>
  <si>
    <t>Disminuir los riesgos de inseguridad e insalubridad en los ambientes
escolares de los establecimientos educativos oficiales</t>
  </si>
  <si>
    <t>Coordinador</t>
  </si>
  <si>
    <t>Supervisor</t>
  </si>
  <si>
    <t>Aseadores</t>
  </si>
  <si>
    <t>Número</t>
  </si>
  <si>
    <t>CONDICIONES INICIALES</t>
  </si>
  <si>
    <t>CONDICIONES INICALES</t>
  </si>
  <si>
    <t xml:space="preserve">SUBTOTAL </t>
  </si>
  <si>
    <t>VALOR UNITARIO AJUSTADO</t>
  </si>
  <si>
    <t>VIGENCIA 2023 - 
VALORES 1 enero - Julio 14 de 2023</t>
  </si>
  <si>
    <t>VIGENCIA 2023 
VALORES 15 julio - 31 diciembre 2023</t>
  </si>
  <si>
    <t>FORTALECIMIENTO DE LOS AMBIENTES ESCOLARES A TRAVÉS DE LA IMPLEMENTACIÓN DE LOS SERVICIOS DE VIGILANCIA Y ASEO EN LOS ESTABLECIMIENTOS EDUCATIVOS OFICIALES DEL DEPARTAMENTO DEL CAUCA
PRESUPUESTO AJUSTE N°2</t>
  </si>
  <si>
    <t>AJUSTE N°2 - ACTIVIDAD 2</t>
  </si>
  <si>
    <t>CONDICIONES AJUSTE N° 2</t>
  </si>
  <si>
    <t>CONDICIONES AJUSTE N° 1</t>
  </si>
  <si>
    <t>1.1.1 Garantizar la prestación del servicio de vigilancia en establecimientos
educativos oficiales</t>
  </si>
  <si>
    <t>1.1.2 Fortalecer la prestación del servicio de aseo y limpieza en establecimientos
educativos oficiales</t>
  </si>
  <si>
    <t xml:space="preserve">Vigilante diurno </t>
  </si>
  <si>
    <t>Vigilante nocturno</t>
  </si>
  <si>
    <t>SUBTOTAL</t>
  </si>
  <si>
    <t xml:space="preserve"> ACTIVIDAD 1</t>
  </si>
  <si>
    <t xml:space="preserve">VALOR SALARIO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</si>
</sst>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\ #,##0;[Red]\-&quot;$&quot;\ #,##0"/>
    <numFmt numFmtId="165" formatCode="_-&quot;$&quot;\ * #,##0_-;\-&quot;$&quot;\ * #,##0_-;_-&quot;$&quot;\ * &quot;-&quot;_-;_-@_-"/>
    <numFmt numFmtId="166" formatCode="_-* #,##0_-;\-* #,##0_-;_-* &quot;-&quot;_-;_-@_-"/>
    <numFmt numFmtId="167" formatCode="_-&quot;$&quot;\ * #,##0.00_-;\-&quot;$&quot;\ * #,##0.00_-;_-&quot;$&quot;\ * &quot;-&quot;??_-;_-@_-"/>
    <numFmt numFmtId="168" formatCode="_-* #,##0.00_-;\-* #,##0.00_-;_-* &quot;-&quot;??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[$-C0A]General"/>
    <numFmt numFmtId="172" formatCode="d\.m"/>
  </numFmts>
  <fonts count="1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0"/>
      <name val="Arial Narrow"/>
      <family val="2"/>
    </font>
    <font>
      <sz val="11"/>
      <color rgb="FF000000"/>
      <name val="Calibri"/>
      <family val="2"/>
    </font>
    <font>
      <b/>
      <sz val="12"/>
      <name val="Arial Narrow"/>
      <family val="2"/>
    </font>
    <font>
      <sz val="12"/>
      <name val="Arial Narrow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8"/>
      <color rgb="FF000000"/>
      <name val="Arial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1">
    <xf numFmtId="0" fontId="0" fillId="0" borderId="0"/>
    <xf numFmtId="0" fontId="4" fillId="0" borderId="0"/>
    <xf numFmtId="0" fontId="3" fillId="0" borderId="0"/>
    <xf numFmtId="0" fontId="7" fillId="0" borderId="0"/>
    <xf numFmtId="169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" fillId="0" borderId="0"/>
    <xf numFmtId="0" fontId="10" fillId="0" borderId="0"/>
    <xf numFmtId="166" fontId="7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</cellStyleXfs>
  <cellXfs count="172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9" fontId="9" fillId="0" borderId="0" xfId="0" applyNumberFormat="1" applyFont="1" applyAlignment="1">
      <alignment vertical="center"/>
    </xf>
    <xf numFmtId="10" fontId="9" fillId="0" borderId="0" xfId="0" applyNumberFormat="1" applyFont="1" applyAlignment="1">
      <alignment vertical="center"/>
    </xf>
    <xf numFmtId="0" fontId="13" fillId="0" borderId="0" xfId="0" applyFont="1"/>
    <xf numFmtId="164" fontId="9" fillId="0" borderId="0" xfId="0" applyNumberFormat="1" applyFont="1" applyAlignment="1">
      <alignment vertical="center"/>
    </xf>
    <xf numFmtId="164" fontId="15" fillId="4" borderId="7" xfId="0" applyNumberFormat="1" applyFont="1" applyFill="1" applyBorder="1" applyAlignment="1">
      <alignment horizontal="right" vertical="center"/>
    </xf>
    <xf numFmtId="0" fontId="14" fillId="4" borderId="6" xfId="0" applyFont="1" applyFill="1" applyBorder="1" applyAlignment="1">
      <alignment horizontal="center" vertical="center"/>
    </xf>
    <xf numFmtId="172" fontId="12" fillId="3" borderId="16" xfId="0" applyNumberFormat="1" applyFont="1" applyFill="1" applyBorder="1" applyAlignment="1">
      <alignment horizontal="center" vertical="center" wrapText="1"/>
    </xf>
    <xf numFmtId="172" fontId="12" fillId="3" borderId="17" xfId="0" applyNumberFormat="1" applyFont="1" applyFill="1" applyBorder="1" applyAlignment="1">
      <alignment horizontal="center" vertical="center" wrapText="1"/>
    </xf>
    <xf numFmtId="167" fontId="13" fillId="0" borderId="0" xfId="20" applyFont="1"/>
    <xf numFmtId="167" fontId="15" fillId="4" borderId="3" xfId="20" applyFont="1" applyFill="1" applyBorder="1" applyAlignment="1">
      <alignment horizontal="center" vertical="center"/>
    </xf>
    <xf numFmtId="172" fontId="12" fillId="3" borderId="18" xfId="0" applyNumberFormat="1" applyFont="1" applyFill="1" applyBorder="1" applyAlignment="1">
      <alignment horizontal="center" vertical="center" wrapText="1"/>
    </xf>
    <xf numFmtId="168" fontId="13" fillId="0" borderId="1" xfId="19" applyFont="1" applyBorder="1"/>
    <xf numFmtId="168" fontId="13" fillId="0" borderId="3" xfId="19" applyFont="1" applyBorder="1"/>
    <xf numFmtId="3" fontId="11" fillId="0" borderId="1" xfId="0" applyNumberFormat="1" applyFont="1" applyFill="1" applyBorder="1" applyAlignment="1">
      <alignment horizontal="center" vertical="center" wrapText="1"/>
    </xf>
    <xf numFmtId="172" fontId="12" fillId="3" borderId="26" xfId="0" applyNumberFormat="1" applyFont="1" applyFill="1" applyBorder="1" applyAlignment="1">
      <alignment horizontal="center" vertical="center" wrapText="1"/>
    </xf>
    <xf numFmtId="164" fontId="15" fillId="4" borderId="30" xfId="0" applyNumberFormat="1" applyFont="1" applyFill="1" applyBorder="1" applyAlignment="1">
      <alignment horizontal="right" vertical="center"/>
    </xf>
    <xf numFmtId="167" fontId="15" fillId="4" borderId="13" xfId="20" applyFont="1" applyFill="1" applyBorder="1" applyAlignment="1">
      <alignment horizontal="center" vertical="center"/>
    </xf>
    <xf numFmtId="164" fontId="15" fillId="4" borderId="1" xfId="0" applyNumberFormat="1" applyFont="1" applyFill="1" applyBorder="1" applyAlignment="1">
      <alignment horizontal="right" vertical="center"/>
    </xf>
    <xf numFmtId="164" fontId="11" fillId="0" borderId="1" xfId="20" applyNumberFormat="1" applyFont="1" applyBorder="1" applyAlignment="1">
      <alignment vertical="center"/>
    </xf>
    <xf numFmtId="0" fontId="14" fillId="0" borderId="28" xfId="0" applyFont="1" applyFill="1" applyBorder="1" applyAlignment="1">
      <alignment horizontal="center" vertical="center"/>
    </xf>
    <xf numFmtId="167" fontId="15" fillId="4" borderId="29" xfId="2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center" vertical="center"/>
    </xf>
    <xf numFmtId="164" fontId="15" fillId="4" borderId="3" xfId="0" applyNumberFormat="1" applyFont="1" applyFill="1" applyBorder="1" applyAlignment="1">
      <alignment horizontal="right" vertical="center"/>
    </xf>
    <xf numFmtId="164" fontId="13" fillId="0" borderId="0" xfId="0" applyNumberFormat="1" applyFont="1"/>
    <xf numFmtId="0" fontId="17" fillId="0" borderId="0" xfId="0" applyFont="1" applyAlignment="1">
      <alignment vertical="center" wrapText="1"/>
    </xf>
    <xf numFmtId="0" fontId="15" fillId="4" borderId="29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172" fontId="12" fillId="3" borderId="35" xfId="0" applyNumberFormat="1" applyFont="1" applyFill="1" applyBorder="1" applyAlignment="1">
      <alignment horizontal="center" vertical="center" wrapText="1"/>
    </xf>
    <xf numFmtId="167" fontId="15" fillId="4" borderId="28" xfId="20" applyFont="1" applyFill="1" applyBorder="1" applyAlignment="1">
      <alignment horizontal="center" vertical="center"/>
    </xf>
    <xf numFmtId="164" fontId="15" fillId="4" borderId="44" xfId="0" applyNumberFormat="1" applyFont="1" applyFill="1" applyBorder="1" applyAlignment="1">
      <alignment horizontal="right" vertical="center"/>
    </xf>
    <xf numFmtId="164" fontId="15" fillId="4" borderId="4" xfId="0" applyNumberFormat="1" applyFont="1" applyFill="1" applyBorder="1" applyAlignment="1">
      <alignment horizontal="right" vertical="center"/>
    </xf>
    <xf numFmtId="0" fontId="14" fillId="4" borderId="28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vertical="center"/>
    </xf>
    <xf numFmtId="0" fontId="15" fillId="4" borderId="45" xfId="0" applyFont="1" applyFill="1" applyBorder="1" applyAlignment="1">
      <alignment vertical="center"/>
    </xf>
    <xf numFmtId="0" fontId="14" fillId="4" borderId="46" xfId="0" applyFont="1" applyFill="1" applyBorder="1" applyAlignment="1">
      <alignment horizontal="center" vertical="center"/>
    </xf>
    <xf numFmtId="0" fontId="14" fillId="4" borderId="47" xfId="0" applyFont="1" applyFill="1" applyBorder="1" applyAlignment="1">
      <alignment horizontal="center" vertical="center"/>
    </xf>
    <xf numFmtId="0" fontId="15" fillId="4" borderId="49" xfId="0" applyFont="1" applyFill="1" applyBorder="1" applyAlignment="1">
      <alignment vertical="center"/>
    </xf>
    <xf numFmtId="172" fontId="12" fillId="3" borderId="22" xfId="0" applyNumberFormat="1" applyFont="1" applyFill="1" applyBorder="1" applyAlignment="1">
      <alignment horizontal="center" vertical="center" wrapText="1"/>
    </xf>
    <xf numFmtId="167" fontId="15" fillId="4" borderId="1" xfId="20" applyFont="1" applyFill="1" applyBorder="1" applyAlignment="1">
      <alignment horizontal="center" vertical="center"/>
    </xf>
    <xf numFmtId="0" fontId="15" fillId="4" borderId="31" xfId="0" applyFont="1" applyFill="1" applyBorder="1" applyAlignment="1">
      <alignment horizontal="center" vertical="center"/>
    </xf>
    <xf numFmtId="0" fontId="15" fillId="4" borderId="29" xfId="0" applyFont="1" applyFill="1" applyBorder="1" applyAlignment="1">
      <alignment horizontal="center" vertical="center"/>
    </xf>
    <xf numFmtId="172" fontId="12" fillId="7" borderId="35" xfId="0" applyNumberFormat="1" applyFont="1" applyFill="1" applyBorder="1" applyAlignment="1">
      <alignment horizontal="center" vertical="center" wrapText="1"/>
    </xf>
    <xf numFmtId="172" fontId="12" fillId="7" borderId="16" xfId="0" applyNumberFormat="1" applyFont="1" applyFill="1" applyBorder="1" applyAlignment="1">
      <alignment horizontal="center" vertical="center" wrapText="1"/>
    </xf>
    <xf numFmtId="172" fontId="12" fillId="7" borderId="17" xfId="0" applyNumberFormat="1" applyFont="1" applyFill="1" applyBorder="1" applyAlignment="1">
      <alignment horizontal="center" vertical="center" wrapText="1"/>
    </xf>
    <xf numFmtId="172" fontId="12" fillId="2" borderId="17" xfId="0" applyNumberFormat="1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64" fontId="16" fillId="0" borderId="39" xfId="0" applyNumberFormat="1" applyFont="1" applyBorder="1"/>
    <xf numFmtId="164" fontId="16" fillId="0" borderId="40" xfId="0" applyNumberFormat="1" applyFont="1" applyBorder="1"/>
    <xf numFmtId="164" fontId="16" fillId="0" borderId="15" xfId="0" applyNumberFormat="1" applyFont="1" applyBorder="1"/>
    <xf numFmtId="0" fontId="15" fillId="4" borderId="33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167" fontId="15" fillId="4" borderId="44" xfId="20" applyFont="1" applyFill="1" applyBorder="1" applyAlignment="1">
      <alignment horizontal="center" vertical="center"/>
    </xf>
    <xf numFmtId="164" fontId="13" fillId="0" borderId="28" xfId="0" applyNumberFormat="1" applyFont="1" applyBorder="1"/>
    <xf numFmtId="164" fontId="13" fillId="0" borderId="33" xfId="0" applyNumberFormat="1" applyFont="1" applyBorder="1"/>
    <xf numFmtId="0" fontId="15" fillId="4" borderId="48" xfId="0" applyFont="1" applyFill="1" applyBorder="1" applyAlignment="1">
      <alignment vertical="center"/>
    </xf>
    <xf numFmtId="0" fontId="15" fillId="4" borderId="34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167" fontId="15" fillId="4" borderId="39" xfId="20" applyFont="1" applyFill="1" applyBorder="1" applyAlignment="1">
      <alignment horizontal="center" vertical="center"/>
    </xf>
    <xf numFmtId="167" fontId="15" fillId="4" borderId="37" xfId="20" applyFont="1" applyFill="1" applyBorder="1" applyAlignment="1">
      <alignment horizontal="center" vertical="center"/>
    </xf>
    <xf numFmtId="164" fontId="15" fillId="4" borderId="9" xfId="0" applyNumberFormat="1" applyFont="1" applyFill="1" applyBorder="1" applyAlignment="1">
      <alignment horizontal="right" vertical="center"/>
    </xf>
    <xf numFmtId="164" fontId="13" fillId="0" borderId="8" xfId="0" applyNumberFormat="1" applyFont="1" applyBorder="1"/>
    <xf numFmtId="164" fontId="13" fillId="0" borderId="34" xfId="0" applyNumberFormat="1" applyFont="1" applyBorder="1"/>
    <xf numFmtId="172" fontId="12" fillId="2" borderId="26" xfId="0" applyNumberFormat="1" applyFont="1" applyFill="1" applyBorder="1" applyAlignment="1">
      <alignment horizontal="center" vertical="center" wrapText="1"/>
    </xf>
    <xf numFmtId="172" fontId="12" fillId="2" borderId="18" xfId="0" applyNumberFormat="1" applyFont="1" applyFill="1" applyBorder="1" applyAlignment="1">
      <alignment horizontal="center" vertical="center" wrapText="1"/>
    </xf>
    <xf numFmtId="172" fontId="12" fillId="2" borderId="37" xfId="0" applyNumberFormat="1" applyFont="1" applyFill="1" applyBorder="1" applyAlignment="1">
      <alignment horizontal="center" vertical="center" wrapText="1"/>
    </xf>
    <xf numFmtId="172" fontId="12" fillId="2" borderId="38" xfId="0" applyNumberFormat="1" applyFont="1" applyFill="1" applyBorder="1" applyAlignment="1">
      <alignment horizontal="center" vertical="center" wrapText="1"/>
    </xf>
    <xf numFmtId="172" fontId="12" fillId="2" borderId="40" xfId="0" applyNumberFormat="1" applyFont="1" applyFill="1" applyBorder="1" applyAlignment="1">
      <alignment horizontal="center" vertical="center" wrapText="1"/>
    </xf>
    <xf numFmtId="164" fontId="16" fillId="0" borderId="26" xfId="0" applyNumberFormat="1" applyFont="1" applyBorder="1"/>
    <xf numFmtId="172" fontId="12" fillId="3" borderId="19" xfId="0" applyNumberFormat="1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  <xf numFmtId="0" fontId="14" fillId="4" borderId="41" xfId="0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right" vertical="center"/>
    </xf>
    <xf numFmtId="164" fontId="16" fillId="0" borderId="49" xfId="0" applyNumberFormat="1" applyFont="1" applyBorder="1"/>
    <xf numFmtId="164" fontId="16" fillId="0" borderId="47" xfId="0" applyNumberFormat="1" applyFont="1" applyBorder="1"/>
    <xf numFmtId="164" fontId="15" fillId="4" borderId="28" xfId="0" applyNumberFormat="1" applyFont="1" applyFill="1" applyBorder="1" applyAlignment="1">
      <alignment horizontal="right" vertical="center"/>
    </xf>
    <xf numFmtId="0" fontId="15" fillId="4" borderId="51" xfId="0" applyFont="1" applyFill="1" applyBorder="1" applyAlignment="1">
      <alignment vertical="center"/>
    </xf>
    <xf numFmtId="0" fontId="14" fillId="4" borderId="52" xfId="0" applyFont="1" applyFill="1" applyBorder="1" applyAlignment="1">
      <alignment horizontal="center" vertical="center"/>
    </xf>
    <xf numFmtId="0" fontId="14" fillId="4" borderId="53" xfId="0" applyFont="1" applyFill="1" applyBorder="1" applyAlignment="1">
      <alignment horizontal="center" vertical="center"/>
    </xf>
    <xf numFmtId="167" fontId="15" fillId="4" borderId="24" xfId="20" applyFont="1" applyFill="1" applyBorder="1" applyAlignment="1">
      <alignment horizontal="center" vertical="center"/>
    </xf>
    <xf numFmtId="164" fontId="15" fillId="4" borderId="2" xfId="0" applyNumberFormat="1" applyFont="1" applyFill="1" applyBorder="1" applyAlignment="1">
      <alignment horizontal="right" vertical="center"/>
    </xf>
    <xf numFmtId="0" fontId="15" fillId="4" borderId="50" xfId="0" applyFont="1" applyFill="1" applyBorder="1" applyAlignment="1">
      <alignment horizontal="center" vertical="center"/>
    </xf>
    <xf numFmtId="164" fontId="15" fillId="4" borderId="54" xfId="0" applyNumberFormat="1" applyFont="1" applyFill="1" applyBorder="1" applyAlignment="1">
      <alignment horizontal="right" vertical="center"/>
    </xf>
    <xf numFmtId="167" fontId="15" fillId="4" borderId="55" xfId="2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164" fontId="15" fillId="4" borderId="56" xfId="0" applyNumberFormat="1" applyFont="1" applyFill="1" applyBorder="1" applyAlignment="1">
      <alignment horizontal="right" vertical="center"/>
    </xf>
    <xf numFmtId="0" fontId="14" fillId="4" borderId="56" xfId="0" applyFont="1" applyFill="1" applyBorder="1" applyAlignment="1">
      <alignment horizontal="center" vertical="center"/>
    </xf>
    <xf numFmtId="164" fontId="15" fillId="4" borderId="53" xfId="0" applyNumberFormat="1" applyFont="1" applyFill="1" applyBorder="1" applyAlignment="1">
      <alignment horizontal="right" vertical="center"/>
    </xf>
    <xf numFmtId="0" fontId="15" fillId="0" borderId="2" xfId="0" applyFont="1" applyFill="1" applyBorder="1" applyAlignment="1">
      <alignment horizontal="center" vertical="center"/>
    </xf>
    <xf numFmtId="0" fontId="14" fillId="4" borderId="50" xfId="0" applyFont="1" applyFill="1" applyBorder="1" applyAlignment="1">
      <alignment horizontal="center" vertical="center"/>
    </xf>
    <xf numFmtId="167" fontId="15" fillId="4" borderId="2" xfId="20" applyFont="1" applyFill="1" applyBorder="1" applyAlignment="1">
      <alignment horizontal="center" vertical="center"/>
    </xf>
    <xf numFmtId="164" fontId="16" fillId="0" borderId="52" xfId="0" applyNumberFormat="1" applyFont="1" applyBorder="1"/>
    <xf numFmtId="0" fontId="16" fillId="0" borderId="19" xfId="0" applyFont="1" applyBorder="1" applyAlignment="1"/>
    <xf numFmtId="0" fontId="16" fillId="0" borderId="26" xfId="0" applyFont="1" applyBorder="1" applyAlignment="1"/>
    <xf numFmtId="164" fontId="12" fillId="4" borderId="17" xfId="0" applyNumberFormat="1" applyFont="1" applyFill="1" applyBorder="1" applyAlignment="1">
      <alignment horizontal="right" vertical="center"/>
    </xf>
    <xf numFmtId="164" fontId="12" fillId="4" borderId="36" xfId="0" applyNumberFormat="1" applyFont="1" applyFill="1" applyBorder="1" applyAlignment="1">
      <alignment horizontal="right" vertical="center"/>
    </xf>
    <xf numFmtId="164" fontId="12" fillId="4" borderId="35" xfId="0" applyNumberFormat="1" applyFont="1" applyFill="1" applyBorder="1" applyAlignment="1">
      <alignment horizontal="right" vertical="center"/>
    </xf>
    <xf numFmtId="0" fontId="13" fillId="0" borderId="18" xfId="0" applyFont="1" applyBorder="1"/>
    <xf numFmtId="0" fontId="13" fillId="0" borderId="16" xfId="0" applyFont="1" applyBorder="1"/>
    <xf numFmtId="0" fontId="9" fillId="0" borderId="0" xfId="0" applyFont="1" applyFill="1" applyAlignment="1">
      <alignment vertical="center"/>
    </xf>
    <xf numFmtId="164" fontId="15" fillId="4" borderId="27" xfId="0" applyNumberFormat="1" applyFont="1" applyFill="1" applyBorder="1" applyAlignment="1">
      <alignment horizontal="right" vertical="center"/>
    </xf>
    <xf numFmtId="164" fontId="13" fillId="0" borderId="42" xfId="0" applyNumberFormat="1" applyFont="1" applyBorder="1"/>
    <xf numFmtId="164" fontId="13" fillId="0" borderId="10" xfId="0" applyNumberFormat="1" applyFont="1" applyBorder="1"/>
    <xf numFmtId="0" fontId="13" fillId="2" borderId="0" xfId="0" applyFont="1" applyFill="1" applyBorder="1"/>
    <xf numFmtId="172" fontId="12" fillId="2" borderId="39" xfId="0" applyNumberFormat="1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71" fontId="9" fillId="0" borderId="1" xfId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4" fontId="11" fillId="0" borderId="2" xfId="20" applyNumberFormat="1" applyFont="1" applyBorder="1" applyAlignment="1">
      <alignment horizontal="right" vertical="center"/>
    </xf>
    <xf numFmtId="167" fontId="11" fillId="0" borderId="24" xfId="20" applyFont="1" applyBorder="1" applyAlignment="1">
      <alignment horizontal="right" vertical="center"/>
    </xf>
    <xf numFmtId="167" fontId="11" fillId="0" borderId="3" xfId="20" applyFont="1" applyBorder="1" applyAlignment="1">
      <alignment horizontal="right" vertical="center"/>
    </xf>
    <xf numFmtId="171" fontId="9" fillId="0" borderId="2" xfId="1" applyNumberFormat="1" applyFont="1" applyFill="1" applyBorder="1" applyAlignment="1">
      <alignment horizontal="center" vertical="center" wrapText="1"/>
    </xf>
    <xf numFmtId="171" fontId="9" fillId="0" borderId="3" xfId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64" fontId="11" fillId="0" borderId="3" xfId="20" applyNumberFormat="1" applyFont="1" applyBorder="1" applyAlignment="1">
      <alignment horizontal="right" vertical="center"/>
    </xf>
    <xf numFmtId="0" fontId="16" fillId="3" borderId="20" xfId="0" applyFont="1" applyFill="1" applyBorder="1" applyAlignment="1">
      <alignment horizontal="center"/>
    </xf>
    <xf numFmtId="0" fontId="16" fillId="3" borderId="21" xfId="0" applyFont="1" applyFill="1" applyBorder="1" applyAlignment="1">
      <alignment horizontal="center"/>
    </xf>
    <xf numFmtId="172" fontId="12" fillId="3" borderId="23" xfId="0" applyNumberFormat="1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/>
    </xf>
    <xf numFmtId="0" fontId="16" fillId="6" borderId="20" xfId="0" applyFont="1" applyFill="1" applyBorder="1" applyAlignment="1">
      <alignment horizontal="center"/>
    </xf>
    <xf numFmtId="0" fontId="16" fillId="6" borderId="21" xfId="0" applyFont="1" applyFill="1" applyBorder="1" applyAlignment="1">
      <alignment horizontal="center"/>
    </xf>
    <xf numFmtId="0" fontId="16" fillId="2" borderId="35" xfId="0" applyFont="1" applyFill="1" applyBorder="1" applyAlignment="1">
      <alignment horizontal="center" wrapText="1"/>
    </xf>
    <xf numFmtId="0" fontId="16" fillId="2" borderId="16" xfId="0" applyFont="1" applyFill="1" applyBorder="1" applyAlignment="1">
      <alignment horizontal="center" wrapText="1"/>
    </xf>
    <xf numFmtId="0" fontId="16" fillId="2" borderId="17" xfId="0" applyFont="1" applyFill="1" applyBorder="1" applyAlignment="1">
      <alignment horizontal="center" wrapText="1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/>
    </xf>
    <xf numFmtId="0" fontId="16" fillId="2" borderId="25" xfId="0" applyFont="1" applyFill="1" applyBorder="1" applyAlignment="1">
      <alignment horizontal="center"/>
    </xf>
    <xf numFmtId="0" fontId="16" fillId="2" borderId="15" xfId="0" applyFont="1" applyFill="1" applyBorder="1" applyAlignment="1">
      <alignment horizontal="center"/>
    </xf>
    <xf numFmtId="172" fontId="12" fillId="3" borderId="32" xfId="0" applyNumberFormat="1" applyFont="1" applyFill="1" applyBorder="1" applyAlignment="1">
      <alignment horizontal="center" vertical="center" wrapText="1"/>
    </xf>
    <xf numFmtId="172" fontId="12" fillId="2" borderId="0" xfId="0" applyNumberFormat="1" applyFont="1" applyFill="1" applyBorder="1" applyAlignment="1">
      <alignment horizontal="center" vertical="center" wrapText="1"/>
    </xf>
    <xf numFmtId="172" fontId="12" fillId="2" borderId="25" xfId="0" applyNumberFormat="1" applyFont="1" applyFill="1" applyBorder="1" applyAlignment="1">
      <alignment horizontal="center" vertical="center" wrapText="1"/>
    </xf>
    <xf numFmtId="172" fontId="12" fillId="2" borderId="22" xfId="0" applyNumberFormat="1" applyFont="1" applyFill="1" applyBorder="1" applyAlignment="1">
      <alignment horizontal="center" vertical="center" wrapText="1"/>
    </xf>
    <xf numFmtId="172" fontId="12" fillId="2" borderId="32" xfId="0" applyNumberFormat="1" applyFont="1" applyFill="1" applyBorder="1" applyAlignment="1">
      <alignment horizontal="center" vertical="center" wrapText="1"/>
    </xf>
    <xf numFmtId="172" fontId="12" fillId="2" borderId="23" xfId="0" applyNumberFormat="1" applyFont="1" applyFill="1" applyBorder="1" applyAlignment="1">
      <alignment horizontal="center" vertical="center" wrapText="1"/>
    </xf>
    <xf numFmtId="172" fontId="12" fillId="2" borderId="11" xfId="0" applyNumberFormat="1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/>
    </xf>
    <xf numFmtId="0" fontId="16" fillId="2" borderId="20" xfId="0" applyFont="1" applyFill="1" applyBorder="1" applyAlignment="1">
      <alignment horizontal="center"/>
    </xf>
    <xf numFmtId="0" fontId="16" fillId="2" borderId="21" xfId="0" applyFont="1" applyFill="1" applyBorder="1" applyAlignment="1">
      <alignment horizontal="center"/>
    </xf>
    <xf numFmtId="0" fontId="16" fillId="2" borderId="36" xfId="0" applyFont="1" applyFill="1" applyBorder="1" applyAlignment="1">
      <alignment horizontal="center" wrapText="1"/>
    </xf>
    <xf numFmtId="0" fontId="16" fillId="0" borderId="14" xfId="0" applyFont="1" applyBorder="1" applyAlignment="1">
      <alignment horizontal="center"/>
    </xf>
    <xf numFmtId="0" fontId="16" fillId="0" borderId="25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6" fillId="3" borderId="19" xfId="0" applyFont="1" applyFill="1" applyBorder="1" applyAlignment="1">
      <alignment horizontal="center"/>
    </xf>
    <xf numFmtId="0" fontId="6" fillId="5" borderId="3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16" fillId="7" borderId="19" xfId="0" applyFont="1" applyFill="1" applyBorder="1" applyAlignment="1">
      <alignment horizontal="center"/>
    </xf>
    <xf numFmtId="0" fontId="16" fillId="7" borderId="20" xfId="0" applyFont="1" applyFill="1" applyBorder="1" applyAlignment="1">
      <alignment horizontal="center"/>
    </xf>
    <xf numFmtId="0" fontId="16" fillId="7" borderId="21" xfId="0" applyFont="1" applyFill="1" applyBorder="1" applyAlignment="1">
      <alignment horizontal="center"/>
    </xf>
    <xf numFmtId="0" fontId="16" fillId="3" borderId="25" xfId="0" applyFont="1" applyFill="1" applyBorder="1" applyAlignment="1">
      <alignment horizontal="center"/>
    </xf>
    <xf numFmtId="0" fontId="16" fillId="3" borderId="15" xfId="0" applyFont="1" applyFill="1" applyBorder="1" applyAlignment="1">
      <alignment horizontal="center"/>
    </xf>
    <xf numFmtId="0" fontId="16" fillId="7" borderId="14" xfId="0" applyFont="1" applyFill="1" applyBorder="1" applyAlignment="1">
      <alignment horizontal="center"/>
    </xf>
    <xf numFmtId="0" fontId="16" fillId="7" borderId="25" xfId="0" applyFont="1" applyFill="1" applyBorder="1" applyAlignment="1">
      <alignment horizontal="center"/>
    </xf>
    <xf numFmtId="0" fontId="16" fillId="7" borderId="15" xfId="0" applyFont="1" applyFill="1" applyBorder="1" applyAlignment="1">
      <alignment horizontal="center"/>
    </xf>
    <xf numFmtId="0" fontId="16" fillId="3" borderId="14" xfId="0" applyFont="1" applyFill="1" applyBorder="1" applyAlignment="1">
      <alignment horizontal="center"/>
    </xf>
  </cellXfs>
  <cellStyles count="21">
    <cellStyle name="Excel Built-in Normal" xfId="1"/>
    <cellStyle name="Millares" xfId="19" builtinId="3"/>
    <cellStyle name="Millares [0] 2" xfId="18"/>
    <cellStyle name="Millares [0] 3" xfId="10"/>
    <cellStyle name="Millares 2" xfId="15"/>
    <cellStyle name="Moneda" xfId="20" builtinId="4"/>
    <cellStyle name="Moneda [0] 2" xfId="4"/>
    <cellStyle name="Moneda [0] 2 2" xfId="12"/>
    <cellStyle name="Moneda [0] 3" xfId="5"/>
    <cellStyle name="Moneda 2" xfId="17"/>
    <cellStyle name="Moneda 3" xfId="16"/>
    <cellStyle name="Normal" xfId="0" builtinId="0"/>
    <cellStyle name="Normal 2" xfId="8"/>
    <cellStyle name="Normal 2 2" xfId="11"/>
    <cellStyle name="Normal 2 4" xfId="2"/>
    <cellStyle name="Normal 3" xfId="14"/>
    <cellStyle name="Normal 4" xfId="7"/>
    <cellStyle name="Normal 5" xfId="9"/>
    <cellStyle name="Normal 8" xfId="3"/>
    <cellStyle name="Porcentaje 2" xfId="6"/>
    <cellStyle name="Porcentaje 2 2" xfId="13"/>
  </cellStyles>
  <dxfs count="0"/>
  <tableStyles count="0" defaultTableStyle="TableStyleMedium2" defaultPivotStyle="PivotStyleLight16"/>
  <colors>
    <mruColors>
      <color rgb="FFFF3300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794465</xdr:colOff>
      <xdr:row>0</xdr:row>
      <xdr:rowOff>220035</xdr:rowOff>
    </xdr:from>
    <xdr:to>
      <xdr:col>0</xdr:col>
      <xdr:colOff>1613418</xdr:colOff>
      <xdr:row>2</xdr:row>
      <xdr:rowOff>14209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465" y="220035"/>
          <a:ext cx="818953" cy="552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98" zoomScaleNormal="98" workbookViewId="0">
      <selection activeCell="G23" sqref="G23"/>
    </sheetView>
  </sheetViews>
  <sheetFormatPr baseColWidth="10" defaultColWidth="42.75" defaultRowHeight="15.75" x14ac:dyDescent="0.25"/>
  <cols>
    <col min="1" max="1" width="24.875" style="3" customWidth="1"/>
    <col min="2" max="2" width="5.75" style="3" customWidth="1"/>
    <col min="3" max="3" width="33" style="3" customWidth="1"/>
    <col min="4" max="4" width="15.375" style="3" customWidth="1"/>
    <col min="5" max="5" width="9.125" style="3" customWidth="1"/>
    <col min="6" max="6" width="18.125" style="3" customWidth="1"/>
    <col min="7" max="7" width="29.875" style="2" customWidth="1"/>
    <col min="8" max="8" width="33" style="2" customWidth="1"/>
    <col min="9" max="16384" width="42.75" style="2"/>
  </cols>
  <sheetData>
    <row r="1" spans="1:8" ht="30.75" customHeight="1" x14ac:dyDescent="0.25">
      <c r="A1" s="112" t="s">
        <v>3</v>
      </c>
      <c r="B1" s="113"/>
      <c r="C1" s="114" t="s">
        <v>31</v>
      </c>
      <c r="D1" s="114"/>
      <c r="E1" s="114"/>
      <c r="F1" s="114"/>
    </row>
    <row r="2" spans="1:8" ht="29.25" customHeight="1" x14ac:dyDescent="0.25">
      <c r="A2" s="113"/>
      <c r="B2" s="113"/>
      <c r="C2" s="114"/>
      <c r="D2" s="114"/>
      <c r="E2" s="114"/>
      <c r="F2" s="114"/>
    </row>
    <row r="3" spans="1:8" ht="19.149999999999999" customHeight="1" x14ac:dyDescent="0.25">
      <c r="A3" s="113"/>
      <c r="B3" s="113"/>
      <c r="C3" s="114"/>
      <c r="D3" s="114"/>
      <c r="E3" s="114"/>
      <c r="F3" s="114"/>
      <c r="G3" s="5"/>
    </row>
    <row r="4" spans="1:8" ht="46.5" customHeight="1" x14ac:dyDescent="0.25">
      <c r="A4" s="1" t="s">
        <v>5</v>
      </c>
      <c r="B4" s="1" t="s">
        <v>24</v>
      </c>
      <c r="C4" s="1" t="s">
        <v>0</v>
      </c>
      <c r="D4" s="1" t="s">
        <v>1</v>
      </c>
      <c r="E4" s="1" t="s">
        <v>2</v>
      </c>
      <c r="F4" s="1" t="s">
        <v>16</v>
      </c>
      <c r="G4" s="4"/>
    </row>
    <row r="5" spans="1:8" ht="23.25" customHeight="1" x14ac:dyDescent="0.25">
      <c r="A5" s="119" t="s">
        <v>20</v>
      </c>
      <c r="B5" s="125">
        <v>1</v>
      </c>
      <c r="C5" s="123" t="s">
        <v>35</v>
      </c>
      <c r="D5" s="17" t="s">
        <v>37</v>
      </c>
      <c r="E5" s="17">
        <f>Vigilancia_!C5</f>
        <v>30</v>
      </c>
      <c r="F5" s="120">
        <f>Vigilancia_!N7</f>
        <v>10047643018.764158</v>
      </c>
      <c r="G5" s="7"/>
    </row>
    <row r="6" spans="1:8" ht="21.75" customHeight="1" x14ac:dyDescent="0.25">
      <c r="A6" s="119"/>
      <c r="B6" s="126"/>
      <c r="C6" s="124"/>
      <c r="D6" s="17" t="s">
        <v>38</v>
      </c>
      <c r="E6" s="17">
        <f>Vigilancia_!C6</f>
        <v>292</v>
      </c>
      <c r="F6" s="127"/>
      <c r="G6" s="7"/>
    </row>
    <row r="7" spans="1:8" x14ac:dyDescent="0.25">
      <c r="A7" s="119"/>
      <c r="B7" s="118">
        <v>2</v>
      </c>
      <c r="C7" s="117" t="s">
        <v>36</v>
      </c>
      <c r="D7" s="17" t="s">
        <v>23</v>
      </c>
      <c r="E7" s="17">
        <f>Aseo_Ajuste2!L5+Aseo_Ajuste2!P5</f>
        <v>356</v>
      </c>
      <c r="F7" s="120">
        <f>Aseo_Ajuste2!T8</f>
        <v>4904936655.1439991</v>
      </c>
      <c r="G7" s="7"/>
    </row>
    <row r="8" spans="1:8" x14ac:dyDescent="0.25">
      <c r="A8" s="119"/>
      <c r="B8" s="118"/>
      <c r="C8" s="117"/>
      <c r="D8" s="17" t="s">
        <v>21</v>
      </c>
      <c r="E8" s="17">
        <v>1</v>
      </c>
      <c r="F8" s="121"/>
      <c r="G8" s="7"/>
    </row>
    <row r="9" spans="1:8" x14ac:dyDescent="0.25">
      <c r="A9" s="119"/>
      <c r="B9" s="118"/>
      <c r="C9" s="117"/>
      <c r="D9" s="17" t="s">
        <v>22</v>
      </c>
      <c r="E9" s="17">
        <v>6</v>
      </c>
      <c r="F9" s="122"/>
      <c r="G9" s="7"/>
      <c r="H9" s="105"/>
    </row>
    <row r="10" spans="1:8" ht="23.25" customHeight="1" x14ac:dyDescent="0.25">
      <c r="A10" s="115" t="s">
        <v>4</v>
      </c>
      <c r="B10" s="116"/>
      <c r="C10" s="116"/>
      <c r="D10" s="116"/>
      <c r="E10" s="116"/>
      <c r="F10" s="22">
        <f>SUM(F5:F7)</f>
        <v>14952579673.908157</v>
      </c>
      <c r="G10" s="7"/>
    </row>
  </sheetData>
  <mergeCells count="10">
    <mergeCell ref="A1:B3"/>
    <mergeCell ref="C1:F3"/>
    <mergeCell ref="C7:C9"/>
    <mergeCell ref="B7:B9"/>
    <mergeCell ref="A5:A9"/>
    <mergeCell ref="F7:F9"/>
    <mergeCell ref="A10:E10"/>
    <mergeCell ref="C5:C6"/>
    <mergeCell ref="B5:B6"/>
    <mergeCell ref="F5:F6"/>
  </mergeCells>
  <pageMargins left="1.1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workbookViewId="0">
      <selection activeCell="A16" sqref="A16:XFD16"/>
    </sheetView>
  </sheetViews>
  <sheetFormatPr baseColWidth="10" defaultRowHeight="12.75" x14ac:dyDescent="0.2"/>
  <cols>
    <col min="1" max="1" width="25.25" style="6" customWidth="1"/>
    <col min="2" max="2" width="4.75" style="6" customWidth="1"/>
    <col min="3" max="3" width="4.875" style="6" customWidth="1"/>
    <col min="4" max="4" width="0.125" style="6" hidden="1" customWidth="1"/>
    <col min="5" max="5" width="14.375" style="6" hidden="1" customWidth="1"/>
    <col min="6" max="6" width="7.75" style="6" hidden="1" customWidth="1"/>
    <col min="7" max="7" width="13.25" style="6" hidden="1" customWidth="1"/>
    <col min="8" max="8" width="8.625" style="6" customWidth="1"/>
    <col min="9" max="9" width="5.625" style="6" customWidth="1"/>
    <col min="10" max="10" width="11.375" style="6" customWidth="1"/>
    <col min="11" max="11" width="8.625" style="6" customWidth="1"/>
    <col min="12" max="12" width="5.625" style="6" customWidth="1"/>
    <col min="13" max="13" width="11" style="6"/>
    <col min="14" max="14" width="11.375" style="6" customWidth="1"/>
    <col min="15" max="16384" width="11" style="6"/>
  </cols>
  <sheetData>
    <row r="1" spans="1:14" ht="16.5" customHeight="1" thickBot="1" x14ac:dyDescent="0.25">
      <c r="A1" s="131" t="s">
        <v>40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3"/>
    </row>
    <row r="2" spans="1:14" ht="16.5" customHeight="1" thickBot="1" x14ac:dyDescent="0.25">
      <c r="A2" s="142" t="s">
        <v>35</v>
      </c>
      <c r="B2" s="143" t="s">
        <v>6</v>
      </c>
      <c r="C2" s="145" t="s">
        <v>7</v>
      </c>
      <c r="D2" s="109"/>
      <c r="E2" s="139" t="s">
        <v>25</v>
      </c>
      <c r="F2" s="140"/>
      <c r="G2" s="141"/>
      <c r="H2" s="139" t="s">
        <v>34</v>
      </c>
      <c r="I2" s="140"/>
      <c r="J2" s="140"/>
      <c r="K2" s="140"/>
      <c r="L2" s="140"/>
      <c r="M2" s="140"/>
      <c r="N2" s="141"/>
    </row>
    <row r="3" spans="1:14" ht="30" customHeight="1" thickBot="1" x14ac:dyDescent="0.25">
      <c r="A3" s="142"/>
      <c r="B3" s="143"/>
      <c r="C3" s="146"/>
      <c r="D3" s="148" t="s">
        <v>18</v>
      </c>
      <c r="E3" s="149" t="s">
        <v>15</v>
      </c>
      <c r="F3" s="150"/>
      <c r="G3" s="151"/>
      <c r="H3" s="134" t="s">
        <v>29</v>
      </c>
      <c r="I3" s="135"/>
      <c r="J3" s="152"/>
      <c r="K3" s="134" t="s">
        <v>30</v>
      </c>
      <c r="L3" s="135"/>
      <c r="M3" s="136"/>
      <c r="N3" s="137" t="s">
        <v>14</v>
      </c>
    </row>
    <row r="4" spans="1:14" ht="51" customHeight="1" thickBot="1" x14ac:dyDescent="0.25">
      <c r="A4" s="130"/>
      <c r="B4" s="144"/>
      <c r="C4" s="147"/>
      <c r="D4" s="144"/>
      <c r="E4" s="68" t="s">
        <v>19</v>
      </c>
      <c r="F4" s="69" t="s">
        <v>8</v>
      </c>
      <c r="G4" s="49" t="s">
        <v>17</v>
      </c>
      <c r="H4" s="70" t="s">
        <v>28</v>
      </c>
      <c r="I4" s="71" t="s">
        <v>8</v>
      </c>
      <c r="J4" s="110" t="s">
        <v>27</v>
      </c>
      <c r="K4" s="70" t="s">
        <v>28</v>
      </c>
      <c r="L4" s="71" t="s">
        <v>8</v>
      </c>
      <c r="M4" s="72" t="s">
        <v>27</v>
      </c>
      <c r="N4" s="138"/>
    </row>
    <row r="5" spans="1:14" x14ac:dyDescent="0.2">
      <c r="A5" s="41" t="s">
        <v>12</v>
      </c>
      <c r="B5" s="55" t="s">
        <v>6</v>
      </c>
      <c r="C5" s="56">
        <v>30</v>
      </c>
      <c r="D5" s="57">
        <v>4336366</v>
      </c>
      <c r="E5" s="33">
        <f>D5*1.08</f>
        <v>4683275.28</v>
      </c>
      <c r="F5" s="45">
        <v>5</v>
      </c>
      <c r="G5" s="34">
        <f>C5*E5*F5</f>
        <v>702491292</v>
      </c>
      <c r="H5" s="58">
        <v>5031958.2375283195</v>
      </c>
      <c r="I5" s="45">
        <v>1</v>
      </c>
      <c r="J5" s="19">
        <f>I5*H5*C5</f>
        <v>150958747.12584957</v>
      </c>
      <c r="K5" s="107">
        <v>5180577.3182246406</v>
      </c>
      <c r="L5" s="45">
        <v>4</v>
      </c>
      <c r="M5" s="19">
        <f>L5*K5*C5</f>
        <v>621669278.18695688</v>
      </c>
      <c r="N5" s="59">
        <f>M5+J5</f>
        <v>772628025.31280649</v>
      </c>
    </row>
    <row r="6" spans="1:14" ht="13.5" thickBot="1" x14ac:dyDescent="0.25">
      <c r="A6" s="60" t="s">
        <v>13</v>
      </c>
      <c r="B6" s="61" t="s">
        <v>6</v>
      </c>
      <c r="C6" s="62">
        <v>292</v>
      </c>
      <c r="D6" s="63">
        <v>5348210</v>
      </c>
      <c r="E6" s="64">
        <f t="shared" ref="E6" si="0">D6*1.08</f>
        <v>5776066.8000000007</v>
      </c>
      <c r="F6" s="44">
        <v>5</v>
      </c>
      <c r="G6" s="106">
        <f>C6*E6*F6</f>
        <v>8433057528.000001</v>
      </c>
      <c r="H6" s="66">
        <v>6206111.7944716811</v>
      </c>
      <c r="I6" s="44">
        <v>1</v>
      </c>
      <c r="J6" s="65">
        <f>I6*H6*C6</f>
        <v>1812184643.9857309</v>
      </c>
      <c r="K6" s="108">
        <v>6389409.5457753595</v>
      </c>
      <c r="L6" s="44">
        <v>4</v>
      </c>
      <c r="M6" s="65">
        <f>L6*K6*C6</f>
        <v>7462830349.46562</v>
      </c>
      <c r="N6" s="67">
        <f>M6+J6</f>
        <v>9275014993.4513512</v>
      </c>
    </row>
    <row r="7" spans="1:14" ht="13.5" customHeight="1" thickBot="1" x14ac:dyDescent="0.25">
      <c r="A7" s="153" t="s">
        <v>14</v>
      </c>
      <c r="B7" s="154"/>
      <c r="C7" s="154"/>
      <c r="D7" s="154"/>
      <c r="E7" s="154"/>
      <c r="F7" s="154"/>
      <c r="G7" s="154"/>
      <c r="H7" s="154"/>
      <c r="I7" s="155"/>
      <c r="J7" s="52">
        <f>SUM(J5:J6)</f>
        <v>1963143391.1115804</v>
      </c>
      <c r="K7" s="153"/>
      <c r="L7" s="155"/>
      <c r="M7" s="53">
        <f>SUM(M5:M6)</f>
        <v>8084499627.6525764</v>
      </c>
      <c r="N7" s="54">
        <f>SUM(N5:N6)</f>
        <v>10047643018.764158</v>
      </c>
    </row>
    <row r="9" spans="1:14" ht="14.25" customHeight="1" x14ac:dyDescent="0.2">
      <c r="A9" s="29"/>
      <c r="B9" s="29"/>
      <c r="C9" s="29"/>
      <c r="D9" s="29"/>
      <c r="E9" s="29"/>
      <c r="F9" s="29"/>
      <c r="G9" s="29"/>
      <c r="J9" s="28"/>
    </row>
    <row r="11" spans="1:14" hidden="1" x14ac:dyDescent="0.2">
      <c r="C11" s="6">
        <v>27</v>
      </c>
      <c r="E11" s="6">
        <v>351245646</v>
      </c>
      <c r="F11" s="6">
        <v>3</v>
      </c>
      <c r="G11" s="16">
        <f>E11/F11/C11</f>
        <v>4336366</v>
      </c>
    </row>
    <row r="12" spans="1:14" hidden="1" x14ac:dyDescent="0.2">
      <c r="C12" s="6">
        <v>294</v>
      </c>
      <c r="E12" s="6">
        <v>4717121220</v>
      </c>
      <c r="F12" s="6">
        <v>3</v>
      </c>
      <c r="G12" s="15">
        <f>E12/F12/C12</f>
        <v>5348210</v>
      </c>
    </row>
    <row r="13" spans="1:14" hidden="1" x14ac:dyDescent="0.2">
      <c r="C13" s="6">
        <v>5</v>
      </c>
      <c r="E13" s="6">
        <v>46500000</v>
      </c>
      <c r="F13" s="6">
        <v>3</v>
      </c>
      <c r="G13" s="15">
        <f>E13/F13/C13</f>
        <v>3100000</v>
      </c>
    </row>
    <row r="14" spans="1:14" hidden="1" x14ac:dyDescent="0.2">
      <c r="C14" s="6">
        <v>1</v>
      </c>
      <c r="E14" s="6">
        <v>12000000</v>
      </c>
      <c r="F14" s="6">
        <v>3</v>
      </c>
      <c r="G14" s="15">
        <f>E14/F14/C14</f>
        <v>4000000</v>
      </c>
    </row>
    <row r="15" spans="1:14" ht="10.5" customHeight="1" x14ac:dyDescent="0.2"/>
  </sheetData>
  <mergeCells count="13">
    <mergeCell ref="A1:N1"/>
    <mergeCell ref="K3:M3"/>
    <mergeCell ref="N3:N4"/>
    <mergeCell ref="H2:N2"/>
    <mergeCell ref="A2:A4"/>
    <mergeCell ref="B2:B4"/>
    <mergeCell ref="C2:C4"/>
    <mergeCell ref="E2:G2"/>
    <mergeCell ref="D3:D4"/>
    <mergeCell ref="E3:G3"/>
    <mergeCell ref="H3:J3"/>
    <mergeCell ref="A7:I7"/>
    <mergeCell ref="K7:L7"/>
  </mergeCells>
  <pageMargins left="1.35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workbookViewId="0">
      <selection activeCell="J18" sqref="J18"/>
    </sheetView>
  </sheetViews>
  <sheetFormatPr baseColWidth="10" defaultRowHeight="12.75" x14ac:dyDescent="0.2"/>
  <cols>
    <col min="1" max="1" width="30.5" style="6" customWidth="1"/>
    <col min="2" max="2" width="5.125" style="6" customWidth="1"/>
    <col min="3" max="3" width="4.875" style="6" customWidth="1"/>
    <col min="4" max="4" width="12.375" style="6" hidden="1" customWidth="1"/>
    <col min="5" max="5" width="12.25" style="6" hidden="1" customWidth="1"/>
    <col min="6" max="6" width="8.5" style="6" hidden="1" customWidth="1"/>
    <col min="7" max="7" width="13.125" style="6" hidden="1" customWidth="1"/>
    <col min="8" max="8" width="14" style="6" customWidth="1"/>
    <col min="9" max="9" width="6" style="6" customWidth="1"/>
    <col min="10" max="10" width="12.375" style="6" customWidth="1"/>
    <col min="11" max="12" width="5.25" style="6" customWidth="1"/>
    <col min="13" max="13" width="9" style="6" customWidth="1"/>
    <col min="14" max="14" width="6.875" style="6" customWidth="1"/>
    <col min="15" max="15" width="11" style="6"/>
    <col min="16" max="16" width="7.25" style="6" customWidth="1"/>
    <col min="17" max="17" width="9" style="6" customWidth="1"/>
    <col min="18" max="18" width="6.5" style="6" customWidth="1"/>
    <col min="19" max="19" width="9.75" style="6" customWidth="1"/>
    <col min="20" max="16384" width="11" style="6"/>
  </cols>
  <sheetData>
    <row r="1" spans="1:20" ht="16.5" customHeight="1" thickBot="1" x14ac:dyDescent="0.25">
      <c r="A1" s="131" t="s">
        <v>32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3"/>
    </row>
    <row r="2" spans="1:20" ht="16.5" customHeight="1" thickBot="1" x14ac:dyDescent="0.25">
      <c r="A2" s="142" t="s">
        <v>36</v>
      </c>
      <c r="B2" s="142" t="s">
        <v>6</v>
      </c>
      <c r="C2" s="142" t="s">
        <v>7</v>
      </c>
      <c r="D2" s="142" t="s">
        <v>18</v>
      </c>
      <c r="E2" s="166" t="s">
        <v>26</v>
      </c>
      <c r="F2" s="166"/>
      <c r="G2" s="167"/>
      <c r="H2" s="168" t="s">
        <v>34</v>
      </c>
      <c r="I2" s="169"/>
      <c r="J2" s="170"/>
      <c r="K2" s="171" t="s">
        <v>33</v>
      </c>
      <c r="L2" s="166"/>
      <c r="M2" s="166"/>
      <c r="N2" s="166"/>
      <c r="O2" s="166"/>
      <c r="P2" s="166"/>
      <c r="Q2" s="166"/>
      <c r="R2" s="166"/>
      <c r="S2" s="167"/>
      <c r="T2" s="157" t="s">
        <v>14</v>
      </c>
    </row>
    <row r="3" spans="1:20" ht="15.75" customHeight="1" thickBot="1" x14ac:dyDescent="0.25">
      <c r="A3" s="142"/>
      <c r="B3" s="142"/>
      <c r="C3" s="142"/>
      <c r="D3" s="142"/>
      <c r="E3" s="128" t="s">
        <v>15</v>
      </c>
      <c r="F3" s="128"/>
      <c r="G3" s="129"/>
      <c r="H3" s="163" t="s">
        <v>15</v>
      </c>
      <c r="I3" s="164"/>
      <c r="J3" s="165"/>
      <c r="K3" s="156" t="s">
        <v>15</v>
      </c>
      <c r="L3" s="128"/>
      <c r="M3" s="128"/>
      <c r="N3" s="128"/>
      <c r="O3" s="128"/>
      <c r="P3" s="128"/>
      <c r="Q3" s="128"/>
      <c r="R3" s="128"/>
      <c r="S3" s="129"/>
      <c r="T3" s="157"/>
    </row>
    <row r="4" spans="1:20" ht="63.75" customHeight="1" thickBot="1" x14ac:dyDescent="0.25">
      <c r="A4" s="130"/>
      <c r="B4" s="130"/>
      <c r="C4" s="130"/>
      <c r="D4" s="130"/>
      <c r="E4" s="18" t="s">
        <v>19</v>
      </c>
      <c r="F4" s="14" t="s">
        <v>8</v>
      </c>
      <c r="G4" s="11" t="s">
        <v>17</v>
      </c>
      <c r="H4" s="46" t="s">
        <v>41</v>
      </c>
      <c r="I4" s="47" t="s">
        <v>8</v>
      </c>
      <c r="J4" s="48" t="s">
        <v>14</v>
      </c>
      <c r="K4" s="42" t="s">
        <v>6</v>
      </c>
      <c r="L4" s="74" t="s">
        <v>7</v>
      </c>
      <c r="M4" s="32" t="s">
        <v>41</v>
      </c>
      <c r="N4" s="10" t="s">
        <v>8</v>
      </c>
      <c r="O4" s="11" t="s">
        <v>39</v>
      </c>
      <c r="P4" s="18" t="s">
        <v>7</v>
      </c>
      <c r="Q4" s="14" t="s">
        <v>41</v>
      </c>
      <c r="R4" s="10" t="s">
        <v>8</v>
      </c>
      <c r="S4" s="11" t="s">
        <v>27</v>
      </c>
      <c r="T4" s="157"/>
    </row>
    <row r="5" spans="1:20" x14ac:dyDescent="0.2">
      <c r="A5" s="37" t="s">
        <v>9</v>
      </c>
      <c r="B5" s="39" t="s">
        <v>6</v>
      </c>
      <c r="C5" s="23">
        <v>276</v>
      </c>
      <c r="D5" s="24">
        <v>2382194.0520446096</v>
      </c>
      <c r="E5" s="27">
        <f>D5*1.08</f>
        <v>2572769.5762081784</v>
      </c>
      <c r="F5" s="25">
        <v>5</v>
      </c>
      <c r="G5" s="19">
        <f>C5*E5*F5</f>
        <v>3550422015.1672864</v>
      </c>
      <c r="H5" s="33">
        <v>3005433.5599999996</v>
      </c>
      <c r="I5" s="30">
        <v>5</v>
      </c>
      <c r="J5" s="34">
        <f>I5*H5*C5</f>
        <v>4147498312.7999992</v>
      </c>
      <c r="K5" s="36" t="s">
        <v>6</v>
      </c>
      <c r="L5" s="75">
        <v>276</v>
      </c>
      <c r="M5" s="81">
        <v>3005433.5599999996</v>
      </c>
      <c r="N5" s="50">
        <v>5</v>
      </c>
      <c r="O5" s="19">
        <f>N5*M5*L5</f>
        <v>4147498312.7999992</v>
      </c>
      <c r="P5" s="111">
        <v>80</v>
      </c>
      <c r="Q5" s="34">
        <v>3005433.5599999996</v>
      </c>
      <c r="R5" s="50">
        <v>2.5</v>
      </c>
      <c r="S5" s="34">
        <f>R5*Q5*P5</f>
        <v>601086711.99999988</v>
      </c>
      <c r="T5" s="79">
        <f>S5+O5</f>
        <v>4748585024.7999992</v>
      </c>
    </row>
    <row r="6" spans="1:20" x14ac:dyDescent="0.2">
      <c r="A6" s="38" t="s">
        <v>10</v>
      </c>
      <c r="B6" s="40" t="s">
        <v>6</v>
      </c>
      <c r="C6" s="9">
        <v>1</v>
      </c>
      <c r="D6" s="13">
        <v>3955635</v>
      </c>
      <c r="E6" s="21">
        <f t="shared" ref="E6:E7" si="0">D6*1.08</f>
        <v>4272085.8000000007</v>
      </c>
      <c r="F6" s="26">
        <v>5</v>
      </c>
      <c r="G6" s="8">
        <f t="shared" ref="G6:G7" si="1">C6*E6*F6</f>
        <v>21360429.000000004</v>
      </c>
      <c r="H6" s="20">
        <v>4034527.7391999997</v>
      </c>
      <c r="I6" s="31">
        <v>5</v>
      </c>
      <c r="J6" s="35">
        <f t="shared" ref="J6:J7" si="2">I6*H6*C6</f>
        <v>20172638.695999999</v>
      </c>
      <c r="K6" s="9" t="s">
        <v>6</v>
      </c>
      <c r="L6" s="76">
        <v>1</v>
      </c>
      <c r="M6" s="78">
        <v>4034527.7391999997</v>
      </c>
      <c r="N6" s="51">
        <v>5</v>
      </c>
      <c r="O6" s="8">
        <f t="shared" ref="O6:O7" si="3">N6*M6*L6</f>
        <v>20172638.695999999</v>
      </c>
      <c r="P6" s="77">
        <v>0</v>
      </c>
      <c r="Q6" s="43"/>
      <c r="R6" s="51">
        <v>0</v>
      </c>
      <c r="S6" s="35">
        <f t="shared" ref="S6:S7" si="4">R6*Q6*P6</f>
        <v>0</v>
      </c>
      <c r="T6" s="80">
        <f t="shared" ref="T6:T7" si="5">S6+O6</f>
        <v>20172638.695999999</v>
      </c>
    </row>
    <row r="7" spans="1:20" ht="13.5" thickBot="1" x14ac:dyDescent="0.25">
      <c r="A7" s="82" t="s">
        <v>11</v>
      </c>
      <c r="B7" s="83" t="s">
        <v>6</v>
      </c>
      <c r="C7" s="84">
        <v>6</v>
      </c>
      <c r="D7" s="85">
        <v>3393182</v>
      </c>
      <c r="E7" s="86">
        <f t="shared" si="0"/>
        <v>3664636.56</v>
      </c>
      <c r="F7" s="87">
        <v>5</v>
      </c>
      <c r="G7" s="88">
        <f t="shared" si="1"/>
        <v>109939096.8</v>
      </c>
      <c r="H7" s="89">
        <v>4539299.7215999998</v>
      </c>
      <c r="I7" s="90">
        <v>5</v>
      </c>
      <c r="J7" s="91">
        <f t="shared" si="2"/>
        <v>136178991.648</v>
      </c>
      <c r="K7" s="84" t="s">
        <v>6</v>
      </c>
      <c r="L7" s="92">
        <v>6</v>
      </c>
      <c r="M7" s="93">
        <v>4539299.7215999998</v>
      </c>
      <c r="N7" s="94">
        <v>5</v>
      </c>
      <c r="O7" s="88">
        <f t="shared" si="3"/>
        <v>136178991.648</v>
      </c>
      <c r="P7" s="95">
        <v>0</v>
      </c>
      <c r="Q7" s="96"/>
      <c r="R7" s="94">
        <v>0</v>
      </c>
      <c r="S7" s="91">
        <f t="shared" si="4"/>
        <v>0</v>
      </c>
      <c r="T7" s="97">
        <f t="shared" si="5"/>
        <v>136178991.648</v>
      </c>
    </row>
    <row r="8" spans="1:20" ht="13.5" thickBot="1" x14ac:dyDescent="0.25">
      <c r="A8" s="98" t="s">
        <v>14</v>
      </c>
      <c r="B8" s="99"/>
      <c r="C8" s="158"/>
      <c r="D8" s="159"/>
      <c r="E8" s="159"/>
      <c r="F8" s="160"/>
      <c r="G8" s="100">
        <f>SUM(G5:G7)</f>
        <v>3681721540.9672866</v>
      </c>
      <c r="H8" s="158"/>
      <c r="I8" s="160"/>
      <c r="J8" s="101">
        <f>SUM(J5:J7)</f>
        <v>4303849943.1439991</v>
      </c>
      <c r="K8" s="102"/>
      <c r="L8" s="101"/>
      <c r="M8" s="161"/>
      <c r="N8" s="162"/>
      <c r="O8" s="100">
        <f>SUM(O5:O7)</f>
        <v>4303849943.1439991</v>
      </c>
      <c r="P8" s="103"/>
      <c r="Q8" s="104"/>
      <c r="R8" s="104"/>
      <c r="S8" s="101">
        <f>SUM(S5:S7)</f>
        <v>601086711.99999988</v>
      </c>
      <c r="T8" s="73">
        <f>S8+O8</f>
        <v>4904936655.1439991</v>
      </c>
    </row>
    <row r="11" spans="1:20" hidden="1" x14ac:dyDescent="0.2">
      <c r="C11" s="6">
        <v>269</v>
      </c>
      <c r="E11" s="6">
        <v>961215300</v>
      </c>
      <c r="F11" s="6">
        <v>1.5</v>
      </c>
      <c r="G11" s="12">
        <f>E11/F11/C11</f>
        <v>2382194.0520446096</v>
      </c>
    </row>
    <row r="12" spans="1:20" hidden="1" x14ac:dyDescent="0.2">
      <c r="C12" s="6">
        <v>1</v>
      </c>
      <c r="E12" s="6">
        <v>5933452.5</v>
      </c>
      <c r="F12" s="6">
        <v>1.5</v>
      </c>
      <c r="G12" s="12">
        <f t="shared" ref="G12:G13" si="6">E12/F12/C12</f>
        <v>3955635</v>
      </c>
    </row>
    <row r="13" spans="1:20" hidden="1" x14ac:dyDescent="0.2">
      <c r="C13" s="6">
        <v>6</v>
      </c>
      <c r="E13" s="6">
        <v>30538638</v>
      </c>
      <c r="F13" s="6">
        <v>1.5</v>
      </c>
      <c r="G13" s="12">
        <f t="shared" si="6"/>
        <v>3393182</v>
      </c>
    </row>
    <row r="15" spans="1:20" ht="20.25" customHeight="1" x14ac:dyDescent="0.2"/>
  </sheetData>
  <mergeCells count="15">
    <mergeCell ref="M8:N8"/>
    <mergeCell ref="H8:I8"/>
    <mergeCell ref="H3:J3"/>
    <mergeCell ref="C2:C4"/>
    <mergeCell ref="B2:B4"/>
    <mergeCell ref="A2:A4"/>
    <mergeCell ref="E2:G2"/>
    <mergeCell ref="H2:J2"/>
    <mergeCell ref="E3:G3"/>
    <mergeCell ref="K2:S2"/>
    <mergeCell ref="T2:T4"/>
    <mergeCell ref="A1:T1"/>
    <mergeCell ref="K3:S3"/>
    <mergeCell ref="C8:F8"/>
    <mergeCell ref="D2:D4"/>
  </mergeCells>
  <pageMargins left="1.6" right="0.7" top="0.75" bottom="0.75" header="0.3" footer="0.3"/>
  <pageSetup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Presupuesto_AjusteN°2</vt:lpstr>
      <vt:lpstr>Vigilancia_</vt:lpstr>
      <vt:lpstr>Aseo_Ajuste2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ePlaneacion-7</cp:lastModifiedBy>
  <cp:lastPrinted>2023-09-04T13:40:14Z</cp:lastPrinted>
  <dcterms:created xsi:type="dcterms:W3CDTF">2019-03-06T17:51:53Z</dcterms:created>
  <dcterms:modified xsi:type="dcterms:W3CDTF">2023-09-05T14:04:23Z</dcterms:modified>
</cp:coreProperties>
</file>