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filterPrivacy="1"/>
  <xr:revisionPtr revIDLastSave="0" documentId="8_{CFA6D98E-E443-47D9-AE95-A904A5F07B1F}" xr6:coauthVersionLast="41" xr6:coauthVersionMax="41" xr10:uidLastSave="{00000000-0000-0000-0000-000000000000}"/>
  <bookViews>
    <workbookView xWindow="-120" yWindow="-120" windowWidth="29040" windowHeight="15840" xr2:uid="{00000000-000D-0000-FFFF-FFFF00000000}"/>
  </bookViews>
  <sheets>
    <sheet name="Detalle" sheetId="1" r:id="rId1"/>
  </sheets>
  <externalReferences>
    <externalReference r:id="rId2"/>
  </externalReferences>
  <definedNames>
    <definedName name="EVALUACIÓN">[1]Hoja1!$A$1:$A$3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D11" i="1" l="1"/>
  <c r="AD10" i="1"/>
  <c r="X11" i="1"/>
  <c r="X10" i="1"/>
  <c r="S11" i="1"/>
  <c r="S10" i="1"/>
  <c r="N11" i="1"/>
  <c r="N10" i="1"/>
  <c r="I11" i="1"/>
  <c r="I10" i="1"/>
  <c r="O10" i="1" l="1"/>
  <c r="Y10" i="1"/>
  <c r="AE10" i="1"/>
  <c r="T10" i="1"/>
  <c r="J10" i="1"/>
  <c r="AD7" i="1"/>
  <c r="X7" i="1"/>
</calcChain>
</file>

<file path=xl/sharedStrings.xml><?xml version="1.0" encoding="utf-8"?>
<sst xmlns="http://schemas.openxmlformats.org/spreadsheetml/2006/main" count="132" uniqueCount="47">
  <si>
    <t>Organizacional</t>
  </si>
  <si>
    <t>Certificado de Inscripción en el Registro Único de Proponentes (RUP) de la Cámara de Comercio</t>
  </si>
  <si>
    <t>Índice de Liquidez</t>
  </si>
  <si>
    <t>Nivel de Endeudamiento</t>
  </si>
  <si>
    <t>Razón de cobertura de interés</t>
  </si>
  <si>
    <t>Rentabilidad del Patrimonio</t>
  </si>
  <si>
    <t>Rentabilidad del Activo</t>
  </si>
  <si>
    <t>Evaluación</t>
  </si>
  <si>
    <t xml:space="preserve">Ubicación </t>
  </si>
  <si>
    <t>Observación</t>
  </si>
  <si>
    <t xml:space="preserve">CUMPLE </t>
  </si>
  <si>
    <t>DESCRIPCIÓN DEL PLIEGO</t>
  </si>
  <si>
    <t>DESCRIPCIÓN DEL RUP APORTADO</t>
  </si>
  <si>
    <t>El Proponente singular o cada uno de los miembros del consorcio, unión temporal o promesa de sociedad futura, deberán presentar el Registro Único de Proponentes - RUP, con fecha de expedición máxima de (30) días calendario, anteriores a la fecha del cierre del presente proceso de selección, cumpliendo con lo establecido en los artículos 2.2.1.1.1.5.1 y siguientes del Decreto 1082 de 2015 y demás normas concordantes.</t>
  </si>
  <si>
    <t>30 DE OCTUBRE DE 2019</t>
  </si>
  <si>
    <t>RUP APORTADO</t>
  </si>
  <si>
    <t>Activo corriente / pasivo corriente: el cual determina la capacidad que tiene un proponente para cumplir con sus obligaciones de corto plazo. A mayor índice de liquidez, menor es la probabilidad de que el proponente incumpla sus obligaciones de corto plazo. Conforme a lo anterior, el proponente deberá acreditar su índice de liquidez sea mayor o igual a 1.5</t>
  </si>
  <si>
    <t>(Pasivo Total / Activo Total) X 100: el cual determina el grado de endeudamiento en la estructura de financiación (pasivos y patrimonio) del proponente. A mayor índice de endeudamiento, mayor es la probabilidad del proponente de no poder cumplir con sus pasivos. Teniendo en cuenta la naturaleza del contrato que se pretende suscribir, forma de pago, plazo y condiciones, el proponente deberá tener un índice de endeudamiento menor o igual al 50%</t>
  </si>
  <si>
    <t>Utilidad Operacional / Gastos de Intereses: el cual refleja la capacidad del proponente de cumplir con sus obligaciones financieras. A mayor cobertura de intereses, menor es la probabilidad de que el proponente incumpla sus obligaciones financieras.
El proponente deberá acreditar una razón de cobertura de intereses mayor o igual a 1,5.
El oferente que no tiene gastos de intereses CUMPLE respecto de la razón de cobertura de intereses, siempre y cuando la utilidad operacional sea igual o mayor a cero (0).</t>
  </si>
  <si>
    <t>Rentabilidad sobre patrimonio: (Utilidad Operacional / Patrimonio) X 100 = superior o igual al 7%.
El cual determina la rentabilidad del patrimonio del proponente, es decir, la capacidad de generación de utilidad operacional por cada peso invertido en el patrimonio. A mayor rentabilidad sobre el patrimonio, mayor es la rentabilidad de los accionistas y mejor la capacidad organizacional del proponente.</t>
  </si>
  <si>
    <t>29 DE OCTUBRE DE 2019</t>
  </si>
  <si>
    <t xml:space="preserve">El cual determina la rentabilidad de los activos del proponente, es decir, la capacidad de generación de utilidad operacional por cada peso invertido en el activo. A mayor rentabilidad sobre activos, mayor es la rentabilidad del negocio y mejor la capacidad organizacional del proponente. Este indicador debe ser siempre menor o igual que el de rentabilidad sobre patrimonio.
Rentabilidad sobre activos: (Utilidad Operacional / Activo Total) X 100 = superior o igual al 5%.
</t>
  </si>
  <si>
    <t>16 DE OCTUBRE DE 2019</t>
  </si>
  <si>
    <t>8 DE OCTUBRE DE 2019</t>
  </si>
  <si>
    <t>PROCESO DE SELECCIÓN ABREVIADA DE MENOR CUANTÍA No. GDI-SAMC-003-2019</t>
  </si>
  <si>
    <t>EVALUACIÓN FINANCIERA</t>
  </si>
  <si>
    <r>
      <rPr>
        <b/>
        <sz val="12"/>
        <color theme="1"/>
        <rFont val="Calibri"/>
        <family val="2"/>
        <scheme val="minor"/>
      </rPr>
      <t>OBJETO:</t>
    </r>
    <r>
      <rPr>
        <sz val="12"/>
        <color theme="1"/>
        <rFont val="Calibri"/>
        <family val="2"/>
        <scheme val="minor"/>
      </rPr>
      <t xml:space="preserve"> PRESTAR EL SERVICIO INTEGRAL DE VIGILANCIA Y SEGURIDAD PRIVADA PARA SALVAGUARDAR LOS PREDIOS, ESTRUCTURAS O INMUEBLES QUE INDIQUE LA EMPRESA METRO DE BOGOTÁ S.A., REQUERIDOS EN LA CONSTRUCCIÓN DE LAS ESTACIONES NECESARIAS PARA EL DESARROLLO DEL PROYECTO PRIMERA LÍNEA DE METRO DE BOGOTÁ, PARA EL SISTEMA DE SERVICIO PÚBLICO URBANO DE TRANSPORTE MASIVO DE PASAJEROS DE BOGOTÁ.</t>
    </r>
  </si>
  <si>
    <t>Evaluación Financiera</t>
  </si>
  <si>
    <t>VIGILANCIA SANTAFEREÑA Y CIA LTDA - NIT. 800076719 - 5</t>
  </si>
  <si>
    <t>21 DE OCTUBRE DE 2019</t>
  </si>
  <si>
    <t>Para el caso de los Consorcios o las Uniones Temporales la verificación financiera se realizará así:
Índice de Liquidez: Se multiplicará el porcentaje de participación de cada uno de los miembros del consorcio o de la unión temporal por el indicador de liquidez de cada miembro certificado en el RUP por la Cámara de Comercio, el resultado obtenido por cada miembro se sumará y será el indicador de Liquidez de la Unión Temporal o Consorcio, y el resultado de esta medición deberá ser mayor o igual a 1.5</t>
  </si>
  <si>
    <t>UNIÓN TEMPORAL METRO 2020</t>
  </si>
  <si>
    <t xml:space="preserve">
RISK AND SOLUTIONS GROUP LIMITADA 
NIT.830129581 - 4
</t>
  </si>
  <si>
    <t xml:space="preserve">SEGURIDAD SECURBEL LTDA
NIT: 00000900116346-7 </t>
  </si>
  <si>
    <t>Se multiplicará el porcentaje de participación de cada uno de los miembros del consorcio o de la unión temporal, por el indicador de endeudamiento de cada uno de ellos certificado en el RUP por la cámara de comercio, la sumatoria de los resultados obtenidos será el indicador de endeudamiento de la Unión Temporal o Consorcio. El resultado de esta medición de endeudamiento deberá ser menor o igual al 50%.</t>
  </si>
  <si>
    <t>Se multiplicará el porcentaje de participación de cada uno de los miembros del consorcio o de la unión temporal, por la razón de Cobertura de intereses de cada uno de ellos certificado en el RUP por la cámara de comercio, la sumatoria de los resultados obtenidos será el indicador de endeudamiento de la Unión Temporal o Consorcio. El resultado de la razón de cobertura de intereses deberá ser mayor o igual a 1,5.</t>
  </si>
  <si>
    <t>Se calculará con base en la suma aritmética de los valores correspondientes con cada criterio (de cada uno de los integrantes), en proporción de su participación en la unión temporal o consorcio. En consecuencia, cuando uno o más de los miembros del consorcio y/o unión incumplan con lo establecido por el presente pliego, el resultado de la verificación (para el consorcio y/o unión temporal), será NO CUMPLE.
Los resultados obtenidos por cada uno de los miembros del Consorcio o Unión Temporal se sumarán y el RESULTADO DEBE SER IGUAL O SUPERIOR AL 7% EN EL CASO DE LA RENTABILIDAD SOBRE PATRIMONIO Y DEL 5% EN EL CASO DE LA RENTABILIDAD SOBRE ACTIVO.</t>
  </si>
  <si>
    <t>Oferentes</t>
  </si>
  <si>
    <t>CUMPLE/NO CUMPLE</t>
  </si>
  <si>
    <t>RESUMEN DE LA EVALUACIÓN FINANCIERA</t>
  </si>
  <si>
    <t>RISK AND SOLUTIONS GROUP LIMITADA 
NIT.830129581 - 4</t>
  </si>
  <si>
    <t>OBSERVACIONES</t>
  </si>
  <si>
    <t>NO APLICA</t>
  </si>
  <si>
    <t>Índice aportado</t>
  </si>
  <si>
    <t>COMPAÑÍA DE VIGILANCIA Y SEGURIDAD PRIVADA ANUBIS LTDA - NIT. 900460759-9</t>
  </si>
  <si>
    <t>SERVICIO DE VIGILANCIA TÉCNICO LTDA - SERVIGTEC LTDA - NIT. 860060112-3</t>
  </si>
  <si>
    <t>En caso de consorcios o uniones temporales, se deberá anexar a la propuesta el Registro Único de Proponentes de cada uno de los miembros del consorcio o de la unión temporal.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</si>
</sst>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9" x14ac:knownFonts="1">
    <font>
      <sz val="11"/>
      <color theme="1"/>
      <name val="Calibri"/>
      <family val="2"/>
      <scheme val="minor"/>
    </font>
    <font>
      <b/>
      <sz val="11"/>
      <color theme="1"/>
      <name val="Calibri"/>
      <family val="2"/>
      <scheme val="minor"/>
    </font>
    <font>
      <b/>
      <sz val="8"/>
      <color rgb="FF000000"/>
      <name val="Arial"/>
      <family val="2"/>
    </font>
    <font>
      <sz val="8"/>
      <color rgb="FF000000"/>
      <name val="Calibri"/>
      <family val="2"/>
    </font>
    <font>
      <sz val="8"/>
      <color rgb="FF000000"/>
      <name val="Arial"/>
      <family val="2"/>
    </font>
    <font>
      <sz val="11"/>
      <color theme="1"/>
      <name val="Calibri"/>
      <family val="2"/>
      <scheme val="minor"/>
    </font>
    <font>
      <i/>
      <sz val="11"/>
      <color theme="1"/>
      <name val="Calibri"/>
      <family val="2"/>
      <scheme val="minor"/>
    </font>
    <font>
      <b/>
      <sz val="12"/>
      <color theme="1"/>
      <name val="Calibri"/>
      <family val="2"/>
      <scheme val="minor"/>
    </font>
    <font>
      <sz val="12"/>
      <color theme="1"/>
      <name val="Calibri"/>
      <family val="2"/>
      <scheme val="minor"/>
    </font>
  </fonts>
  <fills count="6">
    <fill>
      <patternFill patternType="none"/>
    </fill>
    <fill>
      <patternFill patternType="gray125"/>
    </fill>
    <fill>
      <patternFill patternType="solid">
        <fgColor rgb="FF00B0F0"/>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39997558519241921"/>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s>
  <cellStyleXfs count="2">
    <xf numFmtId="0" fontId="0" fillId="0" borderId="0"/>
    <xf numFmtId="9" fontId="5" fillId="0" borderId="0" applyFont="0" applyFill="0" applyBorder="0" applyAlignment="0" applyProtection="0"/>
  </cellStyleXfs>
  <cellXfs count="133">
    <xf numFmtId="0" fontId="0" fillId="0" borderId="0" xfId="0"/>
    <xf numFmtId="0" fontId="0" fillId="0" borderId="0" xfId="0" applyAlignment="1">
      <alignment horizontal="center" vertical="top"/>
    </xf>
    <xf numFmtId="0" fontId="0" fillId="0" borderId="0" xfId="0" applyAlignment="1">
      <alignment vertical="top"/>
    </xf>
    <xf numFmtId="0" fontId="2" fillId="2" borderId="8" xfId="0" applyFont="1" applyFill="1" applyBorder="1" applyAlignment="1">
      <alignment horizontal="center" vertical="center" wrapText="1"/>
    </xf>
    <xf numFmtId="0" fontId="2" fillId="2" borderId="8" xfId="0" applyFont="1" applyFill="1" applyBorder="1" applyAlignment="1">
      <alignment horizontal="center" vertical="top" wrapText="1"/>
    </xf>
    <xf numFmtId="0" fontId="2" fillId="2" borderId="6" xfId="0" applyFont="1" applyFill="1" applyBorder="1" applyAlignment="1">
      <alignment horizontal="center" vertical="top" wrapText="1"/>
    </xf>
    <xf numFmtId="0" fontId="4" fillId="0" borderId="11" xfId="0" applyFont="1" applyFill="1" applyBorder="1" applyAlignment="1">
      <alignment horizontal="center" vertical="top" wrapText="1"/>
    </xf>
    <xf numFmtId="0" fontId="4" fillId="0" borderId="11" xfId="0" applyFont="1" applyFill="1" applyBorder="1" applyAlignment="1">
      <alignment vertical="top" wrapText="1"/>
    </xf>
    <xf numFmtId="0" fontId="4" fillId="0" borderId="10" xfId="0" applyFont="1" applyFill="1" applyBorder="1" applyAlignment="1">
      <alignment vertical="top" wrapText="1"/>
    </xf>
    <xf numFmtId="4" fontId="0" fillId="0" borderId="0" xfId="0" applyNumberFormat="1"/>
    <xf numFmtId="0" fontId="2" fillId="2" borderId="6" xfId="0" applyFont="1" applyFill="1" applyBorder="1" applyAlignment="1">
      <alignment horizontal="center" vertical="center" wrapText="1"/>
    </xf>
    <xf numFmtId="0" fontId="0" fillId="0" borderId="0" xfId="0" applyAlignment="1">
      <alignment vertical="top" wrapText="1"/>
    </xf>
    <xf numFmtId="0" fontId="6" fillId="0" borderId="0" xfId="0" applyFont="1" applyAlignment="1">
      <alignment horizontal="left"/>
    </xf>
    <xf numFmtId="0" fontId="7" fillId="0" borderId="0" xfId="0" applyFont="1" applyAlignment="1">
      <alignment horizontal="left" vertical="center"/>
    </xf>
    <xf numFmtId="0" fontId="4" fillId="0" borderId="12" xfId="0" applyFont="1" applyFill="1" applyBorder="1" applyAlignment="1">
      <alignment vertical="top" wrapText="1"/>
    </xf>
    <xf numFmtId="0" fontId="4" fillId="0" borderId="12" xfId="0" applyFont="1" applyFill="1" applyBorder="1" applyAlignment="1">
      <alignment horizontal="center" vertical="top" wrapText="1"/>
    </xf>
    <xf numFmtId="0" fontId="4" fillId="0" borderId="20" xfId="0" applyFont="1" applyFill="1" applyBorder="1" applyAlignment="1">
      <alignment vertical="top" wrapText="1"/>
    </xf>
    <xf numFmtId="0" fontId="4" fillId="0" borderId="33" xfId="0" applyFont="1" applyFill="1" applyBorder="1" applyAlignment="1">
      <alignment vertical="top" wrapText="1"/>
    </xf>
    <xf numFmtId="0" fontId="4" fillId="0" borderId="35" xfId="0" applyFont="1" applyFill="1" applyBorder="1" applyAlignment="1">
      <alignment vertical="top" wrapText="1"/>
    </xf>
    <xf numFmtId="0" fontId="3" fillId="4" borderId="22" xfId="0" applyFont="1" applyFill="1" applyBorder="1" applyAlignment="1">
      <alignment wrapText="1"/>
    </xf>
    <xf numFmtId="0" fontId="4" fillId="4" borderId="22" xfId="0" applyFont="1" applyFill="1" applyBorder="1" applyAlignment="1">
      <alignment horizontal="center" vertical="center" wrapText="1"/>
    </xf>
    <xf numFmtId="0" fontId="4" fillId="4" borderId="22" xfId="0" applyFont="1" applyFill="1" applyBorder="1" applyAlignment="1">
      <alignment vertical="center" wrapText="1"/>
    </xf>
    <xf numFmtId="165" fontId="4" fillId="4" borderId="22" xfId="1" applyNumberFormat="1" applyFont="1" applyFill="1" applyBorder="1" applyAlignment="1">
      <alignment horizontal="center" vertical="center" wrapText="1"/>
    </xf>
    <xf numFmtId="0" fontId="4" fillId="4" borderId="22" xfId="0" applyFont="1" applyFill="1" applyBorder="1" applyAlignment="1">
      <alignment vertical="top" wrapText="1"/>
    </xf>
    <xf numFmtId="165" fontId="4" fillId="4" borderId="22" xfId="1" applyNumberFormat="1" applyFont="1" applyFill="1" applyBorder="1" applyAlignment="1">
      <alignment vertical="center" wrapText="1"/>
    </xf>
    <xf numFmtId="0" fontId="4" fillId="4" borderId="23" xfId="0" applyFont="1" applyFill="1" applyBorder="1" applyAlignment="1">
      <alignment vertical="top" wrapText="1"/>
    </xf>
    <xf numFmtId="9" fontId="4" fillId="4" borderId="22" xfId="1" applyFont="1" applyFill="1" applyBorder="1" applyAlignment="1">
      <alignment vertical="center" wrapText="1"/>
    </xf>
    <xf numFmtId="0" fontId="4" fillId="4" borderId="24" xfId="0" applyFont="1" applyFill="1" applyBorder="1" applyAlignment="1">
      <alignment vertical="top" wrapText="1"/>
    </xf>
    <xf numFmtId="0" fontId="3" fillId="4" borderId="27" xfId="0" applyFont="1" applyFill="1" applyBorder="1" applyAlignment="1">
      <alignment vertical="center" wrapText="1"/>
    </xf>
    <xf numFmtId="0" fontId="4" fillId="4" borderId="26" xfId="0" applyFont="1" applyFill="1" applyBorder="1" applyAlignment="1">
      <alignment horizontal="center" vertical="center" wrapText="1"/>
    </xf>
    <xf numFmtId="0" fontId="4" fillId="4" borderId="27" xfId="0" applyFont="1" applyFill="1" applyBorder="1" applyAlignment="1">
      <alignment vertical="center" wrapText="1"/>
    </xf>
    <xf numFmtId="0" fontId="4" fillId="4" borderId="26" xfId="0" applyFont="1" applyFill="1" applyBorder="1" applyAlignment="1">
      <alignment vertical="center" wrapText="1"/>
    </xf>
    <xf numFmtId="0" fontId="4" fillId="4" borderId="32" xfId="0" applyFont="1" applyFill="1" applyBorder="1" applyAlignment="1">
      <alignment vertical="center" wrapText="1"/>
    </xf>
    <xf numFmtId="165" fontId="4" fillId="4" borderId="26" xfId="1" applyNumberFormat="1" applyFont="1" applyFill="1" applyBorder="1" applyAlignment="1">
      <alignment horizontal="center" vertical="center" wrapText="1"/>
    </xf>
    <xf numFmtId="0" fontId="4" fillId="4" borderId="32" xfId="0" applyFont="1" applyFill="1" applyBorder="1" applyAlignment="1">
      <alignment vertical="top" wrapText="1"/>
    </xf>
    <xf numFmtId="165" fontId="4" fillId="4" borderId="26" xfId="1" applyNumberFormat="1" applyFont="1" applyFill="1" applyBorder="1" applyAlignment="1">
      <alignment vertical="center" wrapText="1"/>
    </xf>
    <xf numFmtId="0" fontId="4" fillId="4" borderId="28" xfId="0" applyFont="1" applyFill="1" applyBorder="1" applyAlignment="1">
      <alignment vertical="top" wrapText="1"/>
    </xf>
    <xf numFmtId="9" fontId="4" fillId="4" borderId="26" xfId="1" applyFont="1" applyFill="1" applyBorder="1" applyAlignment="1">
      <alignment vertical="center" wrapText="1"/>
    </xf>
    <xf numFmtId="0" fontId="0" fillId="0" borderId="37" xfId="0" applyFill="1" applyBorder="1" applyAlignment="1">
      <alignment horizontal="center" vertical="center" wrapText="1"/>
    </xf>
    <xf numFmtId="0" fontId="0" fillId="4" borderId="37" xfId="0" applyFill="1" applyBorder="1" applyAlignment="1">
      <alignment horizontal="center" vertical="center" wrapText="1"/>
    </xf>
    <xf numFmtId="0" fontId="0" fillId="0" borderId="38" xfId="0" applyFill="1" applyBorder="1" applyAlignment="1">
      <alignment horizontal="center" vertical="center" wrapText="1"/>
    </xf>
    <xf numFmtId="0" fontId="4" fillId="4" borderId="39" xfId="0" applyFont="1" applyFill="1" applyBorder="1" applyAlignment="1">
      <alignment vertical="top" wrapText="1"/>
    </xf>
    <xf numFmtId="0" fontId="3" fillId="4" borderId="27" xfId="0" applyFont="1" applyFill="1" applyBorder="1" applyAlignment="1">
      <alignment horizontal="center" vertical="center" wrapText="1"/>
    </xf>
    <xf numFmtId="0" fontId="0" fillId="0" borderId="9" xfId="0" applyBorder="1" applyAlignment="1">
      <alignment horizontal="center" vertical="center"/>
    </xf>
    <xf numFmtId="0" fontId="0" fillId="0" borderId="40" xfId="0" applyBorder="1" applyAlignment="1">
      <alignment horizontal="center" vertical="center"/>
    </xf>
    <xf numFmtId="0" fontId="3" fillId="4" borderId="9" xfId="0" applyFont="1" applyFill="1" applyBorder="1" applyAlignment="1">
      <alignment horizontal="center" vertical="top" wrapText="1"/>
    </xf>
    <xf numFmtId="0" fontId="0" fillId="0" borderId="1" xfId="0" applyBorder="1"/>
    <xf numFmtId="0" fontId="0" fillId="0" borderId="2" xfId="0" applyBorder="1"/>
    <xf numFmtId="0" fontId="0" fillId="0" borderId="3" xfId="0" applyBorder="1"/>
    <xf numFmtId="0" fontId="1" fillId="5" borderId="9" xfId="0" applyFont="1" applyFill="1" applyBorder="1" applyAlignment="1">
      <alignment horizontal="center"/>
    </xf>
    <xf numFmtId="0" fontId="0" fillId="5" borderId="37" xfId="0" applyFill="1" applyBorder="1" applyAlignment="1">
      <alignment horizontal="center"/>
    </xf>
    <xf numFmtId="0" fontId="1" fillId="5" borderId="40" xfId="0" applyFont="1" applyFill="1" applyBorder="1" applyAlignment="1">
      <alignment horizontal="center"/>
    </xf>
    <xf numFmtId="0" fontId="1" fillId="5" borderId="9" xfId="0" applyFont="1" applyFill="1" applyBorder="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0" fillId="0" borderId="9" xfId="0" applyBorder="1" applyAlignment="1">
      <alignment horizontal="center" vertical="center"/>
    </xf>
    <xf numFmtId="0" fontId="0" fillId="0" borderId="27" xfId="0" applyBorder="1" applyAlignment="1">
      <alignment horizontal="center" vertical="center"/>
    </xf>
    <xf numFmtId="0" fontId="1" fillId="5" borderId="42" xfId="0" applyFont="1" applyFill="1" applyBorder="1" applyAlignment="1">
      <alignment horizontal="center"/>
    </xf>
    <xf numFmtId="0" fontId="1" fillId="5" borderId="43" xfId="0" applyFont="1" applyFill="1" applyBorder="1" applyAlignment="1">
      <alignment horizontal="center"/>
    </xf>
    <xf numFmtId="0" fontId="1" fillId="5" borderId="44" xfId="0" applyFont="1" applyFill="1" applyBorder="1" applyAlignment="1">
      <alignment horizontal="center"/>
    </xf>
    <xf numFmtId="0" fontId="0" fillId="0" borderId="45" xfId="0" applyBorder="1" applyAlignment="1">
      <alignment horizontal="center" vertical="center"/>
    </xf>
    <xf numFmtId="0" fontId="0" fillId="0" borderId="36" xfId="0" applyBorder="1" applyAlignment="1">
      <alignment horizontal="center" vertical="center"/>
    </xf>
    <xf numFmtId="0" fontId="3" fillId="0"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0" fillId="4" borderId="37" xfId="0" applyFill="1" applyBorder="1" applyAlignment="1">
      <alignment horizontal="center" vertical="center" wrapText="1"/>
    </xf>
    <xf numFmtId="0" fontId="0" fillId="4" borderId="41" xfId="0"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27"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26" xfId="0" applyFont="1" applyFill="1" applyBorder="1" applyAlignment="1">
      <alignment horizontal="center" vertical="center" wrapText="1"/>
    </xf>
    <xf numFmtId="9" fontId="4" fillId="4" borderId="13" xfId="1" applyFont="1" applyFill="1" applyBorder="1" applyAlignment="1">
      <alignment horizontal="center" vertical="center" wrapText="1"/>
    </xf>
    <xf numFmtId="9" fontId="4" fillId="4" borderId="26" xfId="1" applyFont="1" applyFill="1" applyBorder="1" applyAlignment="1">
      <alignment horizontal="center" vertical="center" wrapText="1"/>
    </xf>
    <xf numFmtId="0" fontId="4" fillId="4" borderId="13" xfId="0" applyFont="1" applyFill="1" applyBorder="1" applyAlignment="1">
      <alignment horizontal="justify" vertical="top" wrapText="1"/>
    </xf>
    <xf numFmtId="0" fontId="4" fillId="4" borderId="26" xfId="0" applyFont="1" applyFill="1" applyBorder="1" applyAlignment="1">
      <alignment horizontal="justify" vertical="top" wrapText="1"/>
    </xf>
    <xf numFmtId="9" fontId="4" fillId="4" borderId="13" xfId="1" applyNumberFormat="1" applyFont="1" applyFill="1" applyBorder="1" applyAlignment="1">
      <alignment horizontal="center" vertical="center" wrapText="1"/>
    </xf>
    <xf numFmtId="9" fontId="4" fillId="4" borderId="26" xfId="1" applyNumberFormat="1" applyFont="1" applyFill="1" applyBorder="1" applyAlignment="1">
      <alignment horizontal="center" vertical="center" wrapText="1"/>
    </xf>
    <xf numFmtId="0" fontId="4" fillId="4" borderId="21" xfId="0" applyFont="1" applyFill="1" applyBorder="1" applyAlignment="1">
      <alignment horizontal="justify" vertical="top" wrapText="1"/>
    </xf>
    <xf numFmtId="0" fontId="4" fillId="4" borderId="25" xfId="0" applyFont="1" applyFill="1" applyBorder="1" applyAlignment="1">
      <alignment horizontal="justify" vertical="top" wrapText="1"/>
    </xf>
    <xf numFmtId="9" fontId="4" fillId="0" borderId="14" xfId="1" applyFont="1" applyFill="1" applyBorder="1" applyAlignment="1">
      <alignment horizontal="center" vertical="top" wrapText="1"/>
    </xf>
    <xf numFmtId="9" fontId="4" fillId="0" borderId="15" xfId="1" applyFont="1" applyFill="1" applyBorder="1" applyAlignment="1">
      <alignment horizontal="center" vertical="top" wrapText="1"/>
    </xf>
    <xf numFmtId="9" fontId="4" fillId="0" borderId="30" xfId="1" applyFont="1" applyFill="1" applyBorder="1" applyAlignment="1">
      <alignment horizontal="center" vertical="top" wrapText="1"/>
    </xf>
    <xf numFmtId="9" fontId="4" fillId="0" borderId="31" xfId="1" applyFont="1" applyFill="1" applyBorder="1" applyAlignment="1">
      <alignment horizontal="center" vertical="top"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4" fillId="0" borderId="13" xfId="0" applyFont="1" applyFill="1" applyBorder="1" applyAlignment="1">
      <alignment horizontal="justify" vertical="top" wrapText="1"/>
    </xf>
    <xf numFmtId="0" fontId="4" fillId="0" borderId="12" xfId="0" applyFont="1" applyFill="1" applyBorder="1" applyAlignment="1">
      <alignment horizontal="justify" vertical="top" wrapText="1"/>
    </xf>
    <xf numFmtId="0" fontId="4" fillId="0" borderId="26" xfId="0" applyFont="1" applyFill="1" applyBorder="1" applyAlignment="1">
      <alignment horizontal="justify" vertical="top" wrapText="1"/>
    </xf>
    <xf numFmtId="9" fontId="4" fillId="0" borderId="23" xfId="1" applyFont="1" applyFill="1" applyBorder="1" applyAlignment="1">
      <alignment horizontal="center" vertical="top" wrapText="1"/>
    </xf>
    <xf numFmtId="9" fontId="4" fillId="0" borderId="29" xfId="1" applyFont="1" applyFill="1" applyBorder="1" applyAlignment="1">
      <alignment horizontal="center" vertical="top" wrapText="1"/>
    </xf>
    <xf numFmtId="0" fontId="8" fillId="0" borderId="0" xfId="0" applyFont="1" applyAlignment="1">
      <alignment horizontal="left" vertical="top" wrapText="1"/>
    </xf>
    <xf numFmtId="0" fontId="0" fillId="4" borderId="21" xfId="0" applyFill="1" applyBorder="1" applyAlignment="1">
      <alignment horizontal="center" vertical="center" wrapText="1"/>
    </xf>
    <xf numFmtId="0" fontId="0" fillId="4" borderId="25" xfId="0" applyFill="1" applyBorder="1" applyAlignment="1">
      <alignment horizontal="center" vertical="center" wrapText="1"/>
    </xf>
    <xf numFmtId="0" fontId="4" fillId="4" borderId="22" xfId="0" applyFont="1" applyFill="1" applyBorder="1" applyAlignment="1">
      <alignment horizontal="justify" vertical="center" wrapText="1"/>
    </xf>
    <xf numFmtId="0" fontId="4" fillId="4" borderId="27" xfId="0" applyFont="1" applyFill="1" applyBorder="1" applyAlignment="1">
      <alignment horizontal="justify" vertical="center" wrapText="1"/>
    </xf>
    <xf numFmtId="0" fontId="1" fillId="4" borderId="13" xfId="0" applyFont="1" applyFill="1" applyBorder="1" applyAlignment="1">
      <alignment horizontal="center" vertical="center" wrapText="1"/>
    </xf>
    <xf numFmtId="0" fontId="0" fillId="4" borderId="26" xfId="0" applyFill="1" applyBorder="1" applyAlignment="1">
      <alignment horizontal="center" vertical="center" wrapText="1"/>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4" fillId="0" borderId="21" xfId="0" applyFont="1" applyFill="1" applyBorder="1" applyAlignment="1">
      <alignment horizontal="justify" vertical="top" wrapText="1"/>
    </xf>
    <xf numFmtId="0" fontId="4" fillId="0" borderId="34" xfId="0" applyFont="1" applyFill="1" applyBorder="1" applyAlignment="1">
      <alignment horizontal="justify" vertical="top" wrapText="1"/>
    </xf>
    <xf numFmtId="164" fontId="4" fillId="4" borderId="22" xfId="0" applyNumberFormat="1" applyFont="1" applyFill="1" applyBorder="1" applyAlignment="1">
      <alignment horizontal="center" vertical="center" wrapText="1"/>
    </xf>
    <xf numFmtId="164" fontId="4" fillId="4" borderId="27"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23" xfId="0" applyFont="1" applyFill="1" applyBorder="1" applyAlignment="1">
      <alignment horizontal="center" vertical="top" wrapText="1"/>
    </xf>
    <xf numFmtId="0" fontId="4" fillId="0" borderId="29" xfId="0" applyFont="1" applyFill="1" applyBorder="1" applyAlignment="1">
      <alignment horizontal="center" vertical="top" wrapText="1"/>
    </xf>
    <xf numFmtId="0" fontId="4" fillId="0" borderId="14"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8" xfId="0" applyFont="1" applyFill="1" applyBorder="1" applyAlignment="1">
      <alignment horizontal="center" vertical="top" wrapText="1"/>
    </xf>
    <xf numFmtId="0" fontId="4" fillId="0" borderId="19" xfId="0" applyFont="1" applyFill="1" applyBorder="1" applyAlignment="1">
      <alignment horizontal="center"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1" fillId="3" borderId="6" xfId="0" applyFont="1" applyFill="1" applyBorder="1" applyAlignment="1">
      <alignment horizontal="center"/>
    </xf>
    <xf numFmtId="0" fontId="4" fillId="0" borderId="30" xfId="0" applyFont="1" applyFill="1" applyBorder="1" applyAlignment="1">
      <alignment horizontal="center" vertical="top" wrapText="1"/>
    </xf>
    <xf numFmtId="0" fontId="4" fillId="0" borderId="31" xfId="0" applyFont="1" applyFill="1" applyBorder="1" applyAlignment="1">
      <alignment horizontal="center" vertical="top" wrapText="1"/>
    </xf>
    <xf numFmtId="0" fontId="4" fillId="0" borderId="25" xfId="0" applyFont="1" applyFill="1" applyBorder="1" applyAlignment="1">
      <alignment horizontal="justify" vertical="top" wrapText="1"/>
    </xf>
    <xf numFmtId="165" fontId="4" fillId="4" borderId="13" xfId="1" applyNumberFormat="1" applyFont="1" applyFill="1" applyBorder="1" applyAlignment="1">
      <alignment horizontal="center" vertical="center" wrapText="1"/>
    </xf>
    <xf numFmtId="165" fontId="4" fillId="4" borderId="26" xfId="1" applyNumberFormat="1" applyFont="1" applyFill="1" applyBorder="1" applyAlignment="1">
      <alignment horizontal="center" vertical="center" wrapText="1"/>
    </xf>
    <xf numFmtId="165" fontId="4" fillId="0" borderId="23" xfId="1" applyNumberFormat="1" applyFont="1" applyFill="1" applyBorder="1" applyAlignment="1">
      <alignment horizontal="center" vertical="top" wrapText="1"/>
    </xf>
    <xf numFmtId="165" fontId="4" fillId="0" borderId="29" xfId="1" applyNumberFormat="1" applyFont="1" applyFill="1" applyBorder="1" applyAlignment="1">
      <alignment horizontal="center" vertical="top" wrapText="1"/>
    </xf>
    <xf numFmtId="165" fontId="4" fillId="0" borderId="14" xfId="1" applyNumberFormat="1" applyFont="1" applyFill="1" applyBorder="1" applyAlignment="1">
      <alignment horizontal="center" vertical="top" wrapText="1"/>
    </xf>
    <xf numFmtId="165" fontId="4" fillId="0" borderId="15" xfId="1" applyNumberFormat="1" applyFont="1" applyFill="1" applyBorder="1" applyAlignment="1">
      <alignment horizontal="center" vertical="top" wrapText="1"/>
    </xf>
    <xf numFmtId="165" fontId="4" fillId="0" borderId="18" xfId="1" applyNumberFormat="1" applyFont="1" applyFill="1" applyBorder="1" applyAlignment="1">
      <alignment horizontal="center" vertical="top" wrapText="1"/>
    </xf>
    <xf numFmtId="165" fontId="4" fillId="0" borderId="19" xfId="1" applyNumberFormat="1" applyFont="1" applyFill="1" applyBorder="1" applyAlignment="1">
      <alignment horizontal="center" vertical="top"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guel.jimenez/AppData/Local/Microsoft/Windows/INetCache/Content.Outlook/50NOXCV0/EVALUACION%20FINANCIE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Hoja1"/>
    </sheetNames>
    <sheetDataSet>
      <sheetData sheetId="0"/>
      <sheetData sheetId="1">
        <row r="1">
          <cell r="A1" t="str">
            <v xml:space="preserve">CUMPLE </v>
          </cell>
        </row>
        <row r="2">
          <cell r="A2" t="str">
            <v xml:space="preserve">NO CUMPLE </v>
          </cell>
        </row>
        <row r="3">
          <cell r="A3" t="str">
            <v xml:space="preserve">N/A </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1"/>
  <sheetViews>
    <sheetView tabSelected="1" workbookViewId="0">
      <pane xSplit="3" ySplit="6" topLeftCell="D7" activePane="bottomRight" state="frozen"/>
      <selection pane="topRight" activeCell="D1" sqref="D1"/>
      <selection pane="bottomLeft" activeCell="A7" sqref="A7"/>
      <selection pane="bottomRight" activeCell="H7" sqref="H7:H9"/>
    </sheetView>
  </sheetViews>
  <sheetFormatPr baseColWidth="10" defaultColWidth="9.140625" defaultRowHeight="15" x14ac:dyDescent="0.25"/>
  <cols>
    <col min="2" max="2" width="11" customWidth="1"/>
    <col min="3" max="3" width="17.7109375" customWidth="1"/>
    <col min="4" max="4" width="34.5703125" customWidth="1"/>
    <col min="5" max="5" width="16.28515625" customWidth="1"/>
    <col min="8" max="8" width="32.140625" customWidth="1"/>
    <col min="9" max="10" width="4" customWidth="1"/>
    <col min="13" max="13" width="35.5703125" customWidth="1"/>
    <col min="14" max="15" width="6.140625" customWidth="1"/>
    <col min="18" max="18" width="47.42578125" customWidth="1"/>
    <col min="19" max="20" width="4.140625" customWidth="1"/>
    <col min="23" max="23" width="46.7109375" customWidth="1"/>
    <col min="24" max="24" width="5.140625" customWidth="1"/>
    <col min="25" max="25" width="8.85546875" customWidth="1"/>
    <col min="28" max="28" width="10.85546875" customWidth="1"/>
    <col min="29" max="29" width="41.28515625" customWidth="1"/>
    <col min="30" max="31" width="4" customWidth="1"/>
  </cols>
  <sheetData>
    <row r="1" spans="1:33" ht="15.75" x14ac:dyDescent="0.25">
      <c r="A1" s="13" t="s">
        <v>25</v>
      </c>
      <c r="B1" s="13"/>
    </row>
    <row r="2" spans="1:33" ht="15.75" x14ac:dyDescent="0.25">
      <c r="A2" s="13" t="s">
        <v>24</v>
      </c>
      <c r="B2" s="13"/>
      <c r="F2" s="1"/>
      <c r="G2" s="2"/>
      <c r="K2" s="1"/>
      <c r="L2" s="1"/>
      <c r="P2" s="1"/>
      <c r="Q2" s="1"/>
      <c r="U2" s="1"/>
      <c r="V2" s="1"/>
      <c r="Z2" s="1"/>
      <c r="AA2" s="1"/>
      <c r="AF2" s="1"/>
      <c r="AG2" s="1"/>
    </row>
    <row r="3" spans="1:33" ht="55.5" customHeight="1" thickBot="1" x14ac:dyDescent="0.3">
      <c r="A3" s="93" t="s">
        <v>26</v>
      </c>
      <c r="B3" s="93"/>
      <c r="C3" s="93"/>
      <c r="D3" s="93"/>
      <c r="E3" s="93"/>
      <c r="F3" s="93"/>
      <c r="G3" s="93"/>
      <c r="H3" s="93"/>
      <c r="I3" s="93"/>
      <c r="J3" s="93"/>
      <c r="K3" s="93"/>
      <c r="L3" s="93"/>
      <c r="M3" s="93"/>
      <c r="N3" s="11"/>
      <c r="O3" s="11"/>
      <c r="P3" s="11"/>
      <c r="Q3" s="11"/>
      <c r="R3" s="11"/>
      <c r="U3" s="1"/>
      <c r="V3" s="1"/>
      <c r="Z3" s="1"/>
      <c r="AA3" s="1"/>
      <c r="AF3" s="1"/>
      <c r="AG3" s="1"/>
    </row>
    <row r="4" spans="1:33" ht="15.75" thickBot="1" x14ac:dyDescent="0.3">
      <c r="A4" s="53" t="s">
        <v>37</v>
      </c>
      <c r="B4" s="54"/>
      <c r="C4" s="55"/>
      <c r="D4" s="100" t="s">
        <v>27</v>
      </c>
      <c r="E4" s="101"/>
      <c r="F4" s="101"/>
      <c r="G4" s="101"/>
      <c r="H4" s="101"/>
      <c r="I4" s="101"/>
      <c r="J4" s="101"/>
      <c r="K4" s="101"/>
      <c r="L4" s="101"/>
      <c r="M4" s="101"/>
      <c r="N4" s="101"/>
      <c r="O4" s="101"/>
      <c r="P4" s="101"/>
      <c r="Q4" s="101"/>
      <c r="R4" s="101"/>
      <c r="S4" s="101"/>
      <c r="T4" s="101"/>
      <c r="U4" s="101"/>
      <c r="V4" s="101"/>
      <c r="W4" s="119" t="s">
        <v>0</v>
      </c>
      <c r="X4" s="120"/>
      <c r="Y4" s="120"/>
      <c r="Z4" s="120"/>
      <c r="AA4" s="120"/>
      <c r="AB4" s="120"/>
      <c r="AC4" s="120"/>
      <c r="AD4" s="120"/>
      <c r="AE4" s="120"/>
      <c r="AF4" s="120"/>
      <c r="AG4" s="121"/>
    </row>
    <row r="5" spans="1:33" ht="23.25" customHeight="1" thickBot="1" x14ac:dyDescent="0.3">
      <c r="A5" s="56"/>
      <c r="B5" s="57"/>
      <c r="C5" s="58"/>
      <c r="D5" s="86" t="s">
        <v>1</v>
      </c>
      <c r="E5" s="112"/>
      <c r="F5" s="112"/>
      <c r="G5" s="112"/>
      <c r="H5" s="86" t="s">
        <v>2</v>
      </c>
      <c r="I5" s="112"/>
      <c r="J5" s="112"/>
      <c r="K5" s="112"/>
      <c r="L5" s="112"/>
      <c r="M5" s="86" t="s">
        <v>3</v>
      </c>
      <c r="N5" s="112"/>
      <c r="O5" s="112"/>
      <c r="P5" s="112"/>
      <c r="Q5" s="112"/>
      <c r="R5" s="112" t="s">
        <v>4</v>
      </c>
      <c r="S5" s="112"/>
      <c r="T5" s="112"/>
      <c r="U5" s="112"/>
      <c r="V5" s="112"/>
      <c r="W5" s="86" t="s">
        <v>5</v>
      </c>
      <c r="X5" s="112"/>
      <c r="Y5" s="112"/>
      <c r="Z5" s="112"/>
      <c r="AA5" s="112"/>
      <c r="AB5" s="87"/>
      <c r="AC5" s="86" t="s">
        <v>6</v>
      </c>
      <c r="AD5" s="112"/>
      <c r="AE5" s="112"/>
      <c r="AF5" s="112"/>
      <c r="AG5" s="87"/>
    </row>
    <row r="6" spans="1:33" ht="23.25" thickBot="1" x14ac:dyDescent="0.3">
      <c r="A6" s="56"/>
      <c r="B6" s="57"/>
      <c r="C6" s="58"/>
      <c r="D6" s="3" t="s">
        <v>11</v>
      </c>
      <c r="E6" s="3" t="s">
        <v>12</v>
      </c>
      <c r="F6" s="4" t="s">
        <v>7</v>
      </c>
      <c r="G6" s="5" t="s">
        <v>8</v>
      </c>
      <c r="H6" s="3" t="s">
        <v>11</v>
      </c>
      <c r="I6" s="86" t="s">
        <v>43</v>
      </c>
      <c r="J6" s="87"/>
      <c r="K6" s="4" t="s">
        <v>7</v>
      </c>
      <c r="L6" s="5" t="s">
        <v>8</v>
      </c>
      <c r="M6" s="3" t="s">
        <v>11</v>
      </c>
      <c r="N6" s="86" t="s">
        <v>43</v>
      </c>
      <c r="O6" s="87"/>
      <c r="P6" s="5" t="s">
        <v>7</v>
      </c>
      <c r="Q6" s="5" t="s">
        <v>8</v>
      </c>
      <c r="R6" s="3" t="s">
        <v>11</v>
      </c>
      <c r="S6" s="86" t="s">
        <v>43</v>
      </c>
      <c r="T6" s="87"/>
      <c r="U6" s="5" t="s">
        <v>7</v>
      </c>
      <c r="V6" s="5" t="s">
        <v>8</v>
      </c>
      <c r="W6" s="3" t="s">
        <v>11</v>
      </c>
      <c r="X6" s="86" t="s">
        <v>43</v>
      </c>
      <c r="Y6" s="87"/>
      <c r="Z6" s="5" t="s">
        <v>7</v>
      </c>
      <c r="AA6" s="5" t="s">
        <v>8</v>
      </c>
      <c r="AB6" s="10" t="s">
        <v>9</v>
      </c>
      <c r="AC6" s="3" t="s">
        <v>11</v>
      </c>
      <c r="AD6" s="86" t="s">
        <v>43</v>
      </c>
      <c r="AE6" s="87"/>
      <c r="AF6" s="5" t="s">
        <v>7</v>
      </c>
      <c r="AG6" s="5" t="s">
        <v>8</v>
      </c>
    </row>
    <row r="7" spans="1:33" ht="33.75" customHeight="1" x14ac:dyDescent="0.25">
      <c r="A7" s="38">
        <v>1</v>
      </c>
      <c r="B7" s="106" t="s">
        <v>28</v>
      </c>
      <c r="C7" s="107"/>
      <c r="D7" s="88" t="s">
        <v>13</v>
      </c>
      <c r="E7" s="6" t="s">
        <v>14</v>
      </c>
      <c r="F7" s="6" t="s">
        <v>10</v>
      </c>
      <c r="G7" s="7" t="s">
        <v>15</v>
      </c>
      <c r="H7" s="88" t="s">
        <v>16</v>
      </c>
      <c r="I7" s="113">
        <v>6.32</v>
      </c>
      <c r="J7" s="114"/>
      <c r="K7" s="6" t="s">
        <v>10</v>
      </c>
      <c r="L7" s="7" t="s">
        <v>15</v>
      </c>
      <c r="M7" s="108" t="s">
        <v>17</v>
      </c>
      <c r="N7" s="127">
        <v>0.44</v>
      </c>
      <c r="O7" s="128"/>
      <c r="P7" s="6" t="s">
        <v>10</v>
      </c>
      <c r="Q7" s="7" t="s">
        <v>15</v>
      </c>
      <c r="R7" s="108" t="s">
        <v>18</v>
      </c>
      <c r="S7" s="113">
        <v>14.39</v>
      </c>
      <c r="T7" s="114"/>
      <c r="U7" s="6" t="s">
        <v>10</v>
      </c>
      <c r="V7" s="7" t="s">
        <v>15</v>
      </c>
      <c r="W7" s="88" t="s">
        <v>19</v>
      </c>
      <c r="X7" s="91">
        <f>0.37*1</f>
        <v>0.37</v>
      </c>
      <c r="Y7" s="92"/>
      <c r="Z7" s="6" t="s">
        <v>10</v>
      </c>
      <c r="AA7" s="7" t="s">
        <v>15</v>
      </c>
      <c r="AB7" s="8"/>
      <c r="AC7" s="7"/>
      <c r="AD7" s="91">
        <f>0.2*1</f>
        <v>0.2</v>
      </c>
      <c r="AE7" s="92"/>
      <c r="AF7" s="6" t="s">
        <v>10</v>
      </c>
      <c r="AG7" s="17" t="s">
        <v>15</v>
      </c>
    </row>
    <row r="8" spans="1:33" ht="44.25" customHeight="1" x14ac:dyDescent="0.25">
      <c r="A8" s="39">
        <v>2</v>
      </c>
      <c r="B8" s="104" t="s">
        <v>44</v>
      </c>
      <c r="C8" s="105"/>
      <c r="D8" s="89"/>
      <c r="E8" s="6" t="s">
        <v>22</v>
      </c>
      <c r="F8" s="6" t="s">
        <v>10</v>
      </c>
      <c r="G8" s="7" t="s">
        <v>15</v>
      </c>
      <c r="H8" s="89"/>
      <c r="I8" s="115">
        <v>7.17</v>
      </c>
      <c r="J8" s="116"/>
      <c r="K8" s="6" t="s">
        <v>10</v>
      </c>
      <c r="L8" s="7" t="s">
        <v>15</v>
      </c>
      <c r="M8" s="109"/>
      <c r="N8" s="129">
        <v>0.26</v>
      </c>
      <c r="O8" s="130"/>
      <c r="P8" s="6" t="s">
        <v>10</v>
      </c>
      <c r="Q8" s="7" t="s">
        <v>15</v>
      </c>
      <c r="R8" s="109"/>
      <c r="S8" s="115">
        <v>212.26</v>
      </c>
      <c r="T8" s="116"/>
      <c r="U8" s="6" t="s">
        <v>10</v>
      </c>
      <c r="V8" s="7" t="s">
        <v>15</v>
      </c>
      <c r="W8" s="89"/>
      <c r="X8" s="82">
        <v>0.46</v>
      </c>
      <c r="Y8" s="83"/>
      <c r="Z8" s="6" t="s">
        <v>10</v>
      </c>
      <c r="AA8" s="7" t="s">
        <v>15</v>
      </c>
      <c r="AB8" s="8"/>
      <c r="AC8" s="14" t="s">
        <v>21</v>
      </c>
      <c r="AD8" s="82">
        <v>0.33</v>
      </c>
      <c r="AE8" s="83"/>
      <c r="AF8" s="6" t="s">
        <v>10</v>
      </c>
      <c r="AG8" s="17" t="s">
        <v>15</v>
      </c>
    </row>
    <row r="9" spans="1:33" ht="37.5" customHeight="1" thickBot="1" x14ac:dyDescent="0.3">
      <c r="A9" s="40">
        <v>3</v>
      </c>
      <c r="B9" s="102" t="s">
        <v>45</v>
      </c>
      <c r="C9" s="103"/>
      <c r="D9" s="89"/>
      <c r="E9" s="15" t="s">
        <v>23</v>
      </c>
      <c r="F9" s="15" t="s">
        <v>10</v>
      </c>
      <c r="G9" s="14" t="s">
        <v>15</v>
      </c>
      <c r="H9" s="89"/>
      <c r="I9" s="117">
        <v>2.85</v>
      </c>
      <c r="J9" s="118"/>
      <c r="K9" s="15" t="s">
        <v>10</v>
      </c>
      <c r="L9" s="14" t="s">
        <v>15</v>
      </c>
      <c r="M9" s="109"/>
      <c r="N9" s="131">
        <v>0.44</v>
      </c>
      <c r="O9" s="132"/>
      <c r="P9" s="15" t="s">
        <v>10</v>
      </c>
      <c r="Q9" s="14" t="s">
        <v>15</v>
      </c>
      <c r="R9" s="124"/>
      <c r="S9" s="122">
        <v>7.77</v>
      </c>
      <c r="T9" s="123"/>
      <c r="U9" s="15" t="s">
        <v>10</v>
      </c>
      <c r="V9" s="14" t="s">
        <v>15</v>
      </c>
      <c r="W9" s="90"/>
      <c r="X9" s="84">
        <v>0.15</v>
      </c>
      <c r="Y9" s="85"/>
      <c r="Z9" s="15" t="s">
        <v>10</v>
      </c>
      <c r="AA9" s="14" t="s">
        <v>15</v>
      </c>
      <c r="AB9" s="16"/>
      <c r="AC9" s="14"/>
      <c r="AD9" s="84">
        <v>0.08</v>
      </c>
      <c r="AE9" s="85"/>
      <c r="AF9" s="15" t="s">
        <v>10</v>
      </c>
      <c r="AG9" s="18" t="s">
        <v>15</v>
      </c>
    </row>
    <row r="10" spans="1:33" ht="59.25" customHeight="1" thickBot="1" x14ac:dyDescent="0.3">
      <c r="A10" s="94">
        <v>4</v>
      </c>
      <c r="B10" s="98" t="s">
        <v>31</v>
      </c>
      <c r="C10" s="19" t="s">
        <v>32</v>
      </c>
      <c r="D10" s="96" t="s">
        <v>46</v>
      </c>
      <c r="E10" s="20" t="s">
        <v>20</v>
      </c>
      <c r="F10" s="72" t="s">
        <v>10</v>
      </c>
      <c r="G10" s="21" t="s">
        <v>15</v>
      </c>
      <c r="H10" s="76" t="s">
        <v>30</v>
      </c>
      <c r="I10" s="20">
        <f>1.69*50%</f>
        <v>0.84499999999999997</v>
      </c>
      <c r="J10" s="110">
        <f>I10+I11</f>
        <v>2.4450000000000003</v>
      </c>
      <c r="K10" s="72" t="s">
        <v>10</v>
      </c>
      <c r="L10" s="21" t="s">
        <v>15</v>
      </c>
      <c r="M10" s="80" t="s">
        <v>34</v>
      </c>
      <c r="N10" s="22">
        <f>0.38*50%</f>
        <v>0.19</v>
      </c>
      <c r="O10" s="125">
        <f>N10+N11</f>
        <v>0.30499999999999999</v>
      </c>
      <c r="P10" s="72" t="s">
        <v>10</v>
      </c>
      <c r="Q10" s="21" t="s">
        <v>15</v>
      </c>
      <c r="R10" s="80" t="s">
        <v>35</v>
      </c>
      <c r="S10" s="20">
        <f>25.35*50%</f>
        <v>12.675000000000001</v>
      </c>
      <c r="T10" s="72">
        <f>SUM(S10:S11)</f>
        <v>22.36</v>
      </c>
      <c r="U10" s="72" t="s">
        <v>10</v>
      </c>
      <c r="V10" s="23" t="s">
        <v>15</v>
      </c>
      <c r="W10" s="76" t="s">
        <v>36</v>
      </c>
      <c r="X10" s="24">
        <f>11%*50%</f>
        <v>5.5E-2</v>
      </c>
      <c r="Y10" s="78">
        <f>X10+X11</f>
        <v>0.25</v>
      </c>
      <c r="Z10" s="72" t="s">
        <v>10</v>
      </c>
      <c r="AA10" s="21" t="s">
        <v>15</v>
      </c>
      <c r="AB10" s="25"/>
      <c r="AC10" s="76" t="s">
        <v>36</v>
      </c>
      <c r="AD10" s="26">
        <f>7%*50%</f>
        <v>3.5000000000000003E-2</v>
      </c>
      <c r="AE10" s="74">
        <f>AD10+AD11</f>
        <v>0.185</v>
      </c>
      <c r="AF10" s="72" t="s">
        <v>10</v>
      </c>
      <c r="AG10" s="27" t="s">
        <v>15</v>
      </c>
    </row>
    <row r="11" spans="1:33" ht="91.5" customHeight="1" thickBot="1" x14ac:dyDescent="0.3">
      <c r="A11" s="95"/>
      <c r="B11" s="99"/>
      <c r="C11" s="28" t="s">
        <v>33</v>
      </c>
      <c r="D11" s="97"/>
      <c r="E11" s="29" t="s">
        <v>29</v>
      </c>
      <c r="F11" s="73"/>
      <c r="G11" s="31" t="s">
        <v>15</v>
      </c>
      <c r="H11" s="77"/>
      <c r="I11" s="29">
        <f>3.2*50%</f>
        <v>1.6</v>
      </c>
      <c r="J11" s="111"/>
      <c r="K11" s="73"/>
      <c r="L11" s="32" t="s">
        <v>15</v>
      </c>
      <c r="M11" s="81"/>
      <c r="N11" s="33">
        <f>0.23*50%</f>
        <v>0.115</v>
      </c>
      <c r="O11" s="126"/>
      <c r="P11" s="73"/>
      <c r="Q11" s="30" t="s">
        <v>15</v>
      </c>
      <c r="R11" s="81"/>
      <c r="S11" s="29">
        <f>19.37*50%</f>
        <v>9.6850000000000005</v>
      </c>
      <c r="T11" s="73"/>
      <c r="U11" s="73"/>
      <c r="V11" s="34" t="s">
        <v>15</v>
      </c>
      <c r="W11" s="77"/>
      <c r="X11" s="35">
        <f>39%*50%</f>
        <v>0.19500000000000001</v>
      </c>
      <c r="Y11" s="79"/>
      <c r="Z11" s="73"/>
      <c r="AA11" s="32" t="s">
        <v>15</v>
      </c>
      <c r="AB11" s="36"/>
      <c r="AC11" s="77"/>
      <c r="AD11" s="37">
        <f>30%*50%</f>
        <v>0.15</v>
      </c>
      <c r="AE11" s="75"/>
      <c r="AF11" s="73"/>
      <c r="AG11" s="41" t="s">
        <v>15</v>
      </c>
    </row>
    <row r="12" spans="1:33" ht="15.75" thickBot="1" x14ac:dyDescent="0.3">
      <c r="A12" s="46"/>
      <c r="B12" s="47"/>
      <c r="C12" s="47"/>
      <c r="D12" s="48"/>
      <c r="H12" s="9"/>
      <c r="I12" s="9"/>
      <c r="J12" s="9"/>
    </row>
    <row r="13" spans="1:33" x14ac:dyDescent="0.25">
      <c r="A13" s="61" t="s">
        <v>39</v>
      </c>
      <c r="B13" s="62"/>
      <c r="C13" s="62"/>
      <c r="D13" s="62"/>
      <c r="E13" s="63"/>
      <c r="H13" s="9"/>
      <c r="I13" s="9"/>
      <c r="J13" s="9"/>
    </row>
    <row r="14" spans="1:33" x14ac:dyDescent="0.25">
      <c r="A14" s="50"/>
      <c r="B14" s="52" t="s">
        <v>37</v>
      </c>
      <c r="C14" s="52"/>
      <c r="D14" s="49" t="s">
        <v>38</v>
      </c>
      <c r="E14" s="51" t="s">
        <v>41</v>
      </c>
      <c r="H14" s="9"/>
      <c r="I14" s="9"/>
      <c r="J14" s="9"/>
    </row>
    <row r="15" spans="1:33" ht="24" customHeight="1" x14ac:dyDescent="0.25">
      <c r="A15" s="38">
        <v>1</v>
      </c>
      <c r="B15" s="66" t="s">
        <v>28</v>
      </c>
      <c r="C15" s="66"/>
      <c r="D15" s="43" t="s">
        <v>10</v>
      </c>
      <c r="E15" s="44" t="s">
        <v>42</v>
      </c>
    </row>
    <row r="16" spans="1:33" ht="24" customHeight="1" x14ac:dyDescent="0.25">
      <c r="A16" s="39">
        <v>2</v>
      </c>
      <c r="B16" s="67" t="s">
        <v>44</v>
      </c>
      <c r="C16" s="67"/>
      <c r="D16" s="43" t="s">
        <v>10</v>
      </c>
      <c r="E16" s="44" t="s">
        <v>42</v>
      </c>
    </row>
    <row r="17" spans="1:5" ht="24" customHeight="1" x14ac:dyDescent="0.25">
      <c r="A17" s="38">
        <v>3</v>
      </c>
      <c r="B17" s="66" t="s">
        <v>45</v>
      </c>
      <c r="C17" s="66"/>
      <c r="D17" s="43" t="s">
        <v>10</v>
      </c>
      <c r="E17" s="44" t="s">
        <v>42</v>
      </c>
    </row>
    <row r="18" spans="1:5" ht="34.5" customHeight="1" x14ac:dyDescent="0.25">
      <c r="A18" s="68">
        <v>4</v>
      </c>
      <c r="B18" s="70" t="s">
        <v>31</v>
      </c>
      <c r="C18" s="45" t="s">
        <v>40</v>
      </c>
      <c r="D18" s="59" t="s">
        <v>10</v>
      </c>
      <c r="E18" s="64" t="s">
        <v>42</v>
      </c>
    </row>
    <row r="19" spans="1:5" ht="34.5" thickBot="1" x14ac:dyDescent="0.3">
      <c r="A19" s="69"/>
      <c r="B19" s="71"/>
      <c r="C19" s="42" t="s">
        <v>33</v>
      </c>
      <c r="D19" s="60"/>
      <c r="E19" s="65"/>
    </row>
    <row r="21" spans="1:5" x14ac:dyDescent="0.25">
      <c r="A21" s="12"/>
      <c r="B21" s="12"/>
    </row>
  </sheetData>
  <sheetProtection algorithmName="SHA-512" hashValue="ESbQ1qn6sD4xBWJZcUeKPRaW8IHHx9cA85j/wfZZdDXNuxVLRiYRAVZIo7eSYe5ZY1rj6F0BOiplNxGWfi5LmA==" saltValue="jOsMJSfklCuL9HcxIo0LcA==" spinCount="100000" sheet="1" objects="1" scenarios="1" formatCells="0" formatColumns="0" formatRows="0"/>
  <mergeCells count="66">
    <mergeCell ref="I8:J8"/>
    <mergeCell ref="I9:J9"/>
    <mergeCell ref="K10:K11"/>
    <mergeCell ref="W4:AG4"/>
    <mergeCell ref="AC5:AG5"/>
    <mergeCell ref="S7:T7"/>
    <mergeCell ref="S8:T8"/>
    <mergeCell ref="S9:T9"/>
    <mergeCell ref="R7:R9"/>
    <mergeCell ref="M10:M11"/>
    <mergeCell ref="O10:O11"/>
    <mergeCell ref="N7:O7"/>
    <mergeCell ref="N8:O8"/>
    <mergeCell ref="N9:O9"/>
    <mergeCell ref="AD7:AE7"/>
    <mergeCell ref="H5:L5"/>
    <mergeCell ref="M5:Q5"/>
    <mergeCell ref="R5:V5"/>
    <mergeCell ref="W5:AB5"/>
    <mergeCell ref="I7:J7"/>
    <mergeCell ref="A3:M3"/>
    <mergeCell ref="A10:A11"/>
    <mergeCell ref="H10:H11"/>
    <mergeCell ref="H7:H9"/>
    <mergeCell ref="D7:D9"/>
    <mergeCell ref="D10:D11"/>
    <mergeCell ref="B10:B11"/>
    <mergeCell ref="D4:V4"/>
    <mergeCell ref="I6:J6"/>
    <mergeCell ref="N6:O6"/>
    <mergeCell ref="S6:T6"/>
    <mergeCell ref="B9:C9"/>
    <mergeCell ref="B8:C8"/>
    <mergeCell ref="B7:C7"/>
    <mergeCell ref="M7:M9"/>
    <mergeCell ref="J10:J11"/>
    <mergeCell ref="AD8:AE8"/>
    <mergeCell ref="AD9:AE9"/>
    <mergeCell ref="AD6:AE6"/>
    <mergeCell ref="W7:W9"/>
    <mergeCell ref="X7:Y7"/>
    <mergeCell ref="X8:Y8"/>
    <mergeCell ref="X9:Y9"/>
    <mergeCell ref="X6:Y6"/>
    <mergeCell ref="U10:U11"/>
    <mergeCell ref="P10:P11"/>
    <mergeCell ref="F10:F11"/>
    <mergeCell ref="Z10:Z11"/>
    <mergeCell ref="AF10:AF11"/>
    <mergeCell ref="AE10:AE11"/>
    <mergeCell ref="W10:W11"/>
    <mergeCell ref="AC10:AC11"/>
    <mergeCell ref="Y10:Y11"/>
    <mergeCell ref="R10:R11"/>
    <mergeCell ref="T10:T11"/>
    <mergeCell ref="B14:C14"/>
    <mergeCell ref="A4:C6"/>
    <mergeCell ref="D18:D19"/>
    <mergeCell ref="A13:E13"/>
    <mergeCell ref="E18:E19"/>
    <mergeCell ref="B15:C15"/>
    <mergeCell ref="B16:C16"/>
    <mergeCell ref="B17:C17"/>
    <mergeCell ref="A18:A19"/>
    <mergeCell ref="B18:B19"/>
    <mergeCell ref="D5:G5"/>
  </mergeCells>
  <dataValidations count="1">
    <dataValidation type="list" allowBlank="1" showInputMessage="1" showErrorMessage="1" sqref="P7:P10 K7:K10 Z7:Z10 F7:F10 U7:U10 AF7:AF10" xr:uid="{2C9A318E-74CB-4D9B-9A8C-0B808381679F}">
      <formula1>EVALUACIÓN</formula1>
    </dataValidation>
  </dataValidations>
  <pageMargins left="0.70866141732283472" right="0.70866141732283472" top="0.74803149606299213" bottom="0.74803149606299213" header="0.31496062992125984" footer="0.31496062992125984"/>
  <pageSetup paperSize="7" scale="4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39B92D3957F994CB77513DFAEE0B07C" ma:contentTypeVersion="2" ma:contentTypeDescription="Crear nuevo documento." ma:contentTypeScope="" ma:versionID="f679c10f18a830e7a0e8b8306b6e8d2d">
  <xsd:schema xmlns:xsd="http://www.w3.org/2001/XMLSchema" xmlns:xs="http://www.w3.org/2001/XMLSchema" xmlns:p="http://schemas.microsoft.com/office/2006/metadata/properties" xmlns:ns3="a5ffdbdf-a8cf-4f81-bb6a-ddf1c280fb17" targetNamespace="http://schemas.microsoft.com/office/2006/metadata/properties" ma:root="true" ma:fieldsID="4a6a925ffe56d405ecbcaddf7caf1f7d" ns3:_="">
    <xsd:import namespace="a5ffdbdf-a8cf-4f81-bb6a-ddf1c280fb17"/>
    <xsd:element name="properties">
      <xsd:complexType>
        <xsd:sequence>
          <xsd:element name="documentManagement">
            <xsd:complexType>
              <xsd:all>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ffdbdf-a8cf-4f81-bb6a-ddf1c280f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ABD3E4-B9A8-49C9-8D71-027496FDF8D7}">
  <ds:schemaRefs>
    <ds:schemaRef ds:uri="http://purl.org/dc/dcmitype/"/>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elements/1.1/"/>
    <ds:schemaRef ds:uri="http://schemas.openxmlformats.org/package/2006/metadata/core-properties"/>
    <ds:schemaRef ds:uri="a5ffdbdf-a8cf-4f81-bb6a-ddf1c280fb17"/>
    <ds:schemaRef ds:uri="http://purl.org/dc/terms/"/>
  </ds:schemaRefs>
</ds:datastoreItem>
</file>

<file path=customXml/itemProps2.xml><?xml version="1.0" encoding="utf-8"?>
<ds:datastoreItem xmlns:ds="http://schemas.openxmlformats.org/officeDocument/2006/customXml" ds:itemID="{B6AE7DF1-A536-4EAC-8D3F-4877ED34E57F}">
  <ds:schemaRefs>
    <ds:schemaRef ds:uri="http://schemas.microsoft.com/sharepoint/v3/contenttype/forms"/>
  </ds:schemaRefs>
</ds:datastoreItem>
</file>

<file path=customXml/itemProps3.xml><?xml version="1.0" encoding="utf-8"?>
<ds:datastoreItem xmlns:ds="http://schemas.openxmlformats.org/officeDocument/2006/customXml" ds:itemID="{DC63365B-98BC-4524-8150-B7FE0D716F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ffdbdf-a8cf-4f81-bb6a-ddf1c280fb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Detalle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2019-11-07T21:37:05Z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0x010100139B92D3957F994CB77513DFAEE0B07C</vt:lpwstr>
  </property>
</Properties>
</file>