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C:\Users\usuario\Desktop\IP CUCUTILLA\"/>
    </mc:Choice>
  </mc:AlternateContent>
  <xr:revisionPtr revIDLastSave="0" documentId="13_ncr:1_{B14709D8-5009-4B96-9210-4FFB69A98771}" xr6:coauthVersionLast="44" xr6:coauthVersionMax="47" xr10:uidLastSave="{00000000-0000-0000-0000-000000000000}"/>
  <bookViews>
    <workbookView xWindow="-120" yWindow="-120" windowWidth="29040" windowHeight="17520" xr2:uid="{21981E82-6D35-4B97-B7C7-10314A644E4E}"/>
  </bookViews>
  <sheets>
    <sheet name="PO (2 JAC) DIR" sheetId="1"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G80" i="1" l="1"/>
  <c r="G79" i="1"/>
  <c r="G78" i="1"/>
  <c r="G76" i="1"/>
  <c r="G75" i="1"/>
  <c r="G74" i="1"/>
  <c r="G73" i="1"/>
  <c r="G71" i="1"/>
  <c r="G53" i="1"/>
  <c r="D32" i="1"/>
  <c r="D34" i="1" s="1"/>
  <c r="D35" i="1" s="1"/>
  <c r="D36" i="1" s="1"/>
  <c r="G30" i="1"/>
  <c r="D20" i="1"/>
  <c r="G20" i="1" s="1"/>
  <c r="G19" i="1"/>
  <c r="G18" i="1"/>
  <c r="H77" i="1" l="1"/>
  <c r="H36" i="1"/>
  <c r="I5" i="1"/>
  <c r="F17" i="1" l="1"/>
  <c r="G17" i="1" s="1"/>
  <c r="G63" i="1" s="1"/>
  <c r="G65" i="1" s="1"/>
  <c r="G81" i="1"/>
  <c r="G82" i="1" s="1"/>
  <c r="G83" i="1" l="1"/>
  <c r="G86" i="1" s="1"/>
  <c r="G87"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tc={D709F845-59A9-494C-8F03-559F6840449B}</author>
  </authors>
  <commentList>
    <comment ref="B8" authorId="0" shapeId="0" xr:uid="{D709F845-59A9-494C-8F03-559F6840449B}">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Verificar objeto determinado en los documentos</t>
        </r>
      </text>
    </comment>
  </commentList>
</comments>
</file>

<file path=xl/sharedStrings.xml><?xml version="1.0" encoding="utf-8"?>
<sst xmlns="http://schemas.openxmlformats.org/spreadsheetml/2006/main" count="115" uniqueCount="102">
  <si>
    <t>MINISTERIO DE TRANSPORTE</t>
  </si>
  <si>
    <t>INSTITUTO NACIONAL DE VÍAS</t>
  </si>
  <si>
    <t>PLAZO TOTAL ESTIMADO (MESES)</t>
  </si>
  <si>
    <t>PLAZO EJECUCIÓN OBRA (MESES)</t>
  </si>
  <si>
    <t>DIRECCIÓN TÉCNICA</t>
  </si>
  <si>
    <t>SUBDIRECCIÓN DE ESTRUCTURACIÓN DE PROYECTOS</t>
  </si>
  <si>
    <t>INVITACIÓN PÚBLICA</t>
  </si>
  <si>
    <t>PRESUPUESTO OFICIAL</t>
  </si>
  <si>
    <t>PLAZO:</t>
  </si>
  <si>
    <t>31 de diciembre de 2023</t>
  </si>
  <si>
    <t>CARGO / OFICIO</t>
  </si>
  <si>
    <t>COSTOS</t>
  </si>
  <si>
    <t>PRIMA</t>
  </si>
  <si>
    <t>PARTICIPACIÓN</t>
  </si>
  <si>
    <t>VALOR</t>
  </si>
  <si>
    <t>DE PERSONAL</t>
  </si>
  <si>
    <t>REGIONAL</t>
  </si>
  <si>
    <t>(h-mes)</t>
  </si>
  <si>
    <t>PARCIAL ($)</t>
  </si>
  <si>
    <t>(2)</t>
  </si>
  <si>
    <t>(3)</t>
  </si>
  <si>
    <t>(4)</t>
  </si>
  <si>
    <r>
      <t>((2)+(3))*(4) =</t>
    </r>
    <r>
      <rPr>
        <b/>
        <sz val="8"/>
        <color indexed="12"/>
        <rFont val="Arial Narrow"/>
        <family val="2"/>
      </rPr>
      <t xml:space="preserve"> (5)</t>
    </r>
  </si>
  <si>
    <t xml:space="preserve">COSTOS DIRECTOS DE PERSONAL </t>
  </si>
  <si>
    <t>PERSONAL PROFESIONAL</t>
  </si>
  <si>
    <t>Director de Interventoria</t>
  </si>
  <si>
    <t>Perfil</t>
  </si>
  <si>
    <t>Ingeniero Residente de Interventoría</t>
  </si>
  <si>
    <t>Profesional Ambiental</t>
  </si>
  <si>
    <t>Profesional Social</t>
  </si>
  <si>
    <t>0,15 por proyectio</t>
  </si>
  <si>
    <t>Ingeniero Auxiliar de Interventoría</t>
  </si>
  <si>
    <t>MONTO AGOTABLE DE ESPECIALISTAS (conforman esta bolsa los especialistas de amarillo)</t>
  </si>
  <si>
    <t>NO MODIFICAR</t>
  </si>
  <si>
    <t>Especialista en Pavimentos y/o vias</t>
  </si>
  <si>
    <t>Especialista en Geologia y/o Geotecnia</t>
  </si>
  <si>
    <t>Especialista en Estructuras</t>
  </si>
  <si>
    <t>Especialista en Hidráulica e Hidrología</t>
  </si>
  <si>
    <t>dedicaciones 0,2</t>
  </si>
  <si>
    <t>Especialista en Diseño Geométrico</t>
  </si>
  <si>
    <t>PERSONAL TÉCNICO</t>
  </si>
  <si>
    <t>SALARIO</t>
  </si>
  <si>
    <t>Inspector SST</t>
  </si>
  <si>
    <t>PERSONAL AUXILIAR TÉCNICO</t>
  </si>
  <si>
    <t>PERSONAL ADMINISTRATIVO</t>
  </si>
  <si>
    <t>OTROS COSTOS DE PERSONAL</t>
  </si>
  <si>
    <t>PROVISIÓN JORNADAS 7X24</t>
  </si>
  <si>
    <t>Provisión Jornadas 7X24</t>
  </si>
  <si>
    <t>SUBTOTAL COSTOS DE PERSONAL = SUMATORIA DE (5)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</si>
  <si>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</si>
  <si>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</si>
  <si>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</si>
  <si>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</si>
  <si>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</si>
  <si>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</si>
  <si>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</si>
  <si>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</si>
  <si>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</si>
  <si>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</si>
  <si>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</si>
  <si>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</si>
  <si>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</si>
  <si>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</si>
  <si>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</si>
  <si>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</si>
  <si>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Motocicletas (150 cc o mayor, modelo 2014 en adelante, Incluye combustible y SOAT)</t>
  </si>
  <si>
    <t>Mes</t>
  </si>
  <si>
    <t>Trabajo de topografia (Incluye personal, equipo y trnasporte)</t>
  </si>
  <si>
    <t>Según comprobante por mes</t>
  </si>
  <si>
    <t>1500000 POR CONVENIO</t>
  </si>
  <si>
    <t>Ensayos de laboratorios de suelos, pavimentos y concretos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</si>
  <si>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</si>
  <si>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</si>
  <si>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</si>
  <si>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</si>
  <si>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</si>
  <si>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</si>
  <si>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</si>
  <si>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</si>
  <si>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</si>
  <si>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</si>
  <si>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(C) = </t>
    </r>
    <r>
      <rPr>
        <b/>
        <sz val="9"/>
        <color indexed="12"/>
        <rFont val="Arial Narrow"/>
        <family val="2"/>
      </rPr>
      <t>(E)</t>
    </r>
  </si>
  <si>
    <t>COSTO TOTAL = (C) + (E)</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</si>
  <si>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</si>
  <si>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</si>
  <si>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 Para el reconocimiento de los gastos deberá tenerse en cuenta la forma de pago establecida en los estudios previos, pliego de condiciones y contrato y las indicaciones pertinentes del Manual de Interventoría vigente aplicado al programa de Caminos Comunitarios de la Paz Total, o el que lo modifique o sustituya. Se tendrá en cuenta lo siguiente, según corresponda: </t>
  </si>
  <si>
    <t xml:space="preserve">2.1. Los costos directos de personal deben estar soportados por la nómina firmada, los cuales se anexarán al acta de costos para el trámite correspondiente ante el Instituto.	</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</si>
  <si>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o residente de Interventoría y/o en Planta Central de INVIAS Bogotá, se reconocerán viáticos. </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</si>
  <si>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</si>
  <si>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se reconocerán para el Personal  Director y/o Especialistas,  previa autorización del Gestor Técnico de Proyecto.</t>
  </si>
  <si>
    <t xml:space="preserve">2.5. Para el caso del reembolso de los costos globales, es responsabilidad de la Interventoría el gasto racional de estos recursos, de acuerdo con las necesidades del proyecto dentro del plazo contractual.	</t>
  </si>
  <si>
    <t>2.6. Los valores que aparecen fijos e inmodificables, no podrán alterarse, de lo contrario, será causal de rechazo.</t>
  </si>
  <si>
    <t>2.7.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</si>
  <si>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2.8.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técnico.	</t>
  </si>
  <si>
    <t xml:space="preserve">2.9.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</si>
  <si>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2.10 Las primas regionales no aplican para el presente proceso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</si>
  <si>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</si>
  <si>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FIRMAS:</t>
  </si>
  <si>
    <t xml:space="preserve">                    Nombre y firma del Representante Legal del Proponente</t>
  </si>
  <si>
    <t>Nombre del proponente</t>
  </si>
  <si>
    <t>IP-MC-DT-NSA-031-2023</t>
  </si>
  <si>
    <t>OBJETO
INTERVENTORÍA TÉCNICA, ADMINISTRATIVA, FINANCIERA Y AMBIENTAL PARA EL MEJORAMIENTO Y MANTENIMIENTO DE LAS VÍAS RURALES VEREDA PEÑONCITO Y VEREDA EXCEHOMO EN EL MUNICIPIO DE CUCUTILLA DEPARTAMENTO DE NORTE DE SANTANDER DEL PROGRAMA “CAMINOS COMUNITARIOS DE LA PAZ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</si>
</sst>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4" formatCode="_-&quot;$&quot;\ * #,##0.00_-;\-&quot;$&quot;\ * #,##0.00_-;_-&quot;$&quot;\ * &quot;-&quot;??_-;_-@_-"/>
    <numFmt numFmtId="164" formatCode="_-&quot;$&quot;* #,##0.00_-;\-&quot;$&quot;* #,##0.00_-;_-&quot;$&quot;* &quot;-&quot;??_-;_-@_-"/>
    <numFmt numFmtId="165" formatCode="_-[$$-240A]\ * #,##0.00_ ;_-[$$-240A]\ * \-#,##0.00\ ;_-[$$-240A]\ * &quot;-&quot;??_ ;_-@_ "/>
    <numFmt numFmtId="166" formatCode="_ * #,##0.00_ ;_ * \-#,##0.00_ ;_ * &quot;-&quot;??_ ;_ @_ "/>
    <numFmt numFmtId="167" formatCode="#,##0.00_ ;\-#,##0.00\ "/>
    <numFmt numFmtId="168" formatCode="_-&quot;$&quot;\ * #,##0.00_-;\-&quot;$&quot;\ * #,##0.00_-;_-&quot;$&quot;\ * &quot;-&quot;_-;_-@_-"/>
    <numFmt numFmtId="169" formatCode="_(* #,##0.00_);_(* \(#,##0.00\);_(* &quot;-&quot;??_);_(@_)"/>
    <numFmt numFmtId="170" formatCode="#,##0.0000"/>
    <numFmt numFmtId="171" formatCode="_(&quot;$&quot;\ * #,##0.00_);_(&quot;$&quot;\ * \(#,##0.00\);_(&quot;$&quot;\ * &quot;-&quot;??_);_(@_)"/>
  </numFmts>
  <fonts count="25"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9"/>
      <color theme="0"/>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10"/>
      <name val="Arial"/>
      <family val="2"/>
    </font>
    <font>
      <b/>
      <sz val="9"/>
      <color rgb="FFFF0000"/>
      <name val="Arial Narrow"/>
      <family val="2"/>
    </font>
    <font>
      <sz val="9"/>
      <name val="Arial"/>
      <family val="2"/>
    </font>
    <font>
      <sz val="9"/>
      <color theme="0" tint="-0.249977111117893"/>
      <name val="Arial Narrow"/>
      <family val="2"/>
    </font>
    <font>
      <sz val="11"/>
      <name val="Arial Narrow"/>
      <family val="2"/>
    </font>
    <font>
      <sz val="11"/>
      <color theme="0"/>
      <name val="Arial Narrow"/>
      <family val="2"/>
    </font>
    <font>
      <b/>
      <sz val="9"/>
      <color rgb="FF00B0F0"/>
      <name val="Arial Narrow"/>
      <family val="2"/>
    </font>
    <font>
      <sz val="11"/>
      <color indexed="8"/>
      <name val="Calibri"/>
      <family val="2"/>
    </font>
    <font>
      <b/>
      <sz val="8"/>
      <color indexed="8"/>
      <name val="Arial Narrow"/>
      <family val="2"/>
    </font>
    <font>
      <sz val="7"/>
      <name val="Arial Narrow"/>
      <family val="2"/>
    </font>
    <font>
      <sz val="10"/>
      <name val="Arial Narrow"/>
      <family val="2"/>
    </font>
    <font>
      <sz val="12"/>
      <name val="Arial Narrow"/>
      <family val="2"/>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2" tint="-9.9978637043366805E-2"/>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19">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Protection="0">
      <alignment vertical="top"/>
    </xf>
    <xf numFmtId="0" fontId="1" fillId="0" borderId="0"/>
    <xf numFmtId="0" fontId="7" fillId="0" borderId="0"/>
    <xf numFmtId="0" fontId="2" fillId="0" borderId="0" applyNumberFormat="0" applyFill="0" applyBorder="0" applyProtection="0">
      <alignment vertical="top"/>
    </xf>
    <xf numFmtId="0" fontId="2" fillId="0" borderId="0" applyNumberFormat="0" applyFill="0" applyBorder="0" applyProtection="0">
      <alignment vertical="top"/>
    </xf>
    <xf numFmtId="166" fontId="13" fillId="0" borderId="0" applyFont="0" applyFill="0" applyBorder="0" applyAlignment="0" applyProtection="0"/>
    <xf numFmtId="0" fontId="13" fillId="0" borderId="0"/>
    <xf numFmtId="9" fontId="7" fillId="0" borderId="0" applyFont="0" applyFill="0" applyBorder="0" applyAlignment="0" applyProtection="0"/>
    <xf numFmtId="0" fontId="13" fillId="0" borderId="0"/>
    <xf numFmtId="170" fontId="13" fillId="0" borderId="0" applyFont="0" applyFill="0" applyBorder="0" applyAlignment="0" applyProtection="0"/>
    <xf numFmtId="0" fontId="13" fillId="0" borderId="0"/>
    <xf numFmtId="171" fontId="20" fillId="0" borderId="0" applyFont="0" applyFill="0" applyBorder="0" applyAlignment="0" applyProtection="0"/>
    <xf numFmtId="171" fontId="20" fillId="0" borderId="0" applyFont="0" applyFill="0" applyBorder="0" applyAlignment="0" applyProtection="0"/>
    <xf numFmtId="0" fontId="13" fillId="0" borderId="0"/>
    <xf numFmtId="0" fontId="20" fillId="0" borderId="0"/>
    <xf numFmtId="9" fontId="1" fillId="0" borderId="0" applyFont="0" applyFill="0" applyBorder="0" applyAlignment="0" applyProtection="0"/>
  </cellStyleXfs>
  <cellXfs count="235">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3" applyFont="1" applyFill="1" applyAlignment="1">
      <alignment vertical="center" wrapText="1"/>
    </xf>
    <xf numFmtId="44" fontId="4" fillId="2" borderId="0" xfId="1" applyFont="1" applyFill="1" applyAlignment="1">
      <alignment vertical="center" wrapText="1"/>
    </xf>
    <xf numFmtId="0" fontId="6" fillId="2" borderId="8" xfId="3" applyFont="1" applyFill="1" applyBorder="1" applyAlignment="1">
      <alignment horizontal="center" vertical="center" wrapText="1"/>
    </xf>
    <xf numFmtId="44" fontId="4" fillId="0" borderId="0" xfId="1" applyFont="1" applyFill="1" applyAlignment="1">
      <alignment vertical="center" wrapText="1"/>
    </xf>
    <xf numFmtId="0" fontId="3" fillId="0" borderId="0" xfId="3" applyFont="1" applyFill="1" applyAlignment="1">
      <alignment vertical="center" wrapText="1"/>
    </xf>
    <xf numFmtId="0" fontId="6" fillId="2" borderId="1" xfId="3" applyFont="1" applyFill="1" applyBorder="1" applyAlignment="1">
      <alignment horizontal="center" vertical="center" wrapText="1"/>
    </xf>
    <xf numFmtId="0" fontId="6" fillId="2" borderId="1" xfId="3" applyFont="1" applyFill="1" applyBorder="1" applyAlignment="1">
      <alignment vertical="center" wrapText="1"/>
    </xf>
    <xf numFmtId="0" fontId="8" fillId="2" borderId="2" xfId="3" applyFont="1" applyFill="1" applyBorder="1" applyAlignment="1">
      <alignment vertical="center" wrapText="1"/>
    </xf>
    <xf numFmtId="164" fontId="8" fillId="2" borderId="2" xfId="3" applyNumberFormat="1" applyFont="1" applyFill="1" applyBorder="1" applyAlignment="1">
      <alignment vertical="center" wrapText="1"/>
    </xf>
    <xf numFmtId="164" fontId="8"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10" xfId="3" applyFont="1" applyFill="1" applyBorder="1" applyAlignment="1">
      <alignment horizontal="center" vertical="center" wrapText="1"/>
    </xf>
    <xf numFmtId="164" fontId="3" fillId="2" borderId="10" xfId="3" applyNumberFormat="1" applyFont="1" applyFill="1" applyBorder="1" applyAlignment="1">
      <alignment horizontal="center" vertical="center" wrapText="1"/>
    </xf>
    <xf numFmtId="164" fontId="3" fillId="2" borderId="3" xfId="3" applyNumberFormat="1" applyFont="1" applyFill="1" applyBorder="1" applyAlignment="1">
      <alignment horizontal="center" vertical="center" wrapText="1"/>
    </xf>
    <xf numFmtId="0" fontId="4" fillId="2" borderId="0" xfId="3" applyFont="1" applyFill="1" applyAlignment="1">
      <alignment vertical="center" wrapText="1"/>
    </xf>
    <xf numFmtId="0" fontId="3" fillId="2" borderId="7" xfId="3" applyFont="1" applyFill="1" applyBorder="1" applyAlignment="1">
      <alignment horizontal="center" vertical="center" wrapText="1"/>
    </xf>
    <xf numFmtId="164" fontId="3" fillId="2" borderId="7" xfId="3" applyNumberFormat="1" applyFont="1" applyFill="1" applyBorder="1" applyAlignment="1">
      <alignment horizontal="center" vertical="center" wrapText="1"/>
    </xf>
    <xf numFmtId="164" fontId="3" fillId="2" borderId="12" xfId="3" applyNumberFormat="1" applyFont="1" applyFill="1" applyBorder="1" applyAlignment="1">
      <alignment horizontal="center" vertical="center" wrapText="1"/>
    </xf>
    <xf numFmtId="0" fontId="9" fillId="2" borderId="15" xfId="3" quotePrefix="1" applyFont="1" applyFill="1" applyBorder="1" applyAlignment="1">
      <alignment horizontal="center" vertical="center" wrapText="1"/>
    </xf>
    <xf numFmtId="164" fontId="9" fillId="2" borderId="15" xfId="3" quotePrefix="1" applyNumberFormat="1" applyFont="1" applyFill="1" applyBorder="1" applyAlignment="1">
      <alignment horizontal="center" vertical="center" wrapText="1"/>
    </xf>
    <xf numFmtId="0" fontId="10" fillId="2" borderId="5" xfId="6" applyFont="1" applyFill="1" applyBorder="1" applyAlignment="1">
      <alignment horizontal="center" vertical="center" wrapText="1"/>
    </xf>
    <xf numFmtId="0" fontId="6" fillId="2" borderId="16" xfId="3" applyFont="1" applyFill="1" applyBorder="1" applyAlignment="1">
      <alignment vertical="center" wrapText="1"/>
    </xf>
    <xf numFmtId="0" fontId="12" fillId="4" borderId="17" xfId="3" applyFont="1" applyFill="1" applyBorder="1" applyAlignment="1">
      <alignment vertical="center" wrapText="1"/>
    </xf>
    <xf numFmtId="0" fontId="12" fillId="4" borderId="18" xfId="3" applyFont="1" applyFill="1" applyBorder="1" applyAlignment="1">
      <alignment vertical="center" wrapText="1"/>
    </xf>
    <xf numFmtId="0" fontId="3" fillId="5" borderId="19" xfId="3" applyFont="1" applyFill="1" applyBorder="1" applyAlignment="1">
      <alignment horizontal="center" vertical="center" wrapText="1"/>
    </xf>
    <xf numFmtId="0" fontId="6" fillId="6" borderId="8" xfId="3" applyFont="1" applyFill="1" applyBorder="1" applyAlignment="1">
      <alignment vertical="center" wrapText="1"/>
    </xf>
    <xf numFmtId="164" fontId="6" fillId="6" borderId="8" xfId="3" applyNumberFormat="1" applyFont="1" applyFill="1" applyBorder="1" applyAlignment="1">
      <alignment vertical="center" wrapText="1"/>
    </xf>
    <xf numFmtId="164" fontId="6" fillId="6" borderId="20" xfId="3" applyNumberFormat="1" applyFont="1" applyFill="1" applyBorder="1" applyAlignment="1">
      <alignment vertical="center" wrapText="1"/>
    </xf>
    <xf numFmtId="0" fontId="3" fillId="0" borderId="19" xfId="3" applyFont="1" applyBorder="1" applyAlignment="1">
      <alignment horizontal="center" vertical="center" wrapText="1"/>
    </xf>
    <xf numFmtId="0" fontId="3" fillId="0" borderId="8" xfId="7" applyFont="1" applyFill="1" applyBorder="1" applyAlignment="1">
      <alignment vertical="center" wrapText="1"/>
    </xf>
    <xf numFmtId="165" fontId="3" fillId="0" borderId="8" xfId="6" applyNumberFormat="1" applyFont="1" applyFill="1" applyBorder="1" applyAlignment="1">
      <alignment horizontal="center" vertical="center" wrapText="1"/>
    </xf>
    <xf numFmtId="164" fontId="3" fillId="0" borderId="8" xfId="3" applyNumberFormat="1" applyFont="1" applyBorder="1" applyAlignment="1">
      <alignment horizontal="right" vertical="center" wrapText="1"/>
    </xf>
    <xf numFmtId="2" fontId="3" fillId="0" borderId="8" xfId="6" applyNumberFormat="1" applyFont="1" applyFill="1" applyBorder="1" applyAlignment="1">
      <alignment horizontal="center" vertical="center" wrapText="1"/>
    </xf>
    <xf numFmtId="164" fontId="3" fillId="0" borderId="20" xfId="8" applyNumberFormat="1" applyFont="1" applyBorder="1" applyAlignment="1">
      <alignment horizontal="right" vertical="center" wrapText="1"/>
    </xf>
    <xf numFmtId="0" fontId="3" fillId="0" borderId="8" xfId="6" applyFont="1" applyFill="1" applyBorder="1" applyAlignment="1">
      <alignment vertical="center" wrapText="1"/>
    </xf>
    <xf numFmtId="0" fontId="3" fillId="0" borderId="8" xfId="6" applyFont="1" applyFill="1" applyBorder="1" applyAlignment="1">
      <alignment vertical="center"/>
    </xf>
    <xf numFmtId="165" fontId="3" fillId="0" borderId="8" xfId="6" applyNumberFormat="1" applyFont="1" applyFill="1" applyBorder="1" applyAlignment="1">
      <alignment vertical="center" wrapText="1"/>
    </xf>
    <xf numFmtId="165" fontId="3" fillId="0" borderId="8" xfId="9" applyNumberFormat="1" applyFont="1" applyBorder="1" applyAlignment="1">
      <alignment horizontal="center" vertical="center" wrapText="1"/>
    </xf>
    <xf numFmtId="42" fontId="14" fillId="0" borderId="0" xfId="2" applyFont="1" applyFill="1" applyBorder="1" applyAlignment="1">
      <alignment vertical="center" wrapText="1"/>
    </xf>
    <xf numFmtId="0" fontId="3" fillId="0" borderId="0" xfId="3" applyFont="1" applyFill="1" applyAlignment="1">
      <alignment horizontal="right" vertical="center" wrapText="1"/>
    </xf>
    <xf numFmtId="0" fontId="3" fillId="0" borderId="19" xfId="3" applyFont="1" applyFill="1" applyBorder="1" applyAlignment="1">
      <alignment horizontal="center" vertical="center" wrapText="1"/>
    </xf>
    <xf numFmtId="0" fontId="15" fillId="3" borderId="8" xfId="0" applyFont="1" applyFill="1" applyBorder="1" applyAlignment="1">
      <alignment wrapText="1"/>
    </xf>
    <xf numFmtId="165" fontId="3" fillId="3" borderId="8" xfId="6" applyNumberFormat="1" applyFont="1" applyFill="1" applyBorder="1" applyAlignment="1">
      <alignment vertical="center" wrapText="1"/>
    </xf>
    <xf numFmtId="165" fontId="3" fillId="3" borderId="8" xfId="9" applyNumberFormat="1" applyFont="1" applyFill="1" applyBorder="1" applyAlignment="1">
      <alignment horizontal="center" vertical="center" wrapText="1"/>
    </xf>
    <xf numFmtId="2" fontId="3" fillId="3" borderId="8" xfId="6" applyNumberFormat="1" applyFont="1" applyFill="1" applyBorder="1" applyAlignment="1">
      <alignment horizontal="center" vertical="center" wrapText="1"/>
    </xf>
    <xf numFmtId="164" fontId="3" fillId="3" borderId="20" xfId="8" applyNumberFormat="1" applyFont="1" applyFill="1" applyBorder="1" applyAlignment="1">
      <alignment horizontal="right" vertical="center" wrapText="1"/>
    </xf>
    <xf numFmtId="0" fontId="14" fillId="3" borderId="21" xfId="3" applyFont="1" applyFill="1" applyBorder="1" applyAlignment="1">
      <alignment horizontal="center" vertical="center" wrapText="1"/>
    </xf>
    <xf numFmtId="0" fontId="3" fillId="3" borderId="8" xfId="6" applyFont="1" applyFill="1" applyBorder="1" applyAlignment="1">
      <alignment vertical="center"/>
    </xf>
    <xf numFmtId="0" fontId="16" fillId="6" borderId="22" xfId="3" applyFont="1" applyFill="1" applyBorder="1" applyAlignment="1">
      <alignment horizontal="center" vertical="center" wrapText="1"/>
    </xf>
    <xf numFmtId="0" fontId="6" fillId="6" borderId="23" xfId="3" applyFont="1" applyFill="1" applyBorder="1" applyAlignment="1">
      <alignment vertical="center" wrapText="1"/>
    </xf>
    <xf numFmtId="164" fontId="3" fillId="6" borderId="23" xfId="3" applyNumberFormat="1" applyFont="1" applyFill="1" applyBorder="1" applyAlignment="1">
      <alignment vertical="center" wrapText="1"/>
    </xf>
    <xf numFmtId="165" fontId="3" fillId="6" borderId="23" xfId="3" applyNumberFormat="1" applyFont="1" applyFill="1" applyBorder="1" applyAlignment="1">
      <alignment horizontal="center" vertical="center" wrapText="1"/>
    </xf>
    <xf numFmtId="164" fontId="3" fillId="6" borderId="24" xfId="8" applyNumberFormat="1" applyFont="1" applyFill="1" applyBorder="1" applyAlignment="1">
      <alignment vertical="center" wrapText="1"/>
    </xf>
    <xf numFmtId="0" fontId="3" fillId="0" borderId="19" xfId="3" applyFont="1" applyBorder="1" applyAlignment="1">
      <alignment horizontal="center" vertical="center"/>
    </xf>
    <xf numFmtId="0" fontId="3" fillId="2" borderId="21" xfId="7" applyFont="1" applyFill="1" applyBorder="1" applyAlignment="1">
      <alignment vertical="center"/>
    </xf>
    <xf numFmtId="165" fontId="3" fillId="0" borderId="8" xfId="6" applyNumberFormat="1" applyFont="1" applyFill="1" applyBorder="1" applyAlignment="1">
      <alignment vertical="center"/>
    </xf>
    <xf numFmtId="164" fontId="3" fillId="0" borderId="8" xfId="3" applyNumberFormat="1" applyFont="1" applyBorder="1" applyAlignment="1">
      <alignment horizontal="right" vertical="center"/>
    </xf>
    <xf numFmtId="2" fontId="3" fillId="0" borderId="8" xfId="7" applyNumberFormat="1" applyFont="1" applyFill="1" applyBorder="1" applyAlignment="1">
      <alignment horizontal="center" vertical="center"/>
    </xf>
    <xf numFmtId="0" fontId="4" fillId="2" borderId="0" xfId="3" applyFont="1" applyFill="1" applyAlignment="1">
      <alignment horizontal="right" vertical="center"/>
    </xf>
    <xf numFmtId="44" fontId="4" fillId="2" borderId="0" xfId="1" applyFont="1" applyFill="1" applyAlignment="1">
      <alignment vertical="center"/>
    </xf>
    <xf numFmtId="0" fontId="3" fillId="2" borderId="0" xfId="3" applyFont="1" applyFill="1" applyAlignment="1">
      <alignment vertical="center"/>
    </xf>
    <xf numFmtId="0" fontId="3" fillId="2" borderId="0" xfId="3" applyFont="1" applyFill="1" applyAlignment="1">
      <alignment horizontal="right" vertical="center"/>
    </xf>
    <xf numFmtId="0" fontId="3" fillId="0" borderId="21" xfId="7" applyFont="1" applyFill="1" applyBorder="1" applyAlignment="1">
      <alignment vertical="center"/>
    </xf>
    <xf numFmtId="2" fontId="3" fillId="0" borderId="8" xfId="7" applyNumberFormat="1" applyFont="1" applyBorder="1" applyAlignment="1">
      <alignment horizontal="center" vertical="center" wrapText="1"/>
    </xf>
    <xf numFmtId="164" fontId="3" fillId="0" borderId="8" xfId="3" applyNumberFormat="1" applyFont="1" applyFill="1" applyBorder="1" applyAlignment="1">
      <alignment horizontal="right" vertical="center" wrapText="1"/>
    </xf>
    <xf numFmtId="2" fontId="3" fillId="0" borderId="8" xfId="7" applyNumberFormat="1" applyFont="1" applyFill="1" applyBorder="1" applyAlignment="1">
      <alignment horizontal="center" vertical="center" wrapText="1"/>
    </xf>
    <xf numFmtId="0" fontId="3" fillId="7" borderId="21" xfId="7" applyFont="1" applyFill="1" applyBorder="1" applyAlignment="1">
      <alignment vertical="center"/>
    </xf>
    <xf numFmtId="165" fontId="3" fillId="7" borderId="8" xfId="6" applyNumberFormat="1" applyFont="1" applyFill="1" applyBorder="1" applyAlignment="1">
      <alignment vertical="center" wrapText="1"/>
    </xf>
    <xf numFmtId="0" fontId="3" fillId="2" borderId="23" xfId="7" applyFont="1" applyFill="1" applyBorder="1" applyAlignment="1">
      <alignment vertical="center" wrapText="1"/>
    </xf>
    <xf numFmtId="165" fontId="3" fillId="0" borderId="8" xfId="7" applyNumberFormat="1" applyFont="1" applyFill="1" applyBorder="1" applyAlignment="1">
      <alignment vertical="center" wrapText="1"/>
    </xf>
    <xf numFmtId="165" fontId="3" fillId="2" borderId="8" xfId="7" applyNumberFormat="1" applyFont="1" applyFill="1" applyBorder="1" applyAlignment="1">
      <alignment vertical="center" wrapText="1"/>
    </xf>
    <xf numFmtId="0" fontId="3" fillId="5" borderId="19" xfId="6" applyFont="1" applyFill="1" applyBorder="1" applyAlignment="1">
      <alignment horizontal="center"/>
    </xf>
    <xf numFmtId="0" fontId="3" fillId="0" borderId="8" xfId="3" applyFont="1" applyBorder="1" applyAlignment="1">
      <alignment vertical="center"/>
    </xf>
    <xf numFmtId="0" fontId="3" fillId="0" borderId="21" xfId="7" applyFont="1" applyBorder="1" applyAlignment="1">
      <alignment vertical="center"/>
    </xf>
    <xf numFmtId="165" fontId="3" fillId="0" borderId="8" xfId="7" applyNumberFormat="1" applyFont="1" applyBorder="1" applyAlignment="1">
      <alignment vertical="center" wrapText="1"/>
    </xf>
    <xf numFmtId="0" fontId="12" fillId="8" borderId="20" xfId="9" applyFont="1" applyFill="1" applyBorder="1" applyAlignment="1">
      <alignment vertical="center" wrapText="1"/>
    </xf>
    <xf numFmtId="0" fontId="3" fillId="6" borderId="19" xfId="3" applyFont="1" applyFill="1" applyBorder="1" applyAlignment="1">
      <alignment horizontal="center" vertical="center" wrapText="1"/>
    </xf>
    <xf numFmtId="164" fontId="3" fillId="6" borderId="8" xfId="3" applyNumberFormat="1" applyFont="1" applyFill="1" applyBorder="1" applyAlignment="1">
      <alignment vertical="center" wrapText="1"/>
    </xf>
    <xf numFmtId="165" fontId="3" fillId="6" borderId="8" xfId="3" applyNumberFormat="1" applyFont="1" applyFill="1" applyBorder="1" applyAlignment="1">
      <alignment vertical="center" wrapText="1"/>
    </xf>
    <xf numFmtId="164" fontId="3" fillId="6" borderId="20" xfId="8" applyNumberFormat="1" applyFont="1" applyFill="1" applyBorder="1" applyAlignment="1">
      <alignment vertical="center" wrapText="1"/>
    </xf>
    <xf numFmtId="0" fontId="3" fillId="0" borderId="25" xfId="3" applyFont="1" applyBorder="1" applyAlignment="1">
      <alignment vertical="center" wrapText="1"/>
    </xf>
    <xf numFmtId="164" fontId="3" fillId="0" borderId="26" xfId="3" applyNumberFormat="1" applyFont="1" applyBorder="1" applyAlignment="1">
      <alignment horizontal="right" vertical="center" wrapText="1"/>
    </xf>
    <xf numFmtId="0" fontId="3" fillId="2" borderId="21" xfId="3" applyFont="1" applyFill="1" applyBorder="1" applyAlignment="1">
      <alignment horizontal="right" vertical="center" wrapText="1"/>
    </xf>
    <xf numFmtId="164" fontId="3" fillId="3" borderId="27" xfId="8" applyNumberFormat="1" applyFont="1" applyFill="1" applyBorder="1" applyAlignment="1">
      <alignment horizontal="right" vertical="center" wrapText="1"/>
    </xf>
    <xf numFmtId="0" fontId="17" fillId="0" borderId="0" xfId="9" applyFont="1" applyAlignment="1">
      <alignment vertical="center" wrapText="1"/>
    </xf>
    <xf numFmtId="0" fontId="17" fillId="0" borderId="0" xfId="9" applyFont="1" applyAlignment="1">
      <alignment horizontal="right" vertical="center" wrapText="1"/>
    </xf>
    <xf numFmtId="164" fontId="6" fillId="6" borderId="27" xfId="8" applyNumberFormat="1" applyFont="1" applyFill="1" applyBorder="1" applyAlignment="1">
      <alignment horizontal="right" vertical="center" wrapText="1"/>
    </xf>
    <xf numFmtId="44" fontId="4" fillId="0" borderId="0" xfId="1" applyFont="1" applyFill="1" applyBorder="1" applyAlignment="1">
      <alignment vertical="center" wrapText="1"/>
    </xf>
    <xf numFmtId="44" fontId="18" fillId="0" borderId="0" xfId="1" applyFont="1" applyAlignment="1">
      <alignment vertical="center" wrapText="1"/>
    </xf>
    <xf numFmtId="0" fontId="3" fillId="2" borderId="19" xfId="3" applyFont="1" applyFill="1" applyBorder="1" applyAlignment="1">
      <alignment horizontal="center" vertical="center" wrapText="1"/>
    </xf>
    <xf numFmtId="167" fontId="6" fillId="3" borderId="20" xfId="10" applyNumberFormat="1" applyFont="1" applyFill="1" applyBorder="1" applyAlignment="1">
      <alignment vertical="center" wrapText="1"/>
    </xf>
    <xf numFmtId="42" fontId="14" fillId="3" borderId="28" xfId="2" applyFont="1" applyFill="1" applyBorder="1" applyAlignment="1">
      <alignment vertical="center" wrapText="1"/>
    </xf>
    <xf numFmtId="168" fontId="3" fillId="2" borderId="0" xfId="2" applyNumberFormat="1" applyFont="1" applyFill="1" applyAlignment="1">
      <alignment vertical="center" wrapText="1"/>
    </xf>
    <xf numFmtId="164" fontId="3" fillId="2" borderId="8" xfId="3" applyNumberFormat="1" applyFont="1" applyFill="1" applyBorder="1" applyAlignment="1">
      <alignment horizontal="center" vertical="center" wrapText="1"/>
    </xf>
    <xf numFmtId="164" fontId="3" fillId="2" borderId="27" xfId="3" applyNumberFormat="1" applyFont="1" applyFill="1" applyBorder="1" applyAlignment="1">
      <alignment horizontal="center" vertical="center" wrapText="1"/>
    </xf>
    <xf numFmtId="164" fontId="3" fillId="2" borderId="20" xfId="3" applyNumberFormat="1" applyFont="1" applyFill="1" applyBorder="1" applyAlignment="1">
      <alignment horizontal="center" vertical="center" wrapText="1"/>
    </xf>
    <xf numFmtId="164" fontId="6" fillId="2" borderId="8" xfId="3" quotePrefix="1" applyNumberFormat="1" applyFont="1" applyFill="1" applyBorder="1" applyAlignment="1">
      <alignment horizontal="center" vertical="center" wrapText="1"/>
    </xf>
    <xf numFmtId="0" fontId="6" fillId="2" borderId="8" xfId="3" quotePrefix="1" applyFont="1" applyFill="1" applyBorder="1" applyAlignment="1">
      <alignment horizontal="center" vertical="center" wrapText="1"/>
    </xf>
    <xf numFmtId="0" fontId="12" fillId="2" borderId="8" xfId="3" applyFont="1" applyFill="1" applyBorder="1" applyAlignment="1">
      <alignment vertical="center" wrapText="1"/>
    </xf>
    <xf numFmtId="164" fontId="12" fillId="2" borderId="8" xfId="3" applyNumberFormat="1" applyFont="1" applyFill="1" applyBorder="1" applyAlignment="1">
      <alignment vertical="center" wrapText="1"/>
    </xf>
    <xf numFmtId="164" fontId="12" fillId="2" borderId="20" xfId="3" applyNumberFormat="1" applyFont="1" applyFill="1" applyBorder="1" applyAlignment="1">
      <alignment vertical="center" wrapText="1"/>
    </xf>
    <xf numFmtId="0" fontId="3" fillId="9" borderId="19" xfId="3" applyFont="1" applyFill="1" applyBorder="1" applyAlignment="1">
      <alignment horizontal="center" vertical="center" wrapText="1"/>
    </xf>
    <xf numFmtId="0" fontId="3" fillId="0" borderId="22" xfId="3" applyFont="1" applyBorder="1" applyAlignment="1">
      <alignment horizontal="center" vertical="center" wrapText="1"/>
    </xf>
    <xf numFmtId="0" fontId="3" fillId="0" borderId="8" xfId="3" applyFont="1" applyBorder="1" applyAlignment="1">
      <alignment vertical="center" wrapText="1"/>
    </xf>
    <xf numFmtId="0" fontId="3" fillId="0" borderId="8" xfId="3" applyFont="1" applyBorder="1" applyAlignment="1">
      <alignment horizontal="center" vertical="center" wrapText="1"/>
    </xf>
    <xf numFmtId="165" fontId="3" fillId="0" borderId="8" xfId="11" applyNumberFormat="1" applyFont="1" applyBorder="1" applyAlignment="1">
      <alignment vertical="center" wrapText="1"/>
    </xf>
    <xf numFmtId="169" fontId="3" fillId="0" borderId="8" xfId="12" applyNumberFormat="1" applyFont="1" applyFill="1" applyBorder="1" applyAlignment="1">
      <alignment vertical="center" wrapText="1"/>
    </xf>
    <xf numFmtId="164" fontId="3" fillId="0" borderId="20" xfId="8" applyNumberFormat="1" applyFont="1" applyBorder="1" applyAlignment="1">
      <alignment vertical="center" wrapText="1"/>
    </xf>
    <xf numFmtId="2" fontId="3" fillId="6" borderId="8" xfId="3" applyNumberFormat="1" applyFont="1" applyFill="1" applyBorder="1" applyAlignment="1">
      <alignment horizontal="center" vertical="center" wrapText="1"/>
    </xf>
    <xf numFmtId="164" fontId="3" fillId="6" borderId="20" xfId="3" applyNumberFormat="1" applyFont="1" applyFill="1" applyBorder="1" applyAlignment="1">
      <alignment horizontal="center" vertical="center" wrapText="1"/>
    </xf>
    <xf numFmtId="0" fontId="3" fillId="0" borderId="22" xfId="3" applyFont="1" applyFill="1" applyBorder="1" applyAlignment="1">
      <alignment horizontal="center" vertical="center" wrapText="1"/>
    </xf>
    <xf numFmtId="0" fontId="3" fillId="0" borderId="8" xfId="3" applyFont="1" applyFill="1" applyBorder="1" applyAlignment="1">
      <alignment horizontal="justify" vertical="center" wrapText="1"/>
    </xf>
    <xf numFmtId="0" fontId="3" fillId="0" borderId="8" xfId="3" applyFont="1" applyFill="1" applyBorder="1" applyAlignment="1">
      <alignment horizontal="center" vertical="center" wrapText="1"/>
    </xf>
    <xf numFmtId="2" fontId="3" fillId="0" borderId="8" xfId="11" applyNumberFormat="1" applyFont="1" applyBorder="1" applyAlignment="1">
      <alignment vertical="center" wrapText="1"/>
    </xf>
    <xf numFmtId="0" fontId="3" fillId="0" borderId="8" xfId="3" applyFont="1" applyFill="1" applyBorder="1" applyAlignment="1">
      <alignment vertical="center" wrapText="1"/>
    </xf>
    <xf numFmtId="2" fontId="3" fillId="0" borderId="8" xfId="6" applyNumberFormat="1" applyFont="1" applyBorder="1" applyAlignment="1">
      <alignment horizontal="right" vertical="center" wrapText="1"/>
    </xf>
    <xf numFmtId="0" fontId="3" fillId="0" borderId="0" xfId="3" applyFont="1" applyFill="1" applyAlignment="1">
      <alignment horizontal="center" vertical="center" wrapText="1"/>
    </xf>
    <xf numFmtId="44" fontId="4" fillId="0" borderId="0" xfId="1" applyFont="1" applyFill="1" applyAlignment="1">
      <alignment horizontal="center" vertical="center" wrapText="1"/>
    </xf>
    <xf numFmtId="0" fontId="3" fillId="2" borderId="0" xfId="3" applyFont="1" applyFill="1" applyAlignment="1">
      <alignment horizontal="center" vertical="center" wrapText="1"/>
    </xf>
    <xf numFmtId="44" fontId="4" fillId="2" borderId="0" xfId="1" applyFont="1" applyFill="1" applyAlignment="1">
      <alignment horizontal="center" vertical="center" wrapText="1"/>
    </xf>
    <xf numFmtId="0" fontId="3" fillId="0" borderId="8" xfId="13" applyFont="1" applyBorder="1" applyAlignment="1">
      <alignment vertical="center" wrapText="1"/>
    </xf>
    <xf numFmtId="0" fontId="3" fillId="0" borderId="8" xfId="13" applyFont="1" applyBorder="1" applyAlignment="1">
      <alignment horizontal="center" vertical="center" wrapText="1"/>
    </xf>
    <xf numFmtId="2" fontId="3" fillId="0" borderId="6" xfId="11" applyNumberFormat="1" applyFont="1" applyBorder="1" applyAlignment="1">
      <alignment vertical="center" wrapText="1"/>
    </xf>
    <xf numFmtId="0" fontId="3" fillId="3" borderId="29" xfId="3" applyFont="1" applyFill="1" applyBorder="1" applyAlignment="1">
      <alignment horizontal="center" vertical="center" wrapText="1"/>
    </xf>
    <xf numFmtId="0" fontId="3" fillId="3" borderId="6" xfId="3" applyFont="1" applyFill="1" applyBorder="1" applyAlignment="1">
      <alignment vertical="center" wrapText="1"/>
    </xf>
    <xf numFmtId="0" fontId="3" fillId="3" borderId="6" xfId="3" applyFont="1" applyFill="1" applyBorder="1" applyAlignment="1">
      <alignment horizontal="center" vertical="center" wrapText="1"/>
    </xf>
    <xf numFmtId="165" fontId="3" fillId="3" borderId="8" xfId="11" applyNumberFormat="1" applyFont="1" applyFill="1" applyBorder="1" applyAlignment="1">
      <alignment vertical="center" wrapText="1"/>
    </xf>
    <xf numFmtId="2" fontId="3" fillId="3" borderId="8" xfId="11" applyNumberFormat="1" applyFont="1" applyFill="1" applyBorder="1" applyAlignment="1">
      <alignment vertical="center" wrapText="1"/>
    </xf>
    <xf numFmtId="164" fontId="3" fillId="3" borderId="20" xfId="8" applyNumberFormat="1" applyFont="1" applyFill="1" applyBorder="1" applyAlignment="1">
      <alignment vertical="center" wrapText="1"/>
    </xf>
    <xf numFmtId="0" fontId="14" fillId="3" borderId="0" xfId="3" applyFont="1" applyFill="1" applyAlignment="1">
      <alignment horizontal="center" vertical="center" wrapText="1"/>
    </xf>
    <xf numFmtId="0" fontId="3" fillId="6" borderId="16" xfId="3" applyFont="1" applyFill="1" applyBorder="1" applyAlignment="1">
      <alignment vertical="center" wrapText="1"/>
    </xf>
    <xf numFmtId="164" fontId="6" fillId="6" borderId="18" xfId="14" applyNumberFormat="1" applyFont="1" applyFill="1" applyBorder="1" applyAlignment="1">
      <alignment vertical="center" wrapText="1"/>
    </xf>
    <xf numFmtId="44" fontId="3" fillId="2" borderId="0" xfId="1" applyFont="1" applyFill="1" applyAlignment="1">
      <alignment vertical="center" wrapText="1"/>
    </xf>
    <xf numFmtId="0" fontId="3" fillId="6" borderId="19" xfId="3" applyFont="1" applyFill="1" applyBorder="1" applyAlignment="1">
      <alignment vertical="center" wrapText="1"/>
    </xf>
    <xf numFmtId="164" fontId="6" fillId="6" borderId="20" xfId="14" applyNumberFormat="1" applyFont="1" applyFill="1" applyBorder="1" applyAlignment="1">
      <alignment vertical="center" wrapText="1"/>
    </xf>
    <xf numFmtId="164" fontId="6" fillId="3" borderId="20" xfId="14" applyNumberFormat="1" applyFont="1" applyFill="1" applyBorder="1" applyAlignment="1">
      <alignment vertical="center" wrapText="1"/>
    </xf>
    <xf numFmtId="0" fontId="6" fillId="3" borderId="0" xfId="3" applyFont="1" applyFill="1" applyAlignment="1">
      <alignment horizontal="center" vertical="center" wrapText="1"/>
    </xf>
    <xf numFmtId="164" fontId="6" fillId="6" borderId="20" xfId="15" applyNumberFormat="1" applyFont="1" applyFill="1" applyBorder="1" applyAlignment="1">
      <alignment vertical="center" wrapText="1"/>
    </xf>
    <xf numFmtId="0" fontId="3" fillId="6" borderId="30" xfId="3" applyFont="1" applyFill="1" applyBorder="1" applyAlignment="1">
      <alignment vertical="center" wrapText="1"/>
    </xf>
    <xf numFmtId="164" fontId="6" fillId="6" borderId="31" xfId="14" applyNumberFormat="1" applyFont="1" applyFill="1" applyBorder="1" applyAlignment="1">
      <alignment vertical="center" wrapText="1"/>
    </xf>
    <xf numFmtId="42" fontId="3" fillId="2" borderId="0" xfId="2" applyFont="1" applyFill="1" applyAlignment="1">
      <alignment vertical="center" wrapText="1"/>
    </xf>
    <xf numFmtId="0" fontId="23" fillId="2" borderId="0" xfId="16" applyFont="1" applyFill="1" applyAlignment="1">
      <alignment vertical="center"/>
    </xf>
    <xf numFmtId="0" fontId="23" fillId="0" borderId="0" xfId="16" applyFont="1" applyAlignment="1">
      <alignment vertical="center"/>
    </xf>
    <xf numFmtId="0" fontId="24" fillId="2" borderId="0" xfId="6" applyFont="1" applyFill="1" applyBorder="1" applyAlignment="1">
      <alignment horizontal="left" vertical="center" wrapText="1"/>
    </xf>
    <xf numFmtId="0" fontId="24" fillId="0" borderId="0" xfId="6" applyNumberFormat="1" applyFont="1" applyFill="1" applyBorder="1" applyAlignment="1">
      <alignment horizontal="center" vertical="center" wrapText="1"/>
    </xf>
    <xf numFmtId="0" fontId="24" fillId="0" borderId="0" xfId="6" applyNumberFormat="1" applyFont="1" applyFill="1" applyBorder="1" applyAlignment="1">
      <alignment horizontal="justify" vertical="center" wrapText="1"/>
    </xf>
    <xf numFmtId="0" fontId="24" fillId="0" borderId="0" xfId="6" applyNumberFormat="1" applyFont="1" applyFill="1" applyBorder="1" applyAlignment="1">
      <alignment vertical="center" wrapText="1"/>
    </xf>
    <xf numFmtId="0" fontId="17" fillId="2" borderId="26" xfId="17" applyFont="1" applyFill="1" applyBorder="1" applyAlignment="1">
      <alignment vertical="center"/>
    </xf>
    <xf numFmtId="0" fontId="24" fillId="0" borderId="26" xfId="6" applyNumberFormat="1" applyFont="1" applyFill="1" applyBorder="1" applyAlignment="1">
      <alignment horizontal="center" vertical="center" wrapText="1"/>
    </xf>
    <xf numFmtId="0" fontId="24" fillId="0" borderId="26" xfId="6" applyNumberFormat="1" applyFont="1" applyFill="1" applyBorder="1" applyAlignment="1">
      <alignment horizontal="justify" vertical="center" wrapText="1"/>
    </xf>
    <xf numFmtId="0" fontId="24" fillId="0" borderId="26" xfId="6" applyNumberFormat="1" applyFont="1" applyFill="1" applyBorder="1" applyAlignment="1">
      <alignment vertical="center" wrapText="1"/>
    </xf>
    <xf numFmtId="0" fontId="17" fillId="2" borderId="0" xfId="17" applyFont="1" applyFill="1" applyAlignment="1">
      <alignment horizontal="left" vertical="center"/>
    </xf>
    <xf numFmtId="164" fontId="3" fillId="2" borderId="0" xfId="3" applyNumberFormat="1" applyFont="1" applyFill="1" applyAlignment="1">
      <alignment horizontal="justify" vertical="center" wrapText="1"/>
    </xf>
    <xf numFmtId="164" fontId="3" fillId="2" borderId="0" xfId="3" applyNumberFormat="1" applyFont="1" applyFill="1" applyAlignment="1">
      <alignment vertical="center" wrapText="1"/>
    </xf>
    <xf numFmtId="165" fontId="3" fillId="2" borderId="8" xfId="6" applyNumberFormat="1" applyFont="1" applyFill="1" applyBorder="1" applyAlignment="1">
      <alignment vertical="center" wrapText="1"/>
    </xf>
    <xf numFmtId="165" fontId="3" fillId="2" borderId="8" xfId="9" applyNumberFormat="1" applyFont="1" applyFill="1" applyBorder="1" applyAlignment="1">
      <alignment horizontal="center" vertical="center" wrapText="1"/>
    </xf>
    <xf numFmtId="2" fontId="3" fillId="2" borderId="8" xfId="6" applyNumberFormat="1" applyFont="1" applyFill="1" applyBorder="1" applyAlignment="1">
      <alignment horizontal="center" vertical="center" wrapText="1"/>
    </xf>
    <xf numFmtId="164" fontId="3" fillId="2" borderId="20" xfId="8" applyNumberFormat="1" applyFont="1" applyFill="1" applyBorder="1" applyAlignment="1">
      <alignment horizontal="right" vertical="center" wrapText="1"/>
    </xf>
    <xf numFmtId="9" fontId="3" fillId="2" borderId="0" xfId="18" applyFont="1" applyFill="1" applyAlignment="1">
      <alignment vertical="center" wrapText="1"/>
    </xf>
    <xf numFmtId="0" fontId="22" fillId="2" borderId="0" xfId="6" applyFont="1" applyFill="1" applyBorder="1" applyAlignment="1">
      <alignment horizontal="left" vertical="center" wrapText="1"/>
    </xf>
    <xf numFmtId="0" fontId="3" fillId="2" borderId="0" xfId="3" applyFont="1" applyFill="1" applyBorder="1" applyAlignment="1">
      <alignment horizontal="right" vertical="center" wrapText="1"/>
    </xf>
    <xf numFmtId="0" fontId="3" fillId="2" borderId="5" xfId="3" applyFont="1" applyFill="1" applyBorder="1" applyAlignment="1">
      <alignment horizontal="right" vertical="center" wrapText="1"/>
    </xf>
    <xf numFmtId="164" fontId="6" fillId="6" borderId="20" xfId="8" applyNumberFormat="1" applyFont="1" applyFill="1" applyBorder="1" applyAlignment="1">
      <alignment horizontal="right" vertical="center" wrapText="1"/>
    </xf>
    <xf numFmtId="0" fontId="24" fillId="0" borderId="35" xfId="6" applyNumberFormat="1" applyFont="1" applyFill="1" applyBorder="1" applyAlignment="1">
      <alignment horizontal="center" vertical="center" wrapText="1"/>
    </xf>
    <xf numFmtId="0" fontId="22" fillId="2" borderId="22" xfId="6" applyFont="1" applyFill="1" applyBorder="1" applyAlignment="1">
      <alignment horizontal="justify" vertical="center" wrapText="1"/>
    </xf>
    <xf numFmtId="0" fontId="22" fillId="2" borderId="23" xfId="6" applyFont="1" applyFill="1" applyBorder="1" applyAlignment="1">
      <alignment horizontal="justify" vertical="center" wrapText="1"/>
    </xf>
    <xf numFmtId="0" fontId="22" fillId="2" borderId="24" xfId="6" applyFont="1" applyFill="1" applyBorder="1" applyAlignment="1">
      <alignment horizontal="justify" vertical="center" wrapText="1"/>
    </xf>
    <xf numFmtId="0" fontId="22" fillId="0" borderId="19" xfId="6" applyFont="1" applyFill="1" applyBorder="1" applyAlignment="1">
      <alignment horizontal="justify" vertical="center" wrapText="1"/>
    </xf>
    <xf numFmtId="0" fontId="22" fillId="0" borderId="8" xfId="6" applyFont="1" applyFill="1" applyBorder="1" applyAlignment="1">
      <alignment horizontal="justify" vertical="center" wrapText="1"/>
    </xf>
    <xf numFmtId="0" fontId="22" fillId="0" borderId="20" xfId="6" applyFont="1" applyFill="1" applyBorder="1" applyAlignment="1">
      <alignment horizontal="justify" vertical="center" wrapText="1"/>
    </xf>
    <xf numFmtId="0" fontId="22" fillId="2" borderId="22" xfId="6" applyFont="1" applyFill="1" applyBorder="1" applyAlignment="1">
      <alignment horizontal="left" vertical="center" wrapText="1"/>
    </xf>
    <xf numFmtId="0" fontId="22" fillId="2" borderId="23" xfId="6" applyFont="1" applyFill="1" applyBorder="1" applyAlignment="1">
      <alignment horizontal="left" vertical="center" wrapText="1"/>
    </xf>
    <xf numFmtId="0" fontId="22" fillId="2" borderId="24" xfId="6" applyFont="1" applyFill="1" applyBorder="1" applyAlignment="1">
      <alignment horizontal="left" vertical="center" wrapText="1"/>
    </xf>
    <xf numFmtId="0" fontId="6" fillId="6" borderId="36" xfId="3" applyFont="1" applyFill="1" applyBorder="1" applyAlignment="1">
      <alignment horizontal="left" vertical="center" wrapText="1"/>
    </xf>
    <xf numFmtId="0" fontId="6" fillId="6" borderId="23" xfId="3" applyFont="1" applyFill="1" applyBorder="1" applyAlignment="1">
      <alignment horizontal="left" vertical="center" wrapText="1"/>
    </xf>
    <xf numFmtId="0" fontId="6" fillId="6" borderId="21" xfId="3" applyFont="1" applyFill="1" applyBorder="1" applyAlignment="1">
      <alignment horizontal="left" vertical="center" wrapText="1"/>
    </xf>
    <xf numFmtId="0" fontId="6" fillId="6" borderId="42" xfId="3" applyFont="1" applyFill="1" applyBorder="1" applyAlignment="1">
      <alignment horizontal="left" vertical="center" wrapText="1"/>
    </xf>
    <xf numFmtId="0" fontId="6" fillId="6" borderId="43" xfId="3" applyFont="1" applyFill="1" applyBorder="1" applyAlignment="1">
      <alignment horizontal="left" vertical="center" wrapText="1"/>
    </xf>
    <xf numFmtId="0" fontId="6" fillId="6" borderId="44" xfId="3" applyFont="1" applyFill="1" applyBorder="1" applyAlignment="1">
      <alignment horizontal="left" vertical="center" wrapText="1"/>
    </xf>
    <xf numFmtId="0" fontId="21" fillId="2" borderId="32" xfId="16" applyFont="1" applyFill="1" applyBorder="1" applyAlignment="1">
      <alignment horizontal="left" vertical="center" wrapText="1"/>
    </xf>
    <xf numFmtId="0" fontId="21" fillId="2" borderId="33" xfId="16" applyFont="1" applyFill="1" applyBorder="1" applyAlignment="1">
      <alignment horizontal="left" vertical="center" wrapText="1"/>
    </xf>
    <xf numFmtId="0" fontId="21" fillId="2" borderId="34" xfId="16" applyFont="1" applyFill="1" applyBorder="1" applyAlignment="1">
      <alignment horizontal="left" vertical="center" wrapText="1"/>
    </xf>
    <xf numFmtId="0" fontId="6" fillId="3" borderId="36" xfId="3" applyFont="1" applyFill="1" applyBorder="1" applyAlignment="1">
      <alignment horizontal="left" vertical="center" wrapText="1"/>
    </xf>
    <xf numFmtId="0" fontId="6" fillId="3" borderId="23" xfId="3" applyFont="1" applyFill="1" applyBorder="1" applyAlignment="1">
      <alignment horizontal="left" vertical="center" wrapText="1"/>
    </xf>
    <xf numFmtId="0" fontId="6" fillId="3" borderId="21" xfId="3" applyFont="1" applyFill="1" applyBorder="1" applyAlignment="1">
      <alignment horizontal="left" vertical="center" wrapText="1"/>
    </xf>
    <xf numFmtId="0" fontId="3" fillId="2" borderId="1" xfId="3" applyFont="1" applyFill="1" applyBorder="1" applyAlignment="1">
      <alignment horizontal="center" vertical="center" wrapText="1"/>
    </xf>
    <xf numFmtId="0" fontId="3" fillId="2" borderId="9"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3" xfId="3" applyFont="1" applyFill="1" applyBorder="1" applyAlignment="1">
      <alignment horizontal="center" vertical="center" wrapText="1"/>
    </xf>
    <xf numFmtId="0" fontId="3" fillId="2" borderId="14" xfId="3" applyFont="1" applyFill="1" applyBorder="1" applyAlignment="1">
      <alignment horizontal="center" vertical="center" wrapText="1"/>
    </xf>
    <xf numFmtId="0" fontId="6" fillId="6" borderId="24" xfId="3" applyFont="1" applyFill="1" applyBorder="1" applyAlignment="1">
      <alignment horizontal="left" vertical="center" wrapText="1"/>
    </xf>
    <xf numFmtId="0" fontId="12" fillId="8" borderId="22" xfId="9" applyFont="1" applyFill="1" applyBorder="1" applyAlignment="1">
      <alignment horizontal="left" vertical="center" wrapText="1"/>
    </xf>
    <xf numFmtId="0" fontId="12" fillId="8" borderId="23" xfId="9" applyFont="1" applyFill="1" applyBorder="1" applyAlignment="1">
      <alignment horizontal="left" vertical="center" wrapText="1"/>
    </xf>
    <xf numFmtId="0" fontId="12" fillId="8" borderId="21" xfId="9" applyFont="1" applyFill="1" applyBorder="1" applyAlignment="1">
      <alignment horizontal="left" vertical="center" wrapText="1"/>
    </xf>
    <xf numFmtId="0" fontId="6" fillId="2" borderId="36" xfId="3" applyFont="1" applyFill="1" applyBorder="1" applyAlignment="1">
      <alignment horizontal="left" vertical="center" wrapText="1"/>
    </xf>
    <xf numFmtId="0" fontId="6" fillId="2" borderId="23" xfId="3" applyFont="1" applyFill="1" applyBorder="1" applyAlignment="1">
      <alignment horizontal="left" vertical="center" wrapText="1"/>
    </xf>
    <xf numFmtId="0" fontId="6" fillId="2" borderId="21" xfId="3" applyFont="1" applyFill="1" applyBorder="1" applyAlignment="1">
      <alignment horizontal="left" vertical="center" wrapText="1"/>
    </xf>
    <xf numFmtId="0" fontId="3" fillId="2" borderId="29" xfId="3" applyFont="1" applyFill="1" applyBorder="1" applyAlignment="1">
      <alignment horizontal="center" vertical="center" wrapText="1"/>
    </xf>
    <xf numFmtId="0" fontId="3" fillId="2" borderId="37" xfId="3" applyFont="1" applyFill="1" applyBorder="1" applyAlignment="1">
      <alignment horizontal="center" vertical="center" wrapText="1"/>
    </xf>
    <xf numFmtId="0" fontId="3" fillId="2" borderId="38" xfId="3" applyFont="1" applyFill="1" applyBorder="1" applyAlignment="1">
      <alignment horizontal="center" vertical="center" wrapText="1"/>
    </xf>
    <xf numFmtId="0" fontId="3" fillId="2" borderId="39" xfId="3" applyFont="1" applyFill="1" applyBorder="1" applyAlignment="1">
      <alignment horizontal="center" vertical="center" wrapText="1"/>
    </xf>
    <xf numFmtId="0" fontId="3" fillId="2" borderId="6" xfId="3" applyFont="1" applyFill="1" applyBorder="1" applyAlignment="1">
      <alignment horizontal="center" vertical="center" wrapText="1"/>
    </xf>
    <xf numFmtId="0" fontId="3" fillId="2" borderId="15" xfId="3" applyFont="1" applyFill="1" applyBorder="1" applyAlignment="1">
      <alignment horizontal="center" vertical="center" wrapText="1"/>
    </xf>
    <xf numFmtId="0" fontId="3" fillId="2" borderId="7" xfId="3" applyFont="1" applyFill="1" applyBorder="1" applyAlignment="1">
      <alignment horizontal="center" vertical="center" wrapText="1"/>
    </xf>
    <xf numFmtId="169" fontId="3" fillId="2" borderId="6" xfId="3" applyNumberFormat="1" applyFont="1" applyFill="1" applyBorder="1" applyAlignment="1">
      <alignment horizontal="center" vertical="center" wrapText="1"/>
    </xf>
    <xf numFmtId="169" fontId="3" fillId="2" borderId="7" xfId="3" applyNumberFormat="1" applyFont="1" applyFill="1" applyBorder="1" applyAlignment="1">
      <alignment horizontal="center" vertical="center" wrapText="1"/>
    </xf>
    <xf numFmtId="0" fontId="6" fillId="6" borderId="40" xfId="3" applyFont="1" applyFill="1" applyBorder="1" applyAlignment="1">
      <alignment horizontal="left" vertical="center" wrapText="1"/>
    </xf>
    <xf numFmtId="0" fontId="6" fillId="6" borderId="33" xfId="3" applyFont="1" applyFill="1" applyBorder="1" applyAlignment="1">
      <alignment horizontal="left" vertical="center" wrapText="1"/>
    </xf>
    <xf numFmtId="0" fontId="6" fillId="6" borderId="41" xfId="3" applyFont="1" applyFill="1" applyBorder="1" applyAlignment="1">
      <alignment horizontal="left" vertical="center" wrapText="1"/>
    </xf>
    <xf numFmtId="0" fontId="6" fillId="2" borderId="4" xfId="4" applyFont="1" applyFill="1" applyBorder="1" applyAlignment="1">
      <alignment horizontal="center" vertical="center"/>
    </xf>
    <xf numFmtId="0" fontId="6" fillId="2" borderId="0" xfId="4" applyFont="1" applyFill="1" applyAlignment="1">
      <alignment horizontal="center" vertical="center"/>
    </xf>
    <xf numFmtId="0" fontId="6" fillId="2" borderId="5" xfId="4" applyFont="1" applyFill="1" applyBorder="1" applyAlignment="1">
      <alignment horizontal="center" vertical="center"/>
    </xf>
    <xf numFmtId="0" fontId="6" fillId="3" borderId="4" xfId="4" applyFont="1" applyFill="1" applyBorder="1" applyAlignment="1">
      <alignment horizontal="center" vertical="center"/>
    </xf>
    <xf numFmtId="0" fontId="6" fillId="3" borderId="0" xfId="4" applyFont="1" applyFill="1" applyAlignment="1">
      <alignment horizontal="center" vertical="center"/>
    </xf>
    <xf numFmtId="0" fontId="6" fillId="3" borderId="5" xfId="4" applyFont="1" applyFill="1" applyBorder="1" applyAlignment="1">
      <alignment horizontal="center" vertical="center"/>
    </xf>
    <xf numFmtId="0" fontId="6" fillId="0" borderId="4" xfId="5" applyFont="1" applyBorder="1" applyAlignment="1">
      <alignment horizontal="center" vertical="center" wrapText="1"/>
    </xf>
    <xf numFmtId="0" fontId="6" fillId="0" borderId="0" xfId="5" applyFont="1" applyAlignment="1">
      <alignment horizontal="center" vertical="center" wrapText="1"/>
    </xf>
    <xf numFmtId="0" fontId="6" fillId="0" borderId="5" xfId="5" applyFont="1" applyBorder="1" applyAlignment="1">
      <alignment horizontal="center" vertical="center" wrapText="1"/>
    </xf>
    <xf numFmtId="0" fontId="6" fillId="2" borderId="4" xfId="5" applyFont="1" applyFill="1" applyBorder="1" applyAlignment="1">
      <alignment horizontal="center" vertical="center" wrapText="1"/>
    </xf>
    <xf numFmtId="0" fontId="6" fillId="2" borderId="0" xfId="5" applyFont="1" applyFill="1" applyAlignment="1">
      <alignment horizontal="center" vertical="center" wrapText="1"/>
    </xf>
    <xf numFmtId="0" fontId="6" fillId="2" borderId="5" xfId="5" applyFont="1" applyFill="1" applyBorder="1" applyAlignment="1">
      <alignment horizontal="center" vertical="center" wrapText="1"/>
    </xf>
    <xf numFmtId="0" fontId="6" fillId="2" borderId="2" xfId="3" applyFont="1" applyFill="1" applyBorder="1" applyAlignment="1">
      <alignment horizontal="center" vertical="center" wrapText="1"/>
    </xf>
    <xf numFmtId="0" fontId="6" fillId="2" borderId="3" xfId="3" applyFont="1" applyFill="1" applyBorder="1" applyAlignment="1">
      <alignment horizontal="center" vertical="center" wrapText="1"/>
    </xf>
    <xf numFmtId="0" fontId="5" fillId="2" borderId="4" xfId="3" applyFont="1" applyFill="1" applyBorder="1" applyAlignment="1">
      <alignment horizontal="center" vertical="center" wrapText="1"/>
    </xf>
    <xf numFmtId="0" fontId="5" fillId="2" borderId="0" xfId="3" applyFont="1" applyFill="1" applyBorder="1" applyAlignment="1">
      <alignment horizontal="center" vertical="center" wrapText="1"/>
    </xf>
    <xf numFmtId="0" fontId="5" fillId="2" borderId="5" xfId="3" applyFont="1" applyFill="1" applyBorder="1" applyAlignment="1">
      <alignment horizontal="center" vertical="center" wrapText="1"/>
    </xf>
    <xf numFmtId="0" fontId="6" fillId="2" borderId="6" xfId="3" applyFont="1" applyFill="1" applyBorder="1" applyAlignment="1">
      <alignment horizontal="center" vertical="center" wrapText="1"/>
    </xf>
    <xf numFmtId="0" fontId="6" fillId="2" borderId="7" xfId="3" applyFont="1" applyFill="1" applyBorder="1" applyAlignment="1">
      <alignment horizontal="center" vertical="center" wrapText="1"/>
    </xf>
  </cellXfs>
  <cellStyles count="19">
    <cellStyle name="Millares 2 2 2 2" xfId="8" xr:uid="{7C3B15A2-4C4A-4CA1-A787-DE07824DB097}"/>
    <cellStyle name="Millares 2 2 5" xfId="12" xr:uid="{E892E506-5BF1-47C5-9BCE-F283447EB398}"/>
    <cellStyle name="Moneda" xfId="1" builtinId="4"/>
    <cellStyle name="Moneda [0]" xfId="2" builtinId="7"/>
    <cellStyle name="Moneda 3 2" xfId="14" xr:uid="{92F0A93A-4F1E-4EE8-B2B6-64633F6E5916}"/>
    <cellStyle name="Moneda 3 4" xfId="15" xr:uid="{D0A84D8E-623A-4153-AD86-00DA2E1C87D0}"/>
    <cellStyle name="Normal" xfId="0" builtinId="0"/>
    <cellStyle name="Normal 10 3" xfId="16" xr:uid="{887608C3-F38E-4220-A07F-F6DACB699753}"/>
    <cellStyle name="Normal 10 5 2" xfId="4" xr:uid="{29BD0ED5-BCA9-473A-9893-0A08A9E3E56F}"/>
    <cellStyle name="Normal 2 3" xfId="5" xr:uid="{1E99A300-8361-422C-87E5-E2B9AB6AAE5D}"/>
    <cellStyle name="Normal 3 11 2" xfId="6" xr:uid="{146DC6FC-2E95-4FDF-AE37-8A604231EF87}"/>
    <cellStyle name="Normal 3 2" xfId="3" xr:uid="{99292297-2487-48EE-BE9B-509CDDBBE18D}"/>
    <cellStyle name="Normal 3 2 2" xfId="9" xr:uid="{7D535872-7EAB-4808-8396-0C89D3F69C4A}"/>
    <cellStyle name="Normal 3 2 3" xfId="11" xr:uid="{7A7163BD-8ECC-46CD-A0F4-86C784489D05}"/>
    <cellStyle name="Normal 3 3" xfId="7" xr:uid="{968063FC-C070-4265-8930-87EBE6EE9B37}"/>
    <cellStyle name="Normal 3 4 10" xfId="13" xr:uid="{8A904018-4DC4-4A84-9CB0-46064E211B3E}"/>
    <cellStyle name="Normal_ESTABLECIMIENTO Y MANTENIMIENTO 2" xfId="17" xr:uid="{275A5AB0-7F98-4F3F-A055-383A9B1709CA}"/>
    <cellStyle name="Porcentaje" xfId="18" builtinId="5"/>
    <cellStyle name="Porcentaje 2 2" xfId="10" xr:uid="{3291CBEB-6E32-4D82-9266-8E63EE6B11E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17/10/relationships/person" Target="persons/person.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206EBAF5-E126-44AE-953F-7A59D50EC6B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0200" cy="667504"/>
        </a:xfrm>
        <a:prstGeom prst="rect">
          <a:avLst/>
        </a:prstGeom>
        <a:noFill/>
        <a:ln>
          <a:noFill/>
        </a:ln>
      </xdr:spPr>
    </xdr:pic>
    <xdr:clientData/>
  </xdr:twoCellAnchor>
  <xdr:twoCellAnchor editAs="oneCell">
    <xdr:from>
      <xdr:col>5</xdr:col>
      <xdr:colOff>557617</xdr:colOff>
      <xdr:row>1</xdr:row>
      <xdr:rowOff>86139</xdr:rowOff>
    </xdr:from>
    <xdr:to>
      <xdr:col>6</xdr:col>
      <xdr:colOff>1303598</xdr:colOff>
      <xdr:row>5</xdr:row>
      <xdr:rowOff>11900</xdr:rowOff>
    </xdr:to>
    <xdr:pic>
      <xdr:nvPicPr>
        <xdr:cNvPr id="3" name="Imagen 2">
          <a:extLst>
            <a:ext uri="{FF2B5EF4-FFF2-40B4-BE49-F238E27FC236}">
              <a16:creationId xmlns:a16="http://schemas.microsoft.com/office/drawing/2014/main" id="{E2259154-54DB-48F5-876E-626739AF7C1F}"/>
            </a:ext>
            <a:ext uri="{147F2762-F138-4A5C-976F-8EAC2B608ADB}">
              <a16:predDERef xmlns:a16="http://schemas.microsoft.com/office/drawing/2014/main" pred="{206EBAF5-E126-44AE-953F-7A59D50EC6B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110817" y="229014"/>
          <a:ext cx="1669906" cy="6306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sheetData sheetId="45"/>
      <sheetData sheetId="46" refreshError="1"/>
      <sheetData sheetId="47" refreshError="1"/>
      <sheetData sheetId="48" refreshError="1"/>
      <sheetData sheetId="49" refreshError="1"/>
      <sheetData sheetId="50"/>
      <sheetData sheetId="51"/>
      <sheetData sheetId="52"/>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sheetData sheetId="469"/>
      <sheetData sheetId="470"/>
      <sheetData sheetId="47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persons/person.xml><?xml version="1.0" encoding="utf-8"?>
<personList xmlns="http://schemas.microsoft.com/office/spreadsheetml/2018/threadedcomments" xmlns:x="http://schemas.openxmlformats.org/spreadsheetml/2006/main">
  <person displayName="Alejandro Sepulveda Buitrago" id="{EC33DE30-7EF4-4980-B41A-1D192562A710}"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8" dT="2023-07-18T19:34:55.90" personId="{EC33DE30-7EF4-4980-B41A-1D192562A710}" id="{D709F845-59A9-494C-8F03-559F6840449B}">
    <text>Verificar objeto determinado en los documentos</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3CFC38-682A-4750-907E-1FF28AD34D13}">
  <sheetPr>
    <tabColor rgb="FF00B050"/>
  </sheetPr>
  <dimension ref="A1:GV106"/>
  <sheetViews>
    <sheetView tabSelected="1" topLeftCell="A19" zoomScaleNormal="100" workbookViewId="0">
      <selection activeCell="I9" sqref="I9"/>
    </sheetView>
  </sheetViews>
  <sheetFormatPr baseColWidth="10" defaultColWidth="12.5703125" defaultRowHeight="13.5" x14ac:dyDescent="0.25"/>
  <cols>
    <col min="1" max="1" width="1.85546875" style="6" customWidth="1"/>
    <col min="2" max="2" width="10.28515625" style="124" customWidth="1"/>
    <col min="3" max="3" width="51.28515625" style="124" customWidth="1"/>
    <col min="4" max="4" width="19" style="124" customWidth="1"/>
    <col min="5" max="5" width="15.85546875" style="158" customWidth="1"/>
    <col min="6" max="6" width="13.85546875" style="6" customWidth="1"/>
    <col min="7" max="7" width="25" style="159" customWidth="1"/>
    <col min="8" max="8" width="20.5703125" style="6" customWidth="1"/>
    <col min="9" max="9" width="49.5703125" style="7" customWidth="1"/>
    <col min="10" max="10" width="11.5703125" style="7" customWidth="1"/>
    <col min="11" max="195" width="11.5703125" style="6" customWidth="1"/>
    <col min="196" max="16384" width="12.5703125" style="6"/>
  </cols>
  <sheetData>
    <row r="1" spans="2:195" ht="11.25" customHeight="1" x14ac:dyDescent="0.25">
      <c r="B1" s="1"/>
      <c r="C1" s="2"/>
      <c r="D1" s="2"/>
      <c r="E1" s="3"/>
      <c r="F1" s="4"/>
      <c r="G1" s="5"/>
    </row>
    <row r="2" spans="2:195" x14ac:dyDescent="0.25">
      <c r="B2" s="230" t="s">
        <v>0</v>
      </c>
      <c r="C2" s="231"/>
      <c r="D2" s="231"/>
      <c r="E2" s="231"/>
      <c r="F2" s="231"/>
      <c r="G2" s="232"/>
    </row>
    <row r="3" spans="2:195" x14ac:dyDescent="0.25">
      <c r="B3" s="230" t="s">
        <v>1</v>
      </c>
      <c r="C3" s="231"/>
      <c r="D3" s="231"/>
      <c r="E3" s="231"/>
      <c r="F3" s="231"/>
      <c r="G3" s="231"/>
      <c r="H3" s="233" t="s">
        <v>2</v>
      </c>
      <c r="I3" s="233" t="s">
        <v>3</v>
      </c>
    </row>
    <row r="4" spans="2:195" x14ac:dyDescent="0.25">
      <c r="B4" s="230" t="s">
        <v>4</v>
      </c>
      <c r="C4" s="231"/>
      <c r="D4" s="231"/>
      <c r="E4" s="231"/>
      <c r="F4" s="231"/>
      <c r="G4" s="231"/>
      <c r="H4" s="234"/>
      <c r="I4" s="234"/>
    </row>
    <row r="5" spans="2:195" ht="15" customHeight="1" x14ac:dyDescent="0.25">
      <c r="B5" s="230" t="s">
        <v>5</v>
      </c>
      <c r="C5" s="231"/>
      <c r="D5" s="231"/>
      <c r="E5" s="231"/>
      <c r="F5" s="231"/>
      <c r="G5" s="231"/>
      <c r="H5" s="8">
        <v>3</v>
      </c>
      <c r="I5" s="8">
        <f>+H5-1</f>
        <v>2</v>
      </c>
    </row>
    <row r="6" spans="2:195" ht="15" x14ac:dyDescent="0.25">
      <c r="B6" s="216" t="s">
        <v>6</v>
      </c>
      <c r="C6" s="217"/>
      <c r="D6" s="217"/>
      <c r="E6" s="217"/>
      <c r="F6" s="217"/>
      <c r="G6" s="218"/>
      <c r="H6"/>
    </row>
    <row r="7" spans="2:195" x14ac:dyDescent="0.25">
      <c r="B7" s="219" t="s">
        <v>100</v>
      </c>
      <c r="C7" s="220"/>
      <c r="D7" s="220"/>
      <c r="E7" s="220"/>
      <c r="F7" s="220"/>
      <c r="G7" s="221"/>
    </row>
    <row r="8" spans="2:195" ht="70.900000000000006" customHeight="1" x14ac:dyDescent="0.25">
      <c r="B8" s="222" t="s">
        <v>101</v>
      </c>
      <c r="C8" s="223"/>
      <c r="D8" s="223"/>
      <c r="E8" s="223"/>
      <c r="F8" s="223"/>
      <c r="G8" s="224"/>
      <c r="J8" s="9"/>
      <c r="K8" s="10"/>
    </row>
    <row r="9" spans="2:195" ht="14.25" thickBot="1" x14ac:dyDescent="0.3">
      <c r="B9" s="225"/>
      <c r="C9" s="226"/>
      <c r="D9" s="226"/>
      <c r="E9" s="226"/>
      <c r="F9" s="226"/>
      <c r="G9" s="227"/>
      <c r="J9" s="9"/>
      <c r="K9" s="10"/>
    </row>
    <row r="10" spans="2:195" ht="15" customHeight="1" thickBot="1" x14ac:dyDescent="0.3">
      <c r="B10" s="225" t="s">
        <v>7</v>
      </c>
      <c r="C10" s="226"/>
      <c r="D10" s="227"/>
      <c r="E10" s="11" t="s">
        <v>8</v>
      </c>
      <c r="F10" s="228" t="s">
        <v>9</v>
      </c>
      <c r="G10" s="229"/>
      <c r="J10" s="9"/>
      <c r="K10" s="10"/>
    </row>
    <row r="11" spans="2:195" s="16" customFormat="1" ht="14.25" customHeight="1" thickBot="1" x14ac:dyDescent="0.3">
      <c r="B11" s="12"/>
      <c r="C11" s="13"/>
      <c r="D11" s="13"/>
      <c r="E11" s="14"/>
      <c r="F11" s="13"/>
      <c r="G11" s="15"/>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6" customFormat="1" ht="13.15" customHeight="1" x14ac:dyDescent="0.25">
      <c r="B12" s="191" t="s">
        <v>10</v>
      </c>
      <c r="C12" s="192"/>
      <c r="D12" s="17" t="s">
        <v>11</v>
      </c>
      <c r="E12" s="18" t="s">
        <v>12</v>
      </c>
      <c r="F12" s="17" t="s">
        <v>13</v>
      </c>
      <c r="G12" s="19" t="s">
        <v>14</v>
      </c>
      <c r="H12" s="20"/>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6" customFormat="1" ht="14.45" customHeight="1" x14ac:dyDescent="0.25">
      <c r="B13" s="193"/>
      <c r="C13" s="194"/>
      <c r="D13" s="21" t="s">
        <v>15</v>
      </c>
      <c r="E13" s="22" t="s">
        <v>16</v>
      </c>
      <c r="F13" s="21" t="s">
        <v>17</v>
      </c>
      <c r="G13" s="23" t="s">
        <v>18</v>
      </c>
      <c r="H13" s="20"/>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6" customFormat="1" ht="15" customHeight="1" thickBot="1" x14ac:dyDescent="0.3">
      <c r="B14" s="195"/>
      <c r="C14" s="196"/>
      <c r="D14" s="24" t="s">
        <v>19</v>
      </c>
      <c r="E14" s="25" t="s">
        <v>20</v>
      </c>
      <c r="F14" s="24" t="s">
        <v>21</v>
      </c>
      <c r="G14" s="26" t="s">
        <v>22</v>
      </c>
      <c r="H14" s="20"/>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6" customFormat="1" ht="14.45" customHeight="1" x14ac:dyDescent="0.25">
      <c r="B15" s="27"/>
      <c r="C15" s="28" t="s">
        <v>23</v>
      </c>
      <c r="D15" s="28"/>
      <c r="E15" s="28"/>
      <c r="F15" s="28"/>
      <c r="G15" s="29"/>
      <c r="H15" s="20"/>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6" customFormat="1" x14ac:dyDescent="0.25">
      <c r="B16" s="30"/>
      <c r="C16" s="31" t="s">
        <v>24</v>
      </c>
      <c r="D16" s="31"/>
      <c r="E16" s="32"/>
      <c r="F16" s="31"/>
      <c r="G16" s="33"/>
      <c r="H16" s="20"/>
      <c r="I16" s="7"/>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6" customFormat="1" x14ac:dyDescent="0.25">
      <c r="B17" s="34"/>
      <c r="C17" s="35" t="s">
        <v>25</v>
      </c>
      <c r="D17" s="36">
        <v>6000000</v>
      </c>
      <c r="E17" s="37"/>
      <c r="F17" s="38">
        <f>0.3*I5</f>
        <v>0.6</v>
      </c>
      <c r="G17" s="39">
        <f>+F17*D17</f>
        <v>3600000</v>
      </c>
      <c r="H17" s="20" t="s">
        <v>26</v>
      </c>
      <c r="I17" s="7"/>
      <c r="J17" s="7">
        <v>5500000</v>
      </c>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6" customFormat="1" x14ac:dyDescent="0.25">
      <c r="B18" s="34"/>
      <c r="C18" s="35" t="s">
        <v>27</v>
      </c>
      <c r="D18" s="36">
        <v>2800000</v>
      </c>
      <c r="E18" s="37"/>
      <c r="F18" s="38">
        <v>3</v>
      </c>
      <c r="G18" s="39">
        <f>+F18*D18</f>
        <v>8400000</v>
      </c>
      <c r="H18" s="20"/>
      <c r="I18" s="7"/>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6" customFormat="1" x14ac:dyDescent="0.25">
      <c r="B19" s="34"/>
      <c r="C19" s="40" t="s">
        <v>28</v>
      </c>
      <c r="D19" s="36">
        <v>3000000</v>
      </c>
      <c r="E19" s="37"/>
      <c r="F19" s="38">
        <v>0.3</v>
      </c>
      <c r="G19" s="39">
        <f>+F19*D19</f>
        <v>900000</v>
      </c>
      <c r="H19" s="20"/>
      <c r="I19" s="7"/>
      <c r="J19" s="7"/>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6" customFormat="1" x14ac:dyDescent="0.25">
      <c r="B20" s="34"/>
      <c r="C20" s="40" t="s">
        <v>29</v>
      </c>
      <c r="D20" s="36">
        <f>+D19</f>
        <v>3000000</v>
      </c>
      <c r="E20" s="37"/>
      <c r="F20" s="38">
        <v>0.3</v>
      </c>
      <c r="G20" s="39">
        <f>+F20*D20</f>
        <v>900000</v>
      </c>
      <c r="H20" s="20" t="s">
        <v>30</v>
      </c>
      <c r="I20" s="7"/>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6" customFormat="1" ht="13.5" hidden="1" customHeight="1" x14ac:dyDescent="0.25">
      <c r="B21" s="34"/>
      <c r="C21" s="40"/>
      <c r="D21" s="36"/>
      <c r="E21" s="37"/>
      <c r="F21" s="38"/>
      <c r="G21" s="39"/>
      <c r="H21" s="6"/>
      <c r="I21" s="7"/>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6" customFormat="1" ht="13.5" hidden="1" customHeight="1" x14ac:dyDescent="0.25">
      <c r="B22" s="34"/>
      <c r="C22" s="40"/>
      <c r="D22" s="36"/>
      <c r="E22" s="37"/>
      <c r="F22" s="38"/>
      <c r="G22" s="39"/>
      <c r="H22" s="6"/>
      <c r="I22" s="7"/>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6" customFormat="1" ht="13.5" hidden="1" customHeight="1" x14ac:dyDescent="0.25">
      <c r="B23" s="34"/>
      <c r="C23" s="40"/>
      <c r="D23" s="36"/>
      <c r="E23" s="37"/>
      <c r="F23" s="38"/>
      <c r="G23" s="39"/>
      <c r="H23" s="6"/>
      <c r="I23" s="7"/>
      <c r="J23" s="7"/>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6" customFormat="1" ht="13.5" hidden="1" customHeight="1" x14ac:dyDescent="0.25">
      <c r="B24" s="34"/>
      <c r="C24" s="40"/>
      <c r="D24" s="36"/>
      <c r="E24" s="37"/>
      <c r="F24" s="38"/>
      <c r="G24" s="39"/>
      <c r="H24" s="6"/>
      <c r="I24" s="7"/>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16" customFormat="1" ht="13.5" hidden="1" customHeight="1" x14ac:dyDescent="0.25">
      <c r="B25" s="34"/>
      <c r="C25" s="166"/>
      <c r="D25" s="166"/>
      <c r="E25" s="166"/>
      <c r="F25" s="166"/>
      <c r="G25" s="167"/>
      <c r="H25" s="6"/>
      <c r="I25" s="7"/>
      <c r="J25" s="7">
        <v>3800000</v>
      </c>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row>
    <row r="26" spans="2:195" s="45" customFormat="1" ht="12.6" hidden="1" customHeight="1" x14ac:dyDescent="0.25">
      <c r="B26" s="34"/>
      <c r="C26" s="41" t="s">
        <v>31</v>
      </c>
      <c r="D26" s="42">
        <v>2900000</v>
      </c>
      <c r="E26" s="43"/>
      <c r="F26" s="38">
        <v>4</v>
      </c>
      <c r="G26" s="39"/>
      <c r="H26" s="44"/>
      <c r="I26" s="9"/>
      <c r="J26" s="9"/>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c r="GH26" s="10"/>
      <c r="GI26" s="10"/>
      <c r="GJ26" s="10"/>
      <c r="GK26" s="10"/>
      <c r="GL26" s="10"/>
      <c r="GM26" s="10"/>
    </row>
    <row r="27" spans="2:195" s="16" customFormat="1" ht="13.5" hidden="1" customHeight="1" x14ac:dyDescent="0.25">
      <c r="B27" s="34"/>
      <c r="C27" s="41"/>
      <c r="D27" s="42"/>
      <c r="E27" s="43"/>
      <c r="F27" s="38"/>
      <c r="G27" s="39"/>
      <c r="H27" s="6"/>
      <c r="I27" s="7"/>
      <c r="J27" s="7"/>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row>
    <row r="28" spans="2:195" s="16" customFormat="1" ht="13.5" hidden="1" customHeight="1" x14ac:dyDescent="0.25">
      <c r="B28" s="34"/>
      <c r="C28" s="41"/>
      <c r="D28" s="42"/>
      <c r="E28" s="43"/>
      <c r="F28" s="38"/>
      <c r="G28" s="39"/>
      <c r="H28" s="6"/>
      <c r="I28" s="7"/>
      <c r="J28" s="7"/>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row>
    <row r="29" spans="2:195" s="16" customFormat="1" ht="13.5" hidden="1" customHeight="1" x14ac:dyDescent="0.25">
      <c r="B29" s="34"/>
      <c r="C29" s="41"/>
      <c r="D29" s="42"/>
      <c r="E29" s="43"/>
      <c r="F29" s="38"/>
      <c r="G29" s="39"/>
      <c r="H29" s="6"/>
      <c r="I29" s="7"/>
      <c r="J29" s="7"/>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row>
    <row r="30" spans="2:195" s="16" customFormat="1" ht="24" x14ac:dyDescent="0.2">
      <c r="B30" s="46"/>
      <c r="C30" s="47" t="s">
        <v>32</v>
      </c>
      <c r="D30" s="48"/>
      <c r="E30" s="49"/>
      <c r="F30" s="50"/>
      <c r="G30" s="51">
        <f>+D31*(0.2*3.2)+40975</f>
        <v>3240975.0000000005</v>
      </c>
      <c r="H30" s="52" t="s">
        <v>33</v>
      </c>
      <c r="I30" s="7"/>
      <c r="J30" s="7"/>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row>
    <row r="31" spans="2:195" s="16" customFormat="1" x14ac:dyDescent="0.25">
      <c r="B31" s="46"/>
      <c r="C31" s="53" t="s">
        <v>34</v>
      </c>
      <c r="D31" s="160">
        <v>5000000</v>
      </c>
      <c r="E31" s="161"/>
      <c r="F31" s="162"/>
      <c r="G31" s="163"/>
      <c r="H31" s="20"/>
      <c r="I31" s="7"/>
      <c r="J31" s="7">
        <v>5500000</v>
      </c>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row>
    <row r="32" spans="2:195" s="16" customFormat="1" x14ac:dyDescent="0.25">
      <c r="B32" s="46"/>
      <c r="C32" s="53" t="s">
        <v>35</v>
      </c>
      <c r="D32" s="160">
        <f>+D31</f>
        <v>5000000</v>
      </c>
      <c r="E32" s="161"/>
      <c r="F32" s="162"/>
      <c r="G32" s="163"/>
      <c r="H32" s="20" t="s">
        <v>26</v>
      </c>
      <c r="I32" s="7"/>
      <c r="J32" s="7"/>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row>
    <row r="33" spans="2:195" s="45" customFormat="1" ht="13.5" hidden="1" customHeight="1" x14ac:dyDescent="0.25">
      <c r="B33" s="46"/>
      <c r="C33" s="53"/>
      <c r="D33" s="160"/>
      <c r="E33" s="161"/>
      <c r="F33" s="162"/>
      <c r="G33" s="163"/>
      <c r="H33" s="20" t="s">
        <v>26</v>
      </c>
      <c r="I33" s="9"/>
      <c r="J33" s="9"/>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row>
    <row r="34" spans="2:195" s="45" customFormat="1" x14ac:dyDescent="0.25">
      <c r="B34" s="46"/>
      <c r="C34" s="53" t="s">
        <v>36</v>
      </c>
      <c r="D34" s="160">
        <f>+D32</f>
        <v>5000000</v>
      </c>
      <c r="E34" s="161"/>
      <c r="F34" s="162"/>
      <c r="G34" s="163"/>
      <c r="H34" s="20"/>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row>
    <row r="35" spans="2:195" s="45" customFormat="1" x14ac:dyDescent="0.25">
      <c r="B35" s="46"/>
      <c r="C35" s="53" t="s">
        <v>37</v>
      </c>
      <c r="D35" s="160">
        <f>+D34</f>
        <v>5000000</v>
      </c>
      <c r="E35" s="161"/>
      <c r="F35" s="162"/>
      <c r="G35" s="163"/>
      <c r="H35" s="20" t="s">
        <v>38</v>
      </c>
      <c r="I35" s="9"/>
      <c r="J35" s="9"/>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row>
    <row r="36" spans="2:195" s="45" customFormat="1" x14ac:dyDescent="0.25">
      <c r="B36" s="46"/>
      <c r="C36" s="53" t="s">
        <v>39</v>
      </c>
      <c r="D36" s="160">
        <f>+D35</f>
        <v>5000000</v>
      </c>
      <c r="E36" s="161"/>
      <c r="F36" s="162"/>
      <c r="G36" s="163"/>
      <c r="H36" s="20">
        <f>0.2*5</f>
        <v>1</v>
      </c>
      <c r="I36" s="9"/>
      <c r="J36" s="9"/>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row>
    <row r="37" spans="2:195" s="45" customFormat="1" ht="13.5" hidden="1" customHeight="1" x14ac:dyDescent="0.25">
      <c r="B37" s="46"/>
      <c r="C37" s="53"/>
      <c r="D37" s="48"/>
      <c r="E37" s="49"/>
      <c r="F37" s="50"/>
      <c r="G37" s="51"/>
      <c r="H37" s="20"/>
      <c r="I37" s="9"/>
      <c r="J37" s="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row>
    <row r="38" spans="2:195" s="45" customFormat="1" ht="13.5" hidden="1" customHeight="1" x14ac:dyDescent="0.25">
      <c r="B38" s="46"/>
      <c r="C38" s="53"/>
      <c r="D38" s="48"/>
      <c r="E38" s="49"/>
      <c r="F38" s="50"/>
      <c r="G38" s="51"/>
      <c r="H38" s="20"/>
      <c r="I38" s="9"/>
      <c r="J38" s="9"/>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row>
    <row r="39" spans="2:195" s="45" customFormat="1" ht="13.5" hidden="1" customHeight="1" x14ac:dyDescent="0.25">
      <c r="B39" s="46"/>
      <c r="C39" s="53"/>
      <c r="D39" s="48"/>
      <c r="E39" s="49"/>
      <c r="F39" s="50"/>
      <c r="G39" s="51"/>
      <c r="H39" s="20"/>
      <c r="I39" s="9"/>
      <c r="J39" s="9"/>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row>
    <row r="40" spans="2:195" s="45" customFormat="1" ht="13.5" hidden="1" customHeight="1" x14ac:dyDescent="0.25">
      <c r="B40" s="46"/>
      <c r="C40" s="53"/>
      <c r="D40" s="48"/>
      <c r="E40" s="49"/>
      <c r="F40" s="50"/>
      <c r="G40" s="51"/>
      <c r="H40" s="20"/>
      <c r="I40" s="9"/>
      <c r="J40" s="9"/>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row>
    <row r="41" spans="2:195" s="45" customFormat="1" ht="13.5" hidden="1" customHeight="1" x14ac:dyDescent="0.25">
      <c r="B41" s="46"/>
      <c r="C41" s="53"/>
      <c r="D41" s="48"/>
      <c r="E41" s="49"/>
      <c r="F41" s="50"/>
      <c r="G41" s="51"/>
      <c r="H41" s="20"/>
      <c r="I41" s="9"/>
      <c r="J41" s="9"/>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row>
    <row r="42" spans="2:195" s="45" customFormat="1" ht="13.5" hidden="1" customHeight="1" x14ac:dyDescent="0.25">
      <c r="B42" s="46"/>
      <c r="C42" s="53"/>
      <c r="D42" s="48"/>
      <c r="E42" s="49"/>
      <c r="F42" s="50"/>
      <c r="G42" s="51"/>
      <c r="H42" s="20"/>
      <c r="I42" s="9"/>
      <c r="J42" s="9"/>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row>
    <row r="43" spans="2:195" s="45" customFormat="1" ht="13.5" hidden="1" customHeight="1" x14ac:dyDescent="0.25">
      <c r="B43" s="46"/>
      <c r="C43" s="53"/>
      <c r="D43" s="48"/>
      <c r="E43" s="49"/>
      <c r="F43" s="50"/>
      <c r="G43" s="51"/>
      <c r="H43" s="20"/>
      <c r="I43" s="9"/>
      <c r="J43" s="9"/>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row>
    <row r="44" spans="2:195" s="45" customFormat="1" ht="13.5" hidden="1" customHeight="1" x14ac:dyDescent="0.25">
      <c r="B44" s="46"/>
      <c r="C44" s="53"/>
      <c r="D44" s="48"/>
      <c r="E44" s="49"/>
      <c r="F44" s="50"/>
      <c r="G44" s="51"/>
      <c r="H44" s="20"/>
      <c r="I44" s="9"/>
      <c r="J44" s="9"/>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row>
    <row r="45" spans="2:195" s="45" customFormat="1" ht="13.5" hidden="1" customHeight="1" x14ac:dyDescent="0.25">
      <c r="B45" s="46"/>
      <c r="C45" s="53"/>
      <c r="D45" s="48"/>
      <c r="E45" s="49"/>
      <c r="F45" s="50"/>
      <c r="G45" s="51"/>
      <c r="H45" s="20"/>
      <c r="I45" s="9"/>
      <c r="J45" s="9"/>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row>
    <row r="46" spans="2:195" s="45" customFormat="1" ht="13.5" hidden="1" customHeight="1" x14ac:dyDescent="0.25">
      <c r="B46" s="46"/>
      <c r="C46" s="53"/>
      <c r="D46" s="48"/>
      <c r="E46" s="49"/>
      <c r="F46" s="50"/>
      <c r="G46" s="51"/>
      <c r="H46" s="20"/>
      <c r="I46" s="9"/>
      <c r="J46" s="9"/>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row>
    <row r="47" spans="2:195" s="45" customFormat="1" ht="13.5" hidden="1" customHeight="1" x14ac:dyDescent="0.25">
      <c r="B47" s="46"/>
      <c r="C47" s="53"/>
      <c r="D47" s="48"/>
      <c r="E47" s="49"/>
      <c r="F47" s="50"/>
      <c r="G47" s="51"/>
      <c r="H47" s="20"/>
      <c r="I47" s="9"/>
      <c r="J47" s="9"/>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row>
    <row r="48" spans="2:195" s="45" customFormat="1" ht="13.5" hidden="1" customHeight="1" x14ac:dyDescent="0.25">
      <c r="B48" s="46"/>
      <c r="C48" s="53"/>
      <c r="D48" s="48"/>
      <c r="E48" s="49"/>
      <c r="F48" s="50"/>
      <c r="G48" s="51"/>
      <c r="H48" s="20"/>
      <c r="I48" s="9"/>
      <c r="J48" s="9"/>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row>
    <row r="49" spans="2:204" s="45" customFormat="1" ht="13.5" hidden="1" customHeight="1" x14ac:dyDescent="0.25">
      <c r="B49" s="46"/>
      <c r="C49" s="53"/>
      <c r="D49" s="48"/>
      <c r="E49" s="49"/>
      <c r="F49" s="50"/>
      <c r="G49" s="51"/>
      <c r="H49" s="20" t="s">
        <v>26</v>
      </c>
      <c r="I49" s="9"/>
      <c r="J49" s="9"/>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EA49" s="10"/>
      <c r="EB49" s="10"/>
      <c r="EC49" s="10"/>
      <c r="ED49" s="10"/>
      <c r="EE49" s="10"/>
      <c r="EF49" s="10"/>
      <c r="EG49" s="10"/>
      <c r="EH49" s="10"/>
      <c r="EI49" s="10"/>
      <c r="EJ49" s="10"/>
      <c r="EK49" s="10"/>
      <c r="EL49" s="10"/>
      <c r="EM49" s="10"/>
      <c r="EN49" s="10"/>
      <c r="EO49" s="10"/>
      <c r="EP49" s="10"/>
      <c r="EQ49" s="10"/>
      <c r="ER49" s="10"/>
      <c r="ES49" s="10"/>
      <c r="ET49" s="10"/>
      <c r="EU49" s="10"/>
      <c r="EV49" s="10"/>
      <c r="EW49" s="10"/>
      <c r="EX49" s="10"/>
      <c r="EY49" s="10"/>
      <c r="EZ49" s="10"/>
      <c r="FA49" s="10"/>
      <c r="FB49" s="10"/>
      <c r="FC49" s="10"/>
      <c r="FD49" s="10"/>
      <c r="FE49" s="10"/>
      <c r="FF49" s="10"/>
      <c r="FG49" s="10"/>
      <c r="FH49" s="10"/>
      <c r="FI49" s="10"/>
      <c r="FJ49" s="10"/>
      <c r="FK49" s="10"/>
      <c r="FL49" s="10"/>
      <c r="FM49" s="10"/>
      <c r="FN49" s="10"/>
      <c r="FO49" s="10"/>
      <c r="FP49" s="10"/>
      <c r="FQ49" s="10"/>
      <c r="FR49" s="10"/>
      <c r="FS49" s="10"/>
      <c r="FT49" s="10"/>
      <c r="FU49" s="10"/>
      <c r="FV49" s="10"/>
      <c r="FW49" s="10"/>
      <c r="FX49" s="10"/>
      <c r="FY49" s="10"/>
      <c r="FZ49" s="10"/>
      <c r="GA49" s="10"/>
      <c r="GB49" s="10"/>
      <c r="GC49" s="10"/>
      <c r="GD49" s="10"/>
      <c r="GE49" s="10"/>
      <c r="GF49" s="10"/>
      <c r="GG49" s="10"/>
      <c r="GH49" s="10"/>
      <c r="GI49" s="10"/>
      <c r="GJ49" s="10"/>
      <c r="GK49" s="10"/>
      <c r="GL49" s="10"/>
      <c r="GM49" s="10"/>
    </row>
    <row r="50" spans="2:204" s="16" customFormat="1" x14ac:dyDescent="0.25">
      <c r="B50" s="54"/>
      <c r="C50" s="55" t="s">
        <v>40</v>
      </c>
      <c r="D50" s="56"/>
      <c r="E50" s="56"/>
      <c r="F50" s="57"/>
      <c r="G50" s="58"/>
      <c r="H50" s="20"/>
      <c r="I50" s="7"/>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67" customFormat="1" ht="13.5" hidden="1" customHeight="1" x14ac:dyDescent="0.25">
      <c r="B51" s="59"/>
      <c r="C51" s="60"/>
      <c r="D51" s="61"/>
      <c r="E51" s="62"/>
      <c r="F51" s="63"/>
      <c r="G51" s="39"/>
      <c r="H51" s="64" t="s">
        <v>41</v>
      </c>
      <c r="I51" s="65"/>
      <c r="J51" s="65">
        <v>2000000</v>
      </c>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66"/>
      <c r="CM51" s="66"/>
      <c r="CN51" s="66"/>
      <c r="CO51" s="66"/>
      <c r="CP51" s="66"/>
      <c r="CQ51" s="66"/>
      <c r="CR51" s="66"/>
      <c r="CS51" s="66"/>
      <c r="CT51" s="66"/>
      <c r="CU51" s="66"/>
      <c r="CV51" s="66"/>
      <c r="CW51" s="66"/>
      <c r="CX51" s="66"/>
      <c r="CY51" s="66"/>
      <c r="CZ51" s="66"/>
      <c r="DA51" s="66"/>
      <c r="DB51" s="66"/>
      <c r="DC51" s="66"/>
      <c r="DD51" s="66"/>
      <c r="DE51" s="66"/>
      <c r="DF51" s="66"/>
      <c r="DG51" s="66"/>
      <c r="DH51" s="66"/>
      <c r="DI51" s="66"/>
      <c r="DJ51" s="66"/>
      <c r="DK51" s="66"/>
      <c r="DL51" s="66"/>
      <c r="DM51" s="66"/>
      <c r="DN51" s="66"/>
      <c r="DO51" s="66"/>
      <c r="DP51" s="66"/>
      <c r="DQ51" s="66"/>
      <c r="DR51" s="66"/>
      <c r="DS51" s="66"/>
      <c r="DT51" s="66"/>
      <c r="DU51" s="66"/>
      <c r="DV51" s="66"/>
      <c r="DW51" s="66"/>
      <c r="DX51" s="66"/>
      <c r="DY51" s="66"/>
      <c r="DZ51" s="66"/>
      <c r="EA51" s="66"/>
      <c r="EB51" s="66"/>
      <c r="EC51" s="66"/>
      <c r="ED51" s="66"/>
      <c r="EE51" s="66"/>
      <c r="EF51" s="66"/>
      <c r="EG51" s="66"/>
      <c r="EH51" s="66"/>
      <c r="EI51" s="66"/>
      <c r="EJ51" s="66"/>
      <c r="EK51" s="66"/>
      <c r="EL51" s="66"/>
      <c r="EM51" s="66"/>
      <c r="EN51" s="66"/>
      <c r="EO51" s="66"/>
      <c r="EP51" s="66"/>
      <c r="EQ51" s="66"/>
      <c r="ER51" s="66"/>
      <c r="ES51" s="66"/>
      <c r="ET51" s="66"/>
      <c r="EU51" s="66"/>
      <c r="EV51" s="66"/>
      <c r="EW51" s="66"/>
      <c r="EX51" s="66"/>
      <c r="EY51" s="66"/>
      <c r="EZ51" s="66"/>
      <c r="FA51" s="66"/>
      <c r="FB51" s="66"/>
      <c r="FC51" s="66"/>
      <c r="FD51" s="66"/>
      <c r="FE51" s="66"/>
      <c r="FF51" s="66"/>
      <c r="FG51" s="66"/>
      <c r="FH51" s="66"/>
      <c r="FI51" s="66"/>
      <c r="FJ51" s="66"/>
      <c r="FK51" s="66"/>
      <c r="FL51" s="66"/>
      <c r="FM51" s="66"/>
      <c r="FN51" s="66"/>
      <c r="FO51" s="66"/>
      <c r="FP51" s="66"/>
      <c r="FQ51" s="66"/>
      <c r="FR51" s="66"/>
      <c r="FS51" s="66"/>
      <c r="FT51" s="66"/>
      <c r="FU51" s="66"/>
      <c r="FV51" s="66"/>
      <c r="FW51" s="66"/>
      <c r="FX51" s="66"/>
      <c r="FY51" s="66"/>
      <c r="FZ51" s="66"/>
      <c r="GA51" s="66"/>
      <c r="GB51" s="66"/>
      <c r="GC51" s="66"/>
      <c r="GD51" s="66"/>
      <c r="GE51" s="66"/>
      <c r="GF51" s="66"/>
      <c r="GG51" s="66"/>
      <c r="GH51" s="66"/>
      <c r="GI51" s="66"/>
      <c r="GJ51" s="66"/>
      <c r="GK51" s="66"/>
      <c r="GL51" s="66"/>
      <c r="GM51" s="66"/>
    </row>
    <row r="52" spans="2:204" s="16" customFormat="1" x14ac:dyDescent="0.25">
      <c r="B52" s="34"/>
      <c r="C52" s="68"/>
      <c r="D52" s="42"/>
      <c r="E52" s="37"/>
      <c r="F52" s="69"/>
      <c r="G52" s="39"/>
      <c r="H52" s="6"/>
      <c r="I52" s="7"/>
      <c r="J52" s="7"/>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row>
    <row r="53" spans="2:204" s="16" customFormat="1" x14ac:dyDescent="0.25">
      <c r="B53" s="34"/>
      <c r="C53" s="68" t="s">
        <v>42</v>
      </c>
      <c r="D53" s="42">
        <v>1350000</v>
      </c>
      <c r="E53" s="70"/>
      <c r="F53" s="71">
        <v>2</v>
      </c>
      <c r="G53" s="39">
        <f>+F53*D53</f>
        <v>2700000</v>
      </c>
      <c r="H53" s="6"/>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16" customFormat="1" ht="13.5" hidden="1" customHeight="1" x14ac:dyDescent="0.25">
      <c r="B54" s="34"/>
      <c r="C54" s="72"/>
      <c r="D54" s="73"/>
      <c r="E54" s="37"/>
      <c r="F54" s="69"/>
      <c r="G54" s="39"/>
      <c r="H54" s="6"/>
      <c r="I54" s="7"/>
      <c r="J54" s="7"/>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row>
    <row r="55" spans="2:204" s="16" customFormat="1" ht="13.5" hidden="1" customHeight="1" x14ac:dyDescent="0.25">
      <c r="B55" s="54"/>
      <c r="C55" s="55" t="s">
        <v>43</v>
      </c>
      <c r="D55" s="56"/>
      <c r="E55" s="56"/>
      <c r="F55" s="57"/>
      <c r="G55" s="58"/>
      <c r="H55" s="6"/>
      <c r="I55" s="7"/>
      <c r="J55" s="7"/>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row>
    <row r="56" spans="2:204" s="16" customFormat="1" ht="13.5" hidden="1" customHeight="1" x14ac:dyDescent="0.25">
      <c r="B56" s="34"/>
      <c r="C56" s="74"/>
      <c r="D56" s="75"/>
      <c r="E56" s="76"/>
      <c r="F56" s="69"/>
      <c r="G56" s="39"/>
      <c r="H56" s="6"/>
      <c r="I56" s="7"/>
      <c r="J56" s="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6" customFormat="1" ht="13.5" hidden="1" customHeight="1" x14ac:dyDescent="0.25">
      <c r="B57" s="77"/>
      <c r="C57" s="179" t="s">
        <v>44</v>
      </c>
      <c r="D57" s="180"/>
      <c r="E57" s="180"/>
      <c r="F57" s="180"/>
      <c r="G57" s="197"/>
      <c r="H57" s="6"/>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6" customFormat="1" ht="13.5" hidden="1" customHeight="1" x14ac:dyDescent="0.25">
      <c r="B58" s="34"/>
      <c r="C58" s="78"/>
      <c r="D58" s="75"/>
      <c r="E58" s="37"/>
      <c r="F58" s="71"/>
      <c r="G58" s="39"/>
      <c r="H58" s="6"/>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6" customFormat="1" ht="13.5" hidden="1" customHeight="1" x14ac:dyDescent="0.25">
      <c r="B59" s="34"/>
      <c r="C59" s="79"/>
      <c r="D59" s="75"/>
      <c r="E59" s="80"/>
      <c r="F59" s="69"/>
      <c r="G59" s="39"/>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6" customFormat="1" ht="13.5" hidden="1" customHeight="1" x14ac:dyDescent="0.25">
      <c r="B60" s="198" t="s">
        <v>45</v>
      </c>
      <c r="C60" s="199"/>
      <c r="D60" s="199"/>
      <c r="E60" s="199"/>
      <c r="F60" s="200"/>
      <c r="G60" s="81"/>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16" customFormat="1" ht="13.5" hidden="1" customHeight="1" x14ac:dyDescent="0.25">
      <c r="B61" s="82"/>
      <c r="C61" s="31" t="s">
        <v>46</v>
      </c>
      <c r="D61" s="83"/>
      <c r="E61" s="83"/>
      <c r="F61" s="84"/>
      <c r="G61" s="85"/>
      <c r="H61" s="6"/>
      <c r="I61" s="7"/>
      <c r="J61" s="7"/>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row>
    <row r="62" spans="2:204" s="91" customFormat="1" ht="16.5" hidden="1" customHeight="1" x14ac:dyDescent="0.25">
      <c r="B62" s="34"/>
      <c r="C62" s="86" t="s">
        <v>47</v>
      </c>
      <c r="D62" s="87"/>
      <c r="E62" s="87"/>
      <c r="F62" s="88"/>
      <c r="G62" s="89"/>
      <c r="H62" s="52" t="s">
        <v>33</v>
      </c>
      <c r="I62" s="7"/>
      <c r="J62" s="7"/>
      <c r="K62" s="90"/>
      <c r="L62" s="90"/>
      <c r="M62" s="90"/>
      <c r="N62" s="90"/>
      <c r="O62" s="90"/>
      <c r="P62" s="90"/>
      <c r="Q62" s="90"/>
      <c r="R62" s="90"/>
      <c r="S62" s="90"/>
      <c r="T62" s="90"/>
      <c r="U62" s="90"/>
      <c r="V62" s="90"/>
      <c r="W62" s="90"/>
      <c r="X62" s="90"/>
      <c r="Y62" s="90"/>
      <c r="Z62" s="90"/>
      <c r="AA62" s="90"/>
      <c r="AB62" s="90"/>
      <c r="AC62" s="90"/>
      <c r="AD62" s="90"/>
      <c r="AE62" s="90"/>
      <c r="AF62" s="90"/>
      <c r="AG62" s="90"/>
      <c r="AH62" s="90"/>
      <c r="AI62" s="90"/>
      <c r="AJ62" s="90"/>
      <c r="AK62" s="90"/>
      <c r="AL62" s="90"/>
      <c r="AM62" s="90"/>
      <c r="AN62" s="90"/>
      <c r="AO62" s="90"/>
      <c r="AP62" s="90"/>
      <c r="AQ62" s="90"/>
      <c r="AR62" s="90"/>
      <c r="AS62" s="90"/>
      <c r="AT62" s="90"/>
      <c r="AU62" s="90"/>
      <c r="AV62" s="90"/>
      <c r="AW62" s="90"/>
      <c r="AX62" s="90"/>
      <c r="AY62" s="90"/>
      <c r="AZ62" s="90"/>
      <c r="BA62" s="90"/>
      <c r="BB62" s="90"/>
      <c r="BC62" s="90"/>
      <c r="BD62" s="90"/>
      <c r="BE62" s="90"/>
      <c r="BF62" s="90"/>
      <c r="BG62" s="90"/>
      <c r="BH62" s="90"/>
      <c r="BI62" s="90"/>
      <c r="BJ62" s="90"/>
      <c r="BK62" s="90"/>
      <c r="BL62" s="90"/>
      <c r="BM62" s="90"/>
      <c r="BN62" s="90"/>
      <c r="BO62" s="90"/>
      <c r="BP62" s="90"/>
      <c r="BQ62" s="90"/>
      <c r="BR62" s="90"/>
      <c r="BS62" s="90"/>
      <c r="BT62" s="90"/>
      <c r="BU62" s="90"/>
      <c r="BV62" s="90"/>
      <c r="BW62" s="90"/>
      <c r="BX62" s="90"/>
      <c r="BY62" s="90"/>
      <c r="BZ62" s="90"/>
      <c r="CA62" s="90"/>
      <c r="CB62" s="90"/>
      <c r="CC62" s="90"/>
      <c r="CD62" s="90"/>
      <c r="CE62" s="90"/>
      <c r="CF62" s="90"/>
      <c r="CG62" s="90"/>
      <c r="CH62" s="90"/>
      <c r="CI62" s="90"/>
      <c r="CJ62" s="90"/>
      <c r="CK62" s="90"/>
      <c r="CL62" s="90"/>
      <c r="CM62" s="90"/>
      <c r="CN62" s="90"/>
      <c r="CO62" s="90"/>
      <c r="CP62" s="90"/>
      <c r="CQ62" s="90"/>
      <c r="CR62" s="90"/>
      <c r="CS62" s="90"/>
      <c r="CT62" s="90"/>
      <c r="CU62" s="90"/>
      <c r="CV62" s="90"/>
      <c r="CW62" s="90"/>
      <c r="CX62" s="90"/>
      <c r="CY62" s="90"/>
      <c r="CZ62" s="90"/>
      <c r="DA62" s="90"/>
      <c r="DB62" s="90"/>
      <c r="DC62" s="90"/>
      <c r="DD62" s="90"/>
      <c r="DE62" s="90"/>
      <c r="DF62" s="90"/>
      <c r="DG62" s="90"/>
      <c r="DH62" s="90"/>
      <c r="DI62" s="90"/>
      <c r="DJ62" s="90"/>
      <c r="DK62" s="90"/>
      <c r="DL62" s="90"/>
      <c r="DM62" s="90"/>
      <c r="DN62" s="90"/>
      <c r="DO62" s="90"/>
      <c r="DP62" s="90"/>
      <c r="DQ62" s="90"/>
      <c r="DR62" s="90"/>
      <c r="DS62" s="90"/>
      <c r="DT62" s="90"/>
      <c r="DU62" s="90"/>
      <c r="DV62" s="90"/>
      <c r="DW62" s="90"/>
      <c r="DX62" s="90"/>
      <c r="DY62" s="90"/>
      <c r="DZ62" s="90"/>
      <c r="EA62" s="90"/>
      <c r="EB62" s="90"/>
      <c r="EC62" s="90"/>
      <c r="ED62" s="90"/>
      <c r="EE62" s="90"/>
      <c r="EF62" s="90"/>
      <c r="EG62" s="90"/>
      <c r="EH62" s="90"/>
      <c r="EI62" s="90"/>
      <c r="EJ62" s="90"/>
      <c r="EK62" s="90"/>
      <c r="EL62" s="90"/>
      <c r="EM62" s="90"/>
      <c r="EN62" s="90"/>
      <c r="EO62" s="90"/>
      <c r="EP62" s="90"/>
      <c r="EQ62" s="90"/>
      <c r="ER62" s="90"/>
      <c r="ES62" s="90"/>
      <c r="ET62" s="90"/>
      <c r="EU62" s="90"/>
      <c r="EV62" s="90"/>
      <c r="EW62" s="90"/>
      <c r="EX62" s="90"/>
      <c r="EY62" s="90"/>
      <c r="EZ62" s="90"/>
      <c r="FA62" s="90"/>
      <c r="FB62" s="90"/>
      <c r="FC62" s="90"/>
      <c r="FD62" s="90"/>
      <c r="FE62" s="90"/>
      <c r="FF62" s="90"/>
      <c r="FG62" s="90"/>
      <c r="FH62" s="90"/>
      <c r="FI62" s="90"/>
      <c r="FJ62" s="90"/>
      <c r="FK62" s="90"/>
      <c r="FL62" s="90"/>
      <c r="FM62" s="90"/>
      <c r="FN62" s="90"/>
      <c r="FO62" s="90"/>
      <c r="FP62" s="90"/>
      <c r="FQ62" s="90"/>
      <c r="FR62" s="90"/>
      <c r="FS62" s="90"/>
      <c r="FT62" s="90"/>
      <c r="FU62" s="90"/>
      <c r="FV62" s="90"/>
      <c r="FW62" s="90"/>
      <c r="FX62" s="90"/>
      <c r="FY62" s="90"/>
      <c r="FZ62" s="90"/>
      <c r="GA62" s="90"/>
      <c r="GB62" s="90"/>
      <c r="GC62" s="90"/>
      <c r="GD62" s="90"/>
      <c r="GE62" s="90"/>
      <c r="GF62" s="90"/>
      <c r="GG62" s="90"/>
      <c r="GH62" s="90"/>
      <c r="GI62" s="90"/>
      <c r="GJ62" s="90"/>
      <c r="GK62" s="90"/>
      <c r="GL62" s="90"/>
      <c r="GM62" s="90"/>
      <c r="GN62" s="90"/>
      <c r="GO62" s="90"/>
      <c r="GP62" s="90"/>
      <c r="GQ62" s="90"/>
      <c r="GR62" s="90"/>
      <c r="GS62" s="90"/>
      <c r="GT62" s="90"/>
      <c r="GU62" s="90"/>
      <c r="GV62" s="90"/>
    </row>
    <row r="63" spans="2:204" s="16" customFormat="1" ht="17.25" thickBot="1" x14ac:dyDescent="0.3">
      <c r="B63" s="30"/>
      <c r="C63" s="179" t="s">
        <v>48</v>
      </c>
      <c r="D63" s="180"/>
      <c r="E63" s="180"/>
      <c r="F63" s="181"/>
      <c r="G63" s="92">
        <f>+SUM(G17:G30)+SUM(G51:G62)</f>
        <v>19740975</v>
      </c>
      <c r="H63" s="6"/>
      <c r="I63" s="93"/>
      <c r="J63" s="94"/>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row>
    <row r="64" spans="2:204" s="16" customFormat="1" ht="14.25" customHeight="1" thickBot="1" x14ac:dyDescent="0.3">
      <c r="B64" s="95"/>
      <c r="C64" s="201" t="s">
        <v>49</v>
      </c>
      <c r="D64" s="202"/>
      <c r="E64" s="202"/>
      <c r="F64" s="203"/>
      <c r="G64" s="96">
        <v>2.36</v>
      </c>
      <c r="H64" s="97" t="s">
        <v>50</v>
      </c>
      <c r="I64" s="7"/>
      <c r="J64" s="7"/>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2:195" s="16" customFormat="1" ht="13.5" customHeight="1" x14ac:dyDescent="0.25">
      <c r="B65" s="30"/>
      <c r="C65" s="179" t="s">
        <v>51</v>
      </c>
      <c r="D65" s="180"/>
      <c r="E65" s="180"/>
      <c r="F65" s="181"/>
      <c r="G65" s="168">
        <f>+ROUND(G63*G64,0)</f>
        <v>46588701</v>
      </c>
      <c r="H65" s="98"/>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2:195" s="16" customFormat="1" ht="14.45" customHeight="1" x14ac:dyDescent="0.25">
      <c r="B66" s="204" t="s">
        <v>52</v>
      </c>
      <c r="C66" s="205"/>
      <c r="D66" s="208" t="s">
        <v>53</v>
      </c>
      <c r="E66" s="99" t="s">
        <v>54</v>
      </c>
      <c r="F66" s="211" t="s">
        <v>55</v>
      </c>
      <c r="G66" s="100" t="s">
        <v>14</v>
      </c>
      <c r="H66" s="6"/>
      <c r="I66" s="7"/>
      <c r="J66" s="7"/>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2:195" s="16" customFormat="1" ht="14.45" customHeight="1" x14ac:dyDescent="0.25">
      <c r="B67" s="193"/>
      <c r="C67" s="194"/>
      <c r="D67" s="209"/>
      <c r="E67" s="99" t="s">
        <v>56</v>
      </c>
      <c r="F67" s="212"/>
      <c r="G67" s="101" t="s">
        <v>18</v>
      </c>
      <c r="H67" s="6"/>
      <c r="I67" s="7"/>
      <c r="J67" s="7"/>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2:195" s="16" customFormat="1" ht="15" customHeight="1" x14ac:dyDescent="0.25">
      <c r="B68" s="206"/>
      <c r="C68" s="207"/>
      <c r="D68" s="210"/>
      <c r="E68" s="102" t="s">
        <v>57</v>
      </c>
      <c r="F68" s="103" t="s">
        <v>58</v>
      </c>
      <c r="G68" s="101" t="s">
        <v>59</v>
      </c>
      <c r="H68" s="6"/>
      <c r="I68" s="7"/>
      <c r="J68" s="7"/>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row>
    <row r="69" spans="2:195" s="16" customFormat="1" x14ac:dyDescent="0.25">
      <c r="B69" s="95"/>
      <c r="C69" s="104" t="s">
        <v>60</v>
      </c>
      <c r="D69" s="104"/>
      <c r="E69" s="105"/>
      <c r="F69" s="104"/>
      <c r="G69" s="106"/>
      <c r="H69" s="20"/>
      <c r="I69" s="7"/>
      <c r="J69" s="7"/>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2:195" s="16" customFormat="1" x14ac:dyDescent="0.25">
      <c r="B70" s="107"/>
      <c r="C70" s="31" t="s">
        <v>61</v>
      </c>
      <c r="D70" s="31"/>
      <c r="E70" s="32"/>
      <c r="F70" s="31"/>
      <c r="G70" s="33"/>
      <c r="H70" s="20"/>
      <c r="I70" s="7"/>
      <c r="J70" s="7"/>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2:195" s="16" customFormat="1" ht="18.75" customHeight="1" x14ac:dyDescent="0.25">
      <c r="B71" s="108"/>
      <c r="C71" s="109" t="s">
        <v>62</v>
      </c>
      <c r="D71" s="110" t="s">
        <v>63</v>
      </c>
      <c r="E71" s="111">
        <v>140000</v>
      </c>
      <c r="F71" s="112">
        <v>5</v>
      </c>
      <c r="G71" s="113">
        <f>+F71*E71</f>
        <v>700000</v>
      </c>
      <c r="H71" s="20">
        <v>140000</v>
      </c>
      <c r="I71" s="7"/>
      <c r="J71" s="7"/>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2:195" s="16" customFormat="1" x14ac:dyDescent="0.25">
      <c r="B72" s="107"/>
      <c r="C72" s="31" t="s">
        <v>64</v>
      </c>
      <c r="D72" s="31"/>
      <c r="E72" s="83"/>
      <c r="F72" s="114"/>
      <c r="G72" s="115"/>
      <c r="H72" s="20"/>
      <c r="I72" s="7"/>
      <c r="J72" s="7"/>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2:195" s="16" customFormat="1" ht="30" customHeight="1" x14ac:dyDescent="0.25">
      <c r="B73" s="116"/>
      <c r="C73" s="117" t="s">
        <v>65</v>
      </c>
      <c r="D73" s="118" t="s">
        <v>66</v>
      </c>
      <c r="E73" s="111">
        <v>600000</v>
      </c>
      <c r="F73" s="119">
        <v>6</v>
      </c>
      <c r="G73" s="113">
        <f>+F73*E73</f>
        <v>3600000</v>
      </c>
      <c r="H73" s="20">
        <v>500000</v>
      </c>
      <c r="I73" s="7"/>
      <c r="J73" s="7"/>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2:195" s="16" customFormat="1" ht="21" customHeight="1" x14ac:dyDescent="0.25">
      <c r="B74" s="116"/>
      <c r="C74" s="120" t="s">
        <v>67</v>
      </c>
      <c r="D74" s="118" t="s">
        <v>68</v>
      </c>
      <c r="E74" s="111">
        <v>3000000</v>
      </c>
      <c r="F74" s="121">
        <v>2</v>
      </c>
      <c r="G74" s="113">
        <f>+F74*E74</f>
        <v>6000000</v>
      </c>
      <c r="H74" s="20">
        <v>3000000</v>
      </c>
      <c r="I74" s="7"/>
      <c r="J74" s="7" t="s">
        <v>69</v>
      </c>
      <c r="K74" s="6"/>
      <c r="L74" s="6"/>
      <c r="M74" s="6"/>
      <c r="N74" s="6"/>
      <c r="O74" s="6"/>
      <c r="P74" s="10"/>
      <c r="Q74" s="10"/>
      <c r="R74" s="10"/>
      <c r="S74" s="10"/>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row>
    <row r="75" spans="2:195" s="45" customFormat="1" ht="27.75" customHeight="1" x14ac:dyDescent="0.25">
      <c r="B75" s="116"/>
      <c r="C75" s="40" t="s">
        <v>70</v>
      </c>
      <c r="D75" s="118" t="s">
        <v>68</v>
      </c>
      <c r="E75" s="111">
        <v>400000</v>
      </c>
      <c r="F75" s="119">
        <v>3</v>
      </c>
      <c r="G75" s="113">
        <f>+F75*E75</f>
        <v>1200000</v>
      </c>
      <c r="H75" s="20">
        <v>400000</v>
      </c>
      <c r="I75" s="7"/>
      <c r="J75" s="7"/>
      <c r="K75" s="122"/>
      <c r="L75" s="122"/>
      <c r="M75" s="122"/>
      <c r="N75" s="122"/>
      <c r="P75" s="6"/>
      <c r="Q75" s="6"/>
      <c r="R75" s="6"/>
      <c r="S75" s="6"/>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c r="CM75" s="10"/>
      <c r="CN75" s="10"/>
      <c r="CO75" s="10"/>
      <c r="CP75" s="10"/>
      <c r="CQ75" s="10"/>
      <c r="CR75" s="10"/>
      <c r="CS75" s="10"/>
      <c r="CT75" s="10"/>
      <c r="CU75" s="10"/>
      <c r="CV75" s="10"/>
      <c r="CW75" s="10"/>
      <c r="CX75" s="10"/>
      <c r="CY75" s="10"/>
      <c r="CZ75" s="10"/>
      <c r="DA75" s="10"/>
      <c r="DB75" s="10"/>
      <c r="DC75" s="10"/>
      <c r="DD75" s="10"/>
      <c r="DE75" s="10"/>
      <c r="DF75" s="10"/>
      <c r="DG75" s="10"/>
      <c r="DH75" s="10"/>
      <c r="DI75" s="10"/>
      <c r="DJ75" s="10"/>
      <c r="DK75" s="10"/>
      <c r="DL75" s="10"/>
      <c r="DM75" s="10"/>
      <c r="DN75" s="10"/>
      <c r="DO75" s="10"/>
      <c r="DP75" s="10"/>
      <c r="DQ75" s="10"/>
      <c r="DR75" s="10"/>
      <c r="DS75" s="10"/>
      <c r="DT75" s="10"/>
      <c r="DU75" s="10"/>
      <c r="DV75" s="10"/>
      <c r="DW75" s="10"/>
      <c r="DX75" s="10"/>
      <c r="DY75" s="10"/>
      <c r="DZ75" s="10"/>
      <c r="EA75" s="10"/>
      <c r="EB75" s="10"/>
      <c r="EC75" s="10"/>
      <c r="ED75" s="10"/>
      <c r="EE75" s="10"/>
      <c r="EF75" s="10"/>
      <c r="EG75" s="10"/>
      <c r="EH75" s="10"/>
      <c r="EI75" s="10"/>
      <c r="EJ75" s="10"/>
      <c r="EK75" s="10"/>
      <c r="EL75" s="10"/>
      <c r="EM75" s="10"/>
      <c r="EN75" s="10"/>
      <c r="EO75" s="10"/>
      <c r="EP75" s="10"/>
      <c r="EQ75" s="10"/>
      <c r="ER75" s="10"/>
      <c r="ES75" s="10"/>
      <c r="ET75" s="10"/>
      <c r="EU75" s="10"/>
      <c r="EV75" s="10"/>
      <c r="EW75" s="10"/>
      <c r="EX75" s="10"/>
      <c r="EY75" s="10"/>
      <c r="EZ75" s="10"/>
      <c r="FA75" s="10"/>
      <c r="FB75" s="10"/>
      <c r="FC75" s="10"/>
      <c r="FD75" s="10"/>
      <c r="FE75" s="10"/>
      <c r="FF75" s="10"/>
      <c r="FG75" s="10"/>
      <c r="FH75" s="10"/>
      <c r="FI75" s="10"/>
      <c r="FJ75" s="10"/>
      <c r="FK75" s="10"/>
      <c r="FL75" s="10"/>
      <c r="FM75" s="10"/>
      <c r="FN75" s="10"/>
      <c r="FO75" s="10"/>
      <c r="FP75" s="10"/>
      <c r="FQ75" s="10"/>
      <c r="FR75" s="10"/>
      <c r="FS75" s="10"/>
      <c r="FT75" s="10"/>
      <c r="FU75" s="10"/>
      <c r="FV75" s="10"/>
      <c r="FW75" s="10"/>
      <c r="FX75" s="10"/>
      <c r="FY75" s="10"/>
      <c r="FZ75" s="10"/>
      <c r="GA75" s="10"/>
      <c r="GB75" s="10"/>
      <c r="GC75" s="10"/>
      <c r="GD75" s="10"/>
      <c r="GE75" s="10"/>
      <c r="GF75" s="10"/>
      <c r="GG75" s="10"/>
      <c r="GH75" s="10"/>
      <c r="GI75" s="10"/>
      <c r="GJ75" s="10"/>
      <c r="GK75" s="10"/>
      <c r="GL75" s="10"/>
      <c r="GM75" s="10"/>
    </row>
    <row r="76" spans="2:195" s="16" customFormat="1" ht="27.75" customHeight="1" x14ac:dyDescent="0.25">
      <c r="B76" s="116"/>
      <c r="C76" s="109" t="s">
        <v>71</v>
      </c>
      <c r="D76" s="110" t="s">
        <v>68</v>
      </c>
      <c r="E76" s="111">
        <v>400000</v>
      </c>
      <c r="F76" s="119">
        <v>2</v>
      </c>
      <c r="G76" s="113">
        <f>+F76*E76</f>
        <v>800000</v>
      </c>
      <c r="H76" s="20">
        <v>700000</v>
      </c>
      <c r="I76" s="9"/>
      <c r="J76" s="123"/>
      <c r="K76" s="124"/>
      <c r="L76" s="124"/>
      <c r="M76" s="124"/>
      <c r="N76" s="124"/>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6"/>
      <c r="BC76" s="6"/>
      <c r="BD76" s="6"/>
      <c r="BE76" s="6"/>
      <c r="BF76" s="6"/>
      <c r="BG76" s="6"/>
      <c r="BH76" s="6"/>
      <c r="BI76" s="6"/>
      <c r="BJ76" s="6"/>
      <c r="BK76" s="6"/>
      <c r="BL76" s="6"/>
      <c r="BM76" s="6"/>
      <c r="BN76" s="6"/>
      <c r="BO76" s="6"/>
      <c r="BP76" s="6"/>
      <c r="BQ76" s="6"/>
      <c r="BR76" s="6"/>
      <c r="BS76" s="6"/>
      <c r="BT76" s="6"/>
      <c r="BU76" s="6"/>
      <c r="BV76" s="6"/>
      <c r="BW76" s="6"/>
      <c r="BX76" s="6"/>
      <c r="BY76" s="6"/>
      <c r="BZ76" s="6"/>
      <c r="CA76" s="6"/>
      <c r="CB76" s="6"/>
      <c r="CC76" s="6"/>
      <c r="CD76" s="6"/>
      <c r="CE76" s="6"/>
      <c r="CF76" s="6"/>
      <c r="CG76" s="6"/>
      <c r="CH76" s="6"/>
      <c r="CI76" s="6"/>
      <c r="CJ76" s="6"/>
      <c r="CK76" s="6"/>
      <c r="CL76" s="6"/>
      <c r="CM76" s="6"/>
      <c r="CN76" s="6"/>
      <c r="CO76" s="6"/>
      <c r="CP76" s="6"/>
      <c r="CQ76" s="6"/>
      <c r="CR76" s="6"/>
      <c r="CS76" s="6"/>
      <c r="CT76" s="6"/>
      <c r="CU76" s="6"/>
      <c r="CV76" s="6"/>
      <c r="CW76" s="6"/>
      <c r="CX76" s="6"/>
      <c r="CY76" s="6"/>
      <c r="CZ76" s="6"/>
      <c r="DA76" s="6"/>
      <c r="DB76" s="6"/>
      <c r="DC76" s="6"/>
      <c r="DD76" s="6"/>
      <c r="DE76" s="6"/>
      <c r="DF76" s="6"/>
      <c r="DG76" s="6"/>
      <c r="DH76" s="6"/>
      <c r="DI76" s="6"/>
      <c r="DJ76" s="6"/>
      <c r="DK76" s="6"/>
      <c r="DL76" s="6"/>
      <c r="DM76" s="6"/>
      <c r="DN76" s="6"/>
      <c r="DO76" s="6"/>
      <c r="DP76" s="6"/>
      <c r="DQ76" s="6"/>
      <c r="DR76" s="6"/>
      <c r="DS76" s="6"/>
      <c r="DT76" s="6"/>
      <c r="DU76" s="6"/>
      <c r="DV76" s="6"/>
      <c r="DW76" s="6"/>
      <c r="DX76" s="6"/>
      <c r="DY76" s="6"/>
      <c r="DZ76" s="6"/>
      <c r="EA76" s="6"/>
      <c r="EB76" s="6"/>
      <c r="EC76" s="6"/>
      <c r="ED76" s="6"/>
      <c r="EE76" s="6"/>
      <c r="EF76" s="6"/>
      <c r="EG76" s="6"/>
      <c r="EH76" s="6"/>
      <c r="EI76" s="6"/>
      <c r="EJ76" s="6"/>
      <c r="EK76" s="6"/>
      <c r="EL76" s="6"/>
      <c r="EM76" s="6"/>
      <c r="EN76" s="6"/>
      <c r="EO76" s="6"/>
      <c r="EP76" s="6"/>
      <c r="EQ76" s="6"/>
      <c r="ER76" s="6"/>
      <c r="ES76" s="6"/>
      <c r="ET76" s="6"/>
      <c r="EU76" s="6"/>
      <c r="EV76" s="6"/>
      <c r="EW76" s="6"/>
      <c r="EX76" s="6"/>
      <c r="EY76" s="6"/>
      <c r="EZ76" s="6"/>
      <c r="FA76" s="6"/>
      <c r="FB76" s="6"/>
      <c r="FC76" s="6"/>
      <c r="FD76" s="6"/>
      <c r="FE76" s="6"/>
      <c r="FF76" s="6"/>
      <c r="FG76" s="6"/>
      <c r="FH76" s="6"/>
      <c r="FI76" s="6"/>
      <c r="FJ76" s="6"/>
      <c r="FK76" s="6"/>
      <c r="FL76" s="6"/>
      <c r="FM76" s="6"/>
      <c r="FN76" s="6"/>
      <c r="FO76" s="6"/>
      <c r="FP76" s="6"/>
      <c r="FQ76" s="6"/>
      <c r="FR76" s="6"/>
      <c r="FS76" s="6"/>
      <c r="FT76" s="6"/>
      <c r="FU76" s="6"/>
      <c r="FV76" s="6"/>
      <c r="FW76" s="6"/>
      <c r="FX76" s="6"/>
      <c r="FY76" s="6"/>
      <c r="FZ76" s="6"/>
      <c r="GA76" s="6"/>
      <c r="GB76" s="6"/>
      <c r="GC76" s="6"/>
      <c r="GD76" s="6"/>
      <c r="GE76" s="6"/>
      <c r="GF76" s="6"/>
      <c r="GG76" s="6"/>
      <c r="GH76" s="6"/>
      <c r="GI76" s="6"/>
      <c r="GJ76" s="6"/>
      <c r="GK76" s="6"/>
      <c r="GL76" s="6"/>
      <c r="GM76" s="6"/>
    </row>
    <row r="77" spans="2:195" s="16" customFormat="1" x14ac:dyDescent="0.25">
      <c r="B77" s="107"/>
      <c r="C77" s="31" t="s">
        <v>72</v>
      </c>
      <c r="D77" s="31"/>
      <c r="E77" s="83"/>
      <c r="F77" s="114"/>
      <c r="G77" s="115"/>
      <c r="H77" s="7">
        <f>+H76/2.3</f>
        <v>304347.82608695654</v>
      </c>
      <c r="I77" s="7"/>
      <c r="J77" s="125"/>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row>
    <row r="78" spans="2:195" s="16" customFormat="1" ht="27.75" customHeight="1" x14ac:dyDescent="0.25">
      <c r="B78" s="116"/>
      <c r="C78" s="126" t="s">
        <v>73</v>
      </c>
      <c r="D78" s="127" t="s">
        <v>68</v>
      </c>
      <c r="E78" s="111">
        <v>300000</v>
      </c>
      <c r="F78" s="119">
        <v>2</v>
      </c>
      <c r="G78" s="113">
        <f>+F78*E78</f>
        <v>600000</v>
      </c>
      <c r="H78" s="20">
        <v>1000000</v>
      </c>
      <c r="I78" s="7"/>
      <c r="J78" s="7"/>
      <c r="K78" s="122"/>
      <c r="L78" s="122"/>
      <c r="M78" s="122"/>
      <c r="N78" s="122"/>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2:195" s="16" customFormat="1" ht="27.75" customHeight="1" x14ac:dyDescent="0.25">
      <c r="B79" s="116"/>
      <c r="C79" s="109" t="s">
        <v>74</v>
      </c>
      <c r="D79" s="110" t="s">
        <v>68</v>
      </c>
      <c r="E79" s="111">
        <v>100000</v>
      </c>
      <c r="F79" s="119">
        <v>3</v>
      </c>
      <c r="G79" s="113">
        <f>+F79*E79</f>
        <v>300000</v>
      </c>
      <c r="H79" s="20">
        <v>100000</v>
      </c>
      <c r="I79" s="7"/>
      <c r="J79" s="123"/>
      <c r="K79" s="124"/>
      <c r="L79" s="124"/>
      <c r="M79" s="124"/>
      <c r="N79" s="124"/>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2:195" s="16" customFormat="1" ht="31.15" customHeight="1" x14ac:dyDescent="0.25">
      <c r="B80" s="116"/>
      <c r="C80" s="109" t="s">
        <v>75</v>
      </c>
      <c r="D80" s="110" t="s">
        <v>68</v>
      </c>
      <c r="E80" s="111">
        <v>200000</v>
      </c>
      <c r="F80" s="128">
        <v>3</v>
      </c>
      <c r="G80" s="113">
        <f>+F80*E80</f>
        <v>600000</v>
      </c>
      <c r="H80" s="20">
        <v>200000</v>
      </c>
      <c r="I80" s="7"/>
      <c r="J80" s="125"/>
      <c r="K80" s="124"/>
      <c r="L80" s="124"/>
      <c r="M80" s="124"/>
      <c r="N80" s="124"/>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1:195" s="16" customFormat="1" ht="27.75" customHeight="1" thickBot="1" x14ac:dyDescent="0.3">
      <c r="B81" s="129"/>
      <c r="C81" s="130" t="s">
        <v>76</v>
      </c>
      <c r="D81" s="131" t="s">
        <v>68</v>
      </c>
      <c r="E81" s="132">
        <v>38500</v>
      </c>
      <c r="F81" s="133">
        <v>3</v>
      </c>
      <c r="G81" s="134">
        <f>+F81*E81</f>
        <v>115500</v>
      </c>
      <c r="H81" s="135" t="s">
        <v>33</v>
      </c>
      <c r="I81" s="7"/>
      <c r="J81" s="125"/>
      <c r="K81" s="124"/>
      <c r="L81" s="124"/>
      <c r="M81" s="124"/>
      <c r="N81" s="124"/>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6"/>
      <c r="EP81" s="6"/>
      <c r="EQ81" s="6"/>
      <c r="ER81" s="6"/>
      <c r="ES81" s="6"/>
      <c r="ET81" s="6"/>
      <c r="EU81" s="6"/>
      <c r="EV81" s="6"/>
      <c r="EW81" s="6"/>
      <c r="EX81" s="6"/>
      <c r="EY81" s="6"/>
      <c r="EZ81" s="6"/>
      <c r="FA81" s="6"/>
      <c r="FB81" s="6"/>
      <c r="FC81" s="6"/>
      <c r="FD81" s="6"/>
      <c r="FE81" s="6"/>
      <c r="FF81" s="6"/>
      <c r="FG81" s="6"/>
      <c r="FH81" s="6"/>
      <c r="FI81" s="6"/>
      <c r="FJ81" s="6"/>
      <c r="FK81" s="6"/>
      <c r="FL81" s="6"/>
      <c r="FM81" s="6"/>
      <c r="FN81" s="6"/>
      <c r="FO81" s="6"/>
      <c r="FP81" s="6"/>
      <c r="FQ81" s="6"/>
      <c r="FR81" s="6"/>
      <c r="FS81" s="6"/>
      <c r="FT81" s="6"/>
      <c r="FU81" s="6"/>
      <c r="FV81" s="6"/>
      <c r="FW81" s="6"/>
      <c r="FX81" s="6"/>
      <c r="FY81" s="6"/>
      <c r="FZ81" s="6"/>
      <c r="GA81" s="6"/>
      <c r="GB81" s="6"/>
      <c r="GC81" s="6"/>
      <c r="GD81" s="6"/>
      <c r="GE81" s="6"/>
      <c r="GF81" s="6"/>
      <c r="GG81" s="6"/>
      <c r="GH81" s="6"/>
      <c r="GI81" s="6"/>
      <c r="GJ81" s="6"/>
      <c r="GK81" s="6"/>
      <c r="GL81" s="6"/>
      <c r="GM81" s="6"/>
    </row>
    <row r="82" spans="1:195" s="16" customFormat="1" x14ac:dyDescent="0.25">
      <c r="B82" s="136"/>
      <c r="C82" s="213" t="s">
        <v>77</v>
      </c>
      <c r="D82" s="214"/>
      <c r="E82" s="214"/>
      <c r="F82" s="215"/>
      <c r="G82" s="137">
        <f>+SUM(G71:G81)</f>
        <v>13915500</v>
      </c>
      <c r="H82" s="6"/>
      <c r="I82" s="7"/>
      <c r="J82" s="7"/>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6"/>
      <c r="EP82" s="6"/>
      <c r="EQ82" s="6"/>
      <c r="ER82" s="6"/>
      <c r="ES82" s="6"/>
      <c r="ET82" s="6"/>
      <c r="EU82" s="6"/>
      <c r="EV82" s="6"/>
      <c r="EW82" s="6"/>
      <c r="EX82" s="6"/>
      <c r="EY82" s="6"/>
      <c r="EZ82" s="6"/>
      <c r="FA82" s="6"/>
      <c r="FB82" s="6"/>
      <c r="FC82" s="6"/>
      <c r="FD82" s="6"/>
      <c r="FE82" s="6"/>
      <c r="FF82" s="6"/>
      <c r="FG82" s="6"/>
      <c r="FH82" s="6"/>
      <c r="FI82" s="6"/>
      <c r="FJ82" s="6"/>
      <c r="FK82" s="6"/>
      <c r="FL82" s="6"/>
      <c r="FM82" s="6"/>
      <c r="FN82" s="6"/>
      <c r="FO82" s="6"/>
      <c r="FP82" s="6"/>
      <c r="FQ82" s="6"/>
      <c r="FR82" s="6"/>
      <c r="FS82" s="6"/>
      <c r="FT82" s="6"/>
      <c r="FU82" s="6"/>
      <c r="FV82" s="6"/>
      <c r="FW82" s="6"/>
      <c r="FX82" s="6"/>
      <c r="FY82" s="6"/>
      <c r="FZ82" s="6"/>
      <c r="GA82" s="6"/>
      <c r="GB82" s="6"/>
      <c r="GC82" s="6"/>
      <c r="GD82" s="6"/>
      <c r="GE82" s="6"/>
      <c r="GF82" s="6"/>
      <c r="GG82" s="6"/>
      <c r="GH82" s="6"/>
      <c r="GI82" s="6"/>
      <c r="GJ82" s="6"/>
      <c r="GK82" s="6"/>
      <c r="GL82" s="6"/>
      <c r="GM82" s="6"/>
    </row>
    <row r="83" spans="1:195" s="16" customFormat="1" ht="13.5" customHeight="1" x14ac:dyDescent="0.25">
      <c r="B83" s="139"/>
      <c r="C83" s="179" t="s">
        <v>78</v>
      </c>
      <c r="D83" s="180"/>
      <c r="E83" s="180"/>
      <c r="F83" s="181"/>
      <c r="G83" s="140">
        <f>+G82+G65</f>
        <v>60504201</v>
      </c>
      <c r="H83" s="138"/>
      <c r="I83" s="7"/>
      <c r="J83" s="7"/>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row>
    <row r="84" spans="1:195" s="16" customFormat="1" ht="13.5" hidden="1" customHeight="1" x14ac:dyDescent="0.25">
      <c r="B84" s="139"/>
      <c r="C84" s="188" t="s">
        <v>79</v>
      </c>
      <c r="D84" s="189"/>
      <c r="E84" s="189"/>
      <c r="F84" s="190"/>
      <c r="G84" s="141"/>
      <c r="H84" s="142"/>
      <c r="I84" s="7"/>
      <c r="J84" s="7"/>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row>
    <row r="85" spans="1:195" s="16" customFormat="1" ht="13.5" hidden="1" customHeight="1" x14ac:dyDescent="0.25">
      <c r="B85" s="139"/>
      <c r="C85" s="179" t="s">
        <v>80</v>
      </c>
      <c r="D85" s="180"/>
      <c r="E85" s="180"/>
      <c r="F85" s="181"/>
      <c r="G85" s="140"/>
      <c r="H85" s="6"/>
      <c r="I85" s="7"/>
      <c r="J85" s="7"/>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6"/>
      <c r="EP85" s="6"/>
      <c r="EQ85" s="6"/>
      <c r="ER85" s="6"/>
      <c r="ES85" s="6"/>
      <c r="ET85" s="6"/>
      <c r="EU85" s="6"/>
      <c r="EV85" s="6"/>
      <c r="EW85" s="6"/>
      <c r="EX85" s="6"/>
      <c r="EY85" s="6"/>
      <c r="EZ85" s="6"/>
      <c r="FA85" s="6"/>
      <c r="FB85" s="6"/>
      <c r="FC85" s="6"/>
      <c r="FD85" s="6"/>
      <c r="FE85" s="6"/>
      <c r="FF85" s="6"/>
      <c r="FG85" s="6"/>
      <c r="FH85" s="6"/>
      <c r="FI85" s="6"/>
      <c r="FJ85" s="6"/>
      <c r="FK85" s="6"/>
      <c r="FL85" s="6"/>
      <c r="FM85" s="6"/>
      <c r="FN85" s="6"/>
      <c r="FO85" s="6"/>
      <c r="FP85" s="6"/>
      <c r="FQ85" s="6"/>
      <c r="FR85" s="6"/>
      <c r="FS85" s="6"/>
      <c r="FT85" s="6"/>
      <c r="FU85" s="6"/>
      <c r="FV85" s="6"/>
      <c r="FW85" s="6"/>
      <c r="FX85" s="6"/>
      <c r="FY85" s="6"/>
      <c r="FZ85" s="6"/>
      <c r="GA85" s="6"/>
      <c r="GB85" s="6"/>
      <c r="GC85" s="6"/>
      <c r="GD85" s="6"/>
      <c r="GE85" s="6"/>
      <c r="GF85" s="6"/>
      <c r="GG85" s="6"/>
      <c r="GH85" s="6"/>
      <c r="GI85" s="6"/>
      <c r="GJ85" s="6"/>
      <c r="GK85" s="6"/>
      <c r="GL85" s="6"/>
      <c r="GM85" s="6"/>
    </row>
    <row r="86" spans="1:195" s="16" customFormat="1" ht="13.5" customHeight="1" x14ac:dyDescent="0.25">
      <c r="B86" s="139"/>
      <c r="C86" s="179" t="s">
        <v>81</v>
      </c>
      <c r="D86" s="180"/>
      <c r="E86" s="180"/>
      <c r="F86" s="181"/>
      <c r="G86" s="143">
        <f>+ROUND(G83*0.19,0)</f>
        <v>11495798</v>
      </c>
      <c r="H86" s="6"/>
      <c r="I86" s="7"/>
      <c r="J86" s="7"/>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6"/>
      <c r="EP86" s="6"/>
      <c r="EQ86" s="6"/>
      <c r="ER86" s="6"/>
      <c r="ES86" s="6"/>
      <c r="ET86" s="6"/>
      <c r="EU86" s="6"/>
      <c r="EV86" s="6"/>
      <c r="EW86" s="6"/>
      <c r="EX86" s="6"/>
      <c r="EY86" s="6"/>
      <c r="EZ86" s="6"/>
      <c r="FA86" s="6"/>
      <c r="FB86" s="6"/>
      <c r="FC86" s="6"/>
      <c r="FD86" s="6"/>
      <c r="FE86" s="6"/>
      <c r="FF86" s="6"/>
      <c r="FG86" s="6"/>
      <c r="FH86" s="6"/>
      <c r="FI86" s="6"/>
      <c r="FJ86" s="6"/>
      <c r="FK86" s="6"/>
      <c r="FL86" s="6"/>
      <c r="FM86" s="6"/>
      <c r="FN86" s="6"/>
      <c r="FO86" s="6"/>
      <c r="FP86" s="6"/>
      <c r="FQ86" s="6"/>
      <c r="FR86" s="6"/>
      <c r="FS86" s="6"/>
      <c r="FT86" s="6"/>
      <c r="FU86" s="6"/>
      <c r="FV86" s="6"/>
      <c r="FW86" s="6"/>
      <c r="FX86" s="6"/>
      <c r="FY86" s="6"/>
      <c r="FZ86" s="6"/>
      <c r="GA86" s="6"/>
      <c r="GB86" s="6"/>
      <c r="GC86" s="6"/>
      <c r="GD86" s="6"/>
      <c r="GE86" s="6"/>
      <c r="GF86" s="6"/>
      <c r="GG86" s="6"/>
      <c r="GH86" s="6"/>
      <c r="GI86" s="6"/>
      <c r="GJ86" s="6"/>
      <c r="GK86" s="6"/>
      <c r="GL86" s="6"/>
      <c r="GM86" s="6"/>
    </row>
    <row r="87" spans="1:195" s="16" customFormat="1" ht="14.25" customHeight="1" thickBot="1" x14ac:dyDescent="0.3">
      <c r="A87" s="45"/>
      <c r="B87" s="144"/>
      <c r="C87" s="182" t="s">
        <v>82</v>
      </c>
      <c r="D87" s="183"/>
      <c r="E87" s="183"/>
      <c r="F87" s="184"/>
      <c r="G87" s="145">
        <f>EVEN(+G86+G83)</f>
        <v>72000000</v>
      </c>
      <c r="H87" s="138"/>
      <c r="I87" s="125"/>
      <c r="J87" s="7"/>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c r="CC87" s="6"/>
      <c r="CD87" s="6"/>
      <c r="CE87" s="6"/>
      <c r="CF87" s="6"/>
      <c r="CG87" s="6"/>
      <c r="CH87" s="6"/>
      <c r="CI87" s="6"/>
      <c r="CJ87" s="6"/>
      <c r="CK87" s="6"/>
      <c r="CL87" s="6"/>
      <c r="CM87" s="6"/>
      <c r="CN87" s="6"/>
      <c r="CO87" s="6"/>
      <c r="CP87" s="6"/>
      <c r="CQ87" s="6"/>
      <c r="CR87" s="6"/>
      <c r="CS87" s="6"/>
      <c r="CT87" s="6"/>
      <c r="CU87" s="6"/>
      <c r="CV87" s="6"/>
      <c r="CW87" s="6"/>
      <c r="CX87" s="6"/>
      <c r="CY87" s="6"/>
      <c r="CZ87" s="6"/>
      <c r="DA87" s="6"/>
      <c r="DB87" s="6"/>
      <c r="DC87" s="6"/>
      <c r="DD87" s="6"/>
      <c r="DE87" s="6"/>
      <c r="DF87" s="6"/>
      <c r="DG87" s="6"/>
      <c r="DH87" s="6"/>
      <c r="DI87" s="6"/>
      <c r="DJ87" s="6"/>
      <c r="DK87" s="6"/>
      <c r="DL87" s="6"/>
      <c r="DM87" s="6"/>
      <c r="DN87" s="6"/>
      <c r="DO87" s="6"/>
      <c r="DP87" s="6"/>
      <c r="DQ87" s="6"/>
      <c r="DR87" s="6"/>
      <c r="DS87" s="6"/>
      <c r="DT87" s="6"/>
      <c r="DU87" s="6"/>
      <c r="DV87" s="6"/>
      <c r="DW87" s="6"/>
      <c r="DX87" s="6"/>
      <c r="DY87" s="6"/>
      <c r="DZ87" s="6"/>
      <c r="EA87" s="6"/>
      <c r="EB87" s="6"/>
      <c r="EC87" s="6"/>
      <c r="ED87" s="6"/>
      <c r="EE87" s="6"/>
      <c r="EF87" s="6"/>
      <c r="EG87" s="6"/>
      <c r="EH87" s="6"/>
      <c r="EI87" s="6"/>
      <c r="EJ87" s="6"/>
      <c r="EK87" s="6"/>
      <c r="EL87" s="6"/>
      <c r="EM87" s="6"/>
      <c r="EN87" s="6"/>
      <c r="EO87" s="6"/>
      <c r="EP87" s="6"/>
      <c r="EQ87" s="6"/>
      <c r="ER87" s="6"/>
      <c r="ES87" s="6"/>
      <c r="ET87" s="6"/>
      <c r="EU87" s="6"/>
      <c r="EV87" s="6"/>
      <c r="EW87" s="6"/>
      <c r="EX87" s="6"/>
      <c r="EY87" s="6"/>
      <c r="EZ87" s="6"/>
      <c r="FA87" s="6"/>
      <c r="FB87" s="6"/>
      <c r="FC87" s="6"/>
      <c r="FD87" s="6"/>
      <c r="FE87" s="6"/>
      <c r="FF87" s="6"/>
      <c r="FG87" s="6"/>
      <c r="FH87" s="6"/>
      <c r="FI87" s="6"/>
      <c r="FJ87" s="6"/>
      <c r="FK87" s="6"/>
      <c r="FL87" s="6"/>
      <c r="FM87" s="6"/>
      <c r="FN87" s="6"/>
      <c r="FO87" s="6"/>
      <c r="FP87" s="6"/>
      <c r="FQ87" s="6"/>
      <c r="FR87" s="6"/>
      <c r="FS87" s="6"/>
      <c r="FT87" s="6"/>
      <c r="FU87" s="6"/>
      <c r="FV87" s="6"/>
      <c r="FW87" s="6"/>
      <c r="FX87" s="6"/>
      <c r="FY87" s="6"/>
      <c r="FZ87" s="6"/>
      <c r="GA87" s="6"/>
      <c r="GB87" s="6"/>
      <c r="GC87" s="6"/>
      <c r="GD87" s="6"/>
      <c r="GE87" s="6"/>
      <c r="GF87" s="6"/>
      <c r="GG87" s="6"/>
      <c r="GH87" s="6"/>
      <c r="GI87" s="6"/>
      <c r="GJ87" s="6"/>
      <c r="GK87" s="6"/>
      <c r="GL87" s="6"/>
      <c r="GM87" s="6"/>
    </row>
    <row r="88" spans="1:195" ht="30" customHeight="1" x14ac:dyDescent="0.25">
      <c r="B88" s="185" t="s">
        <v>83</v>
      </c>
      <c r="C88" s="186"/>
      <c r="D88" s="186"/>
      <c r="E88" s="186"/>
      <c r="F88" s="186"/>
      <c r="G88" s="187"/>
      <c r="H88" s="138"/>
    </row>
    <row r="89" spans="1:195" ht="28.5" customHeight="1" x14ac:dyDescent="0.25">
      <c r="B89" s="170" t="s">
        <v>84</v>
      </c>
      <c r="C89" s="171"/>
      <c r="D89" s="171"/>
      <c r="E89" s="171"/>
      <c r="F89" s="171"/>
      <c r="G89" s="172"/>
      <c r="H89" s="138"/>
    </row>
    <row r="90" spans="1:195" ht="27" customHeight="1" x14ac:dyDescent="0.25">
      <c r="B90" s="170" t="s">
        <v>85</v>
      </c>
      <c r="C90" s="171"/>
      <c r="D90" s="171"/>
      <c r="E90" s="171"/>
      <c r="F90" s="171"/>
      <c r="G90" s="172"/>
      <c r="H90" s="138"/>
    </row>
    <row r="91" spans="1:195" ht="24.75" customHeight="1" x14ac:dyDescent="0.25">
      <c r="B91" s="170" t="s">
        <v>86</v>
      </c>
      <c r="C91" s="171"/>
      <c r="D91" s="171"/>
      <c r="E91" s="171"/>
      <c r="F91" s="171"/>
      <c r="G91" s="172"/>
      <c r="I91" s="164"/>
    </row>
    <row r="92" spans="1:195" ht="38.450000000000003" customHeight="1" x14ac:dyDescent="0.25">
      <c r="B92" s="170" t="s">
        <v>87</v>
      </c>
      <c r="C92" s="171"/>
      <c r="D92" s="171"/>
      <c r="E92" s="171"/>
      <c r="F92" s="171"/>
      <c r="G92" s="172"/>
      <c r="H92" s="146"/>
    </row>
    <row r="93" spans="1:195" ht="28.5" customHeight="1" x14ac:dyDescent="0.25">
      <c r="B93" s="170" t="s">
        <v>88</v>
      </c>
      <c r="C93" s="171"/>
      <c r="D93" s="171"/>
      <c r="E93" s="171"/>
      <c r="F93" s="171"/>
      <c r="G93" s="172"/>
    </row>
    <row r="94" spans="1:195" ht="28.5" customHeight="1" x14ac:dyDescent="0.25">
      <c r="B94" s="170" t="s">
        <v>89</v>
      </c>
      <c r="C94" s="171"/>
      <c r="D94" s="171"/>
      <c r="E94" s="171"/>
      <c r="F94" s="171"/>
      <c r="G94" s="172"/>
    </row>
    <row r="95" spans="1:195" ht="28.5" customHeight="1" x14ac:dyDescent="0.25">
      <c r="B95" s="170" t="s">
        <v>90</v>
      </c>
      <c r="C95" s="171"/>
      <c r="D95" s="171"/>
      <c r="E95" s="171"/>
      <c r="F95" s="171"/>
      <c r="G95" s="172"/>
    </row>
    <row r="96" spans="1:195" ht="28.5" customHeight="1" x14ac:dyDescent="0.25">
      <c r="B96" s="170" t="s">
        <v>91</v>
      </c>
      <c r="C96" s="171"/>
      <c r="D96" s="171"/>
      <c r="E96" s="171"/>
      <c r="F96" s="171"/>
      <c r="G96" s="172"/>
    </row>
    <row r="97" spans="2:7" ht="48" customHeight="1" x14ac:dyDescent="0.25">
      <c r="B97" s="170" t="s">
        <v>92</v>
      </c>
      <c r="C97" s="171"/>
      <c r="D97" s="171"/>
      <c r="E97" s="171"/>
      <c r="F97" s="171"/>
      <c r="G97" s="172"/>
    </row>
    <row r="98" spans="2:7" ht="43.9" customHeight="1" x14ac:dyDescent="0.25">
      <c r="B98" s="173" t="s">
        <v>93</v>
      </c>
      <c r="C98" s="174"/>
      <c r="D98" s="174"/>
      <c r="E98" s="174"/>
      <c r="F98" s="174"/>
      <c r="G98" s="175"/>
    </row>
    <row r="99" spans="2:7" ht="30" customHeight="1" x14ac:dyDescent="0.25">
      <c r="B99" s="176" t="s">
        <v>94</v>
      </c>
      <c r="C99" s="177"/>
      <c r="D99" s="177"/>
      <c r="E99" s="177"/>
      <c r="F99" s="177"/>
      <c r="G99" s="178"/>
    </row>
    <row r="100" spans="2:7" ht="29.45" customHeight="1" x14ac:dyDescent="0.25">
      <c r="B100" s="170" t="s">
        <v>95</v>
      </c>
      <c r="C100" s="171"/>
      <c r="D100" s="171"/>
      <c r="E100" s="171"/>
      <c r="F100" s="171"/>
      <c r="G100" s="172"/>
    </row>
    <row r="101" spans="2:7" ht="44.25" customHeight="1" x14ac:dyDescent="0.25">
      <c r="B101" s="176" t="s">
        <v>96</v>
      </c>
      <c r="C101" s="177"/>
      <c r="D101" s="177"/>
      <c r="E101" s="177"/>
      <c r="F101" s="177"/>
      <c r="G101" s="178"/>
    </row>
    <row r="102" spans="2:7" ht="44.25" customHeight="1" x14ac:dyDescent="0.25">
      <c r="B102" s="165"/>
      <c r="C102" s="165"/>
      <c r="D102" s="165"/>
      <c r="E102" s="165"/>
      <c r="F102" s="165"/>
      <c r="G102" s="165"/>
    </row>
    <row r="103" spans="2:7" x14ac:dyDescent="0.25">
      <c r="B103" s="147"/>
      <c r="C103" s="148"/>
      <c r="D103" s="148"/>
      <c r="E103" s="148"/>
      <c r="F103" s="148"/>
      <c r="G103" s="148"/>
    </row>
    <row r="104" spans="2:7" ht="15.75" x14ac:dyDescent="0.25">
      <c r="B104" s="149" t="s">
        <v>97</v>
      </c>
      <c r="C104" s="150"/>
      <c r="D104" s="150"/>
      <c r="E104" s="151"/>
      <c r="F104" s="152"/>
      <c r="G104" s="152"/>
    </row>
    <row r="105" spans="2:7" ht="38.25" customHeight="1" x14ac:dyDescent="0.25">
      <c r="B105" s="153"/>
      <c r="C105" s="154"/>
      <c r="D105" s="150"/>
      <c r="E105" s="155"/>
      <c r="F105" s="156"/>
      <c r="G105" s="156"/>
    </row>
    <row r="106" spans="2:7" ht="16.5" x14ac:dyDescent="0.25">
      <c r="B106" s="157" t="s">
        <v>98</v>
      </c>
      <c r="C106" s="150"/>
      <c r="D106" s="150"/>
      <c r="E106" s="169" t="s">
        <v>99</v>
      </c>
      <c r="F106" s="169"/>
      <c r="G106" s="169"/>
    </row>
  </sheetData>
  <mergeCells count="42">
    <mergeCell ref="B5:G5"/>
    <mergeCell ref="B2:G2"/>
    <mergeCell ref="B3:G3"/>
    <mergeCell ref="H3:H4"/>
    <mergeCell ref="I3:I4"/>
    <mergeCell ref="B4:G4"/>
    <mergeCell ref="B6:G6"/>
    <mergeCell ref="B7:G7"/>
    <mergeCell ref="B8:G8"/>
    <mergeCell ref="B9:G9"/>
    <mergeCell ref="B10:D10"/>
    <mergeCell ref="F10:G10"/>
    <mergeCell ref="C84:F84"/>
    <mergeCell ref="B12:C14"/>
    <mergeCell ref="C57:G57"/>
    <mergeCell ref="B60:F60"/>
    <mergeCell ref="C63:F63"/>
    <mergeCell ref="C64:F64"/>
    <mergeCell ref="C65:F65"/>
    <mergeCell ref="B66:C68"/>
    <mergeCell ref="D66:D68"/>
    <mergeCell ref="F66:F67"/>
    <mergeCell ref="C82:F82"/>
    <mergeCell ref="C83:F83"/>
    <mergeCell ref="B96:G96"/>
    <mergeCell ref="C85:F85"/>
    <mergeCell ref="C86:F86"/>
    <mergeCell ref="C87:F87"/>
    <mergeCell ref="B88:G88"/>
    <mergeCell ref="B89:G89"/>
    <mergeCell ref="B90:G90"/>
    <mergeCell ref="B91:G91"/>
    <mergeCell ref="B92:G92"/>
    <mergeCell ref="B93:G93"/>
    <mergeCell ref="B94:G94"/>
    <mergeCell ref="B95:G95"/>
    <mergeCell ref="E106:G106"/>
    <mergeCell ref="B97:G97"/>
    <mergeCell ref="B98:G98"/>
    <mergeCell ref="B99:G99"/>
    <mergeCell ref="B100:G100"/>
    <mergeCell ref="B101:G101"/>
  </mergeCell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PO (2 JAC) DIR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Sepúlveda Buitrago</dc:creator>
  <cp:keywords/>
  <dc:description/>
  <cp:lastModifiedBy>usuario</cp:lastModifiedBy>
  <cp:revision/>
  <dcterms:created xsi:type="dcterms:W3CDTF">2023-07-18T17:47:23Z</dcterms:created>
  <dcterms:modified xsi:type="dcterms:W3CDTF">2023-10-25T06:55:58Z</dcterms:modified>
  <cp:category/>
  <cp:contentStatus/>
</cp:coreProperties>
</file>