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caroycuervo-my.sharepoint.com/personal/katherine_majey_caroycuervo_gov_co/Documents/OFICINA KATHERINE/PROCESOS/2023/SELECCIÓN ABREVIADA DE MENOR CUANTÍA/MANTENIMIENTO GENERAL/PLIEGO DEFINITIVO/"/>
    </mc:Choice>
  </mc:AlternateContent>
  <xr:revisionPtr revIDLastSave="11" documentId="8_{0469DEE9-8CE7-4190-BC9D-2BE1261F2C98}" xr6:coauthVersionLast="47" xr6:coauthVersionMax="47" xr10:uidLastSave="{3F4C4EE9-9535-479C-A509-ECA46CC53F87}"/>
  <bookViews>
    <workbookView xWindow="-120" yWindow="-120" windowWidth="29040" windowHeight="15720" tabRatio="725" xr2:uid="{00000000-000D-0000-FFFF-FFFF00000000}"/>
  </bookViews>
  <sheets>
    <sheet name="Formato 8 - Capacidad Residual" sheetId="5" r:id="rId1"/>
    <sheet name="Capacidad Residual Oferente 8A" sheetId="6" r:id="rId2"/>
    <sheet name="Contratos RUP 8B" sheetId="10" r:id="rId3"/>
    <sheet name="Saldo Contrato Ejecución 8C" sheetId="8" r:id="rId4"/>
    <sheet name="Capacidad técnica 8D" sheetId="12" r:id="rId5"/>
    <sheet name="C. Residual Proceso 8E" sheetId="9" r:id="rId6"/>
    <sheet name="Sheet1" sheetId="7" r:id="rId7"/>
  </sheets>
  <definedNames>
    <definedName name="_xlnm.Print_Area" localSheetId="5">'C. Residual Proceso 8E'!$A$1:$D$19</definedName>
    <definedName name="_xlnm.Print_Area" localSheetId="1">'Capacidad Residual Oferente 8A'!$A$1:$E$58</definedName>
    <definedName name="_xlnm.Print_Area" localSheetId="2">'Contratos RUP 8B'!$A$1:$H$119</definedName>
    <definedName name="_xlnm.Print_Area" localSheetId="0">'Formato 8 - Capacidad Residual'!$A$1:$O$15</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 name="SMMLV">#REF!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6" l="1"/>
  <c r="H13" i="10"/>
  <c r="H14" i="10"/>
  <c r="H15" i="10"/>
  <c r="H16" i="10"/>
  <c r="H17" i="10"/>
  <c r="H18" i="10"/>
  <c r="H19" i="10"/>
  <c r="H20" i="10"/>
  <c r="H21" i="10"/>
  <c r="H22" i="10"/>
  <c r="H23" i="10"/>
  <c r="H24" i="10"/>
  <c r="H25" i="10"/>
  <c r="H26" i="10"/>
  <c r="H27" i="10"/>
  <c r="H28" i="10"/>
  <c r="H29" i="10"/>
  <c r="H30" i="10"/>
  <c r="H31" i="10"/>
  <c r="H32" i="10"/>
  <c r="H33" i="10"/>
  <c r="H34" i="10"/>
  <c r="H35" i="10"/>
  <c r="H36" i="10"/>
  <c r="H37" i="10"/>
  <c r="H38" i="10"/>
  <c r="H39" i="10"/>
  <c r="H40" i="10"/>
  <c r="H41" i="10"/>
  <c r="H42" i="10"/>
  <c r="H43" i="10"/>
  <c r="H44" i="10"/>
  <c r="H45" i="10"/>
  <c r="H46" i="10"/>
  <c r="H47" i="10"/>
  <c r="H48" i="10"/>
  <c r="H49" i="10"/>
  <c r="H50" i="10"/>
  <c r="H51" i="10"/>
  <c r="H52" i="10"/>
  <c r="H53" i="10"/>
  <c r="H54" i="10"/>
  <c r="H55" i="10"/>
  <c r="H56" i="10"/>
  <c r="H57" i="10"/>
  <c r="H58" i="10"/>
  <c r="H59" i="10"/>
  <c r="H60" i="10"/>
  <c r="H61" i="10"/>
  <c r="H62" i="10"/>
  <c r="H63" i="10"/>
  <c r="H64" i="10"/>
  <c r="H65" i="10"/>
  <c r="H66" i="10"/>
  <c r="H67" i="10"/>
  <c r="H68" i="10"/>
  <c r="H69" i="10"/>
  <c r="H70" i="10"/>
  <c r="H71" i="10"/>
  <c r="H72" i="10"/>
  <c r="H73" i="10"/>
  <c r="H74" i="10"/>
  <c r="H75" i="10"/>
  <c r="H76" i="10"/>
  <c r="H77" i="10"/>
  <c r="H78" i="10"/>
  <c r="H79" i="10"/>
  <c r="H80" i="10"/>
  <c r="H81" i="10"/>
  <c r="H82" i="10"/>
  <c r="H83" i="10"/>
  <c r="H84" i="10"/>
  <c r="H85" i="10"/>
  <c r="H86" i="10"/>
  <c r="H87" i="10"/>
  <c r="H88" i="10"/>
  <c r="H89" i="10"/>
  <c r="H90" i="10"/>
  <c r="H91" i="10"/>
  <c r="H92" i="10"/>
  <c r="H93" i="10"/>
  <c r="H94" i="10"/>
  <c r="H95" i="10"/>
  <c r="H96" i="10"/>
  <c r="H97" i="10"/>
  <c r="H98" i="10"/>
  <c r="H99" i="10"/>
  <c r="H100" i="10"/>
  <c r="H101" i="10"/>
  <c r="H102" i="10"/>
  <c r="H103" i="10"/>
  <c r="H104" i="10"/>
  <c r="H105" i="10"/>
  <c r="H106" i="10"/>
  <c r="H107" i="10"/>
  <c r="H108" i="10"/>
  <c r="H109" i="10"/>
  <c r="H110" i="10"/>
  <c r="B46" i="7"/>
  <c r="G105" i="10"/>
  <c r="G106" i="10"/>
  <c r="G107" i="10"/>
  <c r="G108" i="10"/>
  <c r="G109" i="10"/>
  <c r="G110" i="10"/>
  <c r="G80" i="10"/>
  <c r="G81" i="10"/>
  <c r="G82" i="10"/>
  <c r="G83" i="10"/>
  <c r="G84" i="10"/>
  <c r="G85" i="10"/>
  <c r="G86" i="10"/>
  <c r="G87" i="10"/>
  <c r="G88" i="10"/>
  <c r="G89" i="10"/>
  <c r="G90" i="10"/>
  <c r="G91" i="10"/>
  <c r="G92" i="10"/>
  <c r="G93" i="10"/>
  <c r="G94" i="10"/>
  <c r="G95" i="10"/>
  <c r="G96" i="10"/>
  <c r="G97" i="10"/>
  <c r="G98" i="10"/>
  <c r="G99" i="10"/>
  <c r="G100" i="10"/>
  <c r="G101" i="10"/>
  <c r="G102" i="10"/>
  <c r="G103" i="10"/>
  <c r="G104" i="10"/>
  <c r="G52" i="10"/>
  <c r="G53" i="10"/>
  <c r="G54" i="10"/>
  <c r="G55" i="10"/>
  <c r="G56" i="10"/>
  <c r="G57" i="10"/>
  <c r="G58" i="10"/>
  <c r="G59" i="10"/>
  <c r="G60" i="10"/>
  <c r="G61" i="10"/>
  <c r="G62" i="10"/>
  <c r="G63" i="10"/>
  <c r="G64" i="10"/>
  <c r="G65" i="10"/>
  <c r="G66" i="10"/>
  <c r="G67" i="10"/>
  <c r="G68" i="10"/>
  <c r="G69" i="10"/>
  <c r="G70" i="10"/>
  <c r="G71" i="10"/>
  <c r="G72" i="10"/>
  <c r="G73" i="10"/>
  <c r="G74" i="10"/>
  <c r="G75" i="10"/>
  <c r="G76" i="10"/>
  <c r="G77" i="10"/>
  <c r="G78" i="10"/>
  <c r="G79" i="10"/>
  <c r="G12" i="10"/>
  <c r="H12" i="10" s="1"/>
  <c r="G14" i="10"/>
  <c r="G15" i="10"/>
  <c r="G16" i="10"/>
  <c r="G17" i="10"/>
  <c r="G18" i="10"/>
  <c r="G19" i="10"/>
  <c r="G20" i="10"/>
  <c r="G21" i="10"/>
  <c r="G22" i="10"/>
  <c r="G23" i="10"/>
  <c r="G24" i="10"/>
  <c r="G25" i="10"/>
  <c r="G26" i="10"/>
  <c r="G27" i="10"/>
  <c r="G28" i="10"/>
  <c r="G29" i="10"/>
  <c r="G30" i="10"/>
  <c r="G31" i="10"/>
  <c r="G32" i="10"/>
  <c r="G33" i="10"/>
  <c r="G34" i="10"/>
  <c r="G35" i="10"/>
  <c r="G36" i="10"/>
  <c r="G37" i="10"/>
  <c r="G38" i="10"/>
  <c r="G39" i="10"/>
  <c r="G40" i="10"/>
  <c r="G41" i="10"/>
  <c r="G42" i="10"/>
  <c r="G43" i="10"/>
  <c r="G44" i="10"/>
  <c r="G45" i="10"/>
  <c r="G46" i="10"/>
  <c r="G47" i="10"/>
  <c r="G48" i="10"/>
  <c r="G49" i="10"/>
  <c r="G50" i="10"/>
  <c r="G51" i="10"/>
  <c r="G13" i="10"/>
  <c r="B4" i="6"/>
  <c r="D4" i="8" s="1"/>
  <c r="B5" i="6"/>
  <c r="D5" i="8" s="1"/>
  <c r="A13" i="10"/>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A103" i="10" s="1"/>
  <c r="A104" i="10" s="1"/>
  <c r="A105" i="10" s="1"/>
  <c r="A106" i="10" s="1"/>
  <c r="A107" i="10" s="1"/>
  <c r="A108" i="10" s="1"/>
  <c r="A109" i="10" s="1"/>
  <c r="A110" i="10" s="1"/>
  <c r="A111" i="10" s="1"/>
  <c r="D8" i="9"/>
  <c r="D9" i="9" s="1"/>
  <c r="D16" i="9"/>
  <c r="D15" i="9"/>
  <c r="F11" i="8"/>
  <c r="H11" i="8" s="1"/>
  <c r="J11" i="8"/>
  <c r="F12" i="8"/>
  <c r="H12" i="8" s="1"/>
  <c r="J12" i="8"/>
  <c r="F13" i="8"/>
  <c r="H13" i="8" s="1"/>
  <c r="J13" i="8"/>
  <c r="F14" i="8"/>
  <c r="H14" i="8" s="1"/>
  <c r="J14" i="8"/>
  <c r="F15" i="8"/>
  <c r="H15" i="8" s="1"/>
  <c r="J15" i="8"/>
  <c r="F16" i="8"/>
  <c r="H16" i="8" s="1"/>
  <c r="J16" i="8"/>
  <c r="F17" i="8"/>
  <c r="H17" i="8" s="1"/>
  <c r="J17" i="8"/>
  <c r="F18" i="8"/>
  <c r="H18" i="8" s="1"/>
  <c r="J18" i="8"/>
  <c r="F19" i="8"/>
  <c r="H19" i="8" s="1"/>
  <c r="J19" i="8"/>
  <c r="F20" i="8"/>
  <c r="H20" i="8" s="1"/>
  <c r="J20" i="8"/>
  <c r="F21" i="8"/>
  <c r="H21" i="8" s="1"/>
  <c r="J21" i="8"/>
  <c r="F22" i="8"/>
  <c r="H22" i="8" s="1"/>
  <c r="J22" i="8"/>
  <c r="F23" i="8"/>
  <c r="H23" i="8" s="1"/>
  <c r="J23" i="8"/>
  <c r="F24" i="8"/>
  <c r="H24" i="8" s="1"/>
  <c r="J24" i="8"/>
  <c r="F25" i="8"/>
  <c r="H25" i="8" s="1"/>
  <c r="J25" i="8"/>
  <c r="F26" i="8"/>
  <c r="H26" i="8" s="1"/>
  <c r="J26" i="8"/>
  <c r="F27" i="8"/>
  <c r="H27" i="8" s="1"/>
  <c r="J27" i="8"/>
  <c r="F28" i="8"/>
  <c r="H28" i="8" s="1"/>
  <c r="J28" i="8"/>
  <c r="F29" i="8"/>
  <c r="H29" i="8" s="1"/>
  <c r="J29" i="8"/>
  <c r="F30" i="8"/>
  <c r="H30" i="8" s="1"/>
  <c r="J30" i="8"/>
  <c r="F31" i="8"/>
  <c r="H31" i="8" s="1"/>
  <c r="J31" i="8"/>
  <c r="F32" i="8"/>
  <c r="H32" i="8" s="1"/>
  <c r="J32" i="8"/>
  <c r="F33" i="8"/>
  <c r="H33" i="8" s="1"/>
  <c r="J33" i="8"/>
  <c r="F34" i="8"/>
  <c r="H34" i="8" s="1"/>
  <c r="J34" i="8"/>
  <c r="F35" i="8"/>
  <c r="H35" i="8" s="1"/>
  <c r="J35" i="8"/>
  <c r="F36" i="8"/>
  <c r="H36" i="8" s="1"/>
  <c r="J36" i="8"/>
  <c r="F37" i="8"/>
  <c r="H37" i="8" s="1"/>
  <c r="J37" i="8"/>
  <c r="F38" i="8"/>
  <c r="H38" i="8" s="1"/>
  <c r="J38" i="8"/>
  <c r="F39" i="8"/>
  <c r="H39" i="8" s="1"/>
  <c r="J39" i="8"/>
  <c r="F40" i="8"/>
  <c r="H40" i="8" s="1"/>
  <c r="J40" i="8"/>
  <c r="F41" i="8"/>
  <c r="H41" i="8" s="1"/>
  <c r="J41" i="8"/>
  <c r="F42" i="8"/>
  <c r="H42" i="8" s="1"/>
  <c r="J42" i="8"/>
  <c r="F43" i="8"/>
  <c r="H43" i="8" s="1"/>
  <c r="J43" i="8"/>
  <c r="F44" i="8"/>
  <c r="H44" i="8" s="1"/>
  <c r="J44" i="8"/>
  <c r="F45" i="8"/>
  <c r="H45" i="8" s="1"/>
  <c r="J45" i="8"/>
  <c r="F46" i="8"/>
  <c r="H46" i="8" s="1"/>
  <c r="J46" i="8"/>
  <c r="F47" i="8"/>
  <c r="H47" i="8" s="1"/>
  <c r="J47" i="8"/>
  <c r="F48" i="8"/>
  <c r="H48" i="8" s="1"/>
  <c r="J48" i="8"/>
  <c r="F49" i="8"/>
  <c r="H49" i="8" s="1"/>
  <c r="J49" i="8"/>
  <c r="A31" i="6"/>
  <c r="D34" i="6"/>
  <c r="D18" i="6"/>
  <c r="A11" i="8"/>
  <c r="A12" i="8" s="1"/>
  <c r="A13" i="8" s="1"/>
  <c r="A14" i="8" s="1"/>
  <c r="A15" i="8" s="1"/>
  <c r="A16" i="8" s="1"/>
  <c r="A17" i="8" s="1"/>
  <c r="A18" i="8" s="1"/>
  <c r="A19" i="8" s="1"/>
  <c r="A20" i="8" s="1"/>
  <c r="A21" i="8" s="1"/>
  <c r="A22" i="8" s="1"/>
  <c r="A23" i="8" s="1"/>
  <c r="A24" i="8" s="1"/>
  <c r="A25" i="8" s="1"/>
  <c r="A26" i="8" s="1"/>
  <c r="A27" i="8" s="1"/>
  <c r="A28" i="8" s="1"/>
  <c r="A29" i="8" s="1"/>
  <c r="A30" i="8" s="1"/>
  <c r="A31" i="8" s="1"/>
  <c r="A32" i="8" s="1"/>
  <c r="A33" i="8" s="1"/>
  <c r="A34" i="8" s="1"/>
  <c r="A35" i="8" s="1"/>
  <c r="A36" i="8" s="1"/>
  <c r="A37" i="8" s="1"/>
  <c r="A38" i="8" s="1"/>
  <c r="A39" i="8" s="1"/>
  <c r="A40" i="8" s="1"/>
  <c r="A41" i="8" s="1"/>
  <c r="A42" i="8" s="1"/>
  <c r="A43" i="8" s="1"/>
  <c r="A44" i="8" s="1"/>
  <c r="A45" i="8" s="1"/>
  <c r="A46" i="8" s="1"/>
  <c r="A47" i="8" s="1"/>
  <c r="A48" i="8" s="1"/>
  <c r="A49" i="8" s="1"/>
  <c r="F10" i="8"/>
  <c r="E45" i="6" a="1"/>
  <c r="E45" i="6" s="1"/>
  <c r="H113" i="10" l="1"/>
  <c r="E21" i="6"/>
  <c r="D10" i="9"/>
  <c r="B53" i="6"/>
  <c r="H10" i="8"/>
  <c r="J10" i="8" s="1"/>
  <c r="J52" i="8" s="1"/>
  <c r="B54" i="6" l="1"/>
  <c r="D53" i="6" s="1"/>
  <c r="D14" i="9" s="1"/>
  <c r="D17" i="9" s="1"/>
  <c r="D19" i="9" s="1"/>
  <c r="B11" i="6" l="1"/>
  <c r="C3" i="9"/>
  <c r="D3" i="8"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<sst xmlns="http://schemas.openxmlformats.org/spreadsheetml/2006/main" count="281" uniqueCount="166">
  <si>
    <t>CAPACIDAD RESIDUAL</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</si>
  <si>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</si>
  <si>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FORMATO 5 - ACREDITACIÓN DE EXPERIENCIA PARA EL KRC  (CONTRATOS INSCRITOS EN EL RUP - SEGMENTO 72)</t>
  </si>
  <si>
    <t>NUMERO DEL PROCESO</t>
  </si>
  <si>
    <t>OFERENTE (RAZÓN SOCIAL):</t>
  </si>
  <si>
    <t>RAZÓN SOCIAL DEL PARTICIPE:</t>
  </si>
  <si>
    <t>ÍTEMS</t>
  </si>
  <si>
    <t>CONTRATO
No.</t>
  </si>
  <si>
    <t>CONTRATANTE</t>
  </si>
  <si>
    <t>FECHA TERMINACIÓN
(DD/MM/AAAA)</t>
  </si>
  <si>
    <t>VALOR DEL CONTRATO</t>
  </si>
  <si>
    <t>PORCENTAJE DE PARTICIPACIÓN</t>
  </si>
  <si>
    <t>VALOR CONTRATO AFECTADO POR PORCENTAJE DE PARTICIPACIÓN</t>
  </si>
  <si>
    <t>VR. DEL CONTRATO
EN SMMLV</t>
  </si>
  <si>
    <t>TOTAL</t>
  </si>
  <si>
    <t>FIRMA PROPONENTE O REPRESENTANTE LEGAL</t>
  </si>
  <si>
    <t>Factor</t>
  </si>
  <si>
    <t xml:space="preserve">Puntaje máximo </t>
  </si>
  <si>
    <t>Presupuesto oficial</t>
  </si>
  <si>
    <t>Experiencia (E)</t>
  </si>
  <si>
    <t>AÑO PUBLICACIÓN</t>
  </si>
  <si>
    <t>Capacidad financiera (CF)</t>
  </si>
  <si>
    <t>VALOR</t>
  </si>
  <si>
    <t>Capacidad técnica (CT)</t>
  </si>
  <si>
    <t>SMMLV</t>
  </si>
  <si>
    <t>Total</t>
  </si>
  <si>
    <t>Capacidad de Organización del Proponente.</t>
  </si>
  <si>
    <t xml:space="preserve">AÑOS DE INFORMACIÓN FINANCIERA </t>
  </si>
  <si>
    <t>CAPACIDAD DE ORGANIZACIÓN</t>
  </si>
  <si>
    <t>VALORES</t>
  </si>
  <si>
    <t xml:space="preserve">Cinco (5) años o más. </t>
  </si>
  <si>
    <t>Mayor Ingreso Operacional obtenido en los últimos cinco (5) años.</t>
  </si>
  <si>
    <t>Entre uno (1) y cinco (5) años. *</t>
  </si>
  <si>
    <t>Mayor Ingreso Operacional obtenido en los años de constitución formal del proponente</t>
  </si>
  <si>
    <t xml:space="preserve">Menos de un (1) año. ** </t>
  </si>
  <si>
    <t>**USD 125.000,00</t>
  </si>
  <si>
    <t>CO</t>
  </si>
  <si>
    <t>Experiencia (Individual o Consorciado)</t>
  </si>
  <si>
    <t>Valor total de los contratos inscritos en el RUP en SMMLV.</t>
  </si>
  <si>
    <t>Porcentaje de participación cuando el proponente es plural.</t>
  </si>
  <si>
    <t xml:space="preserve">SUPERIOR A </t>
  </si>
  <si>
    <t xml:space="preserve">HASTA </t>
  </si>
  <si>
    <t>PUNTAJE</t>
  </si>
  <si>
    <t xml:space="preserve">En adelante </t>
  </si>
  <si>
    <t>Capacidad financiera oferente</t>
  </si>
  <si>
    <t>Activo Corriente</t>
  </si>
  <si>
    <t>Pasivo Corriente.</t>
  </si>
  <si>
    <t xml:space="preserve">I.L. SUPERIOR A </t>
  </si>
  <si>
    <t xml:space="preserve">I.L. HASTA </t>
  </si>
  <si>
    <t>PUNTAJE PREVISTO</t>
  </si>
  <si>
    <t>PROFESIONALES TOTALES OFERENTE (INDIVIDUAL O PLURAL)</t>
  </si>
  <si>
    <t>Profesionales arquitectura, ingeniería, y geología</t>
  </si>
  <si>
    <t xml:space="preserve">DESDE: </t>
  </si>
  <si>
    <t xml:space="preserve">HASTA: </t>
  </si>
  <si>
    <t>Capacidad Residual del Proponente</t>
  </si>
  <si>
    <t>SCE</t>
  </si>
  <si>
    <t>Fecha presentación oferta (Cierre)</t>
  </si>
  <si>
    <t>Consecutivo</t>
  </si>
  <si>
    <t>Contrato No.</t>
  </si>
  <si>
    <t>Fecha de inicio</t>
  </si>
  <si>
    <t>Plazo
(Dias)</t>
  </si>
  <si>
    <t>Porcentaje participación</t>
  </si>
  <si>
    <t>Dias ejecutados</t>
  </si>
  <si>
    <t>Fecha suspensión
(Si aplica)</t>
  </si>
  <si>
    <t>Plazo faltante</t>
  </si>
  <si>
    <t>Valor contrato</t>
  </si>
  <si>
    <t>Saldo contrato ejecución</t>
  </si>
  <si>
    <t>VALOR FINAL CONTRATOS EN EJECUCIÓN</t>
  </si>
  <si>
    <t>FIRMA CONTADOR PÚBLICO</t>
  </si>
  <si>
    <t xml:space="preserve"> </t>
  </si>
  <si>
    <t>TP:</t>
  </si>
  <si>
    <t>C.C.</t>
  </si>
  <si>
    <t>FIRMA DEL REVISOR FISCAL</t>
  </si>
  <si>
    <t>PRESUPUESTO OFICIAL ESTIMADO</t>
  </si>
  <si>
    <t>ANTICIPO</t>
  </si>
  <si>
    <t>CAPACIDAD RESIDUAL PROCESO</t>
  </si>
  <si>
    <t>CAPACIDAD RESIDUAL OFERENTES</t>
  </si>
  <si>
    <t>No.</t>
  </si>
  <si>
    <t>Nombre</t>
  </si>
  <si>
    <t>C. Residual</t>
  </si>
  <si>
    <t>Consorciado 1</t>
  </si>
  <si>
    <t>Consorciado 2</t>
  </si>
  <si>
    <t>Consorciado 3</t>
  </si>
  <si>
    <t>Total Capacidad Residual</t>
  </si>
  <si>
    <t>Salario mínimo legal en Colombia</t>
  </si>
  <si>
    <t>1.1.1. Serie histórica en pesos colombianos_periodicidad anual</t>
  </si>
  <si>
    <t/>
  </si>
  <si>
    <t>Información disponible desde el 1 de julio de 1984.</t>
  </si>
  <si>
    <t>Año (aaaa)</t>
  </si>
  <si>
    <t>Salario mínimo diario (COP)</t>
  </si>
  <si>
    <t>Salario mínimo mensual (COP)</t>
  </si>
  <si>
    <t>Variación porcentual anual %</t>
  </si>
  <si>
    <t>Decretos del Gobierno Nacional</t>
  </si>
  <si>
    <t>3506 de diciembre 27 de 1983</t>
  </si>
  <si>
    <t xml:space="preserve">0001 de enero de 1985 </t>
  </si>
  <si>
    <t xml:space="preserve">3754 de diciembre de 1985 </t>
  </si>
  <si>
    <t xml:space="preserve">3732 de diciembre de 1986 </t>
  </si>
  <si>
    <t xml:space="preserve">2545 de diciembre de 1987 </t>
  </si>
  <si>
    <t xml:space="preserve">2662 de diciembre de 1988 </t>
  </si>
  <si>
    <t xml:space="preserve">3000 de diciembre de 1989 </t>
  </si>
  <si>
    <t xml:space="preserve">3074 de diciembre de 1990 </t>
  </si>
  <si>
    <t xml:space="preserve">2867 de diciembre de 1991 </t>
  </si>
  <si>
    <t xml:space="preserve">2061 de diciembre de 1992 </t>
  </si>
  <si>
    <t xml:space="preserve">2548 de diciembre de 1993 </t>
  </si>
  <si>
    <t xml:space="preserve">2872 de diciembre de 1994 </t>
  </si>
  <si>
    <t xml:space="preserve">2310 de diciembre de 1995 </t>
  </si>
  <si>
    <t xml:space="preserve">2334 de diciembre de 1996 </t>
  </si>
  <si>
    <t xml:space="preserve">3106 de diciembre de 1997 </t>
  </si>
  <si>
    <t xml:space="preserve">2560 de diciembre de 1998 </t>
  </si>
  <si>
    <t xml:space="preserve">2647 de diciembre 23 de 1999 </t>
  </si>
  <si>
    <t xml:space="preserve">2579 de diciembre 13 de 2000 </t>
  </si>
  <si>
    <t xml:space="preserve">2910 de diciembre 31 de 2001 </t>
  </si>
  <si>
    <t xml:space="preserve">3232 de diciembre 27 de 2002 </t>
  </si>
  <si>
    <t xml:space="preserve">3770 de diciembre 26 de 2003 </t>
  </si>
  <si>
    <t xml:space="preserve">4360 de diciembre 22 de 2004 </t>
  </si>
  <si>
    <t xml:space="preserve">4686 de diciembre 21 de 2005 </t>
  </si>
  <si>
    <t xml:space="preserve">4580 de diciembre 27 de 2006 </t>
  </si>
  <si>
    <t xml:space="preserve">4965 de diciembre 27 de 2007 </t>
  </si>
  <si>
    <t xml:space="preserve">4868 de diciembre 30 de 2008 </t>
  </si>
  <si>
    <t xml:space="preserve">5053 de diciembre 30 de 2009 </t>
  </si>
  <si>
    <t xml:space="preserve">033 de enero 11 de 2011 </t>
  </si>
  <si>
    <t xml:space="preserve">4919 de diciembre 26 de 2011 </t>
  </si>
  <si>
    <t>2738 de diciembre 28 de 2012</t>
  </si>
  <si>
    <t>3068 de diciembre 30 de 2013</t>
  </si>
  <si>
    <t>2731 de diciembre 30 de 2014</t>
  </si>
  <si>
    <t>2552 de diciembre 30 de 2015</t>
  </si>
  <si>
    <t>2209 de diciembre 30 de 2016</t>
  </si>
  <si>
    <t>2269 de diciembre 30 de 2017</t>
  </si>
  <si>
    <t>2451 de diciembre 27 de 2018</t>
  </si>
  <si>
    <t>2360 de diciembre 26 de 2019</t>
  </si>
  <si>
    <t>1785 de diciembre 29 de 2020</t>
  </si>
  <si>
    <t>1724 de diciembre 15 de 2021</t>
  </si>
  <si>
    <t>2613 de diciembre 28 de 2022</t>
  </si>
  <si>
    <r>
      <rPr>
        <b/>
        <sz val="9"/>
        <color theme="1"/>
        <rFont val="Helvetica"/>
      </rPr>
      <t xml:space="preserve">Fuente: </t>
    </r>
    <r>
      <rPr>
        <sz val="9"/>
        <color theme="1"/>
        <rFont val="Helvetica"/>
      </rPr>
      <t>Ministerio del Trabajo (</t>
    </r>
    <r>
      <rPr>
        <u/>
        <sz val="9"/>
        <color rgb="FF0000FF"/>
        <rFont val="Helvetica"/>
      </rPr>
      <t>www.mintrabajo.gov.co</t>
    </r>
    <r>
      <rPr>
        <sz val="9"/>
        <color theme="1"/>
        <rFont val="Helvetica"/>
      </rPr>
      <t>) y decretos del Gobierno Nacional (</t>
    </r>
    <r>
      <rPr>
        <u/>
        <sz val="9"/>
        <color rgb="FF0000FF"/>
        <rFont val="Helvetica"/>
      </rPr>
      <t>www.presidencia.gov.co</t>
    </r>
    <r>
      <rPr>
        <sz val="9"/>
        <color theme="1"/>
        <rFont val="Helvetica"/>
      </rPr>
      <t>).</t>
    </r>
  </si>
  <si>
    <r>
      <rPr>
        <sz val="9"/>
        <color theme="1"/>
        <rFont val="Helvetica"/>
      </rPr>
      <t xml:space="preserve"> </t>
    </r>
    <r>
      <rPr>
        <b/>
        <sz val="9"/>
        <color theme="1"/>
        <rFont val="Helvetica"/>
      </rPr>
      <t xml:space="preserve">Notas: </t>
    </r>
  </si>
  <si>
    <t xml:space="preserve">desde el 1 de julio de 1984 se unificó el salario mínimo para todos los sectores de la economía. En los años en que se decretó el salario mínimo diario, este se multiplica por 30 días y se redondea a la unidad para determinar el valor mensual. Cuando se decretó el salario mínimo mensual, se divide por 30 y se redondea a dos decimales para obtener el salario diario. </t>
  </si>
  <si>
    <t xml:space="preserve">Variación porcentual con respecto al dato del año inmediatamente anterior. </t>
  </si>
  <si>
    <r>
      <rPr>
        <b/>
        <sz val="9"/>
        <color theme="1"/>
        <rFont val="Helvetica"/>
      </rPr>
      <t xml:space="preserve">(N/A) </t>
    </r>
    <r>
      <rPr>
        <sz val="9"/>
        <color theme="1"/>
        <rFont val="Helvetica"/>
      </rPr>
      <t xml:space="preserve"> No aplica</t>
    </r>
  </si>
  <si>
    <r>
      <rPr>
        <sz val="9"/>
        <color theme="1"/>
        <rFont val="Helvetica"/>
      </rPr>
      <t xml:space="preserve"> </t>
    </r>
    <r>
      <rPr>
        <i/>
        <sz val="9"/>
        <color theme="1"/>
        <rFont val="Helvetica"/>
      </rPr>
      <t>Banco de la República - Gerencia Técnica - información extraída de la bodega de datos -Serankua- el 18/01/2022 09:41:43</t>
    </r>
  </si>
  <si>
    <t>SAMC-ICC-233-2023</t>
  </si>
  <si>
    <r>
      <t xml:space="preserve">EXPERIENCIA TOTAL OFERENTE (INDIVIDUAL O PLURAL) </t>
    </r>
    <r>
      <rPr>
        <b/>
        <sz val="8"/>
        <color theme="1"/>
        <rFont val="Calibri"/>
        <family val="2"/>
        <scheme val="minor"/>
      </rPr>
      <t>Asignación de puntaje según Manual Colombia Compra Eficiente</t>
    </r>
  </si>
  <si>
    <r>
      <t xml:space="preserve">Índice de Liquidez. </t>
    </r>
    <r>
      <rPr>
        <b/>
        <sz val="8"/>
        <color rgb="FF000000"/>
        <rFont val="Calibri"/>
        <family val="2"/>
        <scheme val="minor"/>
      </rPr>
      <t>Asignación de puntaje según Manual Colombia Compra Eficiente</t>
    </r>
  </si>
  <si>
    <r>
      <t xml:space="preserve">Capacidad técnica. </t>
    </r>
    <r>
      <rPr>
        <b/>
        <sz val="8"/>
        <color theme="1"/>
        <rFont val="Calibri"/>
        <family val="2"/>
        <scheme val="minor"/>
      </rPr>
      <t>Asignación de puntaje según Manual Colombia Compra Eficiente</t>
    </r>
  </si>
  <si>
    <t>FORMATO 8A - CAPACIDAD ORGANIZACIONAL</t>
  </si>
  <si>
    <r>
      <t>SELECCIÓN ABREVIADA DE MENOR CUANTÍA N° SAMC-233-2023</t>
    </r>
    <r>
      <rPr>
        <sz val="11"/>
        <color theme="1"/>
        <rFont val="Arial Narrow"/>
        <family val="2"/>
      </rPr>
      <t> </t>
    </r>
  </si>
  <si>
    <r>
      <t> </t>
    </r>
    <r>
      <rPr>
        <sz val="10"/>
        <color theme="1"/>
        <rFont val="Arial Narrow"/>
        <family val="2"/>
      </rPr>
      <t> </t>
    </r>
  </si>
  <si>
    <r>
      <t>OFERENTE:</t>
    </r>
    <r>
      <rPr>
        <sz val="10"/>
        <color theme="1"/>
        <rFont val="Arial Narrow"/>
        <family val="2"/>
      </rPr>
      <t> </t>
    </r>
  </si>
  <si>
    <r>
      <t>N°</t>
    </r>
    <r>
      <rPr>
        <sz val="10"/>
        <color theme="1"/>
        <rFont val="Arial Narrow"/>
        <family val="2"/>
      </rPr>
      <t> </t>
    </r>
  </si>
  <si>
    <r>
      <t>NOMBRE DEL SOCIO O PROFESIONAL VINCULADO</t>
    </r>
    <r>
      <rPr>
        <sz val="10"/>
        <color theme="1"/>
        <rFont val="Arial Narrow"/>
        <family val="2"/>
      </rPr>
      <t> </t>
    </r>
  </si>
  <si>
    <r>
      <t>PROFESION</t>
    </r>
    <r>
      <rPr>
        <sz val="10"/>
        <color theme="1"/>
        <rFont val="Arial Narrow"/>
        <family val="2"/>
      </rPr>
      <t> </t>
    </r>
  </si>
  <si>
    <r>
      <t>N° MATRICULA PROFESIONAL</t>
    </r>
    <r>
      <rPr>
        <sz val="10"/>
        <color theme="1"/>
        <rFont val="Arial Narrow"/>
        <family val="2"/>
      </rPr>
      <t> </t>
    </r>
  </si>
  <si>
    <r>
      <t>No. del Contrato Laboral</t>
    </r>
    <r>
      <rPr>
        <sz val="10"/>
        <color theme="1"/>
        <rFont val="Arial Narrow"/>
        <family val="2"/>
      </rPr>
      <t> </t>
    </r>
  </si>
  <si>
    <r>
      <t>Fecha del Contrato Laboral</t>
    </r>
    <r>
      <rPr>
        <sz val="10"/>
        <color theme="1"/>
        <rFont val="Arial Narrow"/>
        <family val="2"/>
      </rPr>
      <t> </t>
    </r>
  </si>
  <si>
    <r>
      <t>VIGENCIA DEL CONTRATO</t>
    </r>
    <r>
      <rPr>
        <sz val="10"/>
        <color theme="1"/>
        <rFont val="Arial Narrow"/>
        <family val="2"/>
      </rPr>
      <t> </t>
    </r>
  </si>
  <si>
    <t>En constancia de lo anterior firmo este documento a los días [    ] del mes de [                  ] de [         ]. </t>
  </si>
  <si>
    <r>
      <t>FIRMA DEL REPRESENTANTE LEGAL OFERENTE</t>
    </r>
    <r>
      <rPr>
        <sz val="10"/>
        <color theme="1"/>
        <rFont val="Arial Narrow"/>
        <family val="2"/>
      </rPr>
      <t> </t>
    </r>
  </si>
  <si>
    <r>
      <t>Nombre:</t>
    </r>
    <r>
      <rPr>
        <sz val="10"/>
        <color theme="1"/>
        <rFont val="Arial"/>
        <family val="2"/>
      </rPr>
      <t> </t>
    </r>
    <r>
      <rPr>
        <sz val="10"/>
        <color theme="1"/>
        <rFont val="Arial Narrow"/>
        <family val="2"/>
      </rPr>
      <t> </t>
    </r>
  </si>
  <si>
    <r>
      <t>Documento de Identidad:</t>
    </r>
    <r>
      <rPr>
        <sz val="10"/>
        <color theme="1"/>
        <rFont val="Arial"/>
        <family val="2"/>
      </rPr>
      <t> </t>
    </r>
    <r>
      <rPr>
        <sz val="10"/>
        <color theme="1"/>
        <rFont val="Arial Narrow"/>
        <family val="2"/>
      </rPr>
      <t> </t>
    </r>
  </si>
  <si>
    <t>Los representantes de los integrantes del Oferente plural deben suscribir cada uno el presente documento. </t>
  </si>
  <si>
    <r>
      <t xml:space="preserve">NOTA: </t>
    </r>
    <r>
      <rPr>
        <sz val="9"/>
        <color theme="1"/>
        <rFont val="Arial Narrow"/>
        <family val="2"/>
      </rPr>
      <t>El presente formato debe ser diligenciado suministrando la información de la experiencia de cada uno de los integrantes del consorcio, unión temporal o promesa sociedad futura, se debe establecer su experiencia individual indicando el nombre del integrante que aporta cada contrato teniendo en cuenta que esta experiencia puede ser acreditada mediante la suma de las experiencias parciales de cada uno de los integrantes. </t>
    </r>
  </si>
  <si>
    <r>
      <rPr>
        <b/>
        <sz val="11"/>
        <color theme="1"/>
        <rFont val="Calibri"/>
        <family val="2"/>
        <scheme val="minor"/>
      </rPr>
      <t xml:space="preserve">Nota: </t>
    </r>
    <r>
      <rPr>
        <sz val="11"/>
        <color theme="1"/>
        <rFont val="Calibri"/>
        <family val="2"/>
        <scheme val="minor"/>
      </rPr>
      <t xml:space="preserve">El oferente deberá incluir la totalidad de documentos donde se evidencie y/o soporte la capacidad técnica, financiera y de experiencia, requeridos para verificar y evaluar la Capacidad Residual acorde a lo exigido en los documentos que hacen parte de la licitación, debidamente organizado.
En el evento que el proponente sea plural, cada uno de los integrantes deberá presentar el formato respectivo
</t>
    </r>
  </si>
  <si>
    <t>FORMATO 8C - CONTRATOS EN EJECUCIÓN</t>
  </si>
  <si>
    <t>FORMATO 8 E - CAPACIDAD RESIDUAL DE CONTRATACIÓN</t>
  </si>
  <si>
    <t>FORMATO N° 8 D - CERTIFICACION DE LA CAPACIDAD TECNICA </t>
  </si>
  <si>
    <t>FORMATO 8</t>
  </si>
  <si>
    <t>MINISTERIO DE LAS CULTURAS, LOS ARTES Y LOS SABERES - INSTITUTO CARO Y CUERVO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</si>
</sst>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4" formatCode="_-&quot;$&quot;\ * #,##0.00_-;\-&quot;$&quot;\ * #,##0.00_-;_-&quot;$&quot;\ * &quot;-&quot;??_-;_-@_-"/>
    <numFmt numFmtId="164" formatCode="&quot;$&quot;\ #,##0.00"/>
    <numFmt numFmtId="165" formatCode="d/mm/yyyy;@"/>
    <numFmt numFmtId="166" formatCode="_(&quot;$&quot;\ * #,##0.00_);_(&quot;$&quot;\ * \(#,##0.00\);_(&quot;$&quot;\ * &quot;-&quot;??_);_(@_)"/>
    <numFmt numFmtId="167" formatCode="[$-240A]d&quot; de &quot;mmmm&quot; de &quot;yyyy;@"/>
  </numFmts>
  <fonts count="34" x14ac:knownFonts="1">
    <font>
      <sz val="11"/>
      <color theme="1"/>
      <name val="Calibri"/>
      <family val="2"/>
      <scheme val="minor"/>
    </font>
    <font>
      <sz val="10"/>
      <name val="Arial"/>
      <family val="2"/>
    </font>
    <font>
      <b/>
      <sz val="11"/>
      <name val="Arial"/>
      <family val="2"/>
    </font>
    <font>
      <b/>
      <sz val="11"/>
      <color theme="2" tint="-0.749992370372631"/>
      <name val="Arial"/>
      <family val="2"/>
    </font>
    <font>
      <sz val="11"/>
      <color theme="2" tint="-0.749992370372631"/>
      <name val="Arial"/>
      <family val="2"/>
    </font>
    <font>
      <sz val="8"/>
      <name val="Arial"/>
      <family val="2"/>
    </font>
    <font>
      <b/>
      <sz val="8"/>
      <name val="Arial"/>
      <family val="2"/>
    </font>
    <font>
      <sz val="11"/>
      <color theme="1"/>
      <name val="Calibri"/>
      <family val="2"/>
      <scheme val="minor"/>
    </font>
    <font>
      <b/>
      <sz val="11"/>
      <color theme="1"/>
      <name val="Calibri"/>
      <family val="2"/>
      <scheme val="minor"/>
    </font>
    <font>
      <b/>
      <sz val="12"/>
      <color theme="1"/>
      <name val="Calibri"/>
      <family val="2"/>
      <scheme val="minor"/>
    </font>
    <font>
      <b/>
      <sz val="16"/>
      <color theme="1"/>
      <name val="Calibri"/>
      <family val="2"/>
      <scheme val="minor"/>
    </font>
    <font>
      <sz val="8"/>
      <name val="Calibri"/>
      <family val="2"/>
      <scheme val="minor"/>
    </font>
    <font>
      <sz val="9"/>
      <color rgb="FF000000"/>
      <name val="Calibri"/>
      <family val="2"/>
      <scheme val="minor"/>
    </font>
    <font>
      <sz val="11"/>
      <color rgb="FF000000"/>
      <name val="Calibri"/>
      <family val="2"/>
      <scheme val="minor"/>
    </font>
    <font>
      <sz val="11"/>
      <color theme="1"/>
      <name val="Calibri"/>
      <family val="2"/>
    </font>
    <font>
      <b/>
      <sz val="12"/>
      <color rgb="FF004677"/>
      <name val="Helvetica"/>
    </font>
    <font>
      <sz val="11"/>
      <color theme="1"/>
      <name val="Helvetica"/>
    </font>
    <font>
      <sz val="9"/>
      <color theme="1"/>
      <name val="Helvetica"/>
    </font>
    <font>
      <b/>
      <sz val="11"/>
      <color theme="1"/>
      <name val="Arial"/>
      <family val="2"/>
    </font>
    <font>
      <sz val="10"/>
      <color theme="1"/>
      <name val="Arial"/>
      <family val="2"/>
    </font>
    <font>
      <b/>
      <sz val="9"/>
      <color theme="1"/>
      <name val="Helvetica"/>
    </font>
    <font>
      <u/>
      <sz val="9"/>
      <color rgb="FF0000FF"/>
      <name val="Helvetica"/>
    </font>
    <font>
      <i/>
      <sz val="9"/>
      <color theme="1"/>
      <name val="Helvetica"/>
    </font>
    <font>
      <b/>
      <sz val="11"/>
      <color rgb="FF000000"/>
      <name val="Calibri"/>
      <family val="2"/>
      <scheme val="minor"/>
    </font>
    <font>
      <b/>
      <sz val="9"/>
      <color theme="1"/>
      <name val="Calibri"/>
      <family val="2"/>
      <scheme val="minor"/>
    </font>
    <font>
      <b/>
      <sz val="8"/>
      <color theme="1"/>
      <name val="Calibri"/>
      <family val="2"/>
      <scheme val="minor"/>
    </font>
    <font>
      <b/>
      <sz val="8"/>
      <color rgb="FF000000"/>
      <name val="Calibri"/>
      <family val="2"/>
      <scheme val="minor"/>
    </font>
    <font>
      <sz val="11"/>
      <color theme="1"/>
      <name val="Arial Narrow"/>
      <family val="2"/>
    </font>
    <font>
      <sz val="10"/>
      <color theme="1"/>
      <name val="Arial Narrow"/>
      <family val="2"/>
    </font>
    <font>
      <b/>
      <sz val="11"/>
      <color theme="1"/>
      <name val="Arial Narrow"/>
      <family val="2"/>
    </font>
    <font>
      <b/>
      <sz val="10"/>
      <color theme="1"/>
      <name val="Arial Narrow"/>
      <family val="2"/>
    </font>
    <font>
      <b/>
      <sz val="9"/>
      <color theme="1"/>
      <name val="Arial Narrow"/>
      <family val="2"/>
    </font>
    <font>
      <sz val="9"/>
      <color theme="1"/>
      <name val="Arial Narrow"/>
      <family val="2"/>
    </font>
    <font>
      <b/>
      <sz val="14"/>
      <color theme="1"/>
      <name val="Calibri"/>
      <family val="2"/>
      <scheme val="minor"/>
    </font>
  </fonts>
  <fills count="1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9.9978637043366805E-2"/>
        <bgColor indexed="64"/>
      </patternFill>
    </fill>
    <fill>
      <patternFill patternType="solid">
        <fgColor theme="1" tint="0.499984740745262"/>
        <bgColor indexed="64"/>
      </patternFill>
    </fill>
    <fill>
      <patternFill patternType="solid">
        <fgColor theme="2" tint="-0.499984740745262"/>
        <bgColor indexed="64"/>
      </patternFill>
    </fill>
    <fill>
      <patternFill patternType="solid">
        <fgColor theme="6" tint="0.79998168889431442"/>
        <bgColor indexed="64"/>
      </patternFill>
    </fill>
    <fill>
      <patternFill patternType="solid">
        <fgColor rgb="FFF0F4FA"/>
      </patternFill>
    </fill>
    <fill>
      <patternFill patternType="solid">
        <fgColor rgb="FFFFFFFF"/>
      </patternFill>
    </fill>
    <fill>
      <patternFill patternType="solid">
        <fgColor rgb="FFD6EAF8"/>
      </patternFill>
    </fill>
    <fill>
      <patternFill patternType="solid">
        <fgColor theme="9"/>
        <bgColor indexed="64"/>
      </patternFill>
    </fill>
    <fill>
      <patternFill patternType="solid">
        <fgColor theme="4"/>
        <bgColor indexed="64"/>
      </patternFill>
    </fill>
    <fill>
      <patternFill patternType="solid">
        <fgColor theme="5"/>
        <bgColor indexed="64"/>
      </patternFill>
    </fill>
    <fill>
      <patternFill patternType="solid">
        <fgColor theme="0" tint="-0.14999847407452621"/>
        <bgColor indexed="64"/>
      </patternFill>
    </fill>
  </fills>
  <borders count="3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bottom style="thick">
        <color rgb="FF910028"/>
      </bottom>
      <diagonal/>
    </border>
    <border>
      <left style="thin">
        <color rgb="FF979991"/>
      </left>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9">
    <xf numFmtId="0" fontId="0" fillId="0" borderId="0"/>
    <xf numFmtId="0" fontId="1" fillId="0" borderId="0"/>
    <xf numFmtId="0" fontId="1" fillId="0" borderId="0"/>
    <xf numFmtId="0" fontId="1" fillId="0" borderId="0" applyNumberFormat="0" applyFill="0" applyBorder="0" applyAlignment="0" applyProtection="0"/>
    <xf numFmtId="44" fontId="7" fillId="0" borderId="0" applyFont="0" applyFill="0" applyBorder="0" applyAlignment="0" applyProtection="0"/>
    <xf numFmtId="42" fontId="7" fillId="0" borderId="0" applyFont="0" applyFill="0" applyBorder="0" applyAlignment="0" applyProtection="0"/>
    <xf numFmtId="166" fontId="7" fillId="0" borderId="0" applyFont="0" applyFill="0" applyBorder="0" applyAlignment="0" applyProtection="0"/>
    <xf numFmtId="44" fontId="7" fillId="0" borderId="0" applyFont="0" applyFill="0" applyBorder="0" applyAlignment="0" applyProtection="0"/>
    <xf numFmtId="0" fontId="14" fillId="0" borderId="0"/>
  </cellStyleXfs>
  <cellXfs count="195">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0" xfId="0" applyProtection="1">
      <protection locked="0"/>
    </xf>
    <xf numFmtId="0" fontId="0" fillId="0" borderId="9" xfId="0" applyBorder="1" applyAlignment="1" applyProtection="1">
      <alignment horizontal="center"/>
      <protection locked="0"/>
    </xf>
    <xf numFmtId="10" fontId="0" fillId="0" borderId="9" xfId="0" applyNumberFormat="1" applyBorder="1" applyProtection="1">
      <protection locked="0"/>
    </xf>
    <xf numFmtId="0" fontId="8" fillId="4" borderId="9" xfId="0" applyFont="1" applyFill="1" applyBorder="1" applyAlignment="1" applyProtection="1">
      <alignment horizontal="center" vertical="center" wrapText="1"/>
      <protection locked="0"/>
    </xf>
    <xf numFmtId="164" fontId="0" fillId="0" borderId="9" xfId="0" applyNumberFormat="1" applyBorder="1" applyProtection="1">
      <protection locked="0"/>
    </xf>
    <xf numFmtId="14" fontId="0" fillId="0" borderId="9" xfId="0" applyNumberFormat="1" applyBorder="1" applyProtection="1">
      <protection locked="0"/>
    </xf>
    <xf numFmtId="0" fontId="8" fillId="0" borderId="0" xfId="0" applyFont="1" applyProtection="1">
      <protection locked="0"/>
    </xf>
    <xf numFmtId="0" fontId="8" fillId="4" borderId="9" xfId="0" applyFont="1" applyFill="1" applyBorder="1"/>
    <xf numFmtId="164" fontId="0" fillId="4" borderId="9" xfId="0" applyNumberFormat="1" applyFill="1" applyBorder="1"/>
    <xf numFmtId="0" fontId="8" fillId="4" borderId="9" xfId="0" applyFont="1" applyFill="1" applyBorder="1" applyAlignment="1">
      <alignment horizontal="center" vertical="center"/>
    </xf>
    <xf numFmtId="0" fontId="8" fillId="4" borderId="9" xfId="0" applyFont="1" applyFill="1" applyBorder="1" applyAlignment="1">
      <alignment horizontal="center"/>
    </xf>
    <xf numFmtId="0" fontId="14" fillId="0" borderId="0" xfId="8"/>
    <xf numFmtId="0" fontId="14" fillId="0" borderId="0" xfId="8" applyAlignment="1">
      <alignment horizontal="center" vertical="top" wrapText="1"/>
    </xf>
    <xf numFmtId="0" fontId="17" fillId="0" borderId="0" xfId="8" applyFont="1" applyAlignment="1">
      <alignment horizontal="left" wrapText="1"/>
    </xf>
    <xf numFmtId="0" fontId="18" fillId="8" borderId="19" xfId="8" applyFont="1" applyFill="1" applyBorder="1" applyAlignment="1">
      <alignment horizontal="center" vertical="center" wrapText="1"/>
    </xf>
    <xf numFmtId="0" fontId="18" fillId="8" borderId="20" xfId="8" applyFont="1" applyFill="1" applyBorder="1" applyAlignment="1">
      <alignment horizontal="center" vertical="center" wrapText="1"/>
    </xf>
    <xf numFmtId="0" fontId="18" fillId="8" borderId="21" xfId="8" applyFont="1" applyFill="1" applyBorder="1" applyAlignment="1">
      <alignment horizontal="center" vertical="center" wrapText="1"/>
    </xf>
    <xf numFmtId="1" fontId="19" fillId="8" borderId="20" xfId="8" applyNumberFormat="1" applyFont="1" applyFill="1" applyBorder="1" applyAlignment="1">
      <alignment horizontal="left" vertical="center" wrapText="1"/>
    </xf>
    <xf numFmtId="4" fontId="19" fillId="9" borderId="20" xfId="8" applyNumberFormat="1" applyFont="1" applyFill="1" applyBorder="1" applyAlignment="1">
      <alignment horizontal="right" vertical="center" wrapText="1"/>
    </xf>
    <xf numFmtId="0" fontId="14" fillId="9" borderId="20" xfId="8" applyFill="1" applyBorder="1" applyAlignment="1">
      <alignment horizontal="right" vertical="center" wrapText="1"/>
    </xf>
    <xf numFmtId="0" fontId="19" fillId="9" borderId="21" xfId="8" applyFont="1" applyFill="1" applyBorder="1" applyAlignment="1">
      <alignment horizontal="right" vertical="center" wrapText="1"/>
    </xf>
    <xf numFmtId="1" fontId="19" fillId="10" borderId="20" xfId="8" applyNumberFormat="1" applyFont="1" applyFill="1" applyBorder="1" applyAlignment="1">
      <alignment horizontal="left" vertical="center" wrapText="1"/>
    </xf>
    <xf numFmtId="4" fontId="19" fillId="10" borderId="20" xfId="8" applyNumberFormat="1" applyFont="1" applyFill="1" applyBorder="1" applyAlignment="1">
      <alignment horizontal="right" vertical="center" wrapText="1"/>
    </xf>
    <xf numFmtId="0" fontId="19" fillId="10" borderId="21" xfId="8" applyFont="1" applyFill="1" applyBorder="1" applyAlignment="1">
      <alignment horizontal="right" vertical="center" wrapText="1"/>
    </xf>
    <xf numFmtId="0" fontId="17" fillId="0" borderId="0" xfId="8" applyFont="1" applyAlignment="1">
      <alignment horizontal="left" vertical="top"/>
    </xf>
    <xf numFmtId="0" fontId="0" fillId="0" borderId="0" xfId="0" applyAlignment="1">
      <alignment horizontal="center" vertical="center" wrapText="1"/>
    </xf>
    <xf numFmtId="0" fontId="8" fillId="0" borderId="0" xfId="0" applyFont="1"/>
    <xf numFmtId="0" fontId="0" fillId="0" borderId="9" xfId="0" applyBorder="1" applyProtection="1">
      <protection locked="0"/>
    </xf>
    <xf numFmtId="0" fontId="0" fillId="0" borderId="0" xfId="0" applyAlignment="1" applyProtection="1">
      <alignment horizontal="center" vertical="center"/>
      <protection locked="0"/>
    </xf>
    <xf numFmtId="0" fontId="0" fillId="0" borderId="0" xfId="0" applyAlignment="1" applyProtection="1">
      <alignment vertical="center"/>
      <protection locked="0"/>
    </xf>
    <xf numFmtId="0" fontId="0" fillId="0" borderId="9" xfId="0" applyBorder="1" applyAlignment="1">
      <alignment horizontal="center"/>
    </xf>
    <xf numFmtId="0" fontId="0" fillId="0" borderId="9" xfId="0" applyBorder="1"/>
    <xf numFmtId="164" fontId="0" fillId="0" borderId="9" xfId="0" applyNumberFormat="1" applyBorder="1"/>
    <xf numFmtId="164" fontId="8" fillId="4" borderId="9" xfId="0" applyNumberFormat="1" applyFont="1" applyFill="1" applyBorder="1"/>
    <xf numFmtId="0" fontId="8" fillId="14" borderId="9" xfId="0" applyFont="1" applyFill="1" applyBorder="1"/>
    <xf numFmtId="164" fontId="8" fillId="14" borderId="9" xfId="0" applyNumberFormat="1" applyFont="1" applyFill="1" applyBorder="1"/>
    <xf numFmtId="0" fontId="0" fillId="11" borderId="9" xfId="0" applyFill="1" applyBorder="1"/>
    <xf numFmtId="0" fontId="0" fillId="0" borderId="9" xfId="0" applyBorder="1" applyAlignment="1">
      <alignment horizontal="center" vertical="center"/>
    </xf>
    <xf numFmtId="0" fontId="0" fillId="12" borderId="9" xfId="0" applyFill="1" applyBorder="1"/>
    <xf numFmtId="0" fontId="0" fillId="13" borderId="9" xfId="0" applyFill="1" applyBorder="1"/>
    <xf numFmtId="164" fontId="0" fillId="14" borderId="9" xfId="0" applyNumberFormat="1" applyFill="1" applyBorder="1"/>
    <xf numFmtId="0" fontId="23" fillId="4" borderId="9" xfId="0" applyFont="1" applyFill="1" applyBorder="1" applyAlignment="1">
      <alignment horizontal="center" vertical="center" wrapText="1"/>
    </xf>
    <xf numFmtId="0" fontId="13" fillId="4" borderId="9" xfId="0" applyFont="1" applyFill="1" applyBorder="1" applyAlignment="1">
      <alignment horizontal="center" vertical="center" wrapText="1"/>
    </xf>
    <xf numFmtId="10" fontId="13" fillId="0" borderId="9" xfId="0" applyNumberFormat="1" applyFont="1" applyBorder="1" applyAlignment="1" applyProtection="1">
      <alignment vertical="center" wrapText="1"/>
      <protection locked="0"/>
    </xf>
    <xf numFmtId="0" fontId="13" fillId="4" borderId="9" xfId="0" applyFont="1" applyFill="1" applyBorder="1" applyAlignment="1">
      <alignment vertical="center" wrapText="1"/>
    </xf>
    <xf numFmtId="4" fontId="8" fillId="0" borderId="9" xfId="0" applyNumberFormat="1" applyFont="1" applyBorder="1" applyAlignment="1" applyProtection="1">
      <alignment horizontal="center" vertical="center"/>
      <protection locked="0"/>
    </xf>
    <xf numFmtId="0" fontId="13" fillId="4" borderId="9" xfId="0" applyFont="1" applyFill="1" applyBorder="1" applyAlignment="1">
      <alignment horizontal="center" wrapText="1"/>
    </xf>
    <xf numFmtId="9" fontId="0" fillId="0" borderId="9" xfId="0" applyNumberFormat="1" applyBorder="1" applyAlignment="1">
      <alignment horizontal="center"/>
    </xf>
    <xf numFmtId="0" fontId="0" fillId="4" borderId="9" xfId="0" applyFill="1" applyBorder="1"/>
    <xf numFmtId="0" fontId="0" fillId="0" borderId="0" xfId="0" applyAlignment="1">
      <alignment horizontal="center" vertical="center"/>
    </xf>
    <xf numFmtId="0" fontId="0" fillId="7" borderId="22" xfId="0" applyFill="1" applyBorder="1" applyAlignment="1" applyProtection="1">
      <alignment horizontal="center" vertical="center"/>
      <protection locked="0"/>
    </xf>
    <xf numFmtId="165" fontId="0" fillId="7" borderId="22" xfId="0" applyNumberFormat="1" applyFill="1" applyBorder="1" applyAlignment="1" applyProtection="1">
      <alignment horizontal="center" vertical="center"/>
      <protection locked="0"/>
    </xf>
    <xf numFmtId="0" fontId="0" fillId="7" borderId="22" xfId="0" applyFill="1" applyBorder="1" applyAlignment="1" applyProtection="1">
      <alignment vertical="center"/>
      <protection locked="0"/>
    </xf>
    <xf numFmtId="0" fontId="0" fillId="0" borderId="23" xfId="0" applyBorder="1" applyAlignment="1" applyProtection="1">
      <alignment vertical="center"/>
      <protection locked="0"/>
    </xf>
    <xf numFmtId="0" fontId="0" fillId="0" borderId="24" xfId="0" applyBorder="1" applyAlignment="1" applyProtection="1">
      <alignment vertical="center"/>
      <protection locked="0"/>
    </xf>
    <xf numFmtId="0" fontId="0" fillId="0" borderId="22" xfId="0" applyBorder="1" applyAlignment="1" applyProtection="1">
      <alignment horizontal="center" vertical="center"/>
      <protection locked="0"/>
    </xf>
    <xf numFmtId="0" fontId="8" fillId="0" borderId="22" xfId="0" applyFont="1" applyBorder="1" applyAlignment="1">
      <alignment horizontal="center" vertical="center"/>
    </xf>
    <xf numFmtId="0" fontId="8" fillId="0" borderId="22" xfId="0" applyFont="1" applyBorder="1" applyAlignment="1">
      <alignment horizontal="center" vertical="center" wrapText="1"/>
    </xf>
    <xf numFmtId="4" fontId="13" fillId="0" borderId="9" xfId="0" applyNumberFormat="1" applyFont="1" applyBorder="1" applyAlignment="1" applyProtection="1">
      <alignment vertical="center" wrapText="1"/>
      <protection locked="0"/>
    </xf>
    <xf numFmtId="10" fontId="0" fillId="0" borderId="0" xfId="0" applyNumberFormat="1" applyAlignment="1" applyProtection="1">
      <alignment horizontal="center" vertical="center"/>
      <protection locked="0"/>
    </xf>
    <xf numFmtId="10" fontId="0" fillId="0" borderId="23" xfId="0" applyNumberFormat="1" applyBorder="1" applyAlignment="1" applyProtection="1">
      <alignment vertical="center"/>
      <protection locked="0"/>
    </xf>
    <xf numFmtId="10" fontId="0" fillId="0" borderId="0" xfId="0" applyNumberFormat="1" applyAlignment="1" applyProtection="1">
      <alignment vertical="center"/>
      <protection locked="0"/>
    </xf>
    <xf numFmtId="10" fontId="0" fillId="0" borderId="24" xfId="0" applyNumberFormat="1" applyBorder="1" applyAlignment="1" applyProtection="1">
      <alignment vertical="center"/>
      <protection locked="0"/>
    </xf>
    <xf numFmtId="10" fontId="8" fillId="0" borderId="22" xfId="0" applyNumberFormat="1" applyFont="1" applyBorder="1" applyAlignment="1">
      <alignment horizontal="center" vertical="center" wrapText="1"/>
    </xf>
    <xf numFmtId="10" fontId="0" fillId="7" borderId="22" xfId="0" applyNumberFormat="1" applyFill="1" applyBorder="1" applyAlignment="1" applyProtection="1">
      <alignment horizontal="center" vertical="center"/>
      <protection locked="0"/>
    </xf>
    <xf numFmtId="10" fontId="8" fillId="0" borderId="0" xfId="0" applyNumberFormat="1" applyFont="1" applyAlignment="1" applyProtection="1">
      <alignment horizontal="center"/>
      <protection locked="0"/>
    </xf>
    <xf numFmtId="10" fontId="0" fillId="0" borderId="0" xfId="0" applyNumberFormat="1" applyProtection="1">
      <protection locked="0"/>
    </xf>
    <xf numFmtId="164" fontId="0" fillId="0" borderId="0" xfId="0" applyNumberFormat="1" applyAlignment="1" applyProtection="1">
      <alignment horizontal="center" vertical="center"/>
      <protection locked="0"/>
    </xf>
    <xf numFmtId="164" fontId="0" fillId="0" borderId="23" xfId="0" applyNumberFormat="1" applyBorder="1" applyAlignment="1" applyProtection="1">
      <alignment vertical="center"/>
      <protection locked="0"/>
    </xf>
    <xf numFmtId="164" fontId="0" fillId="0" borderId="0" xfId="0" applyNumberFormat="1" applyAlignment="1" applyProtection="1">
      <alignment vertical="center"/>
      <protection locked="0"/>
    </xf>
    <xf numFmtId="164" fontId="0" fillId="0" borderId="24" xfId="0" applyNumberFormat="1" applyBorder="1" applyAlignment="1" applyProtection="1">
      <alignment vertical="center"/>
      <protection locked="0"/>
    </xf>
    <xf numFmtId="164" fontId="8" fillId="0" borderId="22" xfId="0" applyNumberFormat="1" applyFont="1" applyBorder="1" applyAlignment="1">
      <alignment horizontal="center" vertical="center" wrapText="1"/>
    </xf>
    <xf numFmtId="164" fontId="0" fillId="7" borderId="22" xfId="0" applyNumberFormat="1" applyFill="1" applyBorder="1" applyAlignment="1" applyProtection="1">
      <alignment horizontal="center" vertical="center"/>
      <protection locked="0"/>
    </xf>
    <xf numFmtId="164" fontId="8" fillId="0" borderId="0" xfId="0" applyNumberFormat="1" applyFont="1" applyAlignment="1" applyProtection="1">
      <alignment horizontal="center"/>
      <protection locked="0"/>
    </xf>
    <xf numFmtId="164" fontId="0" fillId="0" borderId="0" xfId="0" applyNumberFormat="1" applyProtection="1">
      <protection locked="0"/>
    </xf>
    <xf numFmtId="164" fontId="7" fillId="7" borderId="22" xfId="6" applyNumberFormat="1" applyFont="1" applyFill="1" applyBorder="1" applyAlignment="1" applyProtection="1">
      <alignment horizontal="center" vertical="center"/>
      <protection locked="0"/>
    </xf>
    <xf numFmtId="164" fontId="7" fillId="7" borderId="22" xfId="6" applyNumberFormat="1" applyFont="1" applyFill="1" applyBorder="1" applyAlignment="1" applyProtection="1">
      <alignment horizontal="center" vertical="center"/>
    </xf>
    <xf numFmtId="0" fontId="0" fillId="0" borderId="22" xfId="0" applyBorder="1" applyAlignment="1">
      <alignment horizontal="center" vertical="center"/>
    </xf>
    <xf numFmtId="4" fontId="0" fillId="0" borderId="22" xfId="0" applyNumberFormat="1" applyBorder="1" applyAlignment="1">
      <alignment horizontal="center" vertical="center"/>
    </xf>
    <xf numFmtId="164" fontId="24" fillId="0" borderId="22" xfId="0" applyNumberFormat="1" applyFont="1" applyBorder="1" applyAlignment="1">
      <alignment horizontal="center" vertical="center" wrapText="1"/>
    </xf>
    <xf numFmtId="4" fontId="0" fillId="0" borderId="22" xfId="0" applyNumberFormat="1" applyBorder="1" applyAlignment="1" applyProtection="1">
      <alignment horizontal="center" vertical="center"/>
      <protection locked="0"/>
    </xf>
    <xf numFmtId="15" fontId="0" fillId="0" borderId="9" xfId="0" applyNumberFormat="1" applyBorder="1" applyProtection="1">
      <protection locked="0"/>
    </xf>
    <xf numFmtId="0" fontId="8" fillId="0" borderId="17" xfId="0" applyFont="1" applyBorder="1" applyAlignment="1">
      <alignment horizontal="center" vertical="center"/>
    </xf>
    <xf numFmtId="0" fontId="30" fillId="0" borderId="9" xfId="0" applyFont="1" applyBorder="1" applyAlignment="1">
      <alignment horizontal="center" vertical="center" wrapText="1"/>
    </xf>
    <xf numFmtId="0" fontId="19" fillId="0" borderId="9" xfId="0" applyFont="1" applyBorder="1" applyAlignment="1">
      <alignment horizontal="justify" vertical="center" wrapText="1"/>
    </xf>
    <xf numFmtId="0" fontId="6" fillId="0" borderId="0" xfId="0" applyFont="1" applyAlignment="1">
      <alignment vertical="center" wrapText="1"/>
    </xf>
    <xf numFmtId="0" fontId="5" fillId="0" borderId="0" xfId="0" applyFont="1" applyAlignment="1">
      <alignment vertical="center" wrapText="1"/>
    </xf>
    <xf numFmtId="0" fontId="5" fillId="0" borderId="0" xfId="0" applyFont="1" applyAlignment="1">
      <alignment horizontal="left" vertical="center" wrapText="1"/>
    </xf>
    <xf numFmtId="0" fontId="2" fillId="2" borderId="0" xfId="0" applyFont="1" applyFill="1" applyAlignment="1">
      <alignment horizontal="center"/>
    </xf>
    <xf numFmtId="0" fontId="3" fillId="2" borderId="0" xfId="0" applyFont="1" applyFill="1" applyAlignment="1">
      <alignment horizontal="center"/>
    </xf>
    <xf numFmtId="0" fontId="2" fillId="2" borderId="0" xfId="0" applyFont="1" applyFill="1" applyAlignment="1">
      <alignment horizontal="center" vertical="center"/>
    </xf>
    <xf numFmtId="0" fontId="4" fillId="3" borderId="0" xfId="0" applyFont="1" applyFill="1" applyAlignment="1">
      <alignment horizontal="center" vertical="center" wrapText="1"/>
    </xf>
    <xf numFmtId="0" fontId="4" fillId="3" borderId="0" xfId="0" applyFont="1" applyFill="1" applyAlignment="1">
      <alignment horizontal="center" vertical="center"/>
    </xf>
    <xf numFmtId="0" fontId="5" fillId="0" borderId="0" xfId="0" applyFont="1" applyAlignment="1">
      <alignment horizontal="center" wrapText="1"/>
    </xf>
    <xf numFmtId="0" fontId="13" fillId="4" borderId="9" xfId="0" applyFont="1" applyFill="1" applyBorder="1" applyAlignment="1">
      <alignment horizontal="center" vertical="center" wrapText="1"/>
    </xf>
    <xf numFmtId="4" fontId="13" fillId="5" borderId="12" xfId="0" applyNumberFormat="1" applyFont="1" applyFill="1" applyBorder="1" applyAlignment="1">
      <alignment horizontal="center" vertical="center" wrapText="1"/>
    </xf>
    <xf numFmtId="4" fontId="13" fillId="5" borderId="13" xfId="0" applyNumberFormat="1" applyFont="1" applyFill="1" applyBorder="1" applyAlignment="1">
      <alignment horizontal="center" vertical="center" wrapText="1"/>
    </xf>
    <xf numFmtId="4" fontId="13" fillId="5" borderId="14" xfId="0" applyNumberFormat="1" applyFont="1" applyFill="1" applyBorder="1" applyAlignment="1">
      <alignment horizontal="center" vertical="center" wrapText="1"/>
    </xf>
    <xf numFmtId="0" fontId="8" fillId="4" borderId="9" xfId="0" applyFont="1" applyFill="1" applyBorder="1" applyAlignment="1">
      <alignment horizontal="center"/>
    </xf>
    <xf numFmtId="0" fontId="13" fillId="4" borderId="15" xfId="0" applyFont="1" applyFill="1" applyBorder="1" applyAlignment="1">
      <alignment horizontal="left" vertical="center" wrapText="1"/>
    </xf>
    <xf numFmtId="0" fontId="13" fillId="4" borderId="10" xfId="0" applyFont="1" applyFill="1" applyBorder="1" applyAlignment="1">
      <alignment horizontal="left" vertical="center" wrapText="1"/>
    </xf>
    <xf numFmtId="0" fontId="13" fillId="4" borderId="16" xfId="0" applyFont="1" applyFill="1" applyBorder="1" applyAlignment="1">
      <alignment horizontal="left" vertical="center" wrapText="1"/>
    </xf>
    <xf numFmtId="0" fontId="13" fillId="4" borderId="15" xfId="0" applyFont="1" applyFill="1" applyBorder="1" applyAlignment="1">
      <alignment vertical="center" wrapText="1"/>
    </xf>
    <xf numFmtId="0" fontId="13" fillId="4" borderId="10" xfId="0" applyFont="1" applyFill="1" applyBorder="1" applyAlignment="1">
      <alignment vertical="center" wrapText="1"/>
    </xf>
    <xf numFmtId="0" fontId="13" fillId="4" borderId="16" xfId="0" applyFont="1" applyFill="1" applyBorder="1" applyAlignment="1">
      <alignment vertical="center" wrapText="1"/>
    </xf>
    <xf numFmtId="0" fontId="23" fillId="4" borderId="9" xfId="0" applyFont="1" applyFill="1" applyBorder="1" applyAlignment="1">
      <alignment horizontal="center" vertical="center" wrapText="1"/>
    </xf>
    <xf numFmtId="0" fontId="12" fillId="4" borderId="9" xfId="0" applyFont="1" applyFill="1" applyBorder="1" applyAlignment="1">
      <alignment vertical="center" wrapText="1"/>
    </xf>
    <xf numFmtId="164" fontId="13" fillId="0" borderId="9" xfId="0" applyNumberFormat="1" applyFont="1" applyBorder="1" applyAlignment="1" applyProtection="1">
      <alignment vertical="center" wrapText="1"/>
      <protection locked="0"/>
    </xf>
    <xf numFmtId="164" fontId="23" fillId="14" borderId="9" xfId="0" applyNumberFormat="1" applyFont="1" applyFill="1" applyBorder="1" applyAlignment="1">
      <alignment vertical="center" wrapText="1"/>
    </xf>
    <xf numFmtId="0" fontId="8" fillId="0" borderId="17" xfId="0" applyFont="1" applyBorder="1" applyAlignment="1">
      <alignment horizontal="center" vertical="center"/>
    </xf>
    <xf numFmtId="0" fontId="33" fillId="14" borderId="0" xfId="0" applyFont="1" applyFill="1" applyAlignment="1" applyProtection="1">
      <alignment horizontal="center"/>
      <protection locked="0"/>
    </xf>
    <xf numFmtId="0" fontId="8" fillId="13" borderId="9" xfId="0" applyFont="1" applyFill="1" applyBorder="1" applyAlignment="1">
      <alignment horizontal="left"/>
    </xf>
    <xf numFmtId="0" fontId="8" fillId="12" borderId="9" xfId="0" applyFont="1" applyFill="1" applyBorder="1" applyAlignment="1">
      <alignment horizontal="left"/>
    </xf>
    <xf numFmtId="0" fontId="8" fillId="4" borderId="9" xfId="0" applyFont="1" applyFill="1" applyBorder="1" applyAlignment="1">
      <alignment horizontal="left"/>
    </xf>
    <xf numFmtId="164" fontId="0" fillId="0" borderId="9" xfId="0" applyNumberFormat="1" applyBorder="1" applyAlignment="1" applyProtection="1">
      <alignment horizontal="right"/>
      <protection locked="0"/>
    </xf>
    <xf numFmtId="0" fontId="8" fillId="11" borderId="9" xfId="0" applyFont="1" applyFill="1" applyBorder="1" applyAlignment="1">
      <alignment horizontal="left"/>
    </xf>
    <xf numFmtId="0" fontId="8" fillId="11" borderId="15" xfId="0" applyFont="1" applyFill="1" applyBorder="1" applyAlignment="1">
      <alignment horizontal="center"/>
    </xf>
    <xf numFmtId="0" fontId="8" fillId="11" borderId="10" xfId="0" applyFont="1" applyFill="1" applyBorder="1" applyAlignment="1">
      <alignment horizontal="center"/>
    </xf>
    <xf numFmtId="0" fontId="8" fillId="11" borderId="16" xfId="0" applyFont="1" applyFill="1" applyBorder="1" applyAlignment="1">
      <alignment horizontal="center"/>
    </xf>
    <xf numFmtId="0" fontId="0" fillId="0" borderId="9" xfId="0" applyBorder="1" applyAlignment="1" applyProtection="1">
      <alignment horizontal="center" vertical="center"/>
      <protection locked="0"/>
    </xf>
    <xf numFmtId="0" fontId="0" fillId="0" borderId="0" xfId="0" applyAlignment="1">
      <alignment horizontal="center" wrapText="1"/>
    </xf>
    <xf numFmtId="0" fontId="8" fillId="14" borderId="9" xfId="0" applyFont="1" applyFill="1" applyBorder="1" applyAlignment="1">
      <alignment horizontal="center"/>
    </xf>
    <xf numFmtId="0" fontId="0" fillId="14" borderId="9" xfId="0" applyFill="1" applyBorder="1" applyProtection="1">
      <protection locked="0"/>
    </xf>
    <xf numFmtId="164" fontId="0" fillId="0" borderId="9" xfId="0" applyNumberFormat="1" applyBorder="1" applyProtection="1">
      <protection locked="0"/>
    </xf>
    <xf numFmtId="4" fontId="8" fillId="14" borderId="9" xfId="0" applyNumberFormat="1" applyFont="1" applyFill="1" applyBorder="1"/>
    <xf numFmtId="0" fontId="8" fillId="4" borderId="15" xfId="0" applyFont="1" applyFill="1" applyBorder="1" applyAlignment="1">
      <alignment horizontal="center"/>
    </xf>
    <xf numFmtId="0" fontId="8" fillId="4" borderId="10" xfId="0" applyFont="1" applyFill="1" applyBorder="1" applyAlignment="1">
      <alignment horizontal="center"/>
    </xf>
    <xf numFmtId="0" fontId="8" fillId="4" borderId="16" xfId="0" applyFont="1" applyFill="1" applyBorder="1" applyAlignment="1">
      <alignment horizontal="center"/>
    </xf>
    <xf numFmtId="0" fontId="0" fillId="4" borderId="9" xfId="0" applyFill="1" applyBorder="1" applyAlignment="1">
      <alignment horizontal="center" vertical="center"/>
    </xf>
    <xf numFmtId="0" fontId="8" fillId="14" borderId="9" xfId="0" applyFont="1" applyFill="1" applyBorder="1" applyAlignment="1">
      <alignment horizontal="center" vertical="center" wrapText="1"/>
    </xf>
    <xf numFmtId="164" fontId="8" fillId="14" borderId="9" xfId="0" applyNumberFormat="1" applyFont="1" applyFill="1" applyBorder="1" applyAlignment="1">
      <alignment horizontal="center" vertical="center"/>
    </xf>
    <xf numFmtId="0" fontId="8" fillId="14" borderId="9" xfId="0" applyFont="1" applyFill="1" applyBorder="1" applyAlignment="1">
      <alignment horizontal="center" vertical="center"/>
    </xf>
    <xf numFmtId="0" fontId="23" fillId="12" borderId="15" xfId="0" applyFont="1" applyFill="1" applyBorder="1" applyAlignment="1">
      <alignment vertical="center" wrapText="1"/>
    </xf>
    <xf numFmtId="0" fontId="23" fillId="12" borderId="10" xfId="0" applyFont="1" applyFill="1" applyBorder="1" applyAlignment="1">
      <alignment vertical="center" wrapText="1"/>
    </xf>
    <xf numFmtId="0" fontId="23" fillId="12" borderId="16" xfId="0" applyFont="1" applyFill="1" applyBorder="1" applyAlignment="1">
      <alignment vertical="center" wrapText="1"/>
    </xf>
    <xf numFmtId="2" fontId="23" fillId="6" borderId="15" xfId="0" applyNumberFormat="1" applyFont="1" applyFill="1" applyBorder="1" applyAlignment="1">
      <alignment horizontal="center" vertical="center" wrapText="1"/>
    </xf>
    <xf numFmtId="2" fontId="23" fillId="6" borderId="16" xfId="0" applyNumberFormat="1" applyFont="1" applyFill="1" applyBorder="1" applyAlignment="1">
      <alignment horizontal="center" vertical="center" wrapText="1"/>
    </xf>
    <xf numFmtId="0" fontId="8" fillId="0" borderId="22" xfId="0" applyFont="1" applyBorder="1" applyAlignment="1" applyProtection="1">
      <alignment horizontal="center" vertical="center"/>
      <protection locked="0"/>
    </xf>
    <xf numFmtId="0" fontId="8" fillId="0" borderId="11" xfId="0" applyFont="1" applyBorder="1" applyAlignment="1" applyProtection="1">
      <alignment horizontal="center"/>
      <protection locked="0"/>
    </xf>
    <xf numFmtId="0" fontId="8" fillId="0" borderId="0" xfId="0" applyFont="1"/>
    <xf numFmtId="0" fontId="8" fillId="0" borderId="0" xfId="0" applyFont="1" applyAlignment="1" applyProtection="1">
      <alignment horizontal="left" vertical="center"/>
      <protection locked="0"/>
    </xf>
    <xf numFmtId="0" fontId="8" fillId="0" borderId="17" xfId="0" applyFont="1" applyBorder="1" applyAlignment="1" applyProtection="1">
      <alignment horizontal="center" vertical="center"/>
      <protection locked="0"/>
    </xf>
    <xf numFmtId="0" fontId="8" fillId="0" borderId="10" xfId="0" applyFont="1" applyBorder="1" applyAlignment="1" applyProtection="1">
      <alignment horizontal="center" vertical="center"/>
      <protection locked="0"/>
    </xf>
    <xf numFmtId="0" fontId="9" fillId="0" borderId="0" xfId="0" applyFont="1" applyAlignment="1">
      <alignment horizontal="center"/>
    </xf>
    <xf numFmtId="0" fontId="0" fillId="0" borderId="0" xfId="0" applyProtection="1">
      <protection locked="0"/>
    </xf>
    <xf numFmtId="0" fontId="10" fillId="4" borderId="0" xfId="0" applyFont="1" applyFill="1" applyAlignment="1" applyProtection="1">
      <alignment horizontal="center"/>
      <protection locked="0"/>
    </xf>
    <xf numFmtId="0" fontId="8" fillId="0" borderId="0" xfId="0" applyFont="1" applyProtection="1">
      <protection locked="0"/>
    </xf>
    <xf numFmtId="0" fontId="8" fillId="0" borderId="17" xfId="0" applyFont="1" applyBorder="1" applyAlignment="1">
      <alignment horizontal="center"/>
    </xf>
    <xf numFmtId="0" fontId="8" fillId="0" borderId="0" xfId="0" applyFont="1" applyAlignment="1" applyProtection="1">
      <alignment horizontal="left"/>
      <protection locked="0"/>
    </xf>
    <xf numFmtId="0" fontId="0" fillId="0" borderId="0" xfId="0" applyAlignment="1" applyProtection="1">
      <alignment vertical="center"/>
      <protection locked="0"/>
    </xf>
    <xf numFmtId="0" fontId="0" fillId="0" borderId="17" xfId="0" applyBorder="1" applyAlignment="1" applyProtection="1">
      <alignment vertical="center"/>
      <protection locked="0"/>
    </xf>
    <xf numFmtId="167" fontId="0" fillId="0" borderId="0" xfId="0" applyNumberFormat="1" applyAlignment="1" applyProtection="1">
      <alignment horizontal="center"/>
      <protection locked="0"/>
    </xf>
    <xf numFmtId="0" fontId="8" fillId="4" borderId="15" xfId="0" applyFont="1" applyFill="1" applyBorder="1" applyAlignment="1" applyProtection="1">
      <alignment horizontal="center"/>
      <protection locked="0"/>
    </xf>
    <xf numFmtId="0" fontId="8" fillId="4" borderId="10" xfId="0" applyFont="1" applyFill="1" applyBorder="1" applyAlignment="1" applyProtection="1">
      <alignment horizontal="center"/>
      <protection locked="0"/>
    </xf>
    <xf numFmtId="0" fontId="8" fillId="4" borderId="16" xfId="0" applyFont="1" applyFill="1" applyBorder="1" applyAlignment="1" applyProtection="1">
      <alignment horizontal="center"/>
      <protection locked="0"/>
    </xf>
    <xf numFmtId="0" fontId="31" fillId="0" borderId="27" xfId="0" applyFont="1" applyBorder="1" applyAlignment="1">
      <alignment horizontal="center" vertical="center" wrapText="1"/>
    </xf>
    <xf numFmtId="0" fontId="31" fillId="0" borderId="28" xfId="0" applyFont="1" applyBorder="1" applyAlignment="1">
      <alignment horizontal="center" vertical="center" wrapText="1"/>
    </xf>
    <xf numFmtId="0" fontId="31" fillId="0" borderId="29" xfId="0" applyFont="1" applyBorder="1" applyAlignment="1">
      <alignment horizontal="center" vertical="center" wrapText="1"/>
    </xf>
    <xf numFmtId="0" fontId="30" fillId="0" borderId="25" xfId="0" applyFont="1" applyBorder="1" applyAlignment="1">
      <alignment horizontal="justify" vertical="center" wrapText="1"/>
    </xf>
    <xf numFmtId="0" fontId="30" fillId="0" borderId="0" xfId="0" applyFont="1" applyAlignment="1">
      <alignment horizontal="justify" vertical="center" wrapText="1"/>
    </xf>
    <xf numFmtId="0" fontId="30" fillId="0" borderId="26" xfId="0" applyFont="1" applyBorder="1" applyAlignment="1">
      <alignment horizontal="justify" vertical="center" wrapText="1"/>
    </xf>
    <xf numFmtId="0" fontId="28" fillId="0" borderId="25" xfId="0" applyFont="1" applyBorder="1" applyAlignment="1">
      <alignment horizontal="justify" vertical="center" wrapText="1"/>
    </xf>
    <xf numFmtId="0" fontId="28" fillId="0" borderId="0" xfId="0" applyFont="1" applyAlignment="1">
      <alignment horizontal="justify" vertical="center" wrapText="1"/>
    </xf>
    <xf numFmtId="0" fontId="28" fillId="0" borderId="26" xfId="0" applyFont="1" applyBorder="1" applyAlignment="1">
      <alignment horizontal="justify" vertical="center" wrapText="1"/>
    </xf>
    <xf numFmtId="0" fontId="32" fillId="0" borderId="25" xfId="0" applyFont="1" applyBorder="1" applyAlignment="1">
      <alignment horizontal="justify" vertical="center" wrapText="1"/>
    </xf>
    <xf numFmtId="0" fontId="32" fillId="0" borderId="0" xfId="0" applyFont="1" applyAlignment="1">
      <alignment horizontal="justify" vertical="center" wrapText="1"/>
    </xf>
    <xf numFmtId="0" fontId="32" fillId="0" borderId="26" xfId="0" applyFont="1" applyBorder="1" applyAlignment="1">
      <alignment horizontal="justify" vertical="center" wrapText="1"/>
    </xf>
    <xf numFmtId="0" fontId="32" fillId="0" borderId="25" xfId="0" applyFont="1" applyBorder="1" applyAlignment="1">
      <alignment horizontal="center" vertical="center" wrapText="1"/>
    </xf>
    <xf numFmtId="0" fontId="32" fillId="0" borderId="0" xfId="0" applyFont="1" applyAlignment="1">
      <alignment horizontal="center" vertical="center" wrapText="1"/>
    </xf>
    <xf numFmtId="0" fontId="32" fillId="0" borderId="26" xfId="0" applyFont="1" applyBorder="1" applyAlignment="1">
      <alignment horizontal="center" vertical="center" wrapText="1"/>
    </xf>
    <xf numFmtId="0" fontId="28" fillId="0" borderId="9" xfId="0" applyFont="1" applyBorder="1" applyAlignment="1">
      <alignment horizontal="justify" vertical="center" wrapText="1"/>
    </xf>
    <xf numFmtId="0" fontId="19" fillId="0" borderId="25" xfId="0" applyFont="1" applyBorder="1" applyAlignment="1">
      <alignment horizontal="justify" vertical="center" wrapText="1"/>
    </xf>
    <xf numFmtId="0" fontId="19" fillId="0" borderId="0" xfId="0" applyFont="1" applyAlignment="1">
      <alignment horizontal="justify" vertical="center" wrapText="1"/>
    </xf>
    <xf numFmtId="0" fontId="19" fillId="0" borderId="26" xfId="0" applyFont="1" applyBorder="1" applyAlignment="1">
      <alignment horizontal="justify" vertical="center" wrapText="1"/>
    </xf>
    <xf numFmtId="0" fontId="33" fillId="14" borderId="9" xfId="0" applyFont="1" applyFill="1" applyBorder="1" applyAlignment="1">
      <alignment horizontal="center" vertical="center" wrapText="1"/>
    </xf>
    <xf numFmtId="0" fontId="29" fillId="0" borderId="9" xfId="0" applyFont="1" applyBorder="1" applyAlignment="1">
      <alignment horizontal="center" vertical="center" wrapText="1"/>
    </xf>
    <xf numFmtId="0" fontId="8" fillId="0" borderId="0" xfId="0" applyFont="1" applyAlignment="1">
      <alignment horizontal="left"/>
    </xf>
    <xf numFmtId="0" fontId="8" fillId="0" borderId="0" xfId="0" applyFont="1" applyAlignment="1">
      <alignment horizontal="center" vertical="center"/>
    </xf>
    <xf numFmtId="0" fontId="0" fillId="0" borderId="9" xfId="0" applyBorder="1" applyAlignment="1" applyProtection="1">
      <alignment horizontal="center"/>
      <protection locked="0"/>
    </xf>
    <xf numFmtId="0" fontId="8" fillId="4" borderId="9" xfId="0" applyFont="1" applyFill="1" applyBorder="1"/>
    <xf numFmtId="0" fontId="8" fillId="4" borderId="0" xfId="0" applyFont="1" applyFill="1" applyAlignment="1" applyProtection="1">
      <alignment horizontal="center"/>
      <protection locked="0"/>
    </xf>
    <xf numFmtId="0" fontId="14" fillId="0" borderId="0" xfId="8" applyAlignment="1">
      <alignment horizontal="left" vertical="top"/>
    </xf>
    <xf numFmtId="0" fontId="15" fillId="0" borderId="0" xfId="8" applyFont="1" applyAlignment="1">
      <alignment horizontal="left" vertical="top" wrapText="1"/>
    </xf>
    <xf numFmtId="0" fontId="16" fillId="0" borderId="18" xfId="8" applyFont="1" applyBorder="1" applyAlignment="1">
      <alignment horizontal="left" vertical="top" wrapText="1"/>
    </xf>
    <xf numFmtId="0" fontId="17" fillId="0" borderId="0" xfId="8" applyFont="1" applyAlignment="1">
      <alignment horizontal="left" vertical="top"/>
    </xf>
    <xf numFmtId="0" fontId="17" fillId="0" borderId="0" xfId="8" applyFont="1" applyAlignment="1">
      <alignment horizontal="left" vertical="top" indent="4"/>
    </xf>
  </cellXfs>
  <cellStyles count="9">
    <cellStyle name="Moneda [0] 2" xfId="5" xr:uid="{E8DC56E4-1D0B-4D4D-8C49-0C339D8E2C17}"/>
    <cellStyle name="Moneda 2" xfId="6" xr:uid="{CAB80967-48D1-4B4B-A6B2-EB47A58786F6}"/>
    <cellStyle name="Moneda 3" xfId="4" xr:uid="{88ED81E2-5A92-4D16-9001-FD2C57371472}"/>
    <cellStyle name="Moneda 4" xfId="7" xr:uid="{445B2F09-4B98-4837-B727-DDA8F38FC0A1}"/>
    <cellStyle name="Normal" xfId="0" builtinId="0"/>
    <cellStyle name="Normal 2" xfId="3" xr:uid="{E25C6C0E-A91D-4BD6-A4A2-20C330115CA0}"/>
    <cellStyle name="Normal 2 2" xfId="2" xr:uid="{00000000-0005-0000-0000-000002000000}"/>
    <cellStyle name="Normal 3" xfId="1" xr:uid="{00000000-0005-0000-0000-000003000000}"/>
    <cellStyle name="Normal 3 2" xfId="8" xr:uid="{C84234C4-07B7-49FD-A1D8-BE7736DFC506}"/>
  </cellStyles>
  <dxfs count="9">
    <dxf>
      <font>
        <color theme="0"/>
      </font>
    </dxf>
    <dxf>
      <font>
        <color theme="0"/>
      </font>
    </dxf>
    <dxf>
      <font>
        <color theme="0"/>
      </font>
    </dxf>
    <dxf>
      <font>
        <color theme="0"/>
      </font>
    </dxf>
    <dxf>
      <font>
        <color theme="2" tint="-9.9948118533890809E-2"/>
      </font>
    </dxf>
    <dxf>
      <font>
        <color theme="2" tint="-9.9948118533890809E-2"/>
      </font>
    </dxf>
    <dxf>
      <font>
        <color theme="2" tint="-9.9948118533890809E-2"/>
      </font>
    </dxf>
    <dxf>
      <font>
        <color theme="2" tint="-9.9948118533890809E-2"/>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1009650</xdr:colOff>
      <xdr:row>47</xdr:row>
      <xdr:rowOff>66674</xdr:rowOff>
    </xdr:from>
    <xdr:to>
      <xdr:col>2</xdr:col>
      <xdr:colOff>1792842</xdr:colOff>
      <xdr:row>51</xdr:row>
      <xdr:rowOff>95249</xdr:rowOff>
    </xdr:to>
    <xdr:pic>
      <xdr:nvPicPr>
        <xdr:cNvPr id="4" name="Imagen 3">
          <a:extLst>
            <a:ext uri="{FF2B5EF4-FFF2-40B4-BE49-F238E27FC236}">
              <a16:creationId xmlns:a16="http://schemas.microsoft.com/office/drawing/2014/main" id="{10BAAD2E-5F4E-4FA0-A91A-D9E3FECC4437}"/>
            </a:ext>
          </a:extLst>
        </xdr:cNvPr>
        <xdr:cNvPicPr>
          <a:picLocks noChangeAspect="1"/>
        </xdr:cNvPicPr>
      </xdr:nvPicPr>
      <xdr:blipFill rotWithShape="1">
        <a:blip xmlns:r="http://schemas.openxmlformats.org/officeDocument/2006/relationships" r:embed="rId1"/>
        <a:srcRect l="71153" t="43432" r="3531" b="49160"/>
        <a:stretch/>
      </xdr:blipFill>
      <xdr:spPr>
        <a:xfrm>
          <a:off x="1009650" y="9486899"/>
          <a:ext cx="4802742" cy="7905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1111904</xdr:colOff>
      <xdr:row>0</xdr:row>
      <xdr:rowOff>0</xdr:rowOff>
    </xdr:from>
    <xdr:to>
      <xdr:col>7</xdr:col>
      <xdr:colOff>1019737</xdr:colOff>
      <xdr:row>3</xdr:row>
      <xdr:rowOff>14893</xdr:rowOff>
    </xdr:to>
    <xdr:pic>
      <xdr:nvPicPr>
        <xdr:cNvPr id="4" name="Imagen 3">
          <a:extLst>
            <a:ext uri="{FF2B5EF4-FFF2-40B4-BE49-F238E27FC236}">
              <a16:creationId xmlns:a16="http://schemas.microsoft.com/office/drawing/2014/main" id="{9D1D954B-A84A-259E-B632-008329CE2EA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72463" y="0"/>
          <a:ext cx="1465450" cy="7320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12424</xdr:colOff>
      <xdr:row>4</xdr:row>
      <xdr:rowOff>3727</xdr:rowOff>
    </xdr:from>
    <xdr:to>
      <xdr:col>4</xdr:col>
      <xdr:colOff>0</xdr:colOff>
      <xdr:row>6</xdr:row>
      <xdr:rowOff>138388</xdr:rowOff>
    </xdr:to>
    <xdr:pic>
      <xdr:nvPicPr>
        <xdr:cNvPr id="2" name="Imagen 1">
          <a:extLst>
            <a:ext uri="{FF2B5EF4-FFF2-40B4-BE49-F238E27FC236}">
              <a16:creationId xmlns:a16="http://schemas.microsoft.com/office/drawing/2014/main" id="{164BAF17-E00F-4003-A54E-0245D31C1784}"/>
            </a:ext>
          </a:extLst>
        </xdr:cNvPr>
        <xdr:cNvPicPr>
          <a:picLocks noChangeAspect="1"/>
        </xdr:cNvPicPr>
      </xdr:nvPicPr>
      <xdr:blipFill rotWithShape="1">
        <a:blip xmlns:r="http://schemas.openxmlformats.org/officeDocument/2006/relationships" r:embed="rId1"/>
        <a:srcRect l="71311" t="58619" r="4415" b="36473"/>
        <a:stretch/>
      </xdr:blipFill>
      <xdr:spPr>
        <a:xfrm>
          <a:off x="12424" y="765727"/>
          <a:ext cx="4534728" cy="5156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hyperlink" Target="http://www.presidencia.gov.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15"/>
  <sheetViews>
    <sheetView showGridLines="0" tabSelected="1" view="pageLayout" zoomScale="118" zoomScaleNormal="100" zoomScaleSheetLayoutView="100" zoomScalePageLayoutView="118" workbookViewId="0">
      <selection activeCell="D10" sqref="D10:K10"/>
    </sheetView>
  </sheetViews>
  <sheetFormatPr baseColWidth="10" defaultColWidth="11.42578125" defaultRowHeight="15" x14ac:dyDescent="0.25"/>
  <cols>
    <col min="1" max="2" width="3.140625" customWidth="1"/>
    <col min="3" max="3" width="7.140625" customWidth="1"/>
    <col min="4" max="4" width="15.28515625" customWidth="1"/>
    <col min="6" max="6" width="8.42578125" customWidth="1"/>
    <col min="14" max="15" width="3.140625" customWidth="1"/>
  </cols>
  <sheetData>
    <row r="1" spans="2:14" ht="7.5" customHeight="1" thickBot="1" x14ac:dyDescent="0.3"/>
    <row r="2" spans="2:14" ht="7.5" customHeight="1" thickTop="1" x14ac:dyDescent="0.25">
      <c r="B2" s="1"/>
      <c r="C2" s="2"/>
      <c r="D2" s="2"/>
      <c r="E2" s="2"/>
      <c r="F2" s="2"/>
      <c r="G2" s="2"/>
      <c r="H2" s="2"/>
      <c r="I2" s="2"/>
      <c r="J2" s="2"/>
      <c r="K2" s="2"/>
      <c r="L2" s="2"/>
      <c r="M2" s="2"/>
      <c r="N2" s="3"/>
    </row>
    <row r="3" spans="2:14" ht="23.25" customHeight="1" x14ac:dyDescent="0.25">
      <c r="B3" s="4"/>
      <c r="C3" s="102"/>
      <c r="D3" s="102"/>
      <c r="E3" s="102"/>
      <c r="F3" s="102"/>
      <c r="N3" s="5"/>
    </row>
    <row r="4" spans="2:14" x14ac:dyDescent="0.25">
      <c r="B4" s="4"/>
      <c r="C4" s="94"/>
      <c r="D4" s="95"/>
      <c r="E4" s="94"/>
      <c r="F4" s="96"/>
      <c r="N4" s="5"/>
    </row>
    <row r="5" spans="2:14" x14ac:dyDescent="0.25">
      <c r="B5" s="4"/>
      <c r="D5" s="97" t="s">
        <v>164</v>
      </c>
      <c r="E5" s="98"/>
      <c r="F5" s="98"/>
      <c r="G5" s="98"/>
      <c r="H5" s="98"/>
      <c r="I5" s="98"/>
      <c r="J5" s="98"/>
      <c r="K5" s="98"/>
      <c r="L5" s="98"/>
      <c r="N5" s="5"/>
    </row>
    <row r="6" spans="2:14" x14ac:dyDescent="0.25">
      <c r="B6" s="4"/>
      <c r="D6" s="97" t="s">
        <v>0</v>
      </c>
      <c r="E6" s="97"/>
      <c r="F6" s="97"/>
      <c r="G6" s="97"/>
      <c r="H6" s="97"/>
      <c r="I6" s="97"/>
      <c r="J6" s="97"/>
      <c r="K6" s="97"/>
      <c r="L6" s="97"/>
      <c r="N6" s="5"/>
    </row>
    <row r="7" spans="2:14" x14ac:dyDescent="0.25">
      <c r="B7" s="4"/>
      <c r="D7" s="99"/>
      <c r="E7" s="99"/>
      <c r="F7" s="99"/>
      <c r="G7" s="99"/>
      <c r="H7" s="99"/>
      <c r="I7" s="99"/>
      <c r="J7" s="99"/>
      <c r="K7" s="99"/>
      <c r="L7" s="99"/>
      <c r="N7" s="5"/>
    </row>
    <row r="8" spans="2:14" x14ac:dyDescent="0.25">
      <c r="B8" s="4"/>
      <c r="N8" s="5"/>
    </row>
    <row r="9" spans="2:14" ht="15" customHeight="1" x14ac:dyDescent="0.25">
      <c r="B9" s="4"/>
      <c r="N9" s="5"/>
    </row>
    <row r="10" spans="2:14" ht="90" customHeight="1" x14ac:dyDescent="0.25">
      <c r="B10" s="4"/>
      <c r="D10" s="100" t="s">
        <v>1</v>
      </c>
      <c r="E10" s="101"/>
      <c r="F10" s="101"/>
      <c r="G10" s="101"/>
      <c r="H10" s="101"/>
      <c r="I10" s="101"/>
      <c r="J10" s="101"/>
      <c r="K10" s="101"/>
      <c r="N10" s="5"/>
    </row>
    <row r="11" spans="2:14" x14ac:dyDescent="0.25">
      <c r="B11" s="4"/>
      <c r="N11" s="5"/>
    </row>
    <row r="12" spans="2:14" x14ac:dyDescent="0.25">
      <c r="B12" s="4"/>
      <c r="N12" s="5"/>
    </row>
    <row r="13" spans="2:14" x14ac:dyDescent="0.25">
      <c r="B13" s="4"/>
      <c r="N13" s="5"/>
    </row>
    <row r="14" spans="2:14" ht="15.75" thickBot="1" x14ac:dyDescent="0.3">
      <c r="B14" s="6"/>
      <c r="C14" s="7"/>
      <c r="D14" s="7"/>
      <c r="E14" s="7"/>
      <c r="F14" s="7"/>
      <c r="G14" s="7"/>
      <c r="H14" s="7"/>
      <c r="I14" s="7"/>
      <c r="J14" s="7"/>
      <c r="K14" s="7"/>
      <c r="L14" s="7"/>
      <c r="M14" s="7"/>
      <c r="N14" s="8"/>
    </row>
    <row r="15" spans="2:14" ht="15.75" thickTop="1" x14ac:dyDescent="0.25"/>
  </sheetData>
  <mergeCells count="5">
    <mergeCell ref="D5:L5"/>
    <mergeCell ref="D6:L6"/>
    <mergeCell ref="D7:L7"/>
    <mergeCell ref="D10:K10"/>
    <mergeCell ref="C3:F3"/>
  </mergeCells>
  <pageMargins left="0.11811023622047245" right="0.11811023622047245" top="0.18503937007874013" bottom="0.15748031496062992" header="0.31496062992125984" footer="0.31496062992125984"/>
  <pageSetup paperSize="9"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B64D3-2AA5-4FAF-A267-2FF722C0F157}">
  <sheetPr>
    <pageSetUpPr fitToPage="1"/>
  </sheetPr>
  <dimension ref="A1:J58"/>
  <sheetViews>
    <sheetView view="pageBreakPreview" topLeftCell="A34" zoomScale="85" zoomScaleNormal="100" zoomScaleSheetLayoutView="85" workbookViewId="0">
      <selection activeCell="B53" sqref="B53"/>
    </sheetView>
  </sheetViews>
  <sheetFormatPr baseColWidth="10" defaultColWidth="11.42578125" defaultRowHeight="15" x14ac:dyDescent="0.25"/>
  <cols>
    <col min="1" max="3" width="30.140625" customWidth="1"/>
    <col min="4" max="4" width="13" customWidth="1"/>
    <col min="5" max="5" width="11.7109375" bestFit="1" customWidth="1"/>
  </cols>
  <sheetData>
    <row r="1" spans="1:10" ht="18.75" x14ac:dyDescent="0.3">
      <c r="A1" s="119" t="s">
        <v>143</v>
      </c>
      <c r="B1" s="119"/>
      <c r="C1" s="119"/>
      <c r="D1" s="119"/>
      <c r="E1" s="119"/>
      <c r="F1" s="35"/>
      <c r="G1" s="35"/>
      <c r="H1" s="35"/>
      <c r="I1" s="35"/>
      <c r="J1" s="35"/>
    </row>
    <row r="2" spans="1:10" x14ac:dyDescent="0.25">
      <c r="A2" s="9"/>
      <c r="B2" s="9"/>
      <c r="C2" s="9"/>
      <c r="D2" s="9"/>
      <c r="E2" s="9"/>
    </row>
    <row r="3" spans="1:10" ht="14.45" customHeight="1" x14ac:dyDescent="0.25">
      <c r="A3" s="15" t="s">
        <v>3</v>
      </c>
      <c r="B3" s="91" t="s">
        <v>139</v>
      </c>
      <c r="C3" s="91"/>
      <c r="D3" s="91"/>
      <c r="E3" s="91"/>
    </row>
    <row r="4" spans="1:10" x14ac:dyDescent="0.25">
      <c r="A4" s="15" t="s">
        <v>4</v>
      </c>
      <c r="B4" s="118">
        <f>'Contratos RUP 8B'!D8</f>
        <v>0</v>
      </c>
      <c r="C4" s="118"/>
      <c r="D4" s="118"/>
      <c r="E4" s="118"/>
    </row>
    <row r="5" spans="1:10" x14ac:dyDescent="0.25">
      <c r="A5" s="15" t="s">
        <v>5</v>
      </c>
      <c r="B5" s="118">
        <f>'Contratos RUP 8B'!D9</f>
        <v>0</v>
      </c>
      <c r="C5" s="118"/>
      <c r="D5" s="118"/>
      <c r="E5" s="118"/>
    </row>
    <row r="6" spans="1:10" x14ac:dyDescent="0.25">
      <c r="A6" s="15"/>
      <c r="B6" s="15"/>
      <c r="C6" s="15"/>
      <c r="D6" s="9"/>
      <c r="E6" s="9"/>
    </row>
    <row r="7" spans="1:10" x14ac:dyDescent="0.25">
      <c r="A7" s="19" t="s">
        <v>16</v>
      </c>
      <c r="B7" s="18" t="s">
        <v>17</v>
      </c>
      <c r="C7" s="130" t="s">
        <v>18</v>
      </c>
      <c r="D7" s="130"/>
      <c r="E7" s="130"/>
    </row>
    <row r="8" spans="1:10" x14ac:dyDescent="0.25">
      <c r="A8" s="45" t="s">
        <v>19</v>
      </c>
      <c r="B8" s="46">
        <v>120</v>
      </c>
      <c r="C8" s="43" t="s">
        <v>20</v>
      </c>
      <c r="D8" s="131">
        <v>2023</v>
      </c>
      <c r="E8" s="131"/>
    </row>
    <row r="9" spans="1:10" x14ac:dyDescent="0.25">
      <c r="A9" s="47" t="s">
        <v>21</v>
      </c>
      <c r="B9" s="46">
        <v>40</v>
      </c>
      <c r="C9" s="43" t="s">
        <v>22</v>
      </c>
      <c r="D9" s="132">
        <v>89993228</v>
      </c>
      <c r="E9" s="132"/>
    </row>
    <row r="10" spans="1:10" x14ac:dyDescent="0.25">
      <c r="A10" s="48" t="s">
        <v>23</v>
      </c>
      <c r="B10" s="46">
        <v>40</v>
      </c>
      <c r="C10" s="43" t="s">
        <v>24</v>
      </c>
      <c r="D10" s="133">
        <f>ROUND(D9/(VLOOKUP(D8,Sheet1!A7:C46,3,FALSE)),2)</f>
        <v>77.58</v>
      </c>
      <c r="E10" s="133"/>
    </row>
    <row r="11" spans="1:10" x14ac:dyDescent="0.25">
      <c r="A11" s="16" t="s">
        <v>25</v>
      </c>
      <c r="B11" s="18">
        <f>SUM(B8:B10)</f>
        <v>200</v>
      </c>
      <c r="C11" s="9"/>
      <c r="D11" s="9"/>
      <c r="E11" s="9"/>
    </row>
    <row r="12" spans="1:10" x14ac:dyDescent="0.25">
      <c r="A12" s="9"/>
      <c r="B12" s="9"/>
      <c r="C12" s="9"/>
      <c r="D12" s="9"/>
      <c r="E12" s="9"/>
    </row>
    <row r="13" spans="1:10" x14ac:dyDescent="0.25">
      <c r="A13" s="107" t="s">
        <v>26</v>
      </c>
      <c r="B13" s="107"/>
      <c r="C13" s="107"/>
      <c r="D13" s="107"/>
      <c r="E13" s="107"/>
    </row>
    <row r="14" spans="1:10" ht="30" x14ac:dyDescent="0.25">
      <c r="A14" s="50" t="s">
        <v>27</v>
      </c>
      <c r="B14" s="114" t="s">
        <v>28</v>
      </c>
      <c r="C14" s="114"/>
      <c r="D14" s="114" t="s">
        <v>29</v>
      </c>
      <c r="E14" s="114"/>
    </row>
    <row r="15" spans="1:10" ht="24" customHeight="1" x14ac:dyDescent="0.25">
      <c r="A15" s="51" t="s">
        <v>30</v>
      </c>
      <c r="B15" s="115" t="s">
        <v>31</v>
      </c>
      <c r="C15" s="115"/>
      <c r="D15" s="116"/>
      <c r="E15" s="116"/>
    </row>
    <row r="16" spans="1:10" ht="24" customHeight="1" x14ac:dyDescent="0.25">
      <c r="A16" s="51" t="s">
        <v>32</v>
      </c>
      <c r="B16" s="115" t="s">
        <v>33</v>
      </c>
      <c r="C16" s="115"/>
      <c r="D16" s="116"/>
      <c r="E16" s="116"/>
    </row>
    <row r="17" spans="1:5" ht="24" customHeight="1" x14ac:dyDescent="0.25">
      <c r="A17" s="51" t="s">
        <v>34</v>
      </c>
      <c r="B17" s="115" t="s">
        <v>35</v>
      </c>
      <c r="C17" s="115"/>
      <c r="D17" s="116"/>
      <c r="E17" s="116"/>
    </row>
    <row r="18" spans="1:5" x14ac:dyDescent="0.25">
      <c r="A18" s="114" t="s">
        <v>36</v>
      </c>
      <c r="B18" s="114"/>
      <c r="C18" s="114"/>
      <c r="D18" s="117">
        <f>MAX(D15:E17)</f>
        <v>0</v>
      </c>
      <c r="E18" s="117"/>
    </row>
    <row r="19" spans="1:5" x14ac:dyDescent="0.25">
      <c r="A19" s="9"/>
      <c r="B19" s="9"/>
      <c r="C19" s="9"/>
      <c r="D19" s="9"/>
      <c r="E19" s="9"/>
    </row>
    <row r="20" spans="1:5" x14ac:dyDescent="0.25">
      <c r="A20" s="124" t="s">
        <v>37</v>
      </c>
      <c r="B20" s="124"/>
      <c r="C20" s="124"/>
      <c r="D20" s="124"/>
      <c r="E20" s="124"/>
    </row>
    <row r="21" spans="1:5" ht="15" customHeight="1" x14ac:dyDescent="0.25">
      <c r="A21" s="108" t="s">
        <v>38</v>
      </c>
      <c r="B21" s="109"/>
      <c r="C21" s="110"/>
      <c r="D21" s="67"/>
      <c r="E21" s="104">
        <f>IF(D21&gt;0,(ROUND((D21/($D$10*D22)),2)),0)</f>
        <v>0</v>
      </c>
    </row>
    <row r="22" spans="1:5" ht="15" customHeight="1" x14ac:dyDescent="0.25">
      <c r="A22" s="111" t="s">
        <v>39</v>
      </c>
      <c r="B22" s="112"/>
      <c r="C22" s="113"/>
      <c r="D22" s="52"/>
      <c r="E22" s="105"/>
    </row>
    <row r="23" spans="1:5" x14ac:dyDescent="0.25">
      <c r="A23" s="125" t="s">
        <v>140</v>
      </c>
      <c r="B23" s="126"/>
      <c r="C23" s="126"/>
      <c r="D23" s="127"/>
      <c r="E23" s="106"/>
    </row>
    <row r="24" spans="1:5" x14ac:dyDescent="0.25">
      <c r="A24" s="50" t="s">
        <v>40</v>
      </c>
      <c r="B24" s="50" t="s">
        <v>41</v>
      </c>
      <c r="C24" s="114" t="s">
        <v>42</v>
      </c>
      <c r="D24" s="114"/>
      <c r="E24" s="50" t="s">
        <v>42</v>
      </c>
    </row>
    <row r="25" spans="1:5" x14ac:dyDescent="0.25">
      <c r="A25" s="51">
        <v>0</v>
      </c>
      <c r="B25" s="51">
        <v>3</v>
      </c>
      <c r="C25" s="103">
        <v>60</v>
      </c>
      <c r="D25" s="103"/>
      <c r="E25" s="128"/>
    </row>
    <row r="26" spans="1:5" x14ac:dyDescent="0.25">
      <c r="A26" s="51">
        <v>3</v>
      </c>
      <c r="B26" s="51">
        <v>6</v>
      </c>
      <c r="C26" s="103">
        <v>80</v>
      </c>
      <c r="D26" s="103"/>
      <c r="E26" s="128"/>
    </row>
    <row r="27" spans="1:5" x14ac:dyDescent="0.25">
      <c r="A27" s="51">
        <v>6</v>
      </c>
      <c r="B27" s="51">
        <v>10</v>
      </c>
      <c r="C27" s="103">
        <v>100</v>
      </c>
      <c r="D27" s="103"/>
      <c r="E27" s="128"/>
    </row>
    <row r="28" spans="1:5" x14ac:dyDescent="0.25">
      <c r="A28" s="51">
        <v>10</v>
      </c>
      <c r="B28" s="51" t="s">
        <v>43</v>
      </c>
      <c r="C28" s="103">
        <v>120</v>
      </c>
      <c r="D28" s="103"/>
      <c r="E28" s="128"/>
    </row>
    <row r="29" spans="1:5" x14ac:dyDescent="0.25">
      <c r="A29" s="9"/>
      <c r="B29" s="9"/>
      <c r="C29" s="9"/>
      <c r="D29" s="9"/>
      <c r="E29" s="9"/>
    </row>
    <row r="30" spans="1:5" x14ac:dyDescent="0.25">
      <c r="A30" s="121" t="s">
        <v>44</v>
      </c>
      <c r="B30" s="121"/>
      <c r="C30" s="121"/>
      <c r="D30" s="121"/>
      <c r="E30" s="121"/>
    </row>
    <row r="31" spans="1:5" x14ac:dyDescent="0.25">
      <c r="A31" s="122" t="str">
        <f>CONCATENATE("Experiencia (Individual o Consorciado) ")</f>
        <v xml:space="preserve">Experiencia (Individual o Consorciado) </v>
      </c>
      <c r="B31" s="122"/>
      <c r="C31" s="122"/>
      <c r="D31" s="122"/>
      <c r="E31" s="122"/>
    </row>
    <row r="32" spans="1:5" x14ac:dyDescent="0.25">
      <c r="A32" s="53" t="s">
        <v>45</v>
      </c>
      <c r="B32" s="123"/>
      <c r="C32" s="123"/>
      <c r="D32" s="123"/>
      <c r="E32" s="123"/>
    </row>
    <row r="33" spans="1:5" x14ac:dyDescent="0.25">
      <c r="A33" s="53" t="s">
        <v>46</v>
      </c>
      <c r="B33" s="123"/>
      <c r="C33" s="123"/>
      <c r="D33" s="123"/>
      <c r="E33" s="123"/>
    </row>
    <row r="34" spans="1:5" x14ac:dyDescent="0.25">
      <c r="A34" s="141" t="s">
        <v>141</v>
      </c>
      <c r="B34" s="142"/>
      <c r="C34" s="143"/>
      <c r="D34" s="144">
        <f>IF(B32&gt;0,(ROUND((B32/B33),4)),0)</f>
        <v>0</v>
      </c>
      <c r="E34" s="145"/>
    </row>
    <row r="35" spans="1:5" x14ac:dyDescent="0.25">
      <c r="A35" s="50" t="s">
        <v>47</v>
      </c>
      <c r="B35" s="50" t="s">
        <v>48</v>
      </c>
      <c r="C35" s="114" t="s">
        <v>49</v>
      </c>
      <c r="D35" s="114"/>
      <c r="E35" s="50" t="s">
        <v>42</v>
      </c>
    </row>
    <row r="36" spans="1:5" x14ac:dyDescent="0.25">
      <c r="A36" s="51">
        <v>0</v>
      </c>
      <c r="B36" s="51">
        <v>0.5</v>
      </c>
      <c r="C36" s="103">
        <v>20</v>
      </c>
      <c r="D36" s="103"/>
      <c r="E36" s="128"/>
    </row>
    <row r="37" spans="1:5" x14ac:dyDescent="0.25">
      <c r="A37" s="51">
        <v>0.5</v>
      </c>
      <c r="B37" s="51">
        <v>0.75</v>
      </c>
      <c r="C37" s="103">
        <v>25</v>
      </c>
      <c r="D37" s="103"/>
      <c r="E37" s="128"/>
    </row>
    <row r="38" spans="1:5" x14ac:dyDescent="0.25">
      <c r="A38" s="51">
        <v>0.75</v>
      </c>
      <c r="B38" s="51">
        <v>1</v>
      </c>
      <c r="C38" s="103">
        <v>30</v>
      </c>
      <c r="D38" s="103"/>
      <c r="E38" s="128"/>
    </row>
    <row r="39" spans="1:5" x14ac:dyDescent="0.25">
      <c r="A39" s="51">
        <v>1</v>
      </c>
      <c r="B39" s="51">
        <v>1.5</v>
      </c>
      <c r="C39" s="103">
        <v>35</v>
      </c>
      <c r="D39" s="103"/>
      <c r="E39" s="128"/>
    </row>
    <row r="40" spans="1:5" x14ac:dyDescent="0.25">
      <c r="A40" s="51">
        <v>1.5</v>
      </c>
      <c r="B40" s="51"/>
      <c r="C40" s="103">
        <v>40</v>
      </c>
      <c r="D40" s="103"/>
      <c r="E40" s="128"/>
    </row>
    <row r="41" spans="1:5" x14ac:dyDescent="0.25">
      <c r="A41" s="9"/>
      <c r="B41" s="9"/>
      <c r="C41" s="9"/>
      <c r="D41" s="9"/>
      <c r="E41" s="9"/>
    </row>
    <row r="42" spans="1:5" x14ac:dyDescent="0.25">
      <c r="A42" s="120" t="s">
        <v>142</v>
      </c>
      <c r="B42" s="120"/>
      <c r="C42" s="120"/>
      <c r="D42" s="120"/>
      <c r="E42" s="120"/>
    </row>
    <row r="43" spans="1:5" x14ac:dyDescent="0.25">
      <c r="A43" s="134" t="s">
        <v>50</v>
      </c>
      <c r="B43" s="135"/>
      <c r="C43" s="135"/>
      <c r="D43" s="136"/>
      <c r="E43" s="54"/>
    </row>
    <row r="44" spans="1:5" ht="30" x14ac:dyDescent="0.25">
      <c r="A44" s="114" t="s">
        <v>51</v>
      </c>
      <c r="B44" s="50" t="s">
        <v>52</v>
      </c>
      <c r="C44" s="50" t="s">
        <v>53</v>
      </c>
      <c r="D44" s="50" t="s">
        <v>49</v>
      </c>
      <c r="E44" s="50" t="s">
        <v>42</v>
      </c>
    </row>
    <row r="45" spans="1:5" x14ac:dyDescent="0.25">
      <c r="A45" s="114"/>
      <c r="B45" s="55">
        <v>1</v>
      </c>
      <c r="C45" s="55">
        <v>5</v>
      </c>
      <c r="D45" s="55">
        <v>20</v>
      </c>
      <c r="E45" s="137" cm="1">
        <f t="array" ref="E45">IF($E43&gt;0,(_xlfn.IFS($E43=1,$D45,$E43=2,$D45,$E43=3,$D45,$E43=4,$D45,$E43=5,$D45,$E43=6,$D46,$E43=7,$D46,$E43=8,$D46,$E43=9,$D46,$E43=10,$D46,$E43&gt;=$B47,$D47)),0)</f>
        <v>0</v>
      </c>
    </row>
    <row r="46" spans="1:5" x14ac:dyDescent="0.25">
      <c r="A46" s="114"/>
      <c r="B46" s="55">
        <v>6</v>
      </c>
      <c r="C46" s="55">
        <v>10</v>
      </c>
      <c r="D46" s="55">
        <v>30</v>
      </c>
      <c r="E46" s="137"/>
    </row>
    <row r="47" spans="1:5" x14ac:dyDescent="0.25">
      <c r="A47" s="114"/>
      <c r="B47" s="55">
        <v>11</v>
      </c>
      <c r="C47" s="55" t="s">
        <v>43</v>
      </c>
      <c r="D47" s="55">
        <v>40</v>
      </c>
      <c r="E47" s="137"/>
    </row>
    <row r="48" spans="1:5" x14ac:dyDescent="0.25">
      <c r="A48" s="9"/>
      <c r="B48" s="9"/>
      <c r="C48" s="9"/>
      <c r="D48" s="9"/>
      <c r="E48" s="9"/>
    </row>
    <row r="49" spans="1:5" x14ac:dyDescent="0.25">
      <c r="A49" s="9"/>
      <c r="B49" s="9"/>
      <c r="C49" s="9"/>
      <c r="D49" s="9"/>
      <c r="E49" s="9"/>
    </row>
    <row r="50" spans="1:5" x14ac:dyDescent="0.25">
      <c r="A50" s="9"/>
      <c r="B50" s="9"/>
      <c r="C50" s="9"/>
      <c r="D50" s="9"/>
      <c r="E50" s="9"/>
    </row>
    <row r="51" spans="1:5" x14ac:dyDescent="0.25">
      <c r="A51" s="9"/>
      <c r="B51" s="9"/>
      <c r="C51" s="9"/>
      <c r="D51" s="9"/>
      <c r="E51" s="9"/>
    </row>
    <row r="52" spans="1:5" x14ac:dyDescent="0.25">
      <c r="A52" s="9"/>
      <c r="B52" s="9"/>
      <c r="C52" s="9"/>
      <c r="D52" s="9"/>
      <c r="E52" s="9"/>
    </row>
    <row r="53" spans="1:5" x14ac:dyDescent="0.25">
      <c r="A53" s="44" t="s">
        <v>36</v>
      </c>
      <c r="B53" s="49">
        <f>D18*((E25+E36+E45)/100)</f>
        <v>0</v>
      </c>
      <c r="C53" s="138" t="s">
        <v>54</v>
      </c>
      <c r="D53" s="139">
        <f>B53-B54</f>
        <v>0</v>
      </c>
      <c r="E53" s="140"/>
    </row>
    <row r="54" spans="1:5" x14ac:dyDescent="0.25">
      <c r="A54" s="43" t="s">
        <v>55</v>
      </c>
      <c r="B54" s="49">
        <f>'Saldo Contrato Ejecución 8C'!J52</f>
        <v>0</v>
      </c>
      <c r="C54" s="138"/>
      <c r="D54" s="140"/>
      <c r="E54" s="140"/>
    </row>
    <row r="56" spans="1:5" ht="26.25" customHeight="1" x14ac:dyDescent="0.25">
      <c r="A56" s="129" t="s">
        <v>160</v>
      </c>
      <c r="B56" s="129"/>
      <c r="C56" s="129"/>
      <c r="D56" s="129"/>
      <c r="E56" s="129"/>
    </row>
    <row r="57" spans="1:5" ht="26.25" customHeight="1" x14ac:dyDescent="0.25">
      <c r="A57" s="129"/>
      <c r="B57" s="129"/>
      <c r="C57" s="129"/>
      <c r="D57" s="129"/>
      <c r="E57" s="129"/>
    </row>
    <row r="58" spans="1:5" ht="26.25" customHeight="1" x14ac:dyDescent="0.25">
      <c r="A58" s="129"/>
      <c r="B58" s="129"/>
      <c r="C58" s="129"/>
      <c r="D58" s="129"/>
      <c r="E58" s="129"/>
    </row>
  </sheetData>
  <sheetProtection selectLockedCells="1"/>
  <mergeCells count="49">
    <mergeCell ref="C37:D37"/>
    <mergeCell ref="C38:D38"/>
    <mergeCell ref="A56:E58"/>
    <mergeCell ref="C7:E7"/>
    <mergeCell ref="D8:E8"/>
    <mergeCell ref="D9:E9"/>
    <mergeCell ref="D10:E10"/>
    <mergeCell ref="A43:D43"/>
    <mergeCell ref="A44:A47"/>
    <mergeCell ref="E45:E47"/>
    <mergeCell ref="C53:C54"/>
    <mergeCell ref="D53:E54"/>
    <mergeCell ref="A34:C34"/>
    <mergeCell ref="D34:E34"/>
    <mergeCell ref="C35:D35"/>
    <mergeCell ref="C36:D36"/>
    <mergeCell ref="E36:E40"/>
    <mergeCell ref="D18:E18"/>
    <mergeCell ref="B4:E4"/>
    <mergeCell ref="B5:E5"/>
    <mergeCell ref="A1:E1"/>
    <mergeCell ref="A42:E42"/>
    <mergeCell ref="A30:E30"/>
    <mergeCell ref="A31:E31"/>
    <mergeCell ref="B32:E32"/>
    <mergeCell ref="B33:E33"/>
    <mergeCell ref="A20:E20"/>
    <mergeCell ref="A23:D23"/>
    <mergeCell ref="C24:D24"/>
    <mergeCell ref="C25:D25"/>
    <mergeCell ref="E25:E28"/>
    <mergeCell ref="C26:D26"/>
    <mergeCell ref="C27:D27"/>
    <mergeCell ref="C39:D39"/>
    <mergeCell ref="C40:D40"/>
    <mergeCell ref="C28:D28"/>
    <mergeCell ref="E21:E23"/>
    <mergeCell ref="A13:E13"/>
    <mergeCell ref="A21:C21"/>
    <mergeCell ref="A22:C22"/>
    <mergeCell ref="B14:C14"/>
    <mergeCell ref="B15:C15"/>
    <mergeCell ref="B16:C16"/>
    <mergeCell ref="B17:C17"/>
    <mergeCell ref="D14:E14"/>
    <mergeCell ref="D15:E15"/>
    <mergeCell ref="D16:E16"/>
    <mergeCell ref="D17:E17"/>
    <mergeCell ref="A18:C18"/>
  </mergeCells>
  <conditionalFormatting sqref="B3:E5">
    <cfRule type="cellIs" dxfId="8" priority="1" operator="equal">
      <formula>0</formula>
    </cfRule>
  </conditionalFormatting>
  <conditionalFormatting sqref="D34">
    <cfRule type="cellIs" dxfId="7" priority="8" operator="equal">
      <formula>0</formula>
    </cfRule>
  </conditionalFormatting>
  <conditionalFormatting sqref="E21">
    <cfRule type="cellIs" dxfId="6" priority="12" operator="equal">
      <formula>0</formula>
    </cfRule>
  </conditionalFormatting>
  <conditionalFormatting sqref="E43">
    <cfRule type="cellIs" dxfId="5" priority="3" operator="equal">
      <formula>0</formula>
    </cfRule>
  </conditionalFormatting>
  <conditionalFormatting sqref="E45:E47">
    <cfRule type="cellIs" dxfId="4" priority="2" operator="equal">
      <formula>0</formula>
    </cfRule>
  </conditionalFormatting>
  <dataValidations disablePrompts="1" count="2">
    <dataValidation type="whole" allowBlank="1" showInputMessage="1" showErrorMessage="1" sqref="E36:E40" xr:uid="{4BE552D5-9BF7-4880-B0E7-ADFFC751109A}">
      <formula1>20</formula1>
      <formula2>40</formula2>
    </dataValidation>
    <dataValidation type="whole" allowBlank="1" showInputMessage="1" showErrorMessage="1" sqref="E45:E47" xr:uid="{CC451BB3-CF5E-4F7E-BB45-D20CA15B9F43}">
      <formula1>0</formula1>
      <formula2>40</formula2>
    </dataValidation>
  </dataValidations>
  <pageMargins left="0.7" right="0.7" top="0.75" bottom="0.75" header="0.3" footer="0.3"/>
  <pageSetup scale="7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B3C45-49CB-47B9-BD1F-8DFC0E9CD6E5}">
  <sheetPr>
    <pageSetUpPr fitToPage="1"/>
  </sheetPr>
  <dimension ref="A2:I127"/>
  <sheetViews>
    <sheetView view="pageBreakPreview" topLeftCell="A90" zoomScale="85" zoomScaleNormal="100" zoomScaleSheetLayoutView="85" workbookViewId="0">
      <selection activeCell="E6" sqref="E6"/>
    </sheetView>
  </sheetViews>
  <sheetFormatPr baseColWidth="10" defaultColWidth="11.42578125" defaultRowHeight="15" x14ac:dyDescent="0.25"/>
  <cols>
    <col min="1" max="1" width="6.42578125" style="37" bestFit="1" customWidth="1"/>
    <col min="2" max="2" width="10.85546875" style="38" bestFit="1" customWidth="1"/>
    <col min="3" max="3" width="28.140625" style="38" customWidth="1"/>
    <col min="4" max="4" width="20.7109375" style="37" customWidth="1"/>
    <col min="5" max="5" width="20.7109375" style="76" customWidth="1"/>
    <col min="6" max="6" width="20.7109375" style="68" customWidth="1"/>
    <col min="7" max="7" width="23.28515625" style="78" bestFit="1" customWidth="1"/>
    <col min="8" max="8" width="18" style="38" bestFit="1" customWidth="1"/>
    <col min="9" max="258" width="11.42578125" style="38"/>
    <col min="259" max="259" width="6.42578125" style="38" bestFit="1" customWidth="1"/>
    <col min="260" max="261" width="28.140625" style="38" customWidth="1"/>
    <col min="262" max="262" width="20.7109375" style="38" customWidth="1"/>
    <col min="263" max="263" width="23.28515625" style="38" bestFit="1" customWidth="1"/>
    <col min="264" max="264" width="30.85546875" style="38" customWidth="1"/>
    <col min="265" max="514" width="11.42578125" style="38"/>
    <col min="515" max="515" width="6.42578125" style="38" bestFit="1" customWidth="1"/>
    <col min="516" max="517" width="28.140625" style="38" customWidth="1"/>
    <col min="518" max="518" width="20.7109375" style="38" customWidth="1"/>
    <col min="519" max="519" width="23.28515625" style="38" bestFit="1" customWidth="1"/>
    <col min="520" max="520" width="30.85546875" style="38" customWidth="1"/>
    <col min="521" max="770" width="11.42578125" style="38"/>
    <col min="771" max="771" width="6.42578125" style="38" bestFit="1" customWidth="1"/>
    <col min="772" max="773" width="28.140625" style="38" customWidth="1"/>
    <col min="774" max="774" width="20.7109375" style="38" customWidth="1"/>
    <col min="775" max="775" width="23.28515625" style="38" bestFit="1" customWidth="1"/>
    <col min="776" max="776" width="30.85546875" style="38" customWidth="1"/>
    <col min="777" max="1026" width="11.42578125" style="38"/>
    <col min="1027" max="1027" width="6.42578125" style="38" bestFit="1" customWidth="1"/>
    <col min="1028" max="1029" width="28.140625" style="38" customWidth="1"/>
    <col min="1030" max="1030" width="20.7109375" style="38" customWidth="1"/>
    <col min="1031" max="1031" width="23.28515625" style="38" bestFit="1" customWidth="1"/>
    <col min="1032" max="1032" width="30.85546875" style="38" customWidth="1"/>
    <col min="1033" max="1282" width="11.42578125" style="38"/>
    <col min="1283" max="1283" width="6.42578125" style="38" bestFit="1" customWidth="1"/>
    <col min="1284" max="1285" width="28.140625" style="38" customWidth="1"/>
    <col min="1286" max="1286" width="20.7109375" style="38" customWidth="1"/>
    <col min="1287" max="1287" width="23.28515625" style="38" bestFit="1" customWidth="1"/>
    <col min="1288" max="1288" width="30.85546875" style="38" customWidth="1"/>
    <col min="1289" max="1538" width="11.42578125" style="38"/>
    <col min="1539" max="1539" width="6.42578125" style="38" bestFit="1" customWidth="1"/>
    <col min="1540" max="1541" width="28.140625" style="38" customWidth="1"/>
    <col min="1542" max="1542" width="20.7109375" style="38" customWidth="1"/>
    <col min="1543" max="1543" width="23.28515625" style="38" bestFit="1" customWidth="1"/>
    <col min="1544" max="1544" width="30.85546875" style="38" customWidth="1"/>
    <col min="1545" max="1794" width="11.42578125" style="38"/>
    <col min="1795" max="1795" width="6.42578125" style="38" bestFit="1" customWidth="1"/>
    <col min="1796" max="1797" width="28.140625" style="38" customWidth="1"/>
    <col min="1798" max="1798" width="20.7109375" style="38" customWidth="1"/>
    <col min="1799" max="1799" width="23.28515625" style="38" bestFit="1" customWidth="1"/>
    <col min="1800" max="1800" width="30.85546875" style="38" customWidth="1"/>
    <col min="1801" max="2050" width="11.42578125" style="38"/>
    <col min="2051" max="2051" width="6.42578125" style="38" bestFit="1" customWidth="1"/>
    <col min="2052" max="2053" width="28.140625" style="38" customWidth="1"/>
    <col min="2054" max="2054" width="20.7109375" style="38" customWidth="1"/>
    <col min="2055" max="2055" width="23.28515625" style="38" bestFit="1" customWidth="1"/>
    <col min="2056" max="2056" width="30.85546875" style="38" customWidth="1"/>
    <col min="2057" max="2306" width="11.42578125" style="38"/>
    <col min="2307" max="2307" width="6.42578125" style="38" bestFit="1" customWidth="1"/>
    <col min="2308" max="2309" width="28.140625" style="38" customWidth="1"/>
    <col min="2310" max="2310" width="20.7109375" style="38" customWidth="1"/>
    <col min="2311" max="2311" width="23.28515625" style="38" bestFit="1" customWidth="1"/>
    <col min="2312" max="2312" width="30.85546875" style="38" customWidth="1"/>
    <col min="2313" max="2562" width="11.42578125" style="38"/>
    <col min="2563" max="2563" width="6.42578125" style="38" bestFit="1" customWidth="1"/>
    <col min="2564" max="2565" width="28.140625" style="38" customWidth="1"/>
    <col min="2566" max="2566" width="20.7109375" style="38" customWidth="1"/>
    <col min="2567" max="2567" width="23.28515625" style="38" bestFit="1" customWidth="1"/>
    <col min="2568" max="2568" width="30.85546875" style="38" customWidth="1"/>
    <col min="2569" max="2818" width="11.42578125" style="38"/>
    <col min="2819" max="2819" width="6.42578125" style="38" bestFit="1" customWidth="1"/>
    <col min="2820" max="2821" width="28.140625" style="38" customWidth="1"/>
    <col min="2822" max="2822" width="20.7109375" style="38" customWidth="1"/>
    <col min="2823" max="2823" width="23.28515625" style="38" bestFit="1" customWidth="1"/>
    <col min="2824" max="2824" width="30.85546875" style="38" customWidth="1"/>
    <col min="2825" max="3074" width="11.42578125" style="38"/>
    <col min="3075" max="3075" width="6.42578125" style="38" bestFit="1" customWidth="1"/>
    <col min="3076" max="3077" width="28.140625" style="38" customWidth="1"/>
    <col min="3078" max="3078" width="20.7109375" style="38" customWidth="1"/>
    <col min="3079" max="3079" width="23.28515625" style="38" bestFit="1" customWidth="1"/>
    <col min="3080" max="3080" width="30.85546875" style="38" customWidth="1"/>
    <col min="3081" max="3330" width="11.42578125" style="38"/>
    <col min="3331" max="3331" width="6.42578125" style="38" bestFit="1" customWidth="1"/>
    <col min="3332" max="3333" width="28.140625" style="38" customWidth="1"/>
    <col min="3334" max="3334" width="20.7109375" style="38" customWidth="1"/>
    <col min="3335" max="3335" width="23.28515625" style="38" bestFit="1" customWidth="1"/>
    <col min="3336" max="3336" width="30.85546875" style="38" customWidth="1"/>
    <col min="3337" max="3586" width="11.42578125" style="38"/>
    <col min="3587" max="3587" width="6.42578125" style="38" bestFit="1" customWidth="1"/>
    <col min="3588" max="3589" width="28.140625" style="38" customWidth="1"/>
    <col min="3590" max="3590" width="20.7109375" style="38" customWidth="1"/>
    <col min="3591" max="3591" width="23.28515625" style="38" bestFit="1" customWidth="1"/>
    <col min="3592" max="3592" width="30.85546875" style="38" customWidth="1"/>
    <col min="3593" max="3842" width="11.42578125" style="38"/>
    <col min="3843" max="3843" width="6.42578125" style="38" bestFit="1" customWidth="1"/>
    <col min="3844" max="3845" width="28.140625" style="38" customWidth="1"/>
    <col min="3846" max="3846" width="20.7109375" style="38" customWidth="1"/>
    <col min="3847" max="3847" width="23.28515625" style="38" bestFit="1" customWidth="1"/>
    <col min="3848" max="3848" width="30.85546875" style="38" customWidth="1"/>
    <col min="3849" max="4098" width="11.42578125" style="38"/>
    <col min="4099" max="4099" width="6.42578125" style="38" bestFit="1" customWidth="1"/>
    <col min="4100" max="4101" width="28.140625" style="38" customWidth="1"/>
    <col min="4102" max="4102" width="20.7109375" style="38" customWidth="1"/>
    <col min="4103" max="4103" width="23.28515625" style="38" bestFit="1" customWidth="1"/>
    <col min="4104" max="4104" width="30.85546875" style="38" customWidth="1"/>
    <col min="4105" max="4354" width="11.42578125" style="38"/>
    <col min="4355" max="4355" width="6.42578125" style="38" bestFit="1" customWidth="1"/>
    <col min="4356" max="4357" width="28.140625" style="38" customWidth="1"/>
    <col min="4358" max="4358" width="20.7109375" style="38" customWidth="1"/>
    <col min="4359" max="4359" width="23.28515625" style="38" bestFit="1" customWidth="1"/>
    <col min="4360" max="4360" width="30.85546875" style="38" customWidth="1"/>
    <col min="4361" max="4610" width="11.42578125" style="38"/>
    <col min="4611" max="4611" width="6.42578125" style="38" bestFit="1" customWidth="1"/>
    <col min="4612" max="4613" width="28.140625" style="38" customWidth="1"/>
    <col min="4614" max="4614" width="20.7109375" style="38" customWidth="1"/>
    <col min="4615" max="4615" width="23.28515625" style="38" bestFit="1" customWidth="1"/>
    <col min="4616" max="4616" width="30.85546875" style="38" customWidth="1"/>
    <col min="4617" max="4866" width="11.42578125" style="38"/>
    <col min="4867" max="4867" width="6.42578125" style="38" bestFit="1" customWidth="1"/>
    <col min="4868" max="4869" width="28.140625" style="38" customWidth="1"/>
    <col min="4870" max="4870" width="20.7109375" style="38" customWidth="1"/>
    <col min="4871" max="4871" width="23.28515625" style="38" bestFit="1" customWidth="1"/>
    <col min="4872" max="4872" width="30.85546875" style="38" customWidth="1"/>
    <col min="4873" max="5122" width="11.42578125" style="38"/>
    <col min="5123" max="5123" width="6.42578125" style="38" bestFit="1" customWidth="1"/>
    <col min="5124" max="5125" width="28.140625" style="38" customWidth="1"/>
    <col min="5126" max="5126" width="20.7109375" style="38" customWidth="1"/>
    <col min="5127" max="5127" width="23.28515625" style="38" bestFit="1" customWidth="1"/>
    <col min="5128" max="5128" width="30.85546875" style="38" customWidth="1"/>
    <col min="5129" max="5378" width="11.42578125" style="38"/>
    <col min="5379" max="5379" width="6.42578125" style="38" bestFit="1" customWidth="1"/>
    <col min="5380" max="5381" width="28.140625" style="38" customWidth="1"/>
    <col min="5382" max="5382" width="20.7109375" style="38" customWidth="1"/>
    <col min="5383" max="5383" width="23.28515625" style="38" bestFit="1" customWidth="1"/>
    <col min="5384" max="5384" width="30.85546875" style="38" customWidth="1"/>
    <col min="5385" max="5634" width="11.42578125" style="38"/>
    <col min="5635" max="5635" width="6.42578125" style="38" bestFit="1" customWidth="1"/>
    <col min="5636" max="5637" width="28.140625" style="38" customWidth="1"/>
    <col min="5638" max="5638" width="20.7109375" style="38" customWidth="1"/>
    <col min="5639" max="5639" width="23.28515625" style="38" bestFit="1" customWidth="1"/>
    <col min="5640" max="5640" width="30.85546875" style="38" customWidth="1"/>
    <col min="5641" max="5890" width="11.42578125" style="38"/>
    <col min="5891" max="5891" width="6.42578125" style="38" bestFit="1" customWidth="1"/>
    <col min="5892" max="5893" width="28.140625" style="38" customWidth="1"/>
    <col min="5894" max="5894" width="20.7109375" style="38" customWidth="1"/>
    <col min="5895" max="5895" width="23.28515625" style="38" bestFit="1" customWidth="1"/>
    <col min="5896" max="5896" width="30.85546875" style="38" customWidth="1"/>
    <col min="5897" max="6146" width="11.42578125" style="38"/>
    <col min="6147" max="6147" width="6.42578125" style="38" bestFit="1" customWidth="1"/>
    <col min="6148" max="6149" width="28.140625" style="38" customWidth="1"/>
    <col min="6150" max="6150" width="20.7109375" style="38" customWidth="1"/>
    <col min="6151" max="6151" width="23.28515625" style="38" bestFit="1" customWidth="1"/>
    <col min="6152" max="6152" width="30.85546875" style="38" customWidth="1"/>
    <col min="6153" max="6402" width="11.42578125" style="38"/>
    <col min="6403" max="6403" width="6.42578125" style="38" bestFit="1" customWidth="1"/>
    <col min="6404" max="6405" width="28.140625" style="38" customWidth="1"/>
    <col min="6406" max="6406" width="20.7109375" style="38" customWidth="1"/>
    <col min="6407" max="6407" width="23.28515625" style="38" bestFit="1" customWidth="1"/>
    <col min="6408" max="6408" width="30.85546875" style="38" customWidth="1"/>
    <col min="6409" max="6658" width="11.42578125" style="38"/>
    <col min="6659" max="6659" width="6.42578125" style="38" bestFit="1" customWidth="1"/>
    <col min="6660" max="6661" width="28.140625" style="38" customWidth="1"/>
    <col min="6662" max="6662" width="20.7109375" style="38" customWidth="1"/>
    <col min="6663" max="6663" width="23.28515625" style="38" bestFit="1" customWidth="1"/>
    <col min="6664" max="6664" width="30.85546875" style="38" customWidth="1"/>
    <col min="6665" max="6914" width="11.42578125" style="38"/>
    <col min="6915" max="6915" width="6.42578125" style="38" bestFit="1" customWidth="1"/>
    <col min="6916" max="6917" width="28.140625" style="38" customWidth="1"/>
    <col min="6918" max="6918" width="20.7109375" style="38" customWidth="1"/>
    <col min="6919" max="6919" width="23.28515625" style="38" bestFit="1" customWidth="1"/>
    <col min="6920" max="6920" width="30.85546875" style="38" customWidth="1"/>
    <col min="6921" max="7170" width="11.42578125" style="38"/>
    <col min="7171" max="7171" width="6.42578125" style="38" bestFit="1" customWidth="1"/>
    <col min="7172" max="7173" width="28.140625" style="38" customWidth="1"/>
    <col min="7174" max="7174" width="20.7109375" style="38" customWidth="1"/>
    <col min="7175" max="7175" width="23.28515625" style="38" bestFit="1" customWidth="1"/>
    <col min="7176" max="7176" width="30.85546875" style="38" customWidth="1"/>
    <col min="7177" max="7426" width="11.42578125" style="38"/>
    <col min="7427" max="7427" width="6.42578125" style="38" bestFit="1" customWidth="1"/>
    <col min="7428" max="7429" width="28.140625" style="38" customWidth="1"/>
    <col min="7430" max="7430" width="20.7109375" style="38" customWidth="1"/>
    <col min="7431" max="7431" width="23.28515625" style="38" bestFit="1" customWidth="1"/>
    <col min="7432" max="7432" width="30.85546875" style="38" customWidth="1"/>
    <col min="7433" max="7682" width="11.42578125" style="38"/>
    <col min="7683" max="7683" width="6.42578125" style="38" bestFit="1" customWidth="1"/>
    <col min="7684" max="7685" width="28.140625" style="38" customWidth="1"/>
    <col min="7686" max="7686" width="20.7109375" style="38" customWidth="1"/>
    <col min="7687" max="7687" width="23.28515625" style="38" bestFit="1" customWidth="1"/>
    <col min="7688" max="7688" width="30.85546875" style="38" customWidth="1"/>
    <col min="7689" max="7938" width="11.42578125" style="38"/>
    <col min="7939" max="7939" width="6.42578125" style="38" bestFit="1" customWidth="1"/>
    <col min="7940" max="7941" width="28.140625" style="38" customWidth="1"/>
    <col min="7942" max="7942" width="20.7109375" style="38" customWidth="1"/>
    <col min="7943" max="7943" width="23.28515625" style="38" bestFit="1" customWidth="1"/>
    <col min="7944" max="7944" width="30.85546875" style="38" customWidth="1"/>
    <col min="7945" max="8194" width="11.42578125" style="38"/>
    <col min="8195" max="8195" width="6.42578125" style="38" bestFit="1" customWidth="1"/>
    <col min="8196" max="8197" width="28.140625" style="38" customWidth="1"/>
    <col min="8198" max="8198" width="20.7109375" style="38" customWidth="1"/>
    <col min="8199" max="8199" width="23.28515625" style="38" bestFit="1" customWidth="1"/>
    <col min="8200" max="8200" width="30.85546875" style="38" customWidth="1"/>
    <col min="8201" max="8450" width="11.42578125" style="38"/>
    <col min="8451" max="8451" width="6.42578125" style="38" bestFit="1" customWidth="1"/>
    <col min="8452" max="8453" width="28.140625" style="38" customWidth="1"/>
    <col min="8454" max="8454" width="20.7109375" style="38" customWidth="1"/>
    <col min="8455" max="8455" width="23.28515625" style="38" bestFit="1" customWidth="1"/>
    <col min="8456" max="8456" width="30.85546875" style="38" customWidth="1"/>
    <col min="8457" max="8706" width="11.42578125" style="38"/>
    <col min="8707" max="8707" width="6.42578125" style="38" bestFit="1" customWidth="1"/>
    <col min="8708" max="8709" width="28.140625" style="38" customWidth="1"/>
    <col min="8710" max="8710" width="20.7109375" style="38" customWidth="1"/>
    <col min="8711" max="8711" width="23.28515625" style="38" bestFit="1" customWidth="1"/>
    <col min="8712" max="8712" width="30.85546875" style="38" customWidth="1"/>
    <col min="8713" max="8962" width="11.42578125" style="38"/>
    <col min="8963" max="8963" width="6.42578125" style="38" bestFit="1" customWidth="1"/>
    <col min="8964" max="8965" width="28.140625" style="38" customWidth="1"/>
    <col min="8966" max="8966" width="20.7109375" style="38" customWidth="1"/>
    <col min="8967" max="8967" width="23.28515625" style="38" bestFit="1" customWidth="1"/>
    <col min="8968" max="8968" width="30.85546875" style="38" customWidth="1"/>
    <col min="8969" max="9218" width="11.42578125" style="38"/>
    <col min="9219" max="9219" width="6.42578125" style="38" bestFit="1" customWidth="1"/>
    <col min="9220" max="9221" width="28.140625" style="38" customWidth="1"/>
    <col min="9222" max="9222" width="20.7109375" style="38" customWidth="1"/>
    <col min="9223" max="9223" width="23.28515625" style="38" bestFit="1" customWidth="1"/>
    <col min="9224" max="9224" width="30.85546875" style="38" customWidth="1"/>
    <col min="9225" max="9474" width="11.42578125" style="38"/>
    <col min="9475" max="9475" width="6.42578125" style="38" bestFit="1" customWidth="1"/>
    <col min="9476" max="9477" width="28.140625" style="38" customWidth="1"/>
    <col min="9478" max="9478" width="20.7109375" style="38" customWidth="1"/>
    <col min="9479" max="9479" width="23.28515625" style="38" bestFit="1" customWidth="1"/>
    <col min="9480" max="9480" width="30.85546875" style="38" customWidth="1"/>
    <col min="9481" max="9730" width="11.42578125" style="38"/>
    <col min="9731" max="9731" width="6.42578125" style="38" bestFit="1" customWidth="1"/>
    <col min="9732" max="9733" width="28.140625" style="38" customWidth="1"/>
    <col min="9734" max="9734" width="20.7109375" style="38" customWidth="1"/>
    <col min="9735" max="9735" width="23.28515625" style="38" bestFit="1" customWidth="1"/>
    <col min="9736" max="9736" width="30.85546875" style="38" customWidth="1"/>
    <col min="9737" max="9986" width="11.42578125" style="38"/>
    <col min="9987" max="9987" width="6.42578125" style="38" bestFit="1" customWidth="1"/>
    <col min="9988" max="9989" width="28.140625" style="38" customWidth="1"/>
    <col min="9990" max="9990" width="20.7109375" style="38" customWidth="1"/>
    <col min="9991" max="9991" width="23.28515625" style="38" bestFit="1" customWidth="1"/>
    <col min="9992" max="9992" width="30.85546875" style="38" customWidth="1"/>
    <col min="9993" max="10242" width="11.42578125" style="38"/>
    <col min="10243" max="10243" width="6.42578125" style="38" bestFit="1" customWidth="1"/>
    <col min="10244" max="10245" width="28.140625" style="38" customWidth="1"/>
    <col min="10246" max="10246" width="20.7109375" style="38" customWidth="1"/>
    <col min="10247" max="10247" width="23.28515625" style="38" bestFit="1" customWidth="1"/>
    <col min="10248" max="10248" width="30.85546875" style="38" customWidth="1"/>
    <col min="10249" max="10498" width="11.42578125" style="38"/>
    <col min="10499" max="10499" width="6.42578125" style="38" bestFit="1" customWidth="1"/>
    <col min="10500" max="10501" width="28.140625" style="38" customWidth="1"/>
    <col min="10502" max="10502" width="20.7109375" style="38" customWidth="1"/>
    <col min="10503" max="10503" width="23.28515625" style="38" bestFit="1" customWidth="1"/>
    <col min="10504" max="10504" width="30.85546875" style="38" customWidth="1"/>
    <col min="10505" max="10754" width="11.42578125" style="38"/>
    <col min="10755" max="10755" width="6.42578125" style="38" bestFit="1" customWidth="1"/>
    <col min="10756" max="10757" width="28.140625" style="38" customWidth="1"/>
    <col min="10758" max="10758" width="20.7109375" style="38" customWidth="1"/>
    <col min="10759" max="10759" width="23.28515625" style="38" bestFit="1" customWidth="1"/>
    <col min="10760" max="10760" width="30.85546875" style="38" customWidth="1"/>
    <col min="10761" max="11010" width="11.42578125" style="38"/>
    <col min="11011" max="11011" width="6.42578125" style="38" bestFit="1" customWidth="1"/>
    <col min="11012" max="11013" width="28.140625" style="38" customWidth="1"/>
    <col min="11014" max="11014" width="20.7109375" style="38" customWidth="1"/>
    <col min="11015" max="11015" width="23.28515625" style="38" bestFit="1" customWidth="1"/>
    <col min="11016" max="11016" width="30.85546875" style="38" customWidth="1"/>
    <col min="11017" max="11266" width="11.42578125" style="38"/>
    <col min="11267" max="11267" width="6.42578125" style="38" bestFit="1" customWidth="1"/>
    <col min="11268" max="11269" width="28.140625" style="38" customWidth="1"/>
    <col min="11270" max="11270" width="20.7109375" style="38" customWidth="1"/>
    <col min="11271" max="11271" width="23.28515625" style="38" bestFit="1" customWidth="1"/>
    <col min="11272" max="11272" width="30.85546875" style="38" customWidth="1"/>
    <col min="11273" max="11522" width="11.42578125" style="38"/>
    <col min="11523" max="11523" width="6.42578125" style="38" bestFit="1" customWidth="1"/>
    <col min="11524" max="11525" width="28.140625" style="38" customWidth="1"/>
    <col min="11526" max="11526" width="20.7109375" style="38" customWidth="1"/>
    <col min="11527" max="11527" width="23.28515625" style="38" bestFit="1" customWidth="1"/>
    <col min="11528" max="11528" width="30.85546875" style="38" customWidth="1"/>
    <col min="11529" max="11778" width="11.42578125" style="38"/>
    <col min="11779" max="11779" width="6.42578125" style="38" bestFit="1" customWidth="1"/>
    <col min="11780" max="11781" width="28.140625" style="38" customWidth="1"/>
    <col min="11782" max="11782" width="20.7109375" style="38" customWidth="1"/>
    <col min="11783" max="11783" width="23.28515625" style="38" bestFit="1" customWidth="1"/>
    <col min="11784" max="11784" width="30.85546875" style="38" customWidth="1"/>
    <col min="11785" max="12034" width="11.42578125" style="38"/>
    <col min="12035" max="12035" width="6.42578125" style="38" bestFit="1" customWidth="1"/>
    <col min="12036" max="12037" width="28.140625" style="38" customWidth="1"/>
    <col min="12038" max="12038" width="20.7109375" style="38" customWidth="1"/>
    <col min="12039" max="12039" width="23.28515625" style="38" bestFit="1" customWidth="1"/>
    <col min="12040" max="12040" width="30.85546875" style="38" customWidth="1"/>
    <col min="12041" max="12290" width="11.42578125" style="38"/>
    <col min="12291" max="12291" width="6.42578125" style="38" bestFit="1" customWidth="1"/>
    <col min="12292" max="12293" width="28.140625" style="38" customWidth="1"/>
    <col min="12294" max="12294" width="20.7109375" style="38" customWidth="1"/>
    <col min="12295" max="12295" width="23.28515625" style="38" bestFit="1" customWidth="1"/>
    <col min="12296" max="12296" width="30.85546875" style="38" customWidth="1"/>
    <col min="12297" max="12546" width="11.42578125" style="38"/>
    <col min="12547" max="12547" width="6.42578125" style="38" bestFit="1" customWidth="1"/>
    <col min="12548" max="12549" width="28.140625" style="38" customWidth="1"/>
    <col min="12550" max="12550" width="20.7109375" style="38" customWidth="1"/>
    <col min="12551" max="12551" width="23.28515625" style="38" bestFit="1" customWidth="1"/>
    <col min="12552" max="12552" width="30.85546875" style="38" customWidth="1"/>
    <col min="12553" max="12802" width="11.42578125" style="38"/>
    <col min="12803" max="12803" width="6.42578125" style="38" bestFit="1" customWidth="1"/>
    <col min="12804" max="12805" width="28.140625" style="38" customWidth="1"/>
    <col min="12806" max="12806" width="20.7109375" style="38" customWidth="1"/>
    <col min="12807" max="12807" width="23.28515625" style="38" bestFit="1" customWidth="1"/>
    <col min="12808" max="12808" width="30.85546875" style="38" customWidth="1"/>
    <col min="12809" max="13058" width="11.42578125" style="38"/>
    <col min="13059" max="13059" width="6.42578125" style="38" bestFit="1" customWidth="1"/>
    <col min="13060" max="13061" width="28.140625" style="38" customWidth="1"/>
    <col min="13062" max="13062" width="20.7109375" style="38" customWidth="1"/>
    <col min="13063" max="13063" width="23.28515625" style="38" bestFit="1" customWidth="1"/>
    <col min="13064" max="13064" width="30.85546875" style="38" customWidth="1"/>
    <col min="13065" max="13314" width="11.42578125" style="38"/>
    <col min="13315" max="13315" width="6.42578125" style="38" bestFit="1" customWidth="1"/>
    <col min="13316" max="13317" width="28.140625" style="38" customWidth="1"/>
    <col min="13318" max="13318" width="20.7109375" style="38" customWidth="1"/>
    <col min="13319" max="13319" width="23.28515625" style="38" bestFit="1" customWidth="1"/>
    <col min="13320" max="13320" width="30.85546875" style="38" customWidth="1"/>
    <col min="13321" max="13570" width="11.42578125" style="38"/>
    <col min="13571" max="13571" width="6.42578125" style="38" bestFit="1" customWidth="1"/>
    <col min="13572" max="13573" width="28.140625" style="38" customWidth="1"/>
    <col min="13574" max="13574" width="20.7109375" style="38" customWidth="1"/>
    <col min="13575" max="13575" width="23.28515625" style="38" bestFit="1" customWidth="1"/>
    <col min="13576" max="13576" width="30.85546875" style="38" customWidth="1"/>
    <col min="13577" max="13826" width="11.42578125" style="38"/>
    <col min="13827" max="13827" width="6.42578125" style="38" bestFit="1" customWidth="1"/>
    <col min="13828" max="13829" width="28.140625" style="38" customWidth="1"/>
    <col min="13830" max="13830" width="20.7109375" style="38" customWidth="1"/>
    <col min="13831" max="13831" width="23.28515625" style="38" bestFit="1" customWidth="1"/>
    <col min="13832" max="13832" width="30.85546875" style="38" customWidth="1"/>
    <col min="13833" max="14082" width="11.42578125" style="38"/>
    <col min="14083" max="14083" width="6.42578125" style="38" bestFit="1" customWidth="1"/>
    <col min="14084" max="14085" width="28.140625" style="38" customWidth="1"/>
    <col min="14086" max="14086" width="20.7109375" style="38" customWidth="1"/>
    <col min="14087" max="14087" width="23.28515625" style="38" bestFit="1" customWidth="1"/>
    <col min="14088" max="14088" width="30.85546875" style="38" customWidth="1"/>
    <col min="14089" max="14338" width="11.42578125" style="38"/>
    <col min="14339" max="14339" width="6.42578125" style="38" bestFit="1" customWidth="1"/>
    <col min="14340" max="14341" width="28.140625" style="38" customWidth="1"/>
    <col min="14342" max="14342" width="20.7109375" style="38" customWidth="1"/>
    <col min="14343" max="14343" width="23.28515625" style="38" bestFit="1" customWidth="1"/>
    <col min="14344" max="14344" width="30.85546875" style="38" customWidth="1"/>
    <col min="14345" max="14594" width="11.42578125" style="38"/>
    <col min="14595" max="14595" width="6.42578125" style="38" bestFit="1" customWidth="1"/>
    <col min="14596" max="14597" width="28.140625" style="38" customWidth="1"/>
    <col min="14598" max="14598" width="20.7109375" style="38" customWidth="1"/>
    <col min="14599" max="14599" width="23.28515625" style="38" bestFit="1" customWidth="1"/>
    <col min="14600" max="14600" width="30.85546875" style="38" customWidth="1"/>
    <col min="14601" max="14850" width="11.42578125" style="38"/>
    <col min="14851" max="14851" width="6.42578125" style="38" bestFit="1" customWidth="1"/>
    <col min="14852" max="14853" width="28.140625" style="38" customWidth="1"/>
    <col min="14854" max="14854" width="20.7109375" style="38" customWidth="1"/>
    <col min="14855" max="14855" width="23.28515625" style="38" bestFit="1" customWidth="1"/>
    <col min="14856" max="14856" width="30.85546875" style="38" customWidth="1"/>
    <col min="14857" max="15106" width="11.42578125" style="38"/>
    <col min="15107" max="15107" width="6.42578125" style="38" bestFit="1" customWidth="1"/>
    <col min="15108" max="15109" width="28.140625" style="38" customWidth="1"/>
    <col min="15110" max="15110" width="20.7109375" style="38" customWidth="1"/>
    <col min="15111" max="15111" width="23.28515625" style="38" bestFit="1" customWidth="1"/>
    <col min="15112" max="15112" width="30.85546875" style="38" customWidth="1"/>
    <col min="15113" max="15362" width="11.42578125" style="38"/>
    <col min="15363" max="15363" width="6.42578125" style="38" bestFit="1" customWidth="1"/>
    <col min="15364" max="15365" width="28.140625" style="38" customWidth="1"/>
    <col min="15366" max="15366" width="20.7109375" style="38" customWidth="1"/>
    <col min="15367" max="15367" width="23.28515625" style="38" bestFit="1" customWidth="1"/>
    <col min="15368" max="15368" width="30.85546875" style="38" customWidth="1"/>
    <col min="15369" max="15618" width="11.42578125" style="38"/>
    <col min="15619" max="15619" width="6.42578125" style="38" bestFit="1" customWidth="1"/>
    <col min="15620" max="15621" width="28.140625" style="38" customWidth="1"/>
    <col min="15622" max="15622" width="20.7109375" style="38" customWidth="1"/>
    <col min="15623" max="15623" width="23.28515625" style="38" bestFit="1" customWidth="1"/>
    <col min="15624" max="15624" width="30.85546875" style="38" customWidth="1"/>
    <col min="15625" max="15874" width="11.42578125" style="38"/>
    <col min="15875" max="15875" width="6.42578125" style="38" bestFit="1" customWidth="1"/>
    <col min="15876" max="15877" width="28.140625" style="38" customWidth="1"/>
    <col min="15878" max="15878" width="20.7109375" style="38" customWidth="1"/>
    <col min="15879" max="15879" width="23.28515625" style="38" bestFit="1" customWidth="1"/>
    <col min="15880" max="15880" width="30.85546875" style="38" customWidth="1"/>
    <col min="15881" max="16130" width="11.42578125" style="38"/>
    <col min="16131" max="16131" width="6.42578125" style="38" bestFit="1" customWidth="1"/>
    <col min="16132" max="16133" width="28.140625" style="38" customWidth="1"/>
    <col min="16134" max="16134" width="20.7109375" style="38" customWidth="1"/>
    <col min="16135" max="16135" width="23.28515625" style="38" bestFit="1" customWidth="1"/>
    <col min="16136" max="16136" width="30.85546875" style="38" customWidth="1"/>
    <col min="16137" max="16384" width="11.42578125" style="38"/>
  </cols>
  <sheetData>
    <row r="2" spans="1:9" x14ac:dyDescent="0.25">
      <c r="A2" s="149" t="s">
        <v>165</v>
      </c>
      <c r="B2" s="149"/>
      <c r="C2" s="149"/>
      <c r="D2" s="149"/>
      <c r="E2" s="149"/>
      <c r="F2" s="149"/>
      <c r="G2" s="149"/>
      <c r="H2" s="149"/>
      <c r="I2" s="9"/>
    </row>
    <row r="3" spans="1:9" ht="26.25" customHeight="1" thickBot="1" x14ac:dyDescent="0.3"/>
    <row r="4" spans="1:9" x14ac:dyDescent="0.25">
      <c r="A4" s="62"/>
      <c r="B4" s="62"/>
      <c r="C4" s="62"/>
      <c r="D4" s="62"/>
      <c r="E4" s="77"/>
      <c r="F4" s="69"/>
      <c r="G4" s="77"/>
      <c r="H4" s="62"/>
    </row>
    <row r="5" spans="1:9" ht="15.75" x14ac:dyDescent="0.25">
      <c r="A5" s="152" t="s">
        <v>2</v>
      </c>
      <c r="B5" s="152"/>
      <c r="C5" s="152"/>
      <c r="D5" s="152"/>
      <c r="E5" s="152"/>
      <c r="F5" s="152"/>
      <c r="G5" s="152"/>
      <c r="H5" s="152"/>
    </row>
    <row r="6" spans="1:9" x14ac:dyDescent="0.25">
      <c r="A6" s="38"/>
      <c r="D6" s="38"/>
      <c r="E6" s="78"/>
      <c r="F6" s="70"/>
    </row>
    <row r="7" spans="1:9" x14ac:dyDescent="0.25">
      <c r="A7" s="148" t="s">
        <v>3</v>
      </c>
      <c r="B7" s="148"/>
      <c r="C7" s="148"/>
      <c r="D7" s="150"/>
      <c r="E7" s="150"/>
      <c r="F7" s="150"/>
      <c r="G7" s="150"/>
      <c r="H7" s="150"/>
    </row>
    <row r="8" spans="1:9" x14ac:dyDescent="0.25">
      <c r="A8" s="148" t="s">
        <v>4</v>
      </c>
      <c r="B8" s="148"/>
      <c r="C8" s="148"/>
      <c r="D8" s="151"/>
      <c r="E8" s="151"/>
      <c r="F8" s="151"/>
      <c r="G8" s="151"/>
      <c r="H8" s="151"/>
    </row>
    <row r="9" spans="1:9" x14ac:dyDescent="0.25">
      <c r="A9" s="148" t="s">
        <v>5</v>
      </c>
      <c r="B9" s="148"/>
      <c r="C9" s="148"/>
      <c r="D9" s="151"/>
      <c r="E9" s="151"/>
      <c r="F9" s="151"/>
      <c r="G9" s="151"/>
      <c r="H9" s="151"/>
    </row>
    <row r="10" spans="1:9" ht="15.75" thickBot="1" x14ac:dyDescent="0.3">
      <c r="A10" s="63"/>
      <c r="B10" s="63"/>
      <c r="C10" s="63"/>
      <c r="D10" s="63"/>
      <c r="E10" s="79"/>
      <c r="F10" s="71"/>
      <c r="G10" s="79"/>
      <c r="H10" s="63"/>
    </row>
    <row r="11" spans="1:9" s="37" customFormat="1" ht="36.75" thickBot="1" x14ac:dyDescent="0.3">
      <c r="A11" s="65" t="s">
        <v>6</v>
      </c>
      <c r="B11" s="66" t="s">
        <v>7</v>
      </c>
      <c r="C11" s="66" t="s">
        <v>8</v>
      </c>
      <c r="D11" s="66" t="s">
        <v>9</v>
      </c>
      <c r="E11" s="80" t="s">
        <v>10</v>
      </c>
      <c r="F11" s="72" t="s">
        <v>11</v>
      </c>
      <c r="G11" s="88" t="s">
        <v>12</v>
      </c>
      <c r="H11" s="66" t="s">
        <v>13</v>
      </c>
    </row>
    <row r="12" spans="1:9" ht="15.75" thickBot="1" x14ac:dyDescent="0.3">
      <c r="A12" s="86">
        <v>1</v>
      </c>
      <c r="B12" s="59"/>
      <c r="C12" s="59"/>
      <c r="D12" s="60"/>
      <c r="E12" s="81"/>
      <c r="F12" s="73"/>
      <c r="G12" s="85">
        <f>ROUND((E12*F12),0)</f>
        <v>0</v>
      </c>
      <c r="H12" s="87">
        <f>IF(D12&gt;0,(ROUND((G12/VLOOKUP((YEAR(D12)),Sheet1!$A$7:$C$46,3,FALSE)),2)),0)</f>
        <v>0</v>
      </c>
    </row>
    <row r="13" spans="1:9" ht="15.75" thickBot="1" x14ac:dyDescent="0.3">
      <c r="A13" s="86">
        <f>A12+1</f>
        <v>2</v>
      </c>
      <c r="B13" s="59"/>
      <c r="C13" s="59"/>
      <c r="D13" s="60"/>
      <c r="E13" s="81"/>
      <c r="F13" s="73"/>
      <c r="G13" s="85">
        <f>ROUND((E13*F13),0)</f>
        <v>0</v>
      </c>
      <c r="H13" s="87">
        <f>IF(D13&gt;0,(ROUND((G13/VLOOKUP((YEAR(D13)),Sheet1!$A$7:$C$46,3,FALSE)),2)),0)</f>
        <v>0</v>
      </c>
    </row>
    <row r="14" spans="1:9" ht="15.75" thickBot="1" x14ac:dyDescent="0.3">
      <c r="A14" s="86">
        <f t="shared" ref="A14:A49" si="0">A13+1</f>
        <v>3</v>
      </c>
      <c r="B14" s="59"/>
      <c r="C14" s="59"/>
      <c r="D14" s="60"/>
      <c r="E14" s="81"/>
      <c r="F14" s="73"/>
      <c r="G14" s="85">
        <f t="shared" ref="G14:G51" si="1">ROUND((E14*F14),0)</f>
        <v>0</v>
      </c>
      <c r="H14" s="87">
        <f>IF(D14&gt;0,(ROUND((G14/VLOOKUP((YEAR(D14)),Sheet1!$A$7:$C$46,3,FALSE)),2)),0)</f>
        <v>0</v>
      </c>
    </row>
    <row r="15" spans="1:9" ht="15.75" thickBot="1" x14ac:dyDescent="0.3">
      <c r="A15" s="86">
        <f t="shared" si="0"/>
        <v>4</v>
      </c>
      <c r="B15" s="59"/>
      <c r="C15" s="59"/>
      <c r="D15" s="60"/>
      <c r="E15" s="81"/>
      <c r="F15" s="73"/>
      <c r="G15" s="85">
        <f t="shared" si="1"/>
        <v>0</v>
      </c>
      <c r="H15" s="87">
        <f>IF(D15&gt;0,(ROUND((G15/VLOOKUP((YEAR(D15)),Sheet1!$A$7:$C$46,3,FALSE)),2)),0)</f>
        <v>0</v>
      </c>
    </row>
    <row r="16" spans="1:9" ht="15.75" thickBot="1" x14ac:dyDescent="0.3">
      <c r="A16" s="86">
        <f t="shared" si="0"/>
        <v>5</v>
      </c>
      <c r="B16" s="59"/>
      <c r="C16" s="59"/>
      <c r="D16" s="60"/>
      <c r="E16" s="81"/>
      <c r="F16" s="73"/>
      <c r="G16" s="85">
        <f t="shared" si="1"/>
        <v>0</v>
      </c>
      <c r="H16" s="87">
        <f>IF(D16&gt;0,(ROUND((G16/VLOOKUP((YEAR(D16)),Sheet1!$A$7:$C$46,3,FALSE)),2)),0)</f>
        <v>0</v>
      </c>
    </row>
    <row r="17" spans="1:8" ht="15.75" thickBot="1" x14ac:dyDescent="0.3">
      <c r="A17" s="86">
        <f t="shared" si="0"/>
        <v>6</v>
      </c>
      <c r="B17" s="59"/>
      <c r="C17" s="59"/>
      <c r="D17" s="60"/>
      <c r="E17" s="81"/>
      <c r="F17" s="73"/>
      <c r="G17" s="85">
        <f t="shared" si="1"/>
        <v>0</v>
      </c>
      <c r="H17" s="87">
        <f>IF(D17&gt;0,(ROUND((G17/VLOOKUP((YEAR(D17)),Sheet1!$A$7:$C$46,3,FALSE)),2)),0)</f>
        <v>0</v>
      </c>
    </row>
    <row r="18" spans="1:8" ht="15.75" thickBot="1" x14ac:dyDescent="0.3">
      <c r="A18" s="86">
        <f t="shared" si="0"/>
        <v>7</v>
      </c>
      <c r="B18" s="59"/>
      <c r="C18" s="59"/>
      <c r="D18" s="60"/>
      <c r="E18" s="81"/>
      <c r="F18" s="73"/>
      <c r="G18" s="85">
        <f t="shared" si="1"/>
        <v>0</v>
      </c>
      <c r="H18" s="87">
        <f>IF(D18&gt;0,(ROUND((G18/VLOOKUP((YEAR(D18)),Sheet1!$A$7:$C$46,3,FALSE)),2)),0)</f>
        <v>0</v>
      </c>
    </row>
    <row r="19" spans="1:8" ht="15.75" thickBot="1" x14ac:dyDescent="0.3">
      <c r="A19" s="86">
        <f t="shared" si="0"/>
        <v>8</v>
      </c>
      <c r="B19" s="59"/>
      <c r="C19" s="59"/>
      <c r="D19" s="60"/>
      <c r="E19" s="81"/>
      <c r="F19" s="73"/>
      <c r="G19" s="85">
        <f t="shared" si="1"/>
        <v>0</v>
      </c>
      <c r="H19" s="87">
        <f>IF(D19&gt;0,(ROUND((G19/VLOOKUP((YEAR(D19)),Sheet1!$A$7:$C$46,3,FALSE)),2)),0)</f>
        <v>0</v>
      </c>
    </row>
    <row r="20" spans="1:8" ht="15.75" thickBot="1" x14ac:dyDescent="0.3">
      <c r="A20" s="86">
        <f t="shared" si="0"/>
        <v>9</v>
      </c>
      <c r="B20" s="59"/>
      <c r="C20" s="59"/>
      <c r="D20" s="60"/>
      <c r="E20" s="81"/>
      <c r="F20" s="73"/>
      <c r="G20" s="85">
        <f t="shared" si="1"/>
        <v>0</v>
      </c>
      <c r="H20" s="87">
        <f>IF(D20&gt;0,(ROUND((G20/VLOOKUP((YEAR(D20)),Sheet1!$A$7:$C$46,3,FALSE)),2)),0)</f>
        <v>0</v>
      </c>
    </row>
    <row r="21" spans="1:8" ht="15.75" thickBot="1" x14ac:dyDescent="0.3">
      <c r="A21" s="86">
        <f t="shared" si="0"/>
        <v>10</v>
      </c>
      <c r="B21" s="59"/>
      <c r="C21" s="59"/>
      <c r="D21" s="60"/>
      <c r="E21" s="81"/>
      <c r="F21" s="73"/>
      <c r="G21" s="85">
        <f t="shared" si="1"/>
        <v>0</v>
      </c>
      <c r="H21" s="87">
        <f>IF(D21&gt;0,(ROUND((G21/VLOOKUP((YEAR(D21)),Sheet1!$A$7:$C$46,3,FALSE)),2)),0)</f>
        <v>0</v>
      </c>
    </row>
    <row r="22" spans="1:8" ht="15.75" thickBot="1" x14ac:dyDescent="0.3">
      <c r="A22" s="86">
        <f t="shared" si="0"/>
        <v>11</v>
      </c>
      <c r="B22" s="59"/>
      <c r="C22" s="59"/>
      <c r="D22" s="60"/>
      <c r="E22" s="81"/>
      <c r="F22" s="73"/>
      <c r="G22" s="85">
        <f t="shared" si="1"/>
        <v>0</v>
      </c>
      <c r="H22" s="87">
        <f>IF(D22&gt;0,(ROUND((G22/VLOOKUP((YEAR(D22)),Sheet1!$A$7:$C$46,3,FALSE)),2)),0)</f>
        <v>0</v>
      </c>
    </row>
    <row r="23" spans="1:8" ht="15.75" thickBot="1" x14ac:dyDescent="0.3">
      <c r="A23" s="86">
        <f t="shared" si="0"/>
        <v>12</v>
      </c>
      <c r="B23" s="59"/>
      <c r="C23" s="59"/>
      <c r="D23" s="60"/>
      <c r="E23" s="81"/>
      <c r="F23" s="73"/>
      <c r="G23" s="85">
        <f t="shared" si="1"/>
        <v>0</v>
      </c>
      <c r="H23" s="87">
        <f>IF(D23&gt;0,(ROUND((G23/VLOOKUP((YEAR(D23)),Sheet1!$A$7:$C$46,3,FALSE)),2)),0)</f>
        <v>0</v>
      </c>
    </row>
    <row r="24" spans="1:8" ht="15.75" thickBot="1" x14ac:dyDescent="0.3">
      <c r="A24" s="86">
        <f t="shared" si="0"/>
        <v>13</v>
      </c>
      <c r="B24" s="59"/>
      <c r="C24" s="59"/>
      <c r="D24" s="60"/>
      <c r="E24" s="81"/>
      <c r="F24" s="73"/>
      <c r="G24" s="85">
        <f t="shared" si="1"/>
        <v>0</v>
      </c>
      <c r="H24" s="87">
        <f>IF(D24&gt;0,(ROUND((G24/VLOOKUP((YEAR(D24)),Sheet1!$A$7:$C$46,3,FALSE)),2)),0)</f>
        <v>0</v>
      </c>
    </row>
    <row r="25" spans="1:8" ht="15.75" thickBot="1" x14ac:dyDescent="0.3">
      <c r="A25" s="86">
        <f t="shared" si="0"/>
        <v>14</v>
      </c>
      <c r="B25" s="59"/>
      <c r="C25" s="59"/>
      <c r="D25" s="60"/>
      <c r="E25" s="81"/>
      <c r="F25" s="73"/>
      <c r="G25" s="85">
        <f t="shared" si="1"/>
        <v>0</v>
      </c>
      <c r="H25" s="87">
        <f>IF(D25&gt;0,(ROUND((G25/VLOOKUP((YEAR(D25)),Sheet1!$A$7:$C$46,3,FALSE)),2)),0)</f>
        <v>0</v>
      </c>
    </row>
    <row r="26" spans="1:8" ht="15.75" thickBot="1" x14ac:dyDescent="0.3">
      <c r="A26" s="86">
        <f t="shared" si="0"/>
        <v>15</v>
      </c>
      <c r="B26" s="59"/>
      <c r="C26" s="59"/>
      <c r="D26" s="60"/>
      <c r="E26" s="81"/>
      <c r="F26" s="73"/>
      <c r="G26" s="85">
        <f t="shared" si="1"/>
        <v>0</v>
      </c>
      <c r="H26" s="87">
        <f>IF(D26&gt;0,(ROUND((G26/VLOOKUP((YEAR(D26)),Sheet1!$A$7:$C$46,3,FALSE)),2)),0)</f>
        <v>0</v>
      </c>
    </row>
    <row r="27" spans="1:8" ht="15.75" thickBot="1" x14ac:dyDescent="0.3">
      <c r="A27" s="86">
        <f t="shared" si="0"/>
        <v>16</v>
      </c>
      <c r="B27" s="59"/>
      <c r="C27" s="59"/>
      <c r="D27" s="60"/>
      <c r="E27" s="81"/>
      <c r="F27" s="73"/>
      <c r="G27" s="85">
        <f t="shared" si="1"/>
        <v>0</v>
      </c>
      <c r="H27" s="87">
        <f>IF(D27&gt;0,(ROUND((G27/VLOOKUP((YEAR(D27)),Sheet1!$A$7:$C$46,3,FALSE)),2)),0)</f>
        <v>0</v>
      </c>
    </row>
    <row r="28" spans="1:8" ht="15.75" thickBot="1" x14ac:dyDescent="0.3">
      <c r="A28" s="86">
        <f t="shared" si="0"/>
        <v>17</v>
      </c>
      <c r="B28" s="59"/>
      <c r="C28" s="59"/>
      <c r="D28" s="60"/>
      <c r="E28" s="81"/>
      <c r="F28" s="73"/>
      <c r="G28" s="85">
        <f t="shared" si="1"/>
        <v>0</v>
      </c>
      <c r="H28" s="87">
        <f>IF(D28&gt;0,(ROUND((G28/VLOOKUP((YEAR(D28)),Sheet1!$A$7:$C$46,3,FALSE)),2)),0)</f>
        <v>0</v>
      </c>
    </row>
    <row r="29" spans="1:8" ht="15.75" thickBot="1" x14ac:dyDescent="0.3">
      <c r="A29" s="86">
        <f t="shared" si="0"/>
        <v>18</v>
      </c>
      <c r="B29" s="59"/>
      <c r="C29" s="59"/>
      <c r="D29" s="60"/>
      <c r="E29" s="81"/>
      <c r="F29" s="73"/>
      <c r="G29" s="85">
        <f t="shared" si="1"/>
        <v>0</v>
      </c>
      <c r="H29" s="87">
        <f>IF(D29&gt;0,(ROUND((G29/VLOOKUP((YEAR(D29)),Sheet1!$A$7:$C$46,3,FALSE)),2)),0)</f>
        <v>0</v>
      </c>
    </row>
    <row r="30" spans="1:8" ht="15.75" thickBot="1" x14ac:dyDescent="0.3">
      <c r="A30" s="86">
        <f t="shared" si="0"/>
        <v>19</v>
      </c>
      <c r="B30" s="59"/>
      <c r="C30" s="59"/>
      <c r="D30" s="60"/>
      <c r="E30" s="81"/>
      <c r="F30" s="73"/>
      <c r="G30" s="85">
        <f t="shared" si="1"/>
        <v>0</v>
      </c>
      <c r="H30" s="87">
        <f>IF(D30&gt;0,(ROUND((G30/VLOOKUP((YEAR(D30)),Sheet1!$A$7:$C$46,3,FALSE)),2)),0)</f>
        <v>0</v>
      </c>
    </row>
    <row r="31" spans="1:8" ht="15.75" thickBot="1" x14ac:dyDescent="0.3">
      <c r="A31" s="86">
        <f t="shared" si="0"/>
        <v>20</v>
      </c>
      <c r="B31" s="59"/>
      <c r="C31" s="59"/>
      <c r="D31" s="60"/>
      <c r="E31" s="81"/>
      <c r="F31" s="73"/>
      <c r="G31" s="85">
        <f t="shared" si="1"/>
        <v>0</v>
      </c>
      <c r="H31" s="87">
        <f>IF(D31&gt;0,(ROUND((G31/VLOOKUP((YEAR(D31)),Sheet1!$A$7:$C$46,3,FALSE)),2)),0)</f>
        <v>0</v>
      </c>
    </row>
    <row r="32" spans="1:8" ht="15.75" thickBot="1" x14ac:dyDescent="0.3">
      <c r="A32" s="86">
        <f t="shared" si="0"/>
        <v>21</v>
      </c>
      <c r="B32" s="61"/>
      <c r="C32" s="61"/>
      <c r="D32" s="59"/>
      <c r="E32" s="81"/>
      <c r="F32" s="73"/>
      <c r="G32" s="85">
        <f t="shared" si="1"/>
        <v>0</v>
      </c>
      <c r="H32" s="87">
        <f>IF(D32&gt;0,(ROUND((G32/VLOOKUP((YEAR(D32)),Sheet1!$A$7:$C$46,3,FALSE)),2)),0)</f>
        <v>0</v>
      </c>
    </row>
    <row r="33" spans="1:8" ht="15.75" thickBot="1" x14ac:dyDescent="0.3">
      <c r="A33" s="86">
        <f t="shared" si="0"/>
        <v>22</v>
      </c>
      <c r="B33" s="61"/>
      <c r="C33" s="61"/>
      <c r="D33" s="59"/>
      <c r="E33" s="81"/>
      <c r="F33" s="73"/>
      <c r="G33" s="85">
        <f t="shared" si="1"/>
        <v>0</v>
      </c>
      <c r="H33" s="87">
        <f>IF(D33&gt;0,(ROUND((G33/VLOOKUP((YEAR(D33)),Sheet1!$A$7:$C$46,3,FALSE)),2)),0)</f>
        <v>0</v>
      </c>
    </row>
    <row r="34" spans="1:8" ht="15.75" thickBot="1" x14ac:dyDescent="0.3">
      <c r="A34" s="86">
        <f t="shared" si="0"/>
        <v>23</v>
      </c>
      <c r="B34" s="61"/>
      <c r="C34" s="61"/>
      <c r="D34" s="59"/>
      <c r="E34" s="81"/>
      <c r="F34" s="73"/>
      <c r="G34" s="85">
        <f t="shared" si="1"/>
        <v>0</v>
      </c>
      <c r="H34" s="87">
        <f>IF(D34&gt;0,(ROUND((G34/VLOOKUP((YEAR(D34)),Sheet1!$A$7:$C$46,3,FALSE)),2)),0)</f>
        <v>0</v>
      </c>
    </row>
    <row r="35" spans="1:8" ht="15.75" thickBot="1" x14ac:dyDescent="0.3">
      <c r="A35" s="86">
        <f t="shared" si="0"/>
        <v>24</v>
      </c>
      <c r="B35" s="61"/>
      <c r="C35" s="61"/>
      <c r="D35" s="59"/>
      <c r="E35" s="81"/>
      <c r="F35" s="73"/>
      <c r="G35" s="85">
        <f t="shared" si="1"/>
        <v>0</v>
      </c>
      <c r="H35" s="87">
        <f>IF(D35&gt;0,(ROUND((G35/VLOOKUP((YEAR(D35)),Sheet1!$A$7:$C$46,3,FALSE)),2)),0)</f>
        <v>0</v>
      </c>
    </row>
    <row r="36" spans="1:8" ht="15.75" thickBot="1" x14ac:dyDescent="0.3">
      <c r="A36" s="86">
        <f t="shared" si="0"/>
        <v>25</v>
      </c>
      <c r="B36" s="61"/>
      <c r="C36" s="61"/>
      <c r="D36" s="59"/>
      <c r="E36" s="81"/>
      <c r="F36" s="73"/>
      <c r="G36" s="85">
        <f t="shared" si="1"/>
        <v>0</v>
      </c>
      <c r="H36" s="87">
        <f>IF(D36&gt;0,(ROUND((G36/VLOOKUP((YEAR(D36)),Sheet1!$A$7:$C$46,3,FALSE)),2)),0)</f>
        <v>0</v>
      </c>
    </row>
    <row r="37" spans="1:8" ht="15.75" thickBot="1" x14ac:dyDescent="0.3">
      <c r="A37" s="86">
        <f t="shared" si="0"/>
        <v>26</v>
      </c>
      <c r="B37" s="61"/>
      <c r="C37" s="61"/>
      <c r="D37" s="59"/>
      <c r="E37" s="81"/>
      <c r="F37" s="73"/>
      <c r="G37" s="85">
        <f t="shared" si="1"/>
        <v>0</v>
      </c>
      <c r="H37" s="87">
        <f>IF(D37&gt;0,(ROUND((G37/VLOOKUP((YEAR(D37)),Sheet1!$A$7:$C$46,3,FALSE)),2)),0)</f>
        <v>0</v>
      </c>
    </row>
    <row r="38" spans="1:8" ht="15.75" thickBot="1" x14ac:dyDescent="0.3">
      <c r="A38" s="86">
        <f t="shared" si="0"/>
        <v>27</v>
      </c>
      <c r="B38" s="61"/>
      <c r="C38" s="61"/>
      <c r="D38" s="59"/>
      <c r="E38" s="81"/>
      <c r="F38" s="73"/>
      <c r="G38" s="85">
        <f t="shared" si="1"/>
        <v>0</v>
      </c>
      <c r="H38" s="87">
        <f>IF(D38&gt;0,(ROUND((G38/VLOOKUP((YEAR(D38)),Sheet1!$A$7:$C$46,3,FALSE)),2)),0)</f>
        <v>0</v>
      </c>
    </row>
    <row r="39" spans="1:8" ht="15.75" thickBot="1" x14ac:dyDescent="0.3">
      <c r="A39" s="86">
        <f t="shared" si="0"/>
        <v>28</v>
      </c>
      <c r="B39" s="61"/>
      <c r="C39" s="61"/>
      <c r="D39" s="59"/>
      <c r="E39" s="81"/>
      <c r="F39" s="73"/>
      <c r="G39" s="85">
        <f t="shared" si="1"/>
        <v>0</v>
      </c>
      <c r="H39" s="87">
        <f>IF(D39&gt;0,(ROUND((G39/VLOOKUP((YEAR(D39)),Sheet1!$A$7:$C$46,3,FALSE)),2)),0)</f>
        <v>0</v>
      </c>
    </row>
    <row r="40" spans="1:8" ht="15.75" thickBot="1" x14ac:dyDescent="0.3">
      <c r="A40" s="86">
        <f t="shared" si="0"/>
        <v>29</v>
      </c>
      <c r="B40" s="61"/>
      <c r="C40" s="61"/>
      <c r="D40" s="59"/>
      <c r="E40" s="81"/>
      <c r="F40" s="73"/>
      <c r="G40" s="85">
        <f t="shared" si="1"/>
        <v>0</v>
      </c>
      <c r="H40" s="87">
        <f>IF(D40&gt;0,(ROUND((G40/VLOOKUP((YEAR(D40)),Sheet1!$A$7:$C$46,3,FALSE)),2)),0)</f>
        <v>0</v>
      </c>
    </row>
    <row r="41" spans="1:8" ht="15.75" thickBot="1" x14ac:dyDescent="0.3">
      <c r="A41" s="86">
        <f t="shared" si="0"/>
        <v>30</v>
      </c>
      <c r="B41" s="61"/>
      <c r="C41" s="61"/>
      <c r="D41" s="59"/>
      <c r="E41" s="81"/>
      <c r="F41" s="73"/>
      <c r="G41" s="85">
        <f t="shared" si="1"/>
        <v>0</v>
      </c>
      <c r="H41" s="87">
        <f>IF(D41&gt;0,(ROUND((G41/VLOOKUP((YEAR(D41)),Sheet1!$A$7:$C$46,3,FALSE)),2)),0)</f>
        <v>0</v>
      </c>
    </row>
    <row r="42" spans="1:8" ht="15.75" thickBot="1" x14ac:dyDescent="0.3">
      <c r="A42" s="86">
        <f t="shared" si="0"/>
        <v>31</v>
      </c>
      <c r="B42" s="61"/>
      <c r="C42" s="61"/>
      <c r="D42" s="59"/>
      <c r="E42" s="81"/>
      <c r="F42" s="73"/>
      <c r="G42" s="85">
        <f t="shared" si="1"/>
        <v>0</v>
      </c>
      <c r="H42" s="87">
        <f>IF(D42&gt;0,(ROUND((G42/VLOOKUP((YEAR(D42)),Sheet1!$A$7:$C$46,3,FALSE)),2)),0)</f>
        <v>0</v>
      </c>
    </row>
    <row r="43" spans="1:8" ht="15.75" thickBot="1" x14ac:dyDescent="0.3">
      <c r="A43" s="86">
        <f t="shared" si="0"/>
        <v>32</v>
      </c>
      <c r="B43" s="61"/>
      <c r="C43" s="61"/>
      <c r="D43" s="59"/>
      <c r="E43" s="81"/>
      <c r="F43" s="73"/>
      <c r="G43" s="85">
        <f t="shared" si="1"/>
        <v>0</v>
      </c>
      <c r="H43" s="87">
        <f>IF(D43&gt;0,(ROUND((G43/VLOOKUP((YEAR(D43)),Sheet1!$A$7:$C$46,3,FALSE)),2)),0)</f>
        <v>0</v>
      </c>
    </row>
    <row r="44" spans="1:8" ht="15.75" thickBot="1" x14ac:dyDescent="0.3">
      <c r="A44" s="86">
        <f t="shared" si="0"/>
        <v>33</v>
      </c>
      <c r="B44" s="61"/>
      <c r="C44" s="61"/>
      <c r="D44" s="59"/>
      <c r="E44" s="81"/>
      <c r="F44" s="73"/>
      <c r="G44" s="85">
        <f t="shared" si="1"/>
        <v>0</v>
      </c>
      <c r="H44" s="87">
        <f>IF(D44&gt;0,(ROUND((G44/VLOOKUP((YEAR(D44)),Sheet1!$A$7:$C$46,3,FALSE)),2)),0)</f>
        <v>0</v>
      </c>
    </row>
    <row r="45" spans="1:8" ht="15.75" thickBot="1" x14ac:dyDescent="0.3">
      <c r="A45" s="86">
        <f t="shared" si="0"/>
        <v>34</v>
      </c>
      <c r="B45" s="61"/>
      <c r="C45" s="61"/>
      <c r="D45" s="59"/>
      <c r="E45" s="81"/>
      <c r="F45" s="73"/>
      <c r="G45" s="85">
        <f t="shared" si="1"/>
        <v>0</v>
      </c>
      <c r="H45" s="87">
        <f>IF(D45&gt;0,(ROUND((G45/VLOOKUP((YEAR(D45)),Sheet1!$A$7:$C$46,3,FALSE)),2)),0)</f>
        <v>0</v>
      </c>
    </row>
    <row r="46" spans="1:8" ht="15.75" thickBot="1" x14ac:dyDescent="0.3">
      <c r="A46" s="86">
        <f t="shared" si="0"/>
        <v>35</v>
      </c>
      <c r="B46" s="61"/>
      <c r="C46" s="61"/>
      <c r="D46" s="59"/>
      <c r="E46" s="81"/>
      <c r="F46" s="73"/>
      <c r="G46" s="85">
        <f t="shared" si="1"/>
        <v>0</v>
      </c>
      <c r="H46" s="87">
        <f>IF(D46&gt;0,(ROUND((G46/VLOOKUP((YEAR(D46)),Sheet1!$A$7:$C$46,3,FALSE)),2)),0)</f>
        <v>0</v>
      </c>
    </row>
    <row r="47" spans="1:8" ht="15.75" thickBot="1" x14ac:dyDescent="0.3">
      <c r="A47" s="86">
        <f t="shared" si="0"/>
        <v>36</v>
      </c>
      <c r="B47" s="61"/>
      <c r="C47" s="61"/>
      <c r="D47" s="59"/>
      <c r="E47" s="81"/>
      <c r="F47" s="73"/>
      <c r="G47" s="85">
        <f t="shared" si="1"/>
        <v>0</v>
      </c>
      <c r="H47" s="87">
        <f>IF(D47&gt;0,(ROUND((G47/VLOOKUP((YEAR(D47)),Sheet1!$A$7:$C$46,3,FALSE)),2)),0)</f>
        <v>0</v>
      </c>
    </row>
    <row r="48" spans="1:8" ht="15.75" thickBot="1" x14ac:dyDescent="0.3">
      <c r="A48" s="86">
        <f t="shared" si="0"/>
        <v>37</v>
      </c>
      <c r="B48" s="61"/>
      <c r="C48" s="61"/>
      <c r="D48" s="59"/>
      <c r="E48" s="81"/>
      <c r="F48" s="73"/>
      <c r="G48" s="85">
        <f t="shared" si="1"/>
        <v>0</v>
      </c>
      <c r="H48" s="87">
        <f>IF(D48&gt;0,(ROUND((G48/VLOOKUP((YEAR(D48)),Sheet1!$A$7:$C$46,3,FALSE)),2)),0)</f>
        <v>0</v>
      </c>
    </row>
    <row r="49" spans="1:8" ht="15.75" thickBot="1" x14ac:dyDescent="0.3">
      <c r="A49" s="86">
        <f t="shared" si="0"/>
        <v>38</v>
      </c>
      <c r="B49" s="61"/>
      <c r="C49" s="61"/>
      <c r="D49" s="59"/>
      <c r="E49" s="81"/>
      <c r="F49" s="73"/>
      <c r="G49" s="85">
        <f t="shared" si="1"/>
        <v>0</v>
      </c>
      <c r="H49" s="87">
        <f>IF(D49&gt;0,(ROUND((G49/VLOOKUP((YEAR(D49)),Sheet1!$A$7:$C$46,3,FALSE)),2)),0)</f>
        <v>0</v>
      </c>
    </row>
    <row r="50" spans="1:8" ht="15.75" thickBot="1" x14ac:dyDescent="0.3">
      <c r="A50" s="86">
        <f t="shared" ref="A50:A111" si="2">A49+1</f>
        <v>39</v>
      </c>
      <c r="B50" s="61"/>
      <c r="C50" s="61"/>
      <c r="D50" s="59"/>
      <c r="E50" s="81"/>
      <c r="F50" s="73"/>
      <c r="G50" s="85">
        <f t="shared" si="1"/>
        <v>0</v>
      </c>
      <c r="H50" s="87">
        <f>IF(D50&gt;0,(ROUND((G50/VLOOKUP((YEAR(D50)),Sheet1!$A$7:$C$46,3,FALSE)),2)),0)</f>
        <v>0</v>
      </c>
    </row>
    <row r="51" spans="1:8" ht="15.75" thickBot="1" x14ac:dyDescent="0.3">
      <c r="A51" s="86">
        <f t="shared" si="2"/>
        <v>40</v>
      </c>
      <c r="B51" s="61"/>
      <c r="C51" s="61"/>
      <c r="D51" s="59"/>
      <c r="E51" s="81"/>
      <c r="F51" s="73"/>
      <c r="G51" s="85">
        <f t="shared" si="1"/>
        <v>0</v>
      </c>
      <c r="H51" s="87">
        <f>IF(D51&gt;0,(ROUND((G51/VLOOKUP((YEAR(D51)),Sheet1!$A$7:$C$46,3,FALSE)),2)),0)</f>
        <v>0</v>
      </c>
    </row>
    <row r="52" spans="1:8" ht="15.75" thickBot="1" x14ac:dyDescent="0.3">
      <c r="A52" s="86">
        <f t="shared" si="2"/>
        <v>41</v>
      </c>
      <c r="B52" s="61"/>
      <c r="C52" s="61"/>
      <c r="D52" s="59"/>
      <c r="E52" s="81"/>
      <c r="F52" s="73"/>
      <c r="G52" s="85">
        <f t="shared" ref="G52:G79" si="3">ROUND((E52*F52),0)</f>
        <v>0</v>
      </c>
      <c r="H52" s="87">
        <f>IF(D52&gt;0,(ROUND((G52/VLOOKUP((YEAR(D52)),Sheet1!$A$7:$C$46,3,FALSE)),2)),0)</f>
        <v>0</v>
      </c>
    </row>
    <row r="53" spans="1:8" ht="15.75" thickBot="1" x14ac:dyDescent="0.3">
      <c r="A53" s="86">
        <f t="shared" si="2"/>
        <v>42</v>
      </c>
      <c r="B53" s="61"/>
      <c r="C53" s="61"/>
      <c r="D53" s="59"/>
      <c r="E53" s="81"/>
      <c r="F53" s="73"/>
      <c r="G53" s="85">
        <f t="shared" si="3"/>
        <v>0</v>
      </c>
      <c r="H53" s="87">
        <f>IF(D53&gt;0,(ROUND((G53/VLOOKUP((YEAR(D53)),Sheet1!$A$7:$C$46,3,FALSE)),2)),0)</f>
        <v>0</v>
      </c>
    </row>
    <row r="54" spans="1:8" ht="15.75" thickBot="1" x14ac:dyDescent="0.3">
      <c r="A54" s="86">
        <f t="shared" si="2"/>
        <v>43</v>
      </c>
      <c r="B54" s="61"/>
      <c r="C54" s="61"/>
      <c r="D54" s="59"/>
      <c r="E54" s="81"/>
      <c r="F54" s="73"/>
      <c r="G54" s="85">
        <f t="shared" si="3"/>
        <v>0</v>
      </c>
      <c r="H54" s="87">
        <f>IF(D54&gt;0,(ROUND((G54/VLOOKUP((YEAR(D54)),Sheet1!$A$7:$C$46,3,FALSE)),2)),0)</f>
        <v>0</v>
      </c>
    </row>
    <row r="55" spans="1:8" ht="15.75" thickBot="1" x14ac:dyDescent="0.3">
      <c r="A55" s="86">
        <f t="shared" si="2"/>
        <v>44</v>
      </c>
      <c r="B55" s="61"/>
      <c r="C55" s="61"/>
      <c r="D55" s="59"/>
      <c r="E55" s="81"/>
      <c r="F55" s="73"/>
      <c r="G55" s="85">
        <f t="shared" si="3"/>
        <v>0</v>
      </c>
      <c r="H55" s="87">
        <f>IF(D55&gt;0,(ROUND((G55/VLOOKUP((YEAR(D55)),Sheet1!$A$7:$C$46,3,FALSE)),2)),0)</f>
        <v>0</v>
      </c>
    </row>
    <row r="56" spans="1:8" ht="15.75" thickBot="1" x14ac:dyDescent="0.3">
      <c r="A56" s="86">
        <f t="shared" si="2"/>
        <v>45</v>
      </c>
      <c r="B56" s="61"/>
      <c r="C56" s="61"/>
      <c r="D56" s="59"/>
      <c r="E56" s="81"/>
      <c r="F56" s="73"/>
      <c r="G56" s="85">
        <f t="shared" si="3"/>
        <v>0</v>
      </c>
      <c r="H56" s="87">
        <f>IF(D56&gt;0,(ROUND((G56/VLOOKUP((YEAR(D56)),Sheet1!$A$7:$C$46,3,FALSE)),2)),0)</f>
        <v>0</v>
      </c>
    </row>
    <row r="57" spans="1:8" ht="15.75" thickBot="1" x14ac:dyDescent="0.3">
      <c r="A57" s="86">
        <f t="shared" si="2"/>
        <v>46</v>
      </c>
      <c r="B57" s="61"/>
      <c r="C57" s="61"/>
      <c r="D57" s="59"/>
      <c r="E57" s="81"/>
      <c r="F57" s="73"/>
      <c r="G57" s="85">
        <f t="shared" si="3"/>
        <v>0</v>
      </c>
      <c r="H57" s="87">
        <f>IF(D57&gt;0,(ROUND((G57/VLOOKUP((YEAR(D57)),Sheet1!$A$7:$C$46,3,FALSE)),2)),0)</f>
        <v>0</v>
      </c>
    </row>
    <row r="58" spans="1:8" ht="15.75" thickBot="1" x14ac:dyDescent="0.3">
      <c r="A58" s="86">
        <f t="shared" si="2"/>
        <v>47</v>
      </c>
      <c r="B58" s="61"/>
      <c r="C58" s="61"/>
      <c r="D58" s="59"/>
      <c r="E58" s="81"/>
      <c r="F58" s="73"/>
      <c r="G58" s="85">
        <f t="shared" si="3"/>
        <v>0</v>
      </c>
      <c r="H58" s="87">
        <f>IF(D58&gt;0,(ROUND((G58/VLOOKUP((YEAR(D58)),Sheet1!$A$7:$C$46,3,FALSE)),2)),0)</f>
        <v>0</v>
      </c>
    </row>
    <row r="59" spans="1:8" ht="15.75" thickBot="1" x14ac:dyDescent="0.3">
      <c r="A59" s="86">
        <f t="shared" si="2"/>
        <v>48</v>
      </c>
      <c r="B59" s="61"/>
      <c r="C59" s="61"/>
      <c r="D59" s="59"/>
      <c r="E59" s="81"/>
      <c r="F59" s="73"/>
      <c r="G59" s="85">
        <f t="shared" si="3"/>
        <v>0</v>
      </c>
      <c r="H59" s="87">
        <f>IF(D59&gt;0,(ROUND((G59/VLOOKUP((YEAR(D59)),Sheet1!$A$7:$C$46,3,FALSE)),2)),0)</f>
        <v>0</v>
      </c>
    </row>
    <row r="60" spans="1:8" ht="15.75" thickBot="1" x14ac:dyDescent="0.3">
      <c r="A60" s="86">
        <f t="shared" si="2"/>
        <v>49</v>
      </c>
      <c r="B60" s="61"/>
      <c r="C60" s="61"/>
      <c r="D60" s="59"/>
      <c r="E60" s="81"/>
      <c r="F60" s="73"/>
      <c r="G60" s="85">
        <f t="shared" si="3"/>
        <v>0</v>
      </c>
      <c r="H60" s="87">
        <f>IF(D60&gt;0,(ROUND((G60/VLOOKUP((YEAR(D60)),Sheet1!$A$7:$C$46,3,FALSE)),2)),0)</f>
        <v>0</v>
      </c>
    </row>
    <row r="61" spans="1:8" ht="15.75" thickBot="1" x14ac:dyDescent="0.3">
      <c r="A61" s="86">
        <f t="shared" si="2"/>
        <v>50</v>
      </c>
      <c r="B61" s="61"/>
      <c r="C61" s="61"/>
      <c r="D61" s="59"/>
      <c r="E61" s="81"/>
      <c r="F61" s="73"/>
      <c r="G61" s="85">
        <f t="shared" si="3"/>
        <v>0</v>
      </c>
      <c r="H61" s="87">
        <f>IF(D61&gt;0,(ROUND((G61/VLOOKUP((YEAR(D61)),Sheet1!$A$7:$C$46,3,FALSE)),2)),0)</f>
        <v>0</v>
      </c>
    </row>
    <row r="62" spans="1:8" ht="15.75" thickBot="1" x14ac:dyDescent="0.3">
      <c r="A62" s="86">
        <f t="shared" si="2"/>
        <v>51</v>
      </c>
      <c r="B62" s="61"/>
      <c r="C62" s="61"/>
      <c r="D62" s="59"/>
      <c r="E62" s="81"/>
      <c r="F62" s="73"/>
      <c r="G62" s="85">
        <f t="shared" si="3"/>
        <v>0</v>
      </c>
      <c r="H62" s="87">
        <f>IF(D62&gt;0,(ROUND((G62/VLOOKUP((YEAR(D62)),Sheet1!$A$7:$C$46,3,FALSE)),2)),0)</f>
        <v>0</v>
      </c>
    </row>
    <row r="63" spans="1:8" ht="15.75" thickBot="1" x14ac:dyDescent="0.3">
      <c r="A63" s="86">
        <f t="shared" si="2"/>
        <v>52</v>
      </c>
      <c r="B63" s="61"/>
      <c r="C63" s="61"/>
      <c r="D63" s="59"/>
      <c r="E63" s="81"/>
      <c r="F63" s="73"/>
      <c r="G63" s="85">
        <f t="shared" si="3"/>
        <v>0</v>
      </c>
      <c r="H63" s="87">
        <f>IF(D63&gt;0,(ROUND((G63/VLOOKUP((YEAR(D63)),Sheet1!$A$7:$C$46,3,FALSE)),2)),0)</f>
        <v>0</v>
      </c>
    </row>
    <row r="64" spans="1:8" ht="15.75" thickBot="1" x14ac:dyDescent="0.3">
      <c r="A64" s="86">
        <f t="shared" si="2"/>
        <v>53</v>
      </c>
      <c r="B64" s="61"/>
      <c r="C64" s="61"/>
      <c r="D64" s="59"/>
      <c r="E64" s="81"/>
      <c r="F64" s="73"/>
      <c r="G64" s="85">
        <f t="shared" si="3"/>
        <v>0</v>
      </c>
      <c r="H64" s="87">
        <f>IF(D64&gt;0,(ROUND((G64/VLOOKUP((YEAR(D64)),Sheet1!$A$7:$C$46,3,FALSE)),2)),0)</f>
        <v>0</v>
      </c>
    </row>
    <row r="65" spans="1:8" ht="15.75" thickBot="1" x14ac:dyDescent="0.3">
      <c r="A65" s="86">
        <f t="shared" si="2"/>
        <v>54</v>
      </c>
      <c r="B65" s="61"/>
      <c r="C65" s="61"/>
      <c r="D65" s="59"/>
      <c r="E65" s="81"/>
      <c r="F65" s="73"/>
      <c r="G65" s="85">
        <f t="shared" si="3"/>
        <v>0</v>
      </c>
      <c r="H65" s="87">
        <f>IF(D65&gt;0,(ROUND((G65/VLOOKUP((YEAR(D65)),Sheet1!$A$7:$C$46,3,FALSE)),2)),0)</f>
        <v>0</v>
      </c>
    </row>
    <row r="66" spans="1:8" ht="15.75" thickBot="1" x14ac:dyDescent="0.3">
      <c r="A66" s="86">
        <f t="shared" si="2"/>
        <v>55</v>
      </c>
      <c r="B66" s="61"/>
      <c r="C66" s="61"/>
      <c r="D66" s="59"/>
      <c r="E66" s="81"/>
      <c r="F66" s="73"/>
      <c r="G66" s="85">
        <f t="shared" si="3"/>
        <v>0</v>
      </c>
      <c r="H66" s="87">
        <f>IF(D66&gt;0,(ROUND((G66/VLOOKUP((YEAR(D66)),Sheet1!$A$7:$C$46,3,FALSE)),2)),0)</f>
        <v>0</v>
      </c>
    </row>
    <row r="67" spans="1:8" ht="15.75" thickBot="1" x14ac:dyDescent="0.3">
      <c r="A67" s="86">
        <f t="shared" si="2"/>
        <v>56</v>
      </c>
      <c r="B67" s="61"/>
      <c r="C67" s="61"/>
      <c r="D67" s="59"/>
      <c r="E67" s="81"/>
      <c r="F67" s="73"/>
      <c r="G67" s="85">
        <f t="shared" si="3"/>
        <v>0</v>
      </c>
      <c r="H67" s="87">
        <f>IF(D67&gt;0,(ROUND((G67/VLOOKUP((YEAR(D67)),Sheet1!$A$7:$C$46,3,FALSE)),2)),0)</f>
        <v>0</v>
      </c>
    </row>
    <row r="68" spans="1:8" ht="15.75" thickBot="1" x14ac:dyDescent="0.3">
      <c r="A68" s="86">
        <f t="shared" si="2"/>
        <v>57</v>
      </c>
      <c r="B68" s="61"/>
      <c r="C68" s="61"/>
      <c r="D68" s="59"/>
      <c r="E68" s="81"/>
      <c r="F68" s="73"/>
      <c r="G68" s="85">
        <f t="shared" si="3"/>
        <v>0</v>
      </c>
      <c r="H68" s="87">
        <f>IF(D68&gt;0,(ROUND((G68/VLOOKUP((YEAR(D68)),Sheet1!$A$7:$C$46,3,FALSE)),2)),0)</f>
        <v>0</v>
      </c>
    </row>
    <row r="69" spans="1:8" ht="15.75" thickBot="1" x14ac:dyDescent="0.3">
      <c r="A69" s="86">
        <f t="shared" si="2"/>
        <v>58</v>
      </c>
      <c r="B69" s="61"/>
      <c r="C69" s="61"/>
      <c r="D69" s="59"/>
      <c r="E69" s="81"/>
      <c r="F69" s="73"/>
      <c r="G69" s="85">
        <f t="shared" si="3"/>
        <v>0</v>
      </c>
      <c r="H69" s="87">
        <f>IF(D69&gt;0,(ROUND((G69/VLOOKUP((YEAR(D69)),Sheet1!$A$7:$C$46,3,FALSE)),2)),0)</f>
        <v>0</v>
      </c>
    </row>
    <row r="70" spans="1:8" ht="15.75" thickBot="1" x14ac:dyDescent="0.3">
      <c r="A70" s="86">
        <f t="shared" si="2"/>
        <v>59</v>
      </c>
      <c r="B70" s="61"/>
      <c r="C70" s="61"/>
      <c r="D70" s="59"/>
      <c r="E70" s="81"/>
      <c r="F70" s="73"/>
      <c r="G70" s="85">
        <f t="shared" si="3"/>
        <v>0</v>
      </c>
      <c r="H70" s="87">
        <f>IF(D70&gt;0,(ROUND((G70/VLOOKUP((YEAR(D70)),Sheet1!$A$7:$C$46,3,FALSE)),2)),0)</f>
        <v>0</v>
      </c>
    </row>
    <row r="71" spans="1:8" ht="15.75" thickBot="1" x14ac:dyDescent="0.3">
      <c r="A71" s="86">
        <f t="shared" si="2"/>
        <v>60</v>
      </c>
      <c r="B71" s="61"/>
      <c r="C71" s="61"/>
      <c r="D71" s="59"/>
      <c r="E71" s="81"/>
      <c r="F71" s="73"/>
      <c r="G71" s="85">
        <f t="shared" si="3"/>
        <v>0</v>
      </c>
      <c r="H71" s="87">
        <f>IF(D71&gt;0,(ROUND((G71/VLOOKUP((YEAR(D71)),Sheet1!$A$7:$C$46,3,FALSE)),2)),0)</f>
        <v>0</v>
      </c>
    </row>
    <row r="72" spans="1:8" ht="15.75" thickBot="1" x14ac:dyDescent="0.3">
      <c r="A72" s="86">
        <f t="shared" si="2"/>
        <v>61</v>
      </c>
      <c r="B72" s="61"/>
      <c r="C72" s="61"/>
      <c r="D72" s="59"/>
      <c r="E72" s="81"/>
      <c r="F72" s="73"/>
      <c r="G72" s="85">
        <f t="shared" si="3"/>
        <v>0</v>
      </c>
      <c r="H72" s="87">
        <f>IF(D72&gt;0,(ROUND((G72/VLOOKUP((YEAR(D72)),Sheet1!$A$7:$C$46,3,FALSE)),2)),0)</f>
        <v>0</v>
      </c>
    </row>
    <row r="73" spans="1:8" ht="15.75" thickBot="1" x14ac:dyDescent="0.3">
      <c r="A73" s="86">
        <f t="shared" si="2"/>
        <v>62</v>
      </c>
      <c r="B73" s="61"/>
      <c r="C73" s="61"/>
      <c r="D73" s="59"/>
      <c r="E73" s="81"/>
      <c r="F73" s="73"/>
      <c r="G73" s="85">
        <f t="shared" si="3"/>
        <v>0</v>
      </c>
      <c r="H73" s="87">
        <f>IF(D73&gt;0,(ROUND((G73/VLOOKUP((YEAR(D73)),Sheet1!$A$7:$C$46,3,FALSE)),2)),0)</f>
        <v>0</v>
      </c>
    </row>
    <row r="74" spans="1:8" ht="15.75" thickBot="1" x14ac:dyDescent="0.3">
      <c r="A74" s="86">
        <f t="shared" si="2"/>
        <v>63</v>
      </c>
      <c r="B74" s="61"/>
      <c r="C74" s="61"/>
      <c r="D74" s="59"/>
      <c r="E74" s="81"/>
      <c r="F74" s="73"/>
      <c r="G74" s="85">
        <f t="shared" si="3"/>
        <v>0</v>
      </c>
      <c r="H74" s="87">
        <f>IF(D74&gt;0,(ROUND((G74/VLOOKUP((YEAR(D74)),Sheet1!$A$7:$C$46,3,FALSE)),2)),0)</f>
        <v>0</v>
      </c>
    </row>
    <row r="75" spans="1:8" ht="15.75" thickBot="1" x14ac:dyDescent="0.3">
      <c r="A75" s="86">
        <f t="shared" si="2"/>
        <v>64</v>
      </c>
      <c r="B75" s="61"/>
      <c r="C75" s="61"/>
      <c r="D75" s="59"/>
      <c r="E75" s="81"/>
      <c r="F75" s="73"/>
      <c r="G75" s="85">
        <f t="shared" si="3"/>
        <v>0</v>
      </c>
      <c r="H75" s="87">
        <f>IF(D75&gt;0,(ROUND((G75/VLOOKUP((YEAR(D75)),Sheet1!$A$7:$C$46,3,FALSE)),2)),0)</f>
        <v>0</v>
      </c>
    </row>
    <row r="76" spans="1:8" ht="15.75" thickBot="1" x14ac:dyDescent="0.3">
      <c r="A76" s="86">
        <f t="shared" si="2"/>
        <v>65</v>
      </c>
      <c r="B76" s="61"/>
      <c r="C76" s="61"/>
      <c r="D76" s="59"/>
      <c r="E76" s="81"/>
      <c r="F76" s="73"/>
      <c r="G76" s="85">
        <f t="shared" si="3"/>
        <v>0</v>
      </c>
      <c r="H76" s="87">
        <f>IF(D76&gt;0,(ROUND((G76/VLOOKUP((YEAR(D76)),Sheet1!$A$7:$C$46,3,FALSE)),2)),0)</f>
        <v>0</v>
      </c>
    </row>
    <row r="77" spans="1:8" ht="15.75" thickBot="1" x14ac:dyDescent="0.3">
      <c r="A77" s="86">
        <f t="shared" si="2"/>
        <v>66</v>
      </c>
      <c r="B77" s="61"/>
      <c r="C77" s="61"/>
      <c r="D77" s="59"/>
      <c r="E77" s="81"/>
      <c r="F77" s="73"/>
      <c r="G77" s="85">
        <f t="shared" si="3"/>
        <v>0</v>
      </c>
      <c r="H77" s="87">
        <f>IF(D77&gt;0,(ROUND((G77/VLOOKUP((YEAR(D77)),Sheet1!$A$7:$C$46,3,FALSE)),2)),0)</f>
        <v>0</v>
      </c>
    </row>
    <row r="78" spans="1:8" ht="15.75" thickBot="1" x14ac:dyDescent="0.3">
      <c r="A78" s="86">
        <f t="shared" si="2"/>
        <v>67</v>
      </c>
      <c r="B78" s="61"/>
      <c r="C78" s="61"/>
      <c r="D78" s="59"/>
      <c r="E78" s="81"/>
      <c r="F78" s="73"/>
      <c r="G78" s="85">
        <f t="shared" si="3"/>
        <v>0</v>
      </c>
      <c r="H78" s="87">
        <f>IF(D78&gt;0,(ROUND((G78/VLOOKUP((YEAR(D78)),Sheet1!$A$7:$C$46,3,FALSE)),2)),0)</f>
        <v>0</v>
      </c>
    </row>
    <row r="79" spans="1:8" ht="15.75" thickBot="1" x14ac:dyDescent="0.3">
      <c r="A79" s="86">
        <f t="shared" si="2"/>
        <v>68</v>
      </c>
      <c r="B79" s="61"/>
      <c r="C79" s="61"/>
      <c r="D79" s="59"/>
      <c r="E79" s="81"/>
      <c r="F79" s="73"/>
      <c r="G79" s="85">
        <f t="shared" si="3"/>
        <v>0</v>
      </c>
      <c r="H79" s="87">
        <f>IF(D79&gt;0,(ROUND((G79/VLOOKUP((YEAR(D79)),Sheet1!$A$7:$C$46,3,FALSE)),2)),0)</f>
        <v>0</v>
      </c>
    </row>
    <row r="80" spans="1:8" ht="15.75" thickBot="1" x14ac:dyDescent="0.3">
      <c r="A80" s="86">
        <f t="shared" si="2"/>
        <v>69</v>
      </c>
      <c r="B80" s="61"/>
      <c r="C80" s="61"/>
      <c r="D80" s="59"/>
      <c r="E80" s="81"/>
      <c r="F80" s="73"/>
      <c r="G80" s="85">
        <f t="shared" ref="G80:G104" si="4">ROUND((E80*F80),0)</f>
        <v>0</v>
      </c>
      <c r="H80" s="87">
        <f>IF(D80&gt;0,(ROUND((G80/VLOOKUP((YEAR(D80)),Sheet1!$A$7:$C$46,3,FALSE)),2)),0)</f>
        <v>0</v>
      </c>
    </row>
    <row r="81" spans="1:8" ht="15.75" thickBot="1" x14ac:dyDescent="0.3">
      <c r="A81" s="86">
        <f t="shared" si="2"/>
        <v>70</v>
      </c>
      <c r="B81" s="61"/>
      <c r="C81" s="61"/>
      <c r="D81" s="59"/>
      <c r="E81" s="81"/>
      <c r="F81" s="73"/>
      <c r="G81" s="85">
        <f t="shared" si="4"/>
        <v>0</v>
      </c>
      <c r="H81" s="87">
        <f>IF(D81&gt;0,(ROUND((G81/VLOOKUP((YEAR(D81)),Sheet1!$A$7:$C$46,3,FALSE)),2)),0)</f>
        <v>0</v>
      </c>
    </row>
    <row r="82" spans="1:8" ht="15.75" thickBot="1" x14ac:dyDescent="0.3">
      <c r="A82" s="86">
        <f t="shared" si="2"/>
        <v>71</v>
      </c>
      <c r="B82" s="61"/>
      <c r="C82" s="61"/>
      <c r="D82" s="59"/>
      <c r="E82" s="81"/>
      <c r="F82" s="73"/>
      <c r="G82" s="85">
        <f t="shared" si="4"/>
        <v>0</v>
      </c>
      <c r="H82" s="87">
        <f>IF(D82&gt;0,(ROUND((G82/VLOOKUP((YEAR(D82)),Sheet1!$A$7:$C$46,3,FALSE)),2)),0)</f>
        <v>0</v>
      </c>
    </row>
    <row r="83" spans="1:8" ht="15.75" thickBot="1" x14ac:dyDescent="0.3">
      <c r="A83" s="86">
        <f t="shared" si="2"/>
        <v>72</v>
      </c>
      <c r="B83" s="61"/>
      <c r="C83" s="61"/>
      <c r="D83" s="59"/>
      <c r="E83" s="81"/>
      <c r="F83" s="73"/>
      <c r="G83" s="85">
        <f t="shared" si="4"/>
        <v>0</v>
      </c>
      <c r="H83" s="87">
        <f>IF(D83&gt;0,(ROUND((G83/VLOOKUP((YEAR(D83)),Sheet1!$A$7:$C$46,3,FALSE)),2)),0)</f>
        <v>0</v>
      </c>
    </row>
    <row r="84" spans="1:8" ht="15.75" thickBot="1" x14ac:dyDescent="0.3">
      <c r="A84" s="86">
        <f t="shared" si="2"/>
        <v>73</v>
      </c>
      <c r="B84" s="61"/>
      <c r="C84" s="61"/>
      <c r="D84" s="59"/>
      <c r="E84" s="81"/>
      <c r="F84" s="73"/>
      <c r="G84" s="85">
        <f t="shared" si="4"/>
        <v>0</v>
      </c>
      <c r="H84" s="87">
        <f>IF(D84&gt;0,(ROUND((G84/VLOOKUP((YEAR(D84)),Sheet1!$A$7:$C$46,3,FALSE)),2)),0)</f>
        <v>0</v>
      </c>
    </row>
    <row r="85" spans="1:8" ht="15.75" thickBot="1" x14ac:dyDescent="0.3">
      <c r="A85" s="86">
        <f t="shared" si="2"/>
        <v>74</v>
      </c>
      <c r="B85" s="61"/>
      <c r="C85" s="61"/>
      <c r="D85" s="59"/>
      <c r="E85" s="81"/>
      <c r="F85" s="73"/>
      <c r="G85" s="85">
        <f t="shared" si="4"/>
        <v>0</v>
      </c>
      <c r="H85" s="87">
        <f>IF(D85&gt;0,(ROUND((G85/VLOOKUP((YEAR(D85)),Sheet1!$A$7:$C$46,3,FALSE)),2)),0)</f>
        <v>0</v>
      </c>
    </row>
    <row r="86" spans="1:8" ht="15.75" thickBot="1" x14ac:dyDescent="0.3">
      <c r="A86" s="86">
        <f t="shared" si="2"/>
        <v>75</v>
      </c>
      <c r="B86" s="61"/>
      <c r="C86" s="61"/>
      <c r="D86" s="59"/>
      <c r="E86" s="81"/>
      <c r="F86" s="73"/>
      <c r="G86" s="85">
        <f t="shared" si="4"/>
        <v>0</v>
      </c>
      <c r="H86" s="87">
        <f>IF(D86&gt;0,(ROUND((G86/VLOOKUP((YEAR(D86)),Sheet1!$A$7:$C$46,3,FALSE)),2)),0)</f>
        <v>0</v>
      </c>
    </row>
    <row r="87" spans="1:8" ht="15.75" thickBot="1" x14ac:dyDescent="0.3">
      <c r="A87" s="86">
        <f t="shared" si="2"/>
        <v>76</v>
      </c>
      <c r="B87" s="61"/>
      <c r="C87" s="61"/>
      <c r="D87" s="59"/>
      <c r="E87" s="81"/>
      <c r="F87" s="73"/>
      <c r="G87" s="85">
        <f t="shared" si="4"/>
        <v>0</v>
      </c>
      <c r="H87" s="87">
        <f>IF(D87&gt;0,(ROUND((G87/VLOOKUP((YEAR(D87)),Sheet1!$A$7:$C$46,3,FALSE)),2)),0)</f>
        <v>0</v>
      </c>
    </row>
    <row r="88" spans="1:8" ht="15.75" thickBot="1" x14ac:dyDescent="0.3">
      <c r="A88" s="86">
        <f t="shared" si="2"/>
        <v>77</v>
      </c>
      <c r="B88" s="61"/>
      <c r="C88" s="61"/>
      <c r="D88" s="59"/>
      <c r="E88" s="81"/>
      <c r="F88" s="73"/>
      <c r="G88" s="85">
        <f t="shared" si="4"/>
        <v>0</v>
      </c>
      <c r="H88" s="87">
        <f>IF(D88&gt;0,(ROUND((G88/VLOOKUP((YEAR(D88)),Sheet1!$A$7:$C$46,3,FALSE)),2)),0)</f>
        <v>0</v>
      </c>
    </row>
    <row r="89" spans="1:8" ht="15.75" thickBot="1" x14ac:dyDescent="0.3">
      <c r="A89" s="86">
        <f t="shared" si="2"/>
        <v>78</v>
      </c>
      <c r="B89" s="61"/>
      <c r="C89" s="61"/>
      <c r="D89" s="59"/>
      <c r="E89" s="81"/>
      <c r="F89" s="73"/>
      <c r="G89" s="85">
        <f t="shared" si="4"/>
        <v>0</v>
      </c>
      <c r="H89" s="87">
        <f>IF(D89&gt;0,(ROUND((G89/VLOOKUP((YEAR(D89)),Sheet1!$A$7:$C$46,3,FALSE)),2)),0)</f>
        <v>0</v>
      </c>
    </row>
    <row r="90" spans="1:8" ht="15.75" thickBot="1" x14ac:dyDescent="0.3">
      <c r="A90" s="86">
        <f t="shared" si="2"/>
        <v>79</v>
      </c>
      <c r="B90" s="61"/>
      <c r="C90" s="61"/>
      <c r="D90" s="59"/>
      <c r="E90" s="81"/>
      <c r="F90" s="73"/>
      <c r="G90" s="85">
        <f t="shared" si="4"/>
        <v>0</v>
      </c>
      <c r="H90" s="87">
        <f>IF(D90&gt;0,(ROUND((G90/VLOOKUP((YEAR(D90)),Sheet1!$A$7:$C$46,3,FALSE)),2)),0)</f>
        <v>0</v>
      </c>
    </row>
    <row r="91" spans="1:8" ht="15.75" thickBot="1" x14ac:dyDescent="0.3">
      <c r="A91" s="86">
        <f t="shared" si="2"/>
        <v>80</v>
      </c>
      <c r="B91" s="61"/>
      <c r="C91" s="61"/>
      <c r="D91" s="59"/>
      <c r="E91" s="81"/>
      <c r="F91" s="73"/>
      <c r="G91" s="85">
        <f t="shared" si="4"/>
        <v>0</v>
      </c>
      <c r="H91" s="87">
        <f>IF(D91&gt;0,(ROUND((G91/VLOOKUP((YEAR(D91)),Sheet1!$A$7:$C$46,3,FALSE)),2)),0)</f>
        <v>0</v>
      </c>
    </row>
    <row r="92" spans="1:8" ht="15.75" thickBot="1" x14ac:dyDescent="0.3">
      <c r="A92" s="86">
        <f t="shared" si="2"/>
        <v>81</v>
      </c>
      <c r="B92" s="61"/>
      <c r="C92" s="61"/>
      <c r="D92" s="59"/>
      <c r="E92" s="81"/>
      <c r="F92" s="73"/>
      <c r="G92" s="85">
        <f t="shared" si="4"/>
        <v>0</v>
      </c>
      <c r="H92" s="87">
        <f>IF(D92&gt;0,(ROUND((G92/VLOOKUP((YEAR(D92)),Sheet1!$A$7:$C$46,3,FALSE)),2)),0)</f>
        <v>0</v>
      </c>
    </row>
    <row r="93" spans="1:8" ht="15.75" thickBot="1" x14ac:dyDescent="0.3">
      <c r="A93" s="86">
        <f t="shared" si="2"/>
        <v>82</v>
      </c>
      <c r="B93" s="61"/>
      <c r="C93" s="61"/>
      <c r="D93" s="59"/>
      <c r="E93" s="81"/>
      <c r="F93" s="73"/>
      <c r="G93" s="85">
        <f t="shared" si="4"/>
        <v>0</v>
      </c>
      <c r="H93" s="87">
        <f>IF(D93&gt;0,(ROUND((G93/VLOOKUP((YEAR(D93)),Sheet1!$A$7:$C$46,3,FALSE)),2)),0)</f>
        <v>0</v>
      </c>
    </row>
    <row r="94" spans="1:8" ht="15.75" thickBot="1" x14ac:dyDescent="0.3">
      <c r="A94" s="86">
        <f t="shared" si="2"/>
        <v>83</v>
      </c>
      <c r="B94" s="61"/>
      <c r="C94" s="61"/>
      <c r="D94" s="59"/>
      <c r="E94" s="81"/>
      <c r="F94" s="73"/>
      <c r="G94" s="85">
        <f t="shared" si="4"/>
        <v>0</v>
      </c>
      <c r="H94" s="87">
        <f>IF(D94&gt;0,(ROUND((G94/VLOOKUP((YEAR(D94)),Sheet1!$A$7:$C$46,3,FALSE)),2)),0)</f>
        <v>0</v>
      </c>
    </row>
    <row r="95" spans="1:8" ht="15.75" thickBot="1" x14ac:dyDescent="0.3">
      <c r="A95" s="86">
        <f t="shared" si="2"/>
        <v>84</v>
      </c>
      <c r="B95" s="61"/>
      <c r="C95" s="61"/>
      <c r="D95" s="59"/>
      <c r="E95" s="81"/>
      <c r="F95" s="73"/>
      <c r="G95" s="85">
        <f t="shared" si="4"/>
        <v>0</v>
      </c>
      <c r="H95" s="87">
        <f>IF(D95&gt;0,(ROUND((G95/VLOOKUP((YEAR(D95)),Sheet1!$A$7:$C$46,3,FALSE)),2)),0)</f>
        <v>0</v>
      </c>
    </row>
    <row r="96" spans="1:8" ht="15.75" thickBot="1" x14ac:dyDescent="0.3">
      <c r="A96" s="86">
        <f t="shared" si="2"/>
        <v>85</v>
      </c>
      <c r="B96" s="61"/>
      <c r="C96" s="61"/>
      <c r="D96" s="59"/>
      <c r="E96" s="81"/>
      <c r="F96" s="73"/>
      <c r="G96" s="85">
        <f t="shared" si="4"/>
        <v>0</v>
      </c>
      <c r="H96" s="87">
        <f>IF(D96&gt;0,(ROUND((G96/VLOOKUP((YEAR(D96)),Sheet1!$A$7:$C$46,3,FALSE)),2)),0)</f>
        <v>0</v>
      </c>
    </row>
    <row r="97" spans="1:8" ht="15.75" thickBot="1" x14ac:dyDescent="0.3">
      <c r="A97" s="86">
        <f t="shared" si="2"/>
        <v>86</v>
      </c>
      <c r="B97" s="61"/>
      <c r="C97" s="61"/>
      <c r="D97" s="59"/>
      <c r="E97" s="81"/>
      <c r="F97" s="73"/>
      <c r="G97" s="85">
        <f t="shared" si="4"/>
        <v>0</v>
      </c>
      <c r="H97" s="87">
        <f>IF(D97&gt;0,(ROUND((G97/VLOOKUP((YEAR(D97)),Sheet1!$A$7:$C$46,3,FALSE)),2)),0)</f>
        <v>0</v>
      </c>
    </row>
    <row r="98" spans="1:8" ht="15.75" thickBot="1" x14ac:dyDescent="0.3">
      <c r="A98" s="86">
        <f t="shared" si="2"/>
        <v>87</v>
      </c>
      <c r="B98" s="61"/>
      <c r="C98" s="61"/>
      <c r="D98" s="59"/>
      <c r="E98" s="81"/>
      <c r="F98" s="73"/>
      <c r="G98" s="85">
        <f t="shared" si="4"/>
        <v>0</v>
      </c>
      <c r="H98" s="87">
        <f>IF(D98&gt;0,(ROUND((G98/VLOOKUP((YEAR(D98)),Sheet1!$A$7:$C$46,3,FALSE)),2)),0)</f>
        <v>0</v>
      </c>
    </row>
    <row r="99" spans="1:8" ht="15.75" thickBot="1" x14ac:dyDescent="0.3">
      <c r="A99" s="86">
        <f t="shared" si="2"/>
        <v>88</v>
      </c>
      <c r="B99" s="61"/>
      <c r="C99" s="61"/>
      <c r="D99" s="59"/>
      <c r="E99" s="81"/>
      <c r="F99" s="73"/>
      <c r="G99" s="85">
        <f t="shared" si="4"/>
        <v>0</v>
      </c>
      <c r="H99" s="87">
        <f>IF(D99&gt;0,(ROUND((G99/VLOOKUP((YEAR(D99)),Sheet1!$A$7:$C$46,3,FALSE)),2)),0)</f>
        <v>0</v>
      </c>
    </row>
    <row r="100" spans="1:8" ht="15.75" thickBot="1" x14ac:dyDescent="0.3">
      <c r="A100" s="86">
        <f t="shared" si="2"/>
        <v>89</v>
      </c>
      <c r="B100" s="61"/>
      <c r="C100" s="61"/>
      <c r="D100" s="59"/>
      <c r="E100" s="81"/>
      <c r="F100" s="73"/>
      <c r="G100" s="85">
        <f t="shared" si="4"/>
        <v>0</v>
      </c>
      <c r="H100" s="87">
        <f>IF(D100&gt;0,(ROUND((G100/VLOOKUP((YEAR(D100)),Sheet1!$A$7:$C$46,3,FALSE)),2)),0)</f>
        <v>0</v>
      </c>
    </row>
    <row r="101" spans="1:8" ht="15.75" thickBot="1" x14ac:dyDescent="0.3">
      <c r="A101" s="86">
        <f t="shared" si="2"/>
        <v>90</v>
      </c>
      <c r="B101" s="61"/>
      <c r="C101" s="61"/>
      <c r="D101" s="59"/>
      <c r="E101" s="81"/>
      <c r="F101" s="73"/>
      <c r="G101" s="85">
        <f t="shared" si="4"/>
        <v>0</v>
      </c>
      <c r="H101" s="87">
        <f>IF(D101&gt;0,(ROUND((G101/VLOOKUP((YEAR(D101)),Sheet1!$A$7:$C$46,3,FALSE)),2)),0)</f>
        <v>0</v>
      </c>
    </row>
    <row r="102" spans="1:8" ht="15.75" thickBot="1" x14ac:dyDescent="0.3">
      <c r="A102" s="86">
        <f t="shared" si="2"/>
        <v>91</v>
      </c>
      <c r="B102" s="61"/>
      <c r="C102" s="61"/>
      <c r="D102" s="59"/>
      <c r="E102" s="81"/>
      <c r="F102" s="73"/>
      <c r="G102" s="85">
        <f t="shared" si="4"/>
        <v>0</v>
      </c>
      <c r="H102" s="87">
        <f>IF(D102&gt;0,(ROUND((G102/VLOOKUP((YEAR(D102)),Sheet1!$A$7:$C$46,3,FALSE)),2)),0)</f>
        <v>0</v>
      </c>
    </row>
    <row r="103" spans="1:8" ht="15.75" thickBot="1" x14ac:dyDescent="0.3">
      <c r="A103" s="86">
        <f t="shared" si="2"/>
        <v>92</v>
      </c>
      <c r="B103" s="61"/>
      <c r="C103" s="61"/>
      <c r="D103" s="59"/>
      <c r="E103" s="81"/>
      <c r="F103" s="73"/>
      <c r="G103" s="85">
        <f t="shared" si="4"/>
        <v>0</v>
      </c>
      <c r="H103" s="87">
        <f>IF(D103&gt;0,(ROUND((G103/VLOOKUP((YEAR(D103)),Sheet1!$A$7:$C$46,3,FALSE)),2)),0)</f>
        <v>0</v>
      </c>
    </row>
    <row r="104" spans="1:8" ht="15.75" thickBot="1" x14ac:dyDescent="0.3">
      <c r="A104" s="86">
        <f t="shared" si="2"/>
        <v>93</v>
      </c>
      <c r="B104" s="61"/>
      <c r="C104" s="61"/>
      <c r="D104" s="59"/>
      <c r="E104" s="81"/>
      <c r="F104" s="73"/>
      <c r="G104" s="85">
        <f t="shared" si="4"/>
        <v>0</v>
      </c>
      <c r="H104" s="87">
        <f>IF(D104&gt;0,(ROUND((G104/VLOOKUP((YEAR(D104)),Sheet1!$A$7:$C$46,3,FALSE)),2)),0)</f>
        <v>0</v>
      </c>
    </row>
    <row r="105" spans="1:8" ht="15.75" thickBot="1" x14ac:dyDescent="0.3">
      <c r="A105" s="86">
        <f t="shared" si="2"/>
        <v>94</v>
      </c>
      <c r="B105" s="61"/>
      <c r="C105" s="61"/>
      <c r="D105" s="59"/>
      <c r="E105" s="81"/>
      <c r="F105" s="73"/>
      <c r="G105" s="85">
        <f t="shared" ref="G105:G110" si="5">ROUND((E105*F105),0)</f>
        <v>0</v>
      </c>
      <c r="H105" s="87">
        <f>IF(D105&gt;0,(ROUND((G105/VLOOKUP((YEAR(D105)),Sheet1!$A$7:$C$46,3,FALSE)),2)),0)</f>
        <v>0</v>
      </c>
    </row>
    <row r="106" spans="1:8" ht="15.75" thickBot="1" x14ac:dyDescent="0.3">
      <c r="A106" s="86">
        <f t="shared" si="2"/>
        <v>95</v>
      </c>
      <c r="B106" s="61"/>
      <c r="C106" s="61"/>
      <c r="D106" s="59"/>
      <c r="E106" s="81"/>
      <c r="F106" s="73"/>
      <c r="G106" s="85">
        <f t="shared" si="5"/>
        <v>0</v>
      </c>
      <c r="H106" s="87">
        <f>IF(D106&gt;0,(ROUND((G106/VLOOKUP((YEAR(D106)),Sheet1!$A$7:$C$46,3,FALSE)),2)),0)</f>
        <v>0</v>
      </c>
    </row>
    <row r="107" spans="1:8" ht="15.75" thickBot="1" x14ac:dyDescent="0.3">
      <c r="A107" s="86">
        <f t="shared" si="2"/>
        <v>96</v>
      </c>
      <c r="B107" s="61"/>
      <c r="C107" s="61"/>
      <c r="D107" s="59"/>
      <c r="E107" s="81"/>
      <c r="F107" s="73"/>
      <c r="G107" s="85">
        <f t="shared" si="5"/>
        <v>0</v>
      </c>
      <c r="H107" s="87">
        <f>IF(D107&gt;0,(ROUND((G107/VLOOKUP((YEAR(D107)),Sheet1!$A$7:$C$46,3,FALSE)),2)),0)</f>
        <v>0</v>
      </c>
    </row>
    <row r="108" spans="1:8" ht="15.75" thickBot="1" x14ac:dyDescent="0.3">
      <c r="A108" s="86">
        <f t="shared" si="2"/>
        <v>97</v>
      </c>
      <c r="B108" s="61"/>
      <c r="C108" s="61"/>
      <c r="D108" s="59"/>
      <c r="E108" s="81"/>
      <c r="F108" s="73"/>
      <c r="G108" s="85">
        <f t="shared" si="5"/>
        <v>0</v>
      </c>
      <c r="H108" s="87">
        <f>IF(D108&gt;0,(ROUND((G108/VLOOKUP((YEAR(D108)),Sheet1!$A$7:$C$46,3,FALSE)),2)),0)</f>
        <v>0</v>
      </c>
    </row>
    <row r="109" spans="1:8" ht="15.75" thickBot="1" x14ac:dyDescent="0.3">
      <c r="A109" s="86">
        <f t="shared" si="2"/>
        <v>98</v>
      </c>
      <c r="B109" s="61"/>
      <c r="C109" s="61"/>
      <c r="D109" s="59"/>
      <c r="E109" s="81"/>
      <c r="F109" s="73"/>
      <c r="G109" s="85">
        <f t="shared" si="5"/>
        <v>0</v>
      </c>
      <c r="H109" s="87">
        <f>IF(D109&gt;0,(ROUND((G109/VLOOKUP((YEAR(D109)),Sheet1!$A$7:$C$46,3,FALSE)),2)),0)</f>
        <v>0</v>
      </c>
    </row>
    <row r="110" spans="1:8" ht="15.75" thickBot="1" x14ac:dyDescent="0.3">
      <c r="A110" s="86">
        <f t="shared" si="2"/>
        <v>99</v>
      </c>
      <c r="B110" s="61"/>
      <c r="C110" s="61"/>
      <c r="D110" s="59"/>
      <c r="E110" s="81"/>
      <c r="F110" s="73"/>
      <c r="G110" s="85">
        <f t="shared" si="5"/>
        <v>0</v>
      </c>
      <c r="H110" s="87">
        <f>IF(D110&gt;0,(ROUND((G110/VLOOKUP((YEAR(D110)),Sheet1!$A$7:$C$46,3,FALSE)),2)),0)</f>
        <v>0</v>
      </c>
    </row>
    <row r="111" spans="1:8" ht="15.75" thickBot="1" x14ac:dyDescent="0.3">
      <c r="A111" s="64">
        <f t="shared" si="2"/>
        <v>100</v>
      </c>
      <c r="B111" s="61"/>
      <c r="C111" s="61"/>
      <c r="D111" s="59"/>
      <c r="E111" s="81"/>
      <c r="F111" s="73"/>
      <c r="G111" s="84"/>
      <c r="H111" s="89"/>
    </row>
    <row r="112" spans="1:8" ht="15.75" thickBot="1" x14ac:dyDescent="0.3">
      <c r="A112" s="64"/>
      <c r="B112" s="61"/>
      <c r="C112" s="61"/>
      <c r="D112" s="59"/>
      <c r="E112" s="81"/>
      <c r="F112" s="73"/>
      <c r="G112" s="84"/>
      <c r="H112" s="89"/>
    </row>
    <row r="113" spans="1:8" ht="15.75" thickBot="1" x14ac:dyDescent="0.3">
      <c r="A113" s="146" t="s">
        <v>14</v>
      </c>
      <c r="B113" s="146"/>
      <c r="C113" s="146"/>
      <c r="D113" s="146"/>
      <c r="E113" s="146"/>
      <c r="F113" s="146"/>
      <c r="G113" s="146"/>
      <c r="H113" s="87">
        <f>SUM(H12:H112)</f>
        <v>0</v>
      </c>
    </row>
    <row r="114" spans="1:8" x14ac:dyDescent="0.25">
      <c r="B114" s="37"/>
      <c r="C114" s="37"/>
      <c r="G114" s="76"/>
    </row>
    <row r="115" spans="1:8" x14ac:dyDescent="0.25">
      <c r="B115" s="37"/>
      <c r="C115" s="37"/>
      <c r="G115" s="76"/>
    </row>
    <row r="118" spans="1:8" x14ac:dyDescent="0.25">
      <c r="A118" s="147" t="s">
        <v>15</v>
      </c>
      <c r="B118" s="147"/>
      <c r="C118" s="147"/>
      <c r="D118" s="147"/>
      <c r="E118" s="82"/>
      <c r="F118" s="74"/>
    </row>
    <row r="119" spans="1:8" s="9" customFormat="1" x14ac:dyDescent="0.25">
      <c r="E119" s="83"/>
      <c r="F119" s="75"/>
      <c r="G119" s="83"/>
    </row>
    <row r="120" spans="1:8" s="9" customFormat="1" x14ac:dyDescent="0.25">
      <c r="E120" s="83"/>
      <c r="F120" s="75"/>
      <c r="G120" s="83"/>
    </row>
    <row r="121" spans="1:8" s="9" customFormat="1" x14ac:dyDescent="0.25">
      <c r="E121" s="83"/>
      <c r="F121" s="75"/>
      <c r="G121" s="83"/>
    </row>
    <row r="122" spans="1:8" s="9" customFormat="1" x14ac:dyDescent="0.25">
      <c r="E122" s="83"/>
      <c r="F122" s="75"/>
      <c r="G122" s="83"/>
    </row>
    <row r="123" spans="1:8" s="9" customFormat="1" x14ac:dyDescent="0.25">
      <c r="E123" s="83"/>
      <c r="F123" s="75"/>
      <c r="G123" s="83"/>
    </row>
    <row r="124" spans="1:8" s="9" customFormat="1" x14ac:dyDescent="0.25">
      <c r="E124" s="83"/>
      <c r="F124" s="75"/>
      <c r="G124" s="83"/>
    </row>
    <row r="125" spans="1:8" s="9" customFormat="1" x14ac:dyDescent="0.25">
      <c r="E125" s="83"/>
      <c r="F125" s="75"/>
      <c r="G125" s="83"/>
    </row>
    <row r="126" spans="1:8" s="9" customFormat="1" x14ac:dyDescent="0.25">
      <c r="E126" s="83"/>
      <c r="F126" s="75"/>
      <c r="G126" s="83"/>
    </row>
    <row r="127" spans="1:8" s="9" customFormat="1" x14ac:dyDescent="0.25">
      <c r="E127" s="83"/>
      <c r="F127" s="75"/>
      <c r="G127" s="83"/>
    </row>
  </sheetData>
  <sheetProtection formatCells="0" formatColumns="0" formatRows="0" insertRows="0" deleteRows="0" sort="0" autoFilter="0"/>
  <mergeCells count="10">
    <mergeCell ref="A113:G113"/>
    <mergeCell ref="A118:D118"/>
    <mergeCell ref="A7:C7"/>
    <mergeCell ref="A8:C8"/>
    <mergeCell ref="A2:H2"/>
    <mergeCell ref="A9:C9"/>
    <mergeCell ref="D7:H7"/>
    <mergeCell ref="D8:H8"/>
    <mergeCell ref="D9:H9"/>
    <mergeCell ref="A5:H5"/>
  </mergeCells>
  <conditionalFormatting sqref="D7:H9">
    <cfRule type="cellIs" dxfId="3" priority="1" operator="equal">
      <formula>0</formula>
    </cfRule>
  </conditionalFormatting>
  <printOptions horizontalCentered="1" verticalCentered="1"/>
  <pageMargins left="0.70866141732283472" right="0.70866141732283472" top="0.74803149606299213" bottom="0.74803149606299213" header="0.31496062992125984" footer="0.31496062992125984"/>
  <pageSetup scale="37" orientation="portrait" horizontalDpi="300" verticalDpi="300" r:id="rId1"/>
  <colBreaks count="1" manualBreakCount="1">
    <brk id="8" max="54"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FD594-559F-490F-A0BE-58579481E62F}">
  <sheetPr>
    <pageSetUpPr fitToPage="1"/>
  </sheetPr>
  <dimension ref="A1:J64"/>
  <sheetViews>
    <sheetView view="pageBreakPreview" topLeftCell="A48" zoomScaleNormal="100" zoomScaleSheetLayoutView="100" workbookViewId="0">
      <selection sqref="A1:J1"/>
    </sheetView>
  </sheetViews>
  <sheetFormatPr baseColWidth="10" defaultColWidth="11.42578125" defaultRowHeight="15" x14ac:dyDescent="0.25"/>
  <cols>
    <col min="1" max="1" width="11.85546875" bestFit="1" customWidth="1"/>
    <col min="2" max="2" width="12.28515625" bestFit="1" customWidth="1"/>
    <col min="3" max="3" width="10.7109375" bestFit="1" customWidth="1"/>
    <col min="4" max="4" width="7.28515625" customWidth="1"/>
    <col min="5" max="5" width="12.42578125" bestFit="1" customWidth="1"/>
    <col min="6" max="6" width="10.7109375" bestFit="1" customWidth="1"/>
    <col min="7" max="7" width="17" customWidth="1"/>
    <col min="8" max="8" width="8" bestFit="1" customWidth="1"/>
    <col min="9" max="10" width="16.85546875" bestFit="1" customWidth="1"/>
  </cols>
  <sheetData>
    <row r="1" spans="1:10" ht="21" x14ac:dyDescent="0.35">
      <c r="A1" s="154" t="s">
        <v>161</v>
      </c>
      <c r="B1" s="154"/>
      <c r="C1" s="154"/>
      <c r="D1" s="154"/>
      <c r="E1" s="154"/>
      <c r="F1" s="154"/>
      <c r="G1" s="154"/>
      <c r="H1" s="154"/>
      <c r="I1" s="154"/>
      <c r="J1" s="154"/>
    </row>
    <row r="2" spans="1:10" ht="9.75" customHeight="1" x14ac:dyDescent="0.25">
      <c r="A2" s="9"/>
      <c r="B2" s="9"/>
      <c r="C2" s="9"/>
      <c r="D2" s="9"/>
      <c r="E2" s="9"/>
      <c r="F2" s="9"/>
      <c r="G2" s="9"/>
      <c r="H2" s="9"/>
      <c r="I2" s="9"/>
      <c r="J2" s="9"/>
    </row>
    <row r="3" spans="1:10" x14ac:dyDescent="0.25">
      <c r="A3" s="155" t="s">
        <v>3</v>
      </c>
      <c r="B3" s="155"/>
      <c r="C3" s="155"/>
      <c r="D3" s="156" t="str">
        <f>'Capacidad Residual Oferente 8A'!B3</f>
        <v>SAMC-ICC-233-2023</v>
      </c>
      <c r="E3" s="156"/>
      <c r="F3" s="156"/>
      <c r="G3" s="156"/>
      <c r="H3" s="156"/>
      <c r="I3" s="156"/>
      <c r="J3" s="156"/>
    </row>
    <row r="4" spans="1:10" x14ac:dyDescent="0.25">
      <c r="A4" s="155" t="s">
        <v>4</v>
      </c>
      <c r="B4" s="155"/>
      <c r="C4" s="155"/>
      <c r="D4" s="156">
        <f>'Capacidad Residual Oferente 8A'!B4</f>
        <v>0</v>
      </c>
      <c r="E4" s="156"/>
      <c r="F4" s="156"/>
      <c r="G4" s="156"/>
      <c r="H4" s="156"/>
      <c r="I4" s="156"/>
      <c r="J4" s="156"/>
    </row>
    <row r="5" spans="1:10" x14ac:dyDescent="0.25">
      <c r="A5" s="155" t="s">
        <v>5</v>
      </c>
      <c r="B5" s="155"/>
      <c r="C5" s="155"/>
      <c r="D5" s="156">
        <f>'Capacidad Residual Oferente 8A'!B5</f>
        <v>0</v>
      </c>
      <c r="E5" s="156"/>
      <c r="F5" s="156"/>
      <c r="G5" s="156"/>
      <c r="H5" s="156"/>
      <c r="I5" s="156"/>
      <c r="J5" s="156"/>
    </row>
    <row r="6" spans="1:10" ht="6" customHeight="1" x14ac:dyDescent="0.25">
      <c r="A6" s="9"/>
      <c r="B6" s="9"/>
      <c r="C6" s="9"/>
      <c r="D6" s="153"/>
      <c r="E6" s="153"/>
      <c r="F6" s="153"/>
      <c r="G6" s="153"/>
      <c r="H6" s="153"/>
      <c r="I6" s="153"/>
      <c r="J6" s="153"/>
    </row>
    <row r="7" spans="1:10" x14ac:dyDescent="0.25">
      <c r="A7" s="157" t="s">
        <v>56</v>
      </c>
      <c r="B7" s="157"/>
      <c r="C7" s="157"/>
      <c r="D7" s="160"/>
      <c r="E7" s="160"/>
      <c r="F7" s="160"/>
      <c r="G7" s="160"/>
      <c r="H7" s="160"/>
      <c r="I7" s="160"/>
      <c r="J7" s="160"/>
    </row>
    <row r="8" spans="1:10" ht="9" customHeight="1" x14ac:dyDescent="0.25">
      <c r="A8" s="9"/>
      <c r="B8" s="9"/>
      <c r="C8" s="9"/>
      <c r="D8" s="9"/>
      <c r="E8" s="9"/>
      <c r="F8" s="9"/>
      <c r="G8" s="9"/>
      <c r="H8" s="9"/>
      <c r="I8" s="9"/>
      <c r="J8" s="9"/>
    </row>
    <row r="9" spans="1:10" s="34" customFormat="1" ht="30" x14ac:dyDescent="0.25">
      <c r="A9" s="12" t="s">
        <v>57</v>
      </c>
      <c r="B9" s="12" t="s">
        <v>58</v>
      </c>
      <c r="C9" s="12" t="s">
        <v>59</v>
      </c>
      <c r="D9" s="12" t="s">
        <v>60</v>
      </c>
      <c r="E9" s="12" t="s">
        <v>61</v>
      </c>
      <c r="F9" s="12" t="s">
        <v>62</v>
      </c>
      <c r="G9" s="12" t="s">
        <v>63</v>
      </c>
      <c r="H9" s="12" t="s">
        <v>64</v>
      </c>
      <c r="I9" s="12" t="s">
        <v>65</v>
      </c>
      <c r="J9" s="12" t="s">
        <v>66</v>
      </c>
    </row>
    <row r="10" spans="1:10" x14ac:dyDescent="0.25">
      <c r="A10" s="39">
        <v>1</v>
      </c>
      <c r="B10" s="36"/>
      <c r="C10" s="90"/>
      <c r="D10" s="10"/>
      <c r="E10" s="11"/>
      <c r="F10" s="40">
        <f t="shared" ref="F10:F49" si="0">IF(C10&gt;0,($D$7-C10),0)</f>
        <v>0</v>
      </c>
      <c r="G10" s="14"/>
      <c r="H10" s="40">
        <f>IF(G10&gt;0,(D10-(G10-C10)),(D10-F10))</f>
        <v>0</v>
      </c>
      <c r="I10" s="13"/>
      <c r="J10" s="41">
        <f>IF(E10&gt;0,(ROUND(((I10/(MIN(D10,"360")))*(MIN(H10,360))*E10),0)),0)</f>
        <v>0</v>
      </c>
    </row>
    <row r="11" spans="1:10" x14ac:dyDescent="0.25">
      <c r="A11" s="39">
        <f>A10+1</f>
        <v>2</v>
      </c>
      <c r="B11" s="36"/>
      <c r="C11" s="90"/>
      <c r="D11" s="36"/>
      <c r="E11" s="11"/>
      <c r="F11" s="40">
        <f t="shared" si="0"/>
        <v>0</v>
      </c>
      <c r="G11" s="14"/>
      <c r="H11" s="40">
        <f t="shared" ref="H11:H49" si="1">IF(G11&gt;0,(D11-(G11-C11)),(D11-F11))</f>
        <v>0</v>
      </c>
      <c r="I11" s="13"/>
      <c r="J11" s="41">
        <f t="shared" ref="J11:J49" si="2">IF(E11&gt;0,(ROUND(((I11/(MIN(D11,"360")))*(MIN(H11,360))*E11),0)),0)</f>
        <v>0</v>
      </c>
    </row>
    <row r="12" spans="1:10" x14ac:dyDescent="0.25">
      <c r="A12" s="39">
        <f t="shared" ref="A12:A44" si="3">A11+1</f>
        <v>3</v>
      </c>
      <c r="B12" s="36"/>
      <c r="C12" s="90"/>
      <c r="D12" s="36"/>
      <c r="E12" s="11"/>
      <c r="F12" s="40">
        <f t="shared" si="0"/>
        <v>0</v>
      </c>
      <c r="G12" s="14"/>
      <c r="H12" s="40">
        <f t="shared" si="1"/>
        <v>0</v>
      </c>
      <c r="I12" s="13"/>
      <c r="J12" s="41">
        <f t="shared" si="2"/>
        <v>0</v>
      </c>
    </row>
    <row r="13" spans="1:10" x14ac:dyDescent="0.25">
      <c r="A13" s="39">
        <f t="shared" si="3"/>
        <v>4</v>
      </c>
      <c r="B13" s="36"/>
      <c r="C13" s="90"/>
      <c r="D13" s="36"/>
      <c r="E13" s="11"/>
      <c r="F13" s="40">
        <f t="shared" si="0"/>
        <v>0</v>
      </c>
      <c r="G13" s="14"/>
      <c r="H13" s="40">
        <f t="shared" si="1"/>
        <v>0</v>
      </c>
      <c r="I13" s="13"/>
      <c r="J13" s="41">
        <f t="shared" si="2"/>
        <v>0</v>
      </c>
    </row>
    <row r="14" spans="1:10" x14ac:dyDescent="0.25">
      <c r="A14" s="39">
        <f t="shared" si="3"/>
        <v>5</v>
      </c>
      <c r="B14" s="36"/>
      <c r="C14" s="90"/>
      <c r="D14" s="36"/>
      <c r="E14" s="11"/>
      <c r="F14" s="40">
        <f t="shared" si="0"/>
        <v>0</v>
      </c>
      <c r="G14" s="14"/>
      <c r="H14" s="40">
        <f t="shared" si="1"/>
        <v>0</v>
      </c>
      <c r="I14" s="13"/>
      <c r="J14" s="41">
        <f t="shared" si="2"/>
        <v>0</v>
      </c>
    </row>
    <row r="15" spans="1:10" x14ac:dyDescent="0.25">
      <c r="A15" s="39">
        <f t="shared" si="3"/>
        <v>6</v>
      </c>
      <c r="B15" s="36"/>
      <c r="C15" s="90"/>
      <c r="D15" s="36"/>
      <c r="E15" s="11"/>
      <c r="F15" s="40">
        <f t="shared" si="0"/>
        <v>0</v>
      </c>
      <c r="G15" s="14"/>
      <c r="H15" s="40">
        <f t="shared" si="1"/>
        <v>0</v>
      </c>
      <c r="I15" s="13"/>
      <c r="J15" s="41">
        <f t="shared" si="2"/>
        <v>0</v>
      </c>
    </row>
    <row r="16" spans="1:10" x14ac:dyDescent="0.25">
      <c r="A16" s="39">
        <f t="shared" si="3"/>
        <v>7</v>
      </c>
      <c r="B16" s="36"/>
      <c r="C16" s="90"/>
      <c r="D16" s="36"/>
      <c r="E16" s="11"/>
      <c r="F16" s="40">
        <f t="shared" si="0"/>
        <v>0</v>
      </c>
      <c r="G16" s="14"/>
      <c r="H16" s="40">
        <f t="shared" si="1"/>
        <v>0</v>
      </c>
      <c r="I16" s="13"/>
      <c r="J16" s="41">
        <f t="shared" si="2"/>
        <v>0</v>
      </c>
    </row>
    <row r="17" spans="1:10" x14ac:dyDescent="0.25">
      <c r="A17" s="39">
        <f t="shared" si="3"/>
        <v>8</v>
      </c>
      <c r="B17" s="36"/>
      <c r="C17" s="90"/>
      <c r="D17" s="36"/>
      <c r="E17" s="11"/>
      <c r="F17" s="40">
        <f t="shared" si="0"/>
        <v>0</v>
      </c>
      <c r="G17" s="14"/>
      <c r="H17" s="40">
        <f t="shared" si="1"/>
        <v>0</v>
      </c>
      <c r="I17" s="13"/>
      <c r="J17" s="41">
        <f t="shared" si="2"/>
        <v>0</v>
      </c>
    </row>
    <row r="18" spans="1:10" x14ac:dyDescent="0.25">
      <c r="A18" s="39">
        <f t="shared" si="3"/>
        <v>9</v>
      </c>
      <c r="B18" s="36"/>
      <c r="C18" s="90"/>
      <c r="D18" s="36"/>
      <c r="E18" s="11"/>
      <c r="F18" s="40">
        <f t="shared" si="0"/>
        <v>0</v>
      </c>
      <c r="G18" s="14"/>
      <c r="H18" s="40">
        <f t="shared" si="1"/>
        <v>0</v>
      </c>
      <c r="I18" s="13"/>
      <c r="J18" s="41">
        <f t="shared" si="2"/>
        <v>0</v>
      </c>
    </row>
    <row r="19" spans="1:10" x14ac:dyDescent="0.25">
      <c r="A19" s="39">
        <f t="shared" si="3"/>
        <v>10</v>
      </c>
      <c r="B19" s="36"/>
      <c r="C19" s="90"/>
      <c r="D19" s="36"/>
      <c r="E19" s="11"/>
      <c r="F19" s="40">
        <f t="shared" si="0"/>
        <v>0</v>
      </c>
      <c r="G19" s="14"/>
      <c r="H19" s="40">
        <f t="shared" si="1"/>
        <v>0</v>
      </c>
      <c r="I19" s="13"/>
      <c r="J19" s="41">
        <f t="shared" si="2"/>
        <v>0</v>
      </c>
    </row>
    <row r="20" spans="1:10" x14ac:dyDescent="0.25">
      <c r="A20" s="39">
        <f t="shared" si="3"/>
        <v>11</v>
      </c>
      <c r="B20" s="36"/>
      <c r="C20" s="90"/>
      <c r="D20" s="36"/>
      <c r="E20" s="11"/>
      <c r="F20" s="40">
        <f t="shared" si="0"/>
        <v>0</v>
      </c>
      <c r="G20" s="14"/>
      <c r="H20" s="40">
        <f t="shared" si="1"/>
        <v>0</v>
      </c>
      <c r="I20" s="13"/>
      <c r="J20" s="41">
        <f t="shared" si="2"/>
        <v>0</v>
      </c>
    </row>
    <row r="21" spans="1:10" x14ac:dyDescent="0.25">
      <c r="A21" s="39">
        <f t="shared" si="3"/>
        <v>12</v>
      </c>
      <c r="B21" s="36"/>
      <c r="C21" s="90"/>
      <c r="D21" s="36"/>
      <c r="E21" s="36"/>
      <c r="F21" s="40">
        <f t="shared" si="0"/>
        <v>0</v>
      </c>
      <c r="G21" s="14"/>
      <c r="H21" s="40">
        <f t="shared" si="1"/>
        <v>0</v>
      </c>
      <c r="I21" s="13"/>
      <c r="J21" s="41">
        <f t="shared" si="2"/>
        <v>0</v>
      </c>
    </row>
    <row r="22" spans="1:10" x14ac:dyDescent="0.25">
      <c r="A22" s="39">
        <f t="shared" si="3"/>
        <v>13</v>
      </c>
      <c r="B22" s="36"/>
      <c r="C22" s="90"/>
      <c r="D22" s="36"/>
      <c r="E22" s="36"/>
      <c r="F22" s="40">
        <f t="shared" si="0"/>
        <v>0</v>
      </c>
      <c r="G22" s="14"/>
      <c r="H22" s="40">
        <f t="shared" si="1"/>
        <v>0</v>
      </c>
      <c r="I22" s="13"/>
      <c r="J22" s="41">
        <f t="shared" si="2"/>
        <v>0</v>
      </c>
    </row>
    <row r="23" spans="1:10" x14ac:dyDescent="0.25">
      <c r="A23" s="39">
        <f t="shared" si="3"/>
        <v>14</v>
      </c>
      <c r="B23" s="36"/>
      <c r="C23" s="90"/>
      <c r="D23" s="36"/>
      <c r="E23" s="36"/>
      <c r="F23" s="40">
        <f t="shared" si="0"/>
        <v>0</v>
      </c>
      <c r="G23" s="14"/>
      <c r="H23" s="40">
        <f t="shared" si="1"/>
        <v>0</v>
      </c>
      <c r="I23" s="13"/>
      <c r="J23" s="41">
        <f t="shared" si="2"/>
        <v>0</v>
      </c>
    </row>
    <row r="24" spans="1:10" x14ac:dyDescent="0.25">
      <c r="A24" s="39">
        <f t="shared" si="3"/>
        <v>15</v>
      </c>
      <c r="B24" s="36"/>
      <c r="C24" s="90"/>
      <c r="D24" s="36"/>
      <c r="E24" s="36"/>
      <c r="F24" s="40">
        <f t="shared" si="0"/>
        <v>0</v>
      </c>
      <c r="G24" s="14"/>
      <c r="H24" s="40">
        <f t="shared" si="1"/>
        <v>0</v>
      </c>
      <c r="I24" s="13"/>
      <c r="J24" s="41">
        <f t="shared" si="2"/>
        <v>0</v>
      </c>
    </row>
    <row r="25" spans="1:10" x14ac:dyDescent="0.25">
      <c r="A25" s="39">
        <f t="shared" si="3"/>
        <v>16</v>
      </c>
      <c r="B25" s="36"/>
      <c r="C25" s="90"/>
      <c r="D25" s="36"/>
      <c r="E25" s="36"/>
      <c r="F25" s="40">
        <f t="shared" si="0"/>
        <v>0</v>
      </c>
      <c r="G25" s="14"/>
      <c r="H25" s="40">
        <f t="shared" si="1"/>
        <v>0</v>
      </c>
      <c r="I25" s="13"/>
      <c r="J25" s="41">
        <f t="shared" si="2"/>
        <v>0</v>
      </c>
    </row>
    <row r="26" spans="1:10" x14ac:dyDescent="0.25">
      <c r="A26" s="39">
        <f t="shared" si="3"/>
        <v>17</v>
      </c>
      <c r="B26" s="36"/>
      <c r="C26" s="90"/>
      <c r="D26" s="36"/>
      <c r="E26" s="36"/>
      <c r="F26" s="40">
        <f t="shared" si="0"/>
        <v>0</v>
      </c>
      <c r="G26" s="14"/>
      <c r="H26" s="40">
        <f t="shared" si="1"/>
        <v>0</v>
      </c>
      <c r="I26" s="13"/>
      <c r="J26" s="41">
        <f t="shared" si="2"/>
        <v>0</v>
      </c>
    </row>
    <row r="27" spans="1:10" x14ac:dyDescent="0.25">
      <c r="A27" s="39">
        <f t="shared" si="3"/>
        <v>18</v>
      </c>
      <c r="B27" s="36"/>
      <c r="C27" s="90"/>
      <c r="D27" s="36"/>
      <c r="E27" s="36"/>
      <c r="F27" s="40">
        <f t="shared" si="0"/>
        <v>0</v>
      </c>
      <c r="G27" s="14"/>
      <c r="H27" s="40">
        <f t="shared" si="1"/>
        <v>0</v>
      </c>
      <c r="I27" s="13"/>
      <c r="J27" s="41">
        <f t="shared" si="2"/>
        <v>0</v>
      </c>
    </row>
    <row r="28" spans="1:10" x14ac:dyDescent="0.25">
      <c r="A28" s="39">
        <f t="shared" si="3"/>
        <v>19</v>
      </c>
      <c r="B28" s="36"/>
      <c r="C28" s="90"/>
      <c r="D28" s="36"/>
      <c r="E28" s="36"/>
      <c r="F28" s="40">
        <f t="shared" si="0"/>
        <v>0</v>
      </c>
      <c r="G28" s="14"/>
      <c r="H28" s="40">
        <f t="shared" si="1"/>
        <v>0</v>
      </c>
      <c r="I28" s="13"/>
      <c r="J28" s="41">
        <f t="shared" si="2"/>
        <v>0</v>
      </c>
    </row>
    <row r="29" spans="1:10" x14ac:dyDescent="0.25">
      <c r="A29" s="39">
        <f t="shared" si="3"/>
        <v>20</v>
      </c>
      <c r="B29" s="36"/>
      <c r="C29" s="90"/>
      <c r="D29" s="36"/>
      <c r="E29" s="36"/>
      <c r="F29" s="40">
        <f t="shared" si="0"/>
        <v>0</v>
      </c>
      <c r="G29" s="14"/>
      <c r="H29" s="40">
        <f t="shared" si="1"/>
        <v>0</v>
      </c>
      <c r="I29" s="13"/>
      <c r="J29" s="41">
        <f t="shared" si="2"/>
        <v>0</v>
      </c>
    </row>
    <row r="30" spans="1:10" x14ac:dyDescent="0.25">
      <c r="A30" s="39">
        <f t="shared" si="3"/>
        <v>21</v>
      </c>
      <c r="B30" s="36"/>
      <c r="C30" s="90"/>
      <c r="D30" s="36"/>
      <c r="E30" s="36"/>
      <c r="F30" s="40">
        <f t="shared" si="0"/>
        <v>0</v>
      </c>
      <c r="G30" s="14"/>
      <c r="H30" s="40">
        <f t="shared" si="1"/>
        <v>0</v>
      </c>
      <c r="I30" s="13"/>
      <c r="J30" s="41">
        <f t="shared" si="2"/>
        <v>0</v>
      </c>
    </row>
    <row r="31" spans="1:10" x14ac:dyDescent="0.25">
      <c r="A31" s="39">
        <f t="shared" si="3"/>
        <v>22</v>
      </c>
      <c r="B31" s="36"/>
      <c r="C31" s="90"/>
      <c r="D31" s="36"/>
      <c r="E31" s="36"/>
      <c r="F31" s="40">
        <f t="shared" si="0"/>
        <v>0</v>
      </c>
      <c r="G31" s="14"/>
      <c r="H31" s="40">
        <f t="shared" si="1"/>
        <v>0</v>
      </c>
      <c r="I31" s="13"/>
      <c r="J31" s="41">
        <f t="shared" si="2"/>
        <v>0</v>
      </c>
    </row>
    <row r="32" spans="1:10" x14ac:dyDescent="0.25">
      <c r="A32" s="39">
        <f t="shared" si="3"/>
        <v>23</v>
      </c>
      <c r="B32" s="36"/>
      <c r="C32" s="90"/>
      <c r="D32" s="36"/>
      <c r="E32" s="36"/>
      <c r="F32" s="40">
        <f t="shared" si="0"/>
        <v>0</v>
      </c>
      <c r="G32" s="14"/>
      <c r="H32" s="40">
        <f t="shared" si="1"/>
        <v>0</v>
      </c>
      <c r="I32" s="13"/>
      <c r="J32" s="41">
        <f t="shared" si="2"/>
        <v>0</v>
      </c>
    </row>
    <row r="33" spans="1:10" x14ac:dyDescent="0.25">
      <c r="A33" s="39">
        <f t="shared" si="3"/>
        <v>24</v>
      </c>
      <c r="B33" s="36"/>
      <c r="C33" s="90"/>
      <c r="D33" s="36"/>
      <c r="E33" s="36"/>
      <c r="F33" s="40">
        <f t="shared" si="0"/>
        <v>0</v>
      </c>
      <c r="G33" s="14"/>
      <c r="H33" s="40">
        <f t="shared" si="1"/>
        <v>0</v>
      </c>
      <c r="I33" s="13"/>
      <c r="J33" s="41">
        <f t="shared" si="2"/>
        <v>0</v>
      </c>
    </row>
    <row r="34" spans="1:10" x14ac:dyDescent="0.25">
      <c r="A34" s="39">
        <f t="shared" si="3"/>
        <v>25</v>
      </c>
      <c r="B34" s="36"/>
      <c r="C34" s="90"/>
      <c r="D34" s="36"/>
      <c r="E34" s="36"/>
      <c r="F34" s="40">
        <f t="shared" si="0"/>
        <v>0</v>
      </c>
      <c r="G34" s="14"/>
      <c r="H34" s="40">
        <f t="shared" si="1"/>
        <v>0</v>
      </c>
      <c r="I34" s="13"/>
      <c r="J34" s="41">
        <f t="shared" si="2"/>
        <v>0</v>
      </c>
    </row>
    <row r="35" spans="1:10" x14ac:dyDescent="0.25">
      <c r="A35" s="39">
        <f t="shared" si="3"/>
        <v>26</v>
      </c>
      <c r="B35" s="36"/>
      <c r="C35" s="90"/>
      <c r="D35" s="36"/>
      <c r="E35" s="36"/>
      <c r="F35" s="40">
        <f t="shared" si="0"/>
        <v>0</v>
      </c>
      <c r="G35" s="14"/>
      <c r="H35" s="40">
        <f t="shared" si="1"/>
        <v>0</v>
      </c>
      <c r="I35" s="13"/>
      <c r="J35" s="41">
        <f t="shared" si="2"/>
        <v>0</v>
      </c>
    </row>
    <row r="36" spans="1:10" x14ac:dyDescent="0.25">
      <c r="A36" s="39">
        <f t="shared" si="3"/>
        <v>27</v>
      </c>
      <c r="B36" s="36"/>
      <c r="C36" s="90"/>
      <c r="D36" s="36"/>
      <c r="E36" s="36"/>
      <c r="F36" s="40">
        <f t="shared" si="0"/>
        <v>0</v>
      </c>
      <c r="G36" s="14"/>
      <c r="H36" s="40">
        <f t="shared" si="1"/>
        <v>0</v>
      </c>
      <c r="I36" s="13"/>
      <c r="J36" s="41">
        <f t="shared" si="2"/>
        <v>0</v>
      </c>
    </row>
    <row r="37" spans="1:10" x14ac:dyDescent="0.25">
      <c r="A37" s="39">
        <f t="shared" si="3"/>
        <v>28</v>
      </c>
      <c r="B37" s="36"/>
      <c r="C37" s="90"/>
      <c r="D37" s="36"/>
      <c r="E37" s="36"/>
      <c r="F37" s="40">
        <f t="shared" si="0"/>
        <v>0</v>
      </c>
      <c r="G37" s="14"/>
      <c r="H37" s="40">
        <f t="shared" si="1"/>
        <v>0</v>
      </c>
      <c r="I37" s="13"/>
      <c r="J37" s="41">
        <f t="shared" si="2"/>
        <v>0</v>
      </c>
    </row>
    <row r="38" spans="1:10" x14ac:dyDescent="0.25">
      <c r="A38" s="39">
        <f t="shared" si="3"/>
        <v>29</v>
      </c>
      <c r="B38" s="36"/>
      <c r="C38" s="90"/>
      <c r="D38" s="36"/>
      <c r="E38" s="36"/>
      <c r="F38" s="40">
        <f t="shared" si="0"/>
        <v>0</v>
      </c>
      <c r="G38" s="14"/>
      <c r="H38" s="40">
        <f t="shared" si="1"/>
        <v>0</v>
      </c>
      <c r="I38" s="13"/>
      <c r="J38" s="41">
        <f t="shared" si="2"/>
        <v>0</v>
      </c>
    </row>
    <row r="39" spans="1:10" x14ac:dyDescent="0.25">
      <c r="A39" s="39">
        <f t="shared" si="3"/>
        <v>30</v>
      </c>
      <c r="B39" s="36"/>
      <c r="C39" s="90"/>
      <c r="D39" s="36"/>
      <c r="E39" s="36"/>
      <c r="F39" s="40">
        <f t="shared" si="0"/>
        <v>0</v>
      </c>
      <c r="G39" s="14"/>
      <c r="H39" s="40">
        <f t="shared" si="1"/>
        <v>0</v>
      </c>
      <c r="I39" s="13"/>
      <c r="J39" s="41">
        <f t="shared" si="2"/>
        <v>0</v>
      </c>
    </row>
    <row r="40" spans="1:10" x14ac:dyDescent="0.25">
      <c r="A40" s="39">
        <f t="shared" si="3"/>
        <v>31</v>
      </c>
      <c r="B40" s="36"/>
      <c r="C40" s="90"/>
      <c r="D40" s="36"/>
      <c r="E40" s="36"/>
      <c r="F40" s="40">
        <f t="shared" si="0"/>
        <v>0</v>
      </c>
      <c r="G40" s="14"/>
      <c r="H40" s="40">
        <f t="shared" si="1"/>
        <v>0</v>
      </c>
      <c r="I40" s="13"/>
      <c r="J40" s="41">
        <f t="shared" si="2"/>
        <v>0</v>
      </c>
    </row>
    <row r="41" spans="1:10" x14ac:dyDescent="0.25">
      <c r="A41" s="39">
        <f t="shared" si="3"/>
        <v>32</v>
      </c>
      <c r="B41" s="36"/>
      <c r="C41" s="90"/>
      <c r="D41" s="36"/>
      <c r="E41" s="36"/>
      <c r="F41" s="40">
        <f t="shared" si="0"/>
        <v>0</v>
      </c>
      <c r="G41" s="14"/>
      <c r="H41" s="40">
        <f t="shared" si="1"/>
        <v>0</v>
      </c>
      <c r="I41" s="13"/>
      <c r="J41" s="41">
        <f t="shared" si="2"/>
        <v>0</v>
      </c>
    </row>
    <row r="42" spans="1:10" x14ac:dyDescent="0.25">
      <c r="A42" s="39">
        <f t="shared" si="3"/>
        <v>33</v>
      </c>
      <c r="B42" s="36"/>
      <c r="C42" s="90"/>
      <c r="D42" s="36"/>
      <c r="E42" s="36"/>
      <c r="F42" s="40">
        <f t="shared" si="0"/>
        <v>0</v>
      </c>
      <c r="G42" s="14"/>
      <c r="H42" s="40">
        <f t="shared" si="1"/>
        <v>0</v>
      </c>
      <c r="I42" s="13"/>
      <c r="J42" s="41">
        <f t="shared" si="2"/>
        <v>0</v>
      </c>
    </row>
    <row r="43" spans="1:10" x14ac:dyDescent="0.25">
      <c r="A43" s="39">
        <f t="shared" si="3"/>
        <v>34</v>
      </c>
      <c r="B43" s="36"/>
      <c r="C43" s="90"/>
      <c r="D43" s="36"/>
      <c r="E43" s="36"/>
      <c r="F43" s="40">
        <f t="shared" si="0"/>
        <v>0</v>
      </c>
      <c r="G43" s="14"/>
      <c r="H43" s="40">
        <f t="shared" si="1"/>
        <v>0</v>
      </c>
      <c r="I43" s="13"/>
      <c r="J43" s="41">
        <f t="shared" si="2"/>
        <v>0</v>
      </c>
    </row>
    <row r="44" spans="1:10" x14ac:dyDescent="0.25">
      <c r="A44" s="39">
        <f t="shared" si="3"/>
        <v>35</v>
      </c>
      <c r="B44" s="36"/>
      <c r="C44" s="90"/>
      <c r="D44" s="36"/>
      <c r="E44" s="36"/>
      <c r="F44" s="40">
        <f t="shared" si="0"/>
        <v>0</v>
      </c>
      <c r="G44" s="14"/>
      <c r="H44" s="40">
        <f t="shared" si="1"/>
        <v>0</v>
      </c>
      <c r="I44" s="13"/>
      <c r="J44" s="41">
        <f t="shared" si="2"/>
        <v>0</v>
      </c>
    </row>
    <row r="45" spans="1:10" x14ac:dyDescent="0.25">
      <c r="A45" s="39">
        <f t="shared" ref="A45:A49" si="4">A44+1</f>
        <v>36</v>
      </c>
      <c r="B45" s="36"/>
      <c r="C45" s="90"/>
      <c r="D45" s="36"/>
      <c r="E45" s="36"/>
      <c r="F45" s="40">
        <f t="shared" si="0"/>
        <v>0</v>
      </c>
      <c r="G45" s="14"/>
      <c r="H45" s="40">
        <f t="shared" si="1"/>
        <v>0</v>
      </c>
      <c r="I45" s="13"/>
      <c r="J45" s="41">
        <f t="shared" si="2"/>
        <v>0</v>
      </c>
    </row>
    <row r="46" spans="1:10" x14ac:dyDescent="0.25">
      <c r="A46" s="39">
        <f t="shared" si="4"/>
        <v>37</v>
      </c>
      <c r="B46" s="36"/>
      <c r="C46" s="90"/>
      <c r="D46" s="36"/>
      <c r="E46" s="36"/>
      <c r="F46" s="40">
        <f t="shared" si="0"/>
        <v>0</v>
      </c>
      <c r="G46" s="14"/>
      <c r="H46" s="40">
        <f t="shared" si="1"/>
        <v>0</v>
      </c>
      <c r="I46" s="13"/>
      <c r="J46" s="41">
        <f t="shared" si="2"/>
        <v>0</v>
      </c>
    </row>
    <row r="47" spans="1:10" x14ac:dyDescent="0.25">
      <c r="A47" s="39">
        <f t="shared" si="4"/>
        <v>38</v>
      </c>
      <c r="B47" s="36"/>
      <c r="C47" s="90"/>
      <c r="D47" s="36"/>
      <c r="E47" s="36"/>
      <c r="F47" s="40">
        <f t="shared" si="0"/>
        <v>0</v>
      </c>
      <c r="G47" s="14"/>
      <c r="H47" s="40">
        <f t="shared" si="1"/>
        <v>0</v>
      </c>
      <c r="I47" s="13"/>
      <c r="J47" s="41">
        <f t="shared" si="2"/>
        <v>0</v>
      </c>
    </row>
    <row r="48" spans="1:10" x14ac:dyDescent="0.25">
      <c r="A48" s="39">
        <f t="shared" si="4"/>
        <v>39</v>
      </c>
      <c r="B48" s="36"/>
      <c r="C48" s="90"/>
      <c r="D48" s="36"/>
      <c r="E48" s="36"/>
      <c r="F48" s="40">
        <f t="shared" si="0"/>
        <v>0</v>
      </c>
      <c r="G48" s="14"/>
      <c r="H48" s="40">
        <f t="shared" si="1"/>
        <v>0</v>
      </c>
      <c r="I48" s="13"/>
      <c r="J48" s="41">
        <f t="shared" si="2"/>
        <v>0</v>
      </c>
    </row>
    <row r="49" spans="1:10" x14ac:dyDescent="0.25">
      <c r="A49" s="39">
        <f t="shared" si="4"/>
        <v>40</v>
      </c>
      <c r="B49" s="36"/>
      <c r="C49" s="90"/>
      <c r="D49" s="36"/>
      <c r="E49" s="36"/>
      <c r="F49" s="40">
        <f t="shared" si="0"/>
        <v>0</v>
      </c>
      <c r="G49" s="14"/>
      <c r="H49" s="40">
        <f t="shared" si="1"/>
        <v>0</v>
      </c>
      <c r="I49" s="13"/>
      <c r="J49" s="41">
        <f t="shared" si="2"/>
        <v>0</v>
      </c>
    </row>
    <row r="50" spans="1:10" s="9" customFormat="1" x14ac:dyDescent="0.25">
      <c r="A50" s="10"/>
      <c r="B50" s="36"/>
      <c r="C50" s="90"/>
      <c r="D50" s="36"/>
      <c r="E50" s="36"/>
      <c r="F50" s="36"/>
      <c r="G50" s="14"/>
      <c r="H50" s="36"/>
      <c r="I50" s="13"/>
      <c r="J50" s="13"/>
    </row>
    <row r="51" spans="1:10" s="9" customFormat="1" x14ac:dyDescent="0.25">
      <c r="A51" s="10"/>
      <c r="B51" s="36"/>
      <c r="C51" s="90"/>
      <c r="D51" s="36"/>
      <c r="E51" s="36"/>
      <c r="F51" s="36"/>
      <c r="G51" s="14"/>
      <c r="H51" s="36"/>
      <c r="I51" s="13"/>
      <c r="J51" s="13"/>
    </row>
    <row r="52" spans="1:10" x14ac:dyDescent="0.25">
      <c r="A52" s="161" t="s">
        <v>67</v>
      </c>
      <c r="B52" s="162"/>
      <c r="C52" s="162"/>
      <c r="D52" s="162"/>
      <c r="E52" s="162"/>
      <c r="F52" s="162"/>
      <c r="G52" s="162"/>
      <c r="H52" s="162"/>
      <c r="I52" s="163"/>
      <c r="J52" s="42">
        <f>SUM(J10:J51)</f>
        <v>0</v>
      </c>
    </row>
    <row r="53" spans="1:10" x14ac:dyDescent="0.25">
      <c r="A53" s="9"/>
      <c r="B53" s="9"/>
      <c r="C53" s="9"/>
      <c r="D53" s="9"/>
      <c r="E53" s="9"/>
      <c r="F53" s="9"/>
      <c r="G53" s="9"/>
      <c r="H53" s="9"/>
      <c r="I53" s="9"/>
      <c r="J53" s="9"/>
    </row>
    <row r="54" spans="1:10" x14ac:dyDescent="0.25">
      <c r="A54" s="9"/>
      <c r="B54" s="9"/>
      <c r="C54" s="9"/>
      <c r="D54" s="9"/>
      <c r="E54" s="9"/>
      <c r="F54" s="9"/>
      <c r="G54" s="9"/>
      <c r="H54" s="9"/>
      <c r="I54" s="9"/>
      <c r="J54" s="9"/>
    </row>
    <row r="55" spans="1:10" x14ac:dyDescent="0.25">
      <c r="A55" s="9"/>
      <c r="B55" s="9"/>
      <c r="C55" s="9"/>
      <c r="D55" s="9"/>
      <c r="E55" s="9"/>
      <c r="F55" s="9"/>
      <c r="G55" s="9"/>
      <c r="H55" s="9"/>
      <c r="I55" s="9"/>
      <c r="J55" s="9"/>
    </row>
    <row r="56" spans="1:10" x14ac:dyDescent="0.25">
      <c r="A56" s="37"/>
      <c r="B56" s="38"/>
      <c r="C56" s="37"/>
      <c r="D56" s="37"/>
      <c r="E56" s="38"/>
      <c r="F56" s="9"/>
      <c r="G56" s="9"/>
      <c r="H56" s="9"/>
      <c r="I56" s="9"/>
      <c r="J56" s="9"/>
    </row>
    <row r="57" spans="1:10" x14ac:dyDescent="0.25">
      <c r="A57" s="147" t="s">
        <v>15</v>
      </c>
      <c r="B57" s="147"/>
      <c r="C57" s="147"/>
      <c r="D57" s="147"/>
      <c r="E57" s="147"/>
      <c r="F57" s="9"/>
      <c r="G57" s="147" t="s">
        <v>68</v>
      </c>
      <c r="H57" s="147"/>
      <c r="I57" s="147"/>
      <c r="J57" s="147"/>
    </row>
    <row r="58" spans="1:10" x14ac:dyDescent="0.25">
      <c r="A58" s="9"/>
      <c r="B58" s="9"/>
      <c r="C58" s="9"/>
      <c r="D58" s="9"/>
      <c r="E58" s="9"/>
      <c r="F58" s="9" t="s">
        <v>69</v>
      </c>
      <c r="G58" s="153" t="s">
        <v>70</v>
      </c>
      <c r="H58" s="153"/>
      <c r="I58" s="153"/>
      <c r="J58" s="153"/>
    </row>
    <row r="59" spans="1:10" x14ac:dyDescent="0.25">
      <c r="A59" s="9"/>
      <c r="B59" s="9"/>
      <c r="C59" s="9"/>
      <c r="D59" s="9"/>
      <c r="E59" s="9"/>
      <c r="F59" s="9"/>
      <c r="G59" s="153" t="s">
        <v>71</v>
      </c>
      <c r="H59" s="153"/>
      <c r="I59" s="153"/>
      <c r="J59" s="153"/>
    </row>
    <row r="60" spans="1:10" x14ac:dyDescent="0.25">
      <c r="A60" s="9"/>
      <c r="B60" s="9"/>
      <c r="C60" s="9"/>
      <c r="D60" s="9"/>
      <c r="E60" s="9"/>
      <c r="F60" s="9"/>
      <c r="G60" s="158"/>
      <c r="H60" s="158"/>
      <c r="I60" s="158"/>
      <c r="J60" s="158"/>
    </row>
    <row r="61" spans="1:10" x14ac:dyDescent="0.25">
      <c r="A61" s="9"/>
      <c r="B61" s="9"/>
      <c r="C61" s="9"/>
      <c r="D61" s="9"/>
      <c r="E61" s="9"/>
      <c r="F61" s="9"/>
      <c r="G61" s="159"/>
      <c r="H61" s="159"/>
      <c r="I61" s="159"/>
      <c r="J61" s="159"/>
    </row>
    <row r="62" spans="1:10" x14ac:dyDescent="0.25">
      <c r="A62" s="9"/>
      <c r="B62" s="9"/>
      <c r="C62" s="9"/>
      <c r="D62" s="9"/>
      <c r="E62" s="9"/>
      <c r="F62" s="9"/>
      <c r="G62" s="147" t="s">
        <v>72</v>
      </c>
      <c r="H62" s="147"/>
      <c r="I62" s="147"/>
      <c r="J62" s="147"/>
    </row>
    <row r="63" spans="1:10" x14ac:dyDescent="0.25">
      <c r="A63" s="9"/>
      <c r="B63" s="9"/>
      <c r="C63" s="9"/>
      <c r="D63" s="9"/>
      <c r="E63" s="9"/>
      <c r="F63" s="9"/>
      <c r="G63" s="153" t="s">
        <v>70</v>
      </c>
      <c r="H63" s="153"/>
      <c r="I63" s="153"/>
      <c r="J63" s="153"/>
    </row>
    <row r="64" spans="1:10" x14ac:dyDescent="0.25">
      <c r="A64" s="9"/>
      <c r="B64" s="9"/>
      <c r="C64" s="9"/>
      <c r="D64" s="9"/>
      <c r="E64" s="9"/>
      <c r="F64" s="9"/>
      <c r="G64" s="153" t="s">
        <v>71</v>
      </c>
      <c r="H64" s="153"/>
      <c r="I64" s="153"/>
      <c r="J64" s="153"/>
    </row>
  </sheetData>
  <sheetProtection formatCells="0" formatRows="0" insertRows="0" deleteRows="0" selectLockedCells="1"/>
  <mergeCells count="20">
    <mergeCell ref="G64:J64"/>
    <mergeCell ref="A7:C7"/>
    <mergeCell ref="G58:J58"/>
    <mergeCell ref="G59:J59"/>
    <mergeCell ref="G60:J60"/>
    <mergeCell ref="G61:J61"/>
    <mergeCell ref="G62:J62"/>
    <mergeCell ref="G63:J63"/>
    <mergeCell ref="D7:J7"/>
    <mergeCell ref="A52:I52"/>
    <mergeCell ref="A57:E57"/>
    <mergeCell ref="G57:J57"/>
    <mergeCell ref="D6:J6"/>
    <mergeCell ref="A1:J1"/>
    <mergeCell ref="A3:C3"/>
    <mergeCell ref="A4:C4"/>
    <mergeCell ref="A5:C5"/>
    <mergeCell ref="D3:J3"/>
    <mergeCell ref="D4:J4"/>
    <mergeCell ref="D5:J5"/>
  </mergeCells>
  <conditionalFormatting sqref="D3:J5">
    <cfRule type="cellIs" dxfId="2" priority="1" operator="equal">
      <formula>0</formula>
    </cfRule>
  </conditionalFormatting>
  <conditionalFormatting sqref="F10:J51">
    <cfRule type="cellIs" dxfId="1" priority="2" operator="equal">
      <formula>0</formula>
    </cfRule>
  </conditionalFormatting>
  <pageMargins left="0.7" right="0.7" top="0.75" bottom="0.75" header="0.3" footer="0.3"/>
  <pageSetup scale="72"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2243C-5A71-40D0-B168-F2790C89650A}">
  <dimension ref="A1:G29"/>
  <sheetViews>
    <sheetView topLeftCell="A8" workbookViewId="0">
      <selection activeCell="A23" sqref="A23:G23"/>
    </sheetView>
  </sheetViews>
  <sheetFormatPr baseColWidth="10" defaultRowHeight="15" x14ac:dyDescent="0.25"/>
  <cols>
    <col min="2" max="7" width="17.140625" customWidth="1"/>
  </cols>
  <sheetData>
    <row r="1" spans="1:7" ht="16.5" customHeight="1" x14ac:dyDescent="0.25">
      <c r="A1" s="183" t="s">
        <v>163</v>
      </c>
      <c r="B1" s="183"/>
      <c r="C1" s="183"/>
      <c r="D1" s="183"/>
      <c r="E1" s="183"/>
      <c r="F1" s="183"/>
      <c r="G1" s="183"/>
    </row>
    <row r="2" spans="1:7" ht="16.5" customHeight="1" x14ac:dyDescent="0.25">
      <c r="A2" s="184" t="s">
        <v>144</v>
      </c>
      <c r="B2" s="184"/>
      <c r="C2" s="184"/>
      <c r="D2" s="184"/>
      <c r="E2" s="184"/>
      <c r="F2" s="184"/>
      <c r="G2" s="184"/>
    </row>
    <row r="3" spans="1:7" x14ac:dyDescent="0.25">
      <c r="A3" s="167" t="s">
        <v>146</v>
      </c>
      <c r="B3" s="168"/>
      <c r="C3" s="168"/>
      <c r="D3" s="168"/>
      <c r="E3" s="168"/>
      <c r="F3" s="168"/>
      <c r="G3" s="169"/>
    </row>
    <row r="4" spans="1:7" ht="38.25" x14ac:dyDescent="0.25">
      <c r="A4" s="92" t="s">
        <v>147</v>
      </c>
      <c r="B4" s="92" t="s">
        <v>148</v>
      </c>
      <c r="C4" s="92" t="s">
        <v>149</v>
      </c>
      <c r="D4" s="92" t="s">
        <v>150</v>
      </c>
      <c r="E4" s="92" t="s">
        <v>151</v>
      </c>
      <c r="F4" s="92" t="s">
        <v>152</v>
      </c>
      <c r="G4" s="92" t="s">
        <v>153</v>
      </c>
    </row>
    <row r="5" spans="1:7" x14ac:dyDescent="0.25">
      <c r="A5" s="93" t="s">
        <v>145</v>
      </c>
      <c r="B5" s="93" t="s">
        <v>145</v>
      </c>
      <c r="C5" s="93" t="s">
        <v>145</v>
      </c>
      <c r="D5" s="93" t="s">
        <v>145</v>
      </c>
      <c r="E5" s="93" t="s">
        <v>145</v>
      </c>
      <c r="F5" s="93" t="s">
        <v>145</v>
      </c>
      <c r="G5" s="93" t="s">
        <v>145</v>
      </c>
    </row>
    <row r="6" spans="1:7" x14ac:dyDescent="0.25">
      <c r="A6" s="93" t="s">
        <v>145</v>
      </c>
      <c r="B6" s="93" t="s">
        <v>145</v>
      </c>
      <c r="C6" s="93" t="s">
        <v>145</v>
      </c>
      <c r="D6" s="93" t="s">
        <v>145</v>
      </c>
      <c r="E6" s="93" t="s">
        <v>145</v>
      </c>
      <c r="F6" s="93" t="s">
        <v>145</v>
      </c>
      <c r="G6" s="93" t="s">
        <v>145</v>
      </c>
    </row>
    <row r="7" spans="1:7" x14ac:dyDescent="0.25">
      <c r="A7" s="93" t="s">
        <v>145</v>
      </c>
      <c r="B7" s="93" t="s">
        <v>145</v>
      </c>
      <c r="C7" s="93" t="s">
        <v>145</v>
      </c>
      <c r="D7" s="93" t="s">
        <v>145</v>
      </c>
      <c r="E7" s="93" t="s">
        <v>145</v>
      </c>
      <c r="F7" s="93" t="s">
        <v>145</v>
      </c>
      <c r="G7" s="93" t="s">
        <v>145</v>
      </c>
    </row>
    <row r="8" spans="1:7" x14ac:dyDescent="0.25">
      <c r="A8" s="93" t="s">
        <v>145</v>
      </c>
      <c r="B8" s="93" t="s">
        <v>145</v>
      </c>
      <c r="C8" s="93" t="s">
        <v>145</v>
      </c>
      <c r="D8" s="93" t="s">
        <v>145</v>
      </c>
      <c r="E8" s="93" t="s">
        <v>145</v>
      </c>
      <c r="F8" s="93" t="s">
        <v>145</v>
      </c>
      <c r="G8" s="93" t="s">
        <v>145</v>
      </c>
    </row>
    <row r="9" spans="1:7" x14ac:dyDescent="0.25">
      <c r="A9" s="93" t="s">
        <v>145</v>
      </c>
      <c r="B9" s="93" t="s">
        <v>145</v>
      </c>
      <c r="C9" s="93" t="s">
        <v>145</v>
      </c>
      <c r="D9" s="93" t="s">
        <v>145</v>
      </c>
      <c r="E9" s="93" t="s">
        <v>145</v>
      </c>
      <c r="F9" s="93" t="s">
        <v>145</v>
      </c>
      <c r="G9" s="93" t="s">
        <v>145</v>
      </c>
    </row>
    <row r="10" spans="1:7" x14ac:dyDescent="0.25">
      <c r="A10" s="93" t="s">
        <v>145</v>
      </c>
      <c r="B10" s="93" t="s">
        <v>145</v>
      </c>
      <c r="C10" s="93" t="s">
        <v>145</v>
      </c>
      <c r="D10" s="93" t="s">
        <v>145</v>
      </c>
      <c r="E10" s="93" t="s">
        <v>145</v>
      </c>
      <c r="F10" s="93" t="s">
        <v>145</v>
      </c>
      <c r="G10" s="93" t="s">
        <v>145</v>
      </c>
    </row>
    <row r="11" spans="1:7" x14ac:dyDescent="0.25">
      <c r="A11" s="93" t="s">
        <v>145</v>
      </c>
      <c r="B11" s="93" t="s">
        <v>145</v>
      </c>
      <c r="C11" s="93" t="s">
        <v>145</v>
      </c>
      <c r="D11" s="93" t="s">
        <v>145</v>
      </c>
      <c r="E11" s="93" t="s">
        <v>145</v>
      </c>
      <c r="F11" s="93" t="s">
        <v>145</v>
      </c>
      <c r="G11" s="93" t="s">
        <v>145</v>
      </c>
    </row>
    <row r="12" spans="1:7" x14ac:dyDescent="0.25">
      <c r="A12" s="93" t="s">
        <v>145</v>
      </c>
      <c r="B12" s="93" t="s">
        <v>145</v>
      </c>
      <c r="C12" s="93" t="s">
        <v>145</v>
      </c>
      <c r="D12" s="93" t="s">
        <v>145</v>
      </c>
      <c r="E12" s="93" t="s">
        <v>145</v>
      </c>
      <c r="F12" s="93" t="s">
        <v>145</v>
      </c>
      <c r="G12" s="93" t="s">
        <v>145</v>
      </c>
    </row>
    <row r="13" spans="1:7" x14ac:dyDescent="0.25">
      <c r="A13" s="93" t="s">
        <v>145</v>
      </c>
      <c r="B13" s="93" t="s">
        <v>145</v>
      </c>
      <c r="C13" s="93" t="s">
        <v>145</v>
      </c>
      <c r="D13" s="93" t="s">
        <v>145</v>
      </c>
      <c r="E13" s="93" t="s">
        <v>145</v>
      </c>
      <c r="F13" s="93" t="s">
        <v>145</v>
      </c>
      <c r="G13" s="93" t="s">
        <v>145</v>
      </c>
    </row>
    <row r="14" spans="1:7" x14ac:dyDescent="0.25">
      <c r="A14" s="93" t="s">
        <v>145</v>
      </c>
      <c r="B14" s="93" t="s">
        <v>145</v>
      </c>
      <c r="C14" s="93" t="s">
        <v>145</v>
      </c>
      <c r="D14" s="93" t="s">
        <v>145</v>
      </c>
      <c r="E14" s="93" t="s">
        <v>145</v>
      </c>
      <c r="F14" s="93" t="s">
        <v>145</v>
      </c>
      <c r="G14" s="93" t="s">
        <v>145</v>
      </c>
    </row>
    <row r="15" spans="1:7" x14ac:dyDescent="0.25">
      <c r="A15" s="93" t="s">
        <v>145</v>
      </c>
      <c r="B15" s="93" t="s">
        <v>145</v>
      </c>
      <c r="C15" s="93" t="s">
        <v>145</v>
      </c>
      <c r="D15" s="93" t="s">
        <v>145</v>
      </c>
      <c r="E15" s="93" t="s">
        <v>145</v>
      </c>
      <c r="F15" s="93" t="s">
        <v>145</v>
      </c>
      <c r="G15" s="93" t="s">
        <v>145</v>
      </c>
    </row>
    <row r="16" spans="1:7" x14ac:dyDescent="0.25">
      <c r="A16" s="93" t="s">
        <v>145</v>
      </c>
      <c r="B16" s="93" t="s">
        <v>145</v>
      </c>
      <c r="C16" s="93" t="s">
        <v>145</v>
      </c>
      <c r="D16" s="93" t="s">
        <v>145</v>
      </c>
      <c r="E16" s="93" t="s">
        <v>145</v>
      </c>
      <c r="F16" s="93" t="s">
        <v>145</v>
      </c>
      <c r="G16" s="93" t="s">
        <v>145</v>
      </c>
    </row>
    <row r="17" spans="1:7" x14ac:dyDescent="0.25">
      <c r="A17" s="93" t="s">
        <v>145</v>
      </c>
      <c r="B17" s="93" t="s">
        <v>145</v>
      </c>
      <c r="C17" s="93" t="s">
        <v>145</v>
      </c>
      <c r="D17" s="93" t="s">
        <v>145</v>
      </c>
      <c r="E17" s="93" t="s">
        <v>145</v>
      </c>
      <c r="F17" s="93" t="s">
        <v>145</v>
      </c>
      <c r="G17" s="93" t="s">
        <v>145</v>
      </c>
    </row>
    <row r="18" spans="1:7" x14ac:dyDescent="0.25">
      <c r="A18" s="179" t="s">
        <v>154</v>
      </c>
      <c r="B18" s="179"/>
      <c r="C18" s="179"/>
      <c r="D18" s="179"/>
      <c r="E18" s="179"/>
      <c r="F18" s="179"/>
      <c r="G18" s="179"/>
    </row>
    <row r="19" spans="1:7" x14ac:dyDescent="0.25">
      <c r="A19" s="180" t="s">
        <v>145</v>
      </c>
      <c r="B19" s="181"/>
      <c r="C19" s="181"/>
      <c r="D19" s="181"/>
      <c r="E19" s="181"/>
      <c r="F19" s="181"/>
      <c r="G19" s="182"/>
    </row>
    <row r="20" spans="1:7" x14ac:dyDescent="0.25">
      <c r="A20" s="180" t="s">
        <v>145</v>
      </c>
      <c r="B20" s="181"/>
      <c r="C20" s="181"/>
      <c r="D20" s="181"/>
      <c r="E20" s="181"/>
      <c r="F20" s="181"/>
      <c r="G20" s="182"/>
    </row>
    <row r="21" spans="1:7" x14ac:dyDescent="0.25">
      <c r="A21" s="170"/>
      <c r="B21" s="171"/>
      <c r="C21" s="171"/>
      <c r="D21" s="171"/>
      <c r="E21" s="171"/>
      <c r="F21" s="171"/>
      <c r="G21" s="172"/>
    </row>
    <row r="22" spans="1:7" x14ac:dyDescent="0.25">
      <c r="A22" s="170"/>
      <c r="B22" s="171"/>
      <c r="C22" s="171"/>
      <c r="D22" s="171"/>
      <c r="E22" s="171"/>
      <c r="F22" s="171"/>
      <c r="G22" s="172"/>
    </row>
    <row r="23" spans="1:7" x14ac:dyDescent="0.25">
      <c r="A23" s="167" t="s">
        <v>155</v>
      </c>
      <c r="B23" s="168"/>
      <c r="C23" s="168"/>
      <c r="D23" s="168"/>
      <c r="E23" s="168"/>
      <c r="F23" s="168"/>
      <c r="G23" s="169"/>
    </row>
    <row r="24" spans="1:7" x14ac:dyDescent="0.25">
      <c r="A24" s="167" t="s">
        <v>156</v>
      </c>
      <c r="B24" s="168"/>
      <c r="C24" s="168"/>
      <c r="D24" s="168"/>
      <c r="E24" s="168"/>
      <c r="F24" s="168"/>
      <c r="G24" s="169"/>
    </row>
    <row r="25" spans="1:7" x14ac:dyDescent="0.25">
      <c r="A25" s="167" t="s">
        <v>157</v>
      </c>
      <c r="B25" s="168"/>
      <c r="C25" s="168"/>
      <c r="D25" s="168"/>
      <c r="E25" s="168"/>
      <c r="F25" s="168"/>
      <c r="G25" s="169"/>
    </row>
    <row r="26" spans="1:7" x14ac:dyDescent="0.25">
      <c r="A26" s="170"/>
      <c r="B26" s="171"/>
      <c r="C26" s="171"/>
      <c r="D26" s="171"/>
      <c r="E26" s="171"/>
      <c r="F26" s="171"/>
      <c r="G26" s="172"/>
    </row>
    <row r="27" spans="1:7" x14ac:dyDescent="0.25">
      <c r="A27" s="173" t="s">
        <v>158</v>
      </c>
      <c r="B27" s="174"/>
      <c r="C27" s="174"/>
      <c r="D27" s="174"/>
      <c r="E27" s="174"/>
      <c r="F27" s="174"/>
      <c r="G27" s="175"/>
    </row>
    <row r="28" spans="1:7" x14ac:dyDescent="0.25">
      <c r="A28" s="176"/>
      <c r="B28" s="177"/>
      <c r="C28" s="177"/>
      <c r="D28" s="177"/>
      <c r="E28" s="177"/>
      <c r="F28" s="177"/>
      <c r="G28" s="178"/>
    </row>
    <row r="29" spans="1:7" ht="54" customHeight="1" x14ac:dyDescent="0.25">
      <c r="A29" s="164" t="s">
        <v>159</v>
      </c>
      <c r="B29" s="165"/>
      <c r="C29" s="165"/>
      <c r="D29" s="165"/>
      <c r="E29" s="165"/>
      <c r="F29" s="165"/>
      <c r="G29" s="166"/>
    </row>
  </sheetData>
  <mergeCells count="15">
    <mergeCell ref="A22:G22"/>
    <mergeCell ref="A1:G1"/>
    <mergeCell ref="A2:G2"/>
    <mergeCell ref="A3:G3"/>
    <mergeCell ref="A18:G18"/>
    <mergeCell ref="A19:G19"/>
    <mergeCell ref="A20:G20"/>
    <mergeCell ref="A21:G21"/>
    <mergeCell ref="A29:G29"/>
    <mergeCell ref="A23:G23"/>
    <mergeCell ref="A24:G24"/>
    <mergeCell ref="A25:G25"/>
    <mergeCell ref="A26:G26"/>
    <mergeCell ref="A27:G27"/>
    <mergeCell ref="A28:G2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C650BE-BE13-4A36-A66D-D10AA8CF68D7}">
  <dimension ref="A1:J19"/>
  <sheetViews>
    <sheetView view="pageBreakPreview" zoomScale="130" zoomScaleNormal="115" zoomScaleSheetLayoutView="130" workbookViewId="0">
      <selection activeCell="D14" sqref="D14"/>
    </sheetView>
  </sheetViews>
  <sheetFormatPr baseColWidth="10" defaultColWidth="11.42578125" defaultRowHeight="15" x14ac:dyDescent="0.25"/>
  <cols>
    <col min="1" max="1" width="13" style="9" customWidth="1"/>
    <col min="2" max="2" width="14.85546875" style="9" customWidth="1"/>
    <col min="3" max="3" width="18.140625" style="9" customWidth="1"/>
    <col min="4" max="4" width="22.140625" style="9" customWidth="1"/>
    <col min="5" max="16384" width="11.42578125" style="9"/>
  </cols>
  <sheetData>
    <row r="1" spans="1:10" x14ac:dyDescent="0.25">
      <c r="A1" s="189" t="s">
        <v>162</v>
      </c>
      <c r="B1" s="189"/>
      <c r="C1" s="189"/>
      <c r="D1" s="189"/>
      <c r="E1" s="15"/>
      <c r="F1" s="15"/>
      <c r="G1" s="15"/>
      <c r="H1" s="15"/>
      <c r="I1" s="15"/>
      <c r="J1" s="15"/>
    </row>
    <row r="3" spans="1:10" x14ac:dyDescent="0.25">
      <c r="A3" s="185" t="s">
        <v>3</v>
      </c>
      <c r="B3" s="185"/>
      <c r="C3" s="186" t="str">
        <f>'Capacidad Residual Oferente 8A'!B3</f>
        <v>SAMC-ICC-233-2023</v>
      </c>
      <c r="D3" s="186"/>
    </row>
    <row r="8" spans="1:10" x14ac:dyDescent="0.25">
      <c r="A8" s="188" t="s">
        <v>73</v>
      </c>
      <c r="B8" s="188"/>
      <c r="C8" s="188"/>
      <c r="D8" s="17">
        <f>'Capacidad Residual Oferente 8A'!D9</f>
        <v>89993228</v>
      </c>
    </row>
    <row r="9" spans="1:10" x14ac:dyDescent="0.25">
      <c r="A9" s="122" t="s">
        <v>74</v>
      </c>
      <c r="B9" s="122"/>
      <c r="C9" s="56">
        <v>0</v>
      </c>
      <c r="D9" s="17">
        <f>ROUND((D8*C9),0)</f>
        <v>0</v>
      </c>
    </row>
    <row r="10" spans="1:10" x14ac:dyDescent="0.25">
      <c r="A10" s="188" t="s">
        <v>75</v>
      </c>
      <c r="B10" s="188"/>
      <c r="C10" s="188"/>
      <c r="D10" s="42">
        <f>D8-D9</f>
        <v>89993228</v>
      </c>
    </row>
    <row r="12" spans="1:10" x14ac:dyDescent="0.25">
      <c r="A12" s="107" t="s">
        <v>76</v>
      </c>
      <c r="B12" s="107"/>
      <c r="C12" s="107"/>
      <c r="D12" s="107"/>
    </row>
    <row r="13" spans="1:10" x14ac:dyDescent="0.25">
      <c r="A13" s="19" t="s">
        <v>77</v>
      </c>
      <c r="B13" s="107" t="s">
        <v>78</v>
      </c>
      <c r="C13" s="107"/>
      <c r="D13" s="19" t="s">
        <v>79</v>
      </c>
    </row>
    <row r="14" spans="1:10" x14ac:dyDescent="0.25">
      <c r="A14" s="57" t="s">
        <v>80</v>
      </c>
      <c r="B14" s="187"/>
      <c r="C14" s="187"/>
      <c r="D14" s="13">
        <f>'Capacidad Residual Oferente 8A'!D53</f>
        <v>0</v>
      </c>
    </row>
    <row r="15" spans="1:10" x14ac:dyDescent="0.25">
      <c r="A15" s="57" t="s">
        <v>81</v>
      </c>
      <c r="B15" s="187"/>
      <c r="C15" s="187"/>
      <c r="D15" s="13">
        <f>'Capacidad Residual Oferente 8A'!D54</f>
        <v>0</v>
      </c>
    </row>
    <row r="16" spans="1:10" x14ac:dyDescent="0.25">
      <c r="A16" s="57" t="s">
        <v>82</v>
      </c>
      <c r="B16" s="187"/>
      <c r="C16" s="187"/>
      <c r="D16" s="13">
        <f>'Capacidad Residual Oferente 8A'!D55</f>
        <v>0</v>
      </c>
    </row>
    <row r="17" spans="1:4" x14ac:dyDescent="0.25">
      <c r="A17" s="107" t="s">
        <v>83</v>
      </c>
      <c r="B17" s="107"/>
      <c r="C17" s="107"/>
      <c r="D17" s="17">
        <f>SUM(D14:D16)</f>
        <v>0</v>
      </c>
    </row>
    <row r="19" spans="1:4" x14ac:dyDescent="0.25">
      <c r="D19" s="58" t="str">
        <f>IF((D17&gt;=D10),"Cumple","No Cumple")</f>
        <v>No Cumple</v>
      </c>
    </row>
  </sheetData>
  <sheetProtection selectLockedCells="1"/>
  <mergeCells count="12">
    <mergeCell ref="B15:C15"/>
    <mergeCell ref="B16:C16"/>
    <mergeCell ref="B13:C13"/>
    <mergeCell ref="A17:C17"/>
    <mergeCell ref="A12:D12"/>
    <mergeCell ref="A3:B3"/>
    <mergeCell ref="C3:D3"/>
    <mergeCell ref="B14:C14"/>
    <mergeCell ref="A8:C8"/>
    <mergeCell ref="A1:D1"/>
    <mergeCell ref="A9:B9"/>
    <mergeCell ref="A10:C10"/>
  </mergeCells>
  <phoneticPr fontId="11" type="noConversion"/>
  <conditionalFormatting sqref="C3">
    <cfRule type="cellIs" dxfId="0" priority="1" operator="equal">
      <formula>0</formula>
    </cfRule>
  </conditionalFormatting>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85C72-7938-4ED8-B8EB-1D720D2E7039}">
  <dimension ref="A1:F58"/>
  <sheetViews>
    <sheetView showGridLines="0" topLeftCell="A14" workbookViewId="0">
      <selection activeCell="A46" sqref="A46"/>
    </sheetView>
  </sheetViews>
  <sheetFormatPr baseColWidth="10" defaultColWidth="9.140625" defaultRowHeight="15" x14ac:dyDescent="0.25"/>
  <cols>
    <col min="1" max="1" width="38.7109375" style="20" customWidth="1"/>
    <col min="2" max="4" width="17.28515625" style="20" customWidth="1"/>
    <col min="5" max="5" width="28.85546875" style="20" customWidth="1"/>
    <col min="6" max="6" width="95.28515625" style="20" customWidth="1"/>
    <col min="7" max="16384" width="9.140625" style="20"/>
  </cols>
  <sheetData>
    <row r="1" spans="1:6" ht="15.75" x14ac:dyDescent="0.25">
      <c r="A1" s="191" t="s">
        <v>84</v>
      </c>
      <c r="B1" s="191"/>
      <c r="C1" s="191"/>
      <c r="D1" s="191"/>
      <c r="E1" s="191"/>
      <c r="F1" s="191"/>
    </row>
    <row r="2" spans="1:6" ht="15.75" thickBot="1" x14ac:dyDescent="0.3">
      <c r="A2" s="192" t="s">
        <v>85</v>
      </c>
      <c r="B2" s="192"/>
      <c r="C2" s="192"/>
      <c r="D2" s="192"/>
      <c r="E2" s="192"/>
      <c r="F2" s="192"/>
    </row>
    <row r="3" spans="1:6" ht="15.75" thickTop="1" x14ac:dyDescent="0.25">
      <c r="A3" s="21" t="s">
        <v>86</v>
      </c>
    </row>
    <row r="4" spans="1:6" ht="25.9" customHeight="1" x14ac:dyDescent="0.25">
      <c r="A4" s="22" t="s">
        <v>87</v>
      </c>
    </row>
    <row r="5" spans="1:6" x14ac:dyDescent="0.25">
      <c r="A5" s="21" t="s">
        <v>86</v>
      </c>
    </row>
    <row r="6" spans="1:6" ht="63.6" customHeight="1" x14ac:dyDescent="0.25">
      <c r="A6" s="23" t="s">
        <v>88</v>
      </c>
      <c r="B6" s="24" t="s">
        <v>89</v>
      </c>
      <c r="C6" s="24" t="s">
        <v>90</v>
      </c>
      <c r="D6" s="24" t="s">
        <v>91</v>
      </c>
      <c r="E6" s="25" t="s">
        <v>92</v>
      </c>
    </row>
    <row r="7" spans="1:6" ht="15" customHeight="1" x14ac:dyDescent="0.25">
      <c r="A7" s="26">
        <v>1984</v>
      </c>
      <c r="B7" s="27">
        <v>376.6</v>
      </c>
      <c r="C7" s="27">
        <v>11298</v>
      </c>
      <c r="D7" s="28"/>
      <c r="E7" s="29" t="s">
        <v>93</v>
      </c>
    </row>
    <row r="8" spans="1:6" ht="15" customHeight="1" x14ac:dyDescent="0.25">
      <c r="A8" s="30">
        <v>1985</v>
      </c>
      <c r="B8" s="31">
        <v>451.92</v>
      </c>
      <c r="C8" s="31">
        <v>13558</v>
      </c>
      <c r="D8" s="31">
        <v>20</v>
      </c>
      <c r="E8" s="32" t="s">
        <v>94</v>
      </c>
    </row>
    <row r="9" spans="1:6" ht="15" customHeight="1" x14ac:dyDescent="0.25">
      <c r="A9" s="26">
        <v>1986</v>
      </c>
      <c r="B9" s="27">
        <v>560.38</v>
      </c>
      <c r="C9" s="27">
        <v>16811</v>
      </c>
      <c r="D9" s="27">
        <v>24</v>
      </c>
      <c r="E9" s="29" t="s">
        <v>95</v>
      </c>
    </row>
    <row r="10" spans="1:6" ht="15" customHeight="1" x14ac:dyDescent="0.25">
      <c r="A10" s="30">
        <v>1987</v>
      </c>
      <c r="B10" s="31">
        <v>683.66</v>
      </c>
      <c r="C10" s="31">
        <v>20510</v>
      </c>
      <c r="D10" s="31">
        <v>22</v>
      </c>
      <c r="E10" s="32" t="s">
        <v>96</v>
      </c>
    </row>
    <row r="11" spans="1:6" ht="15" customHeight="1" x14ac:dyDescent="0.25">
      <c r="A11" s="26">
        <v>1988</v>
      </c>
      <c r="B11" s="27">
        <v>854.58</v>
      </c>
      <c r="C11" s="27">
        <v>25637</v>
      </c>
      <c r="D11" s="27">
        <v>25</v>
      </c>
      <c r="E11" s="29" t="s">
        <v>97</v>
      </c>
    </row>
    <row r="12" spans="1:6" ht="15" customHeight="1" x14ac:dyDescent="0.25">
      <c r="A12" s="30">
        <v>1989</v>
      </c>
      <c r="B12" s="31">
        <v>1085.32</v>
      </c>
      <c r="C12" s="31">
        <v>32560</v>
      </c>
      <c r="D12" s="31">
        <v>27</v>
      </c>
      <c r="E12" s="32" t="s">
        <v>98</v>
      </c>
    </row>
    <row r="13" spans="1:6" ht="15" customHeight="1" x14ac:dyDescent="0.25">
      <c r="A13" s="26">
        <v>1990</v>
      </c>
      <c r="B13" s="27">
        <v>1367.5</v>
      </c>
      <c r="C13" s="27">
        <v>41025</v>
      </c>
      <c r="D13" s="27">
        <v>26</v>
      </c>
      <c r="E13" s="29" t="s">
        <v>99</v>
      </c>
    </row>
    <row r="14" spans="1:6" ht="15" customHeight="1" x14ac:dyDescent="0.25">
      <c r="A14" s="30">
        <v>1991</v>
      </c>
      <c r="B14" s="31">
        <v>1724</v>
      </c>
      <c r="C14" s="31">
        <v>51720</v>
      </c>
      <c r="D14" s="31">
        <v>26.1</v>
      </c>
      <c r="E14" s="32" t="s">
        <v>100</v>
      </c>
    </row>
    <row r="15" spans="1:6" ht="15" customHeight="1" x14ac:dyDescent="0.25">
      <c r="A15" s="26">
        <v>1992</v>
      </c>
      <c r="B15" s="27">
        <v>2173</v>
      </c>
      <c r="C15" s="27">
        <v>65190</v>
      </c>
      <c r="D15" s="27">
        <v>26.044</v>
      </c>
      <c r="E15" s="29" t="s">
        <v>101</v>
      </c>
    </row>
    <row r="16" spans="1:6" ht="15" customHeight="1" x14ac:dyDescent="0.25">
      <c r="A16" s="30">
        <v>1993</v>
      </c>
      <c r="B16" s="31">
        <v>2717</v>
      </c>
      <c r="C16" s="31">
        <v>81510</v>
      </c>
      <c r="D16" s="31">
        <v>25</v>
      </c>
      <c r="E16" s="32" t="s">
        <v>102</v>
      </c>
    </row>
    <row r="17" spans="1:5" ht="15" customHeight="1" x14ac:dyDescent="0.25">
      <c r="A17" s="26">
        <v>1994</v>
      </c>
      <c r="B17" s="27">
        <v>3290</v>
      </c>
      <c r="C17" s="27">
        <v>98700</v>
      </c>
      <c r="D17" s="27">
        <v>21.1</v>
      </c>
      <c r="E17" s="29" t="s">
        <v>103</v>
      </c>
    </row>
    <row r="18" spans="1:5" ht="15" customHeight="1" x14ac:dyDescent="0.25">
      <c r="A18" s="30">
        <v>1995</v>
      </c>
      <c r="B18" s="31">
        <v>3964.45</v>
      </c>
      <c r="C18" s="31">
        <v>118934</v>
      </c>
      <c r="D18" s="31">
        <v>20.5</v>
      </c>
      <c r="E18" s="32" t="s">
        <v>104</v>
      </c>
    </row>
    <row r="19" spans="1:5" ht="15" customHeight="1" x14ac:dyDescent="0.25">
      <c r="A19" s="26">
        <v>1996</v>
      </c>
      <c r="B19" s="27">
        <v>4737.5</v>
      </c>
      <c r="C19" s="27">
        <v>142125</v>
      </c>
      <c r="D19" s="27">
        <v>19.5</v>
      </c>
      <c r="E19" s="29" t="s">
        <v>105</v>
      </c>
    </row>
    <row r="20" spans="1:5" ht="15" customHeight="1" x14ac:dyDescent="0.25">
      <c r="A20" s="30">
        <v>1997</v>
      </c>
      <c r="B20" s="31">
        <v>5733.5</v>
      </c>
      <c r="C20" s="31">
        <v>172005</v>
      </c>
      <c r="D20" s="31">
        <v>21</v>
      </c>
      <c r="E20" s="32" t="s">
        <v>106</v>
      </c>
    </row>
    <row r="21" spans="1:5" ht="15" customHeight="1" x14ac:dyDescent="0.25">
      <c r="A21" s="26">
        <v>1998</v>
      </c>
      <c r="B21" s="27">
        <v>6794.2</v>
      </c>
      <c r="C21" s="27">
        <v>203826</v>
      </c>
      <c r="D21" s="27">
        <v>18.5</v>
      </c>
      <c r="E21" s="29" t="s">
        <v>107</v>
      </c>
    </row>
    <row r="22" spans="1:5" ht="15" customHeight="1" x14ac:dyDescent="0.25">
      <c r="A22" s="30">
        <v>1999</v>
      </c>
      <c r="B22" s="31">
        <v>7882</v>
      </c>
      <c r="C22" s="31">
        <v>236460</v>
      </c>
      <c r="D22" s="31">
        <v>16</v>
      </c>
      <c r="E22" s="32" t="s">
        <v>108</v>
      </c>
    </row>
    <row r="23" spans="1:5" ht="15" customHeight="1" x14ac:dyDescent="0.25">
      <c r="A23" s="26">
        <v>2000</v>
      </c>
      <c r="B23" s="27">
        <v>8670</v>
      </c>
      <c r="C23" s="27">
        <v>260100</v>
      </c>
      <c r="D23" s="27">
        <v>10</v>
      </c>
      <c r="E23" s="29" t="s">
        <v>109</v>
      </c>
    </row>
    <row r="24" spans="1:5" ht="15" customHeight="1" x14ac:dyDescent="0.25">
      <c r="A24" s="30">
        <v>2001</v>
      </c>
      <c r="B24" s="31">
        <v>9533.33</v>
      </c>
      <c r="C24" s="31">
        <v>286000</v>
      </c>
      <c r="D24" s="31">
        <v>10</v>
      </c>
      <c r="E24" s="32" t="s">
        <v>110</v>
      </c>
    </row>
    <row r="25" spans="1:5" ht="15" customHeight="1" x14ac:dyDescent="0.25">
      <c r="A25" s="26">
        <v>2002</v>
      </c>
      <c r="B25" s="27">
        <v>10300</v>
      </c>
      <c r="C25" s="27">
        <v>309000</v>
      </c>
      <c r="D25" s="27">
        <v>8</v>
      </c>
      <c r="E25" s="29" t="s">
        <v>111</v>
      </c>
    </row>
    <row r="26" spans="1:5" ht="15" customHeight="1" x14ac:dyDescent="0.25">
      <c r="A26" s="30">
        <v>2003</v>
      </c>
      <c r="B26" s="31">
        <v>11066.67</v>
      </c>
      <c r="C26" s="31">
        <v>332000</v>
      </c>
      <c r="D26" s="31">
        <v>7.4</v>
      </c>
      <c r="E26" s="32" t="s">
        <v>112</v>
      </c>
    </row>
    <row r="27" spans="1:5" ht="15" customHeight="1" x14ac:dyDescent="0.25">
      <c r="A27" s="26">
        <v>2004</v>
      </c>
      <c r="B27" s="27">
        <v>11933.33</v>
      </c>
      <c r="C27" s="27">
        <v>358000</v>
      </c>
      <c r="D27" s="27">
        <v>7.8</v>
      </c>
      <c r="E27" s="29" t="s">
        <v>113</v>
      </c>
    </row>
    <row r="28" spans="1:5" ht="15" customHeight="1" x14ac:dyDescent="0.25">
      <c r="A28" s="30">
        <v>2005</v>
      </c>
      <c r="B28" s="31">
        <v>12716.67</v>
      </c>
      <c r="C28" s="31">
        <v>381500</v>
      </c>
      <c r="D28" s="31">
        <v>6.6</v>
      </c>
      <c r="E28" s="32" t="s">
        <v>114</v>
      </c>
    </row>
    <row r="29" spans="1:5" ht="15" customHeight="1" x14ac:dyDescent="0.25">
      <c r="A29" s="26">
        <v>2006</v>
      </c>
      <c r="B29" s="27">
        <v>13600</v>
      </c>
      <c r="C29" s="27">
        <v>408000</v>
      </c>
      <c r="D29" s="27">
        <v>6.9</v>
      </c>
      <c r="E29" s="29" t="s">
        <v>115</v>
      </c>
    </row>
    <row r="30" spans="1:5" ht="15" customHeight="1" x14ac:dyDescent="0.25">
      <c r="A30" s="30">
        <v>2007</v>
      </c>
      <c r="B30" s="31">
        <v>14456.67</v>
      </c>
      <c r="C30" s="31">
        <v>433700</v>
      </c>
      <c r="D30" s="31">
        <v>6.3</v>
      </c>
      <c r="E30" s="32" t="s">
        <v>116</v>
      </c>
    </row>
    <row r="31" spans="1:5" ht="15" customHeight="1" x14ac:dyDescent="0.25">
      <c r="A31" s="26">
        <v>2008</v>
      </c>
      <c r="B31" s="27">
        <v>15383.33</v>
      </c>
      <c r="C31" s="27">
        <v>461500</v>
      </c>
      <c r="D31" s="27">
        <v>6.4</v>
      </c>
      <c r="E31" s="29" t="s">
        <v>117</v>
      </c>
    </row>
    <row r="32" spans="1:5" ht="15" customHeight="1" x14ac:dyDescent="0.25">
      <c r="A32" s="30">
        <v>2009</v>
      </c>
      <c r="B32" s="31">
        <v>16563.330000000002</v>
      </c>
      <c r="C32" s="31">
        <v>496900</v>
      </c>
      <c r="D32" s="31">
        <v>7.7</v>
      </c>
      <c r="E32" s="32" t="s">
        <v>118</v>
      </c>
    </row>
    <row r="33" spans="1:5" ht="15" customHeight="1" x14ac:dyDescent="0.25">
      <c r="A33" s="26">
        <v>2010</v>
      </c>
      <c r="B33" s="27">
        <v>17166.669999999998</v>
      </c>
      <c r="C33" s="27">
        <v>515000</v>
      </c>
      <c r="D33" s="27">
        <v>3.6</v>
      </c>
      <c r="E33" s="29" t="s">
        <v>119</v>
      </c>
    </row>
    <row r="34" spans="1:5" ht="15" customHeight="1" x14ac:dyDescent="0.25">
      <c r="A34" s="30">
        <v>2011</v>
      </c>
      <c r="B34" s="31">
        <v>17853.330000000002</v>
      </c>
      <c r="C34" s="31">
        <v>535600</v>
      </c>
      <c r="D34" s="31">
        <v>4</v>
      </c>
      <c r="E34" s="32" t="s">
        <v>120</v>
      </c>
    </row>
    <row r="35" spans="1:5" ht="15" customHeight="1" x14ac:dyDescent="0.25">
      <c r="A35" s="26">
        <v>2012</v>
      </c>
      <c r="B35" s="27">
        <v>18890</v>
      </c>
      <c r="C35" s="27">
        <v>566700</v>
      </c>
      <c r="D35" s="27">
        <v>5.8</v>
      </c>
      <c r="E35" s="29" t="s">
        <v>121</v>
      </c>
    </row>
    <row r="36" spans="1:5" ht="15" customHeight="1" x14ac:dyDescent="0.25">
      <c r="A36" s="30">
        <v>2013</v>
      </c>
      <c r="B36" s="31">
        <v>19650</v>
      </c>
      <c r="C36" s="31">
        <v>589500</v>
      </c>
      <c r="D36" s="31">
        <v>4.0199999999999996</v>
      </c>
      <c r="E36" s="32" t="s">
        <v>122</v>
      </c>
    </row>
    <row r="37" spans="1:5" ht="15" customHeight="1" x14ac:dyDescent="0.25">
      <c r="A37" s="26">
        <v>2014</v>
      </c>
      <c r="B37" s="27">
        <v>20533.330000000002</v>
      </c>
      <c r="C37" s="27">
        <v>616000</v>
      </c>
      <c r="D37" s="27">
        <v>4.5</v>
      </c>
      <c r="E37" s="29" t="s">
        <v>123</v>
      </c>
    </row>
    <row r="38" spans="1:5" ht="15" customHeight="1" x14ac:dyDescent="0.25">
      <c r="A38" s="30">
        <v>2015</v>
      </c>
      <c r="B38" s="31">
        <v>21478.33</v>
      </c>
      <c r="C38" s="31">
        <v>644350</v>
      </c>
      <c r="D38" s="31">
        <v>4.5999999999999996</v>
      </c>
      <c r="E38" s="32" t="s">
        <v>124</v>
      </c>
    </row>
    <row r="39" spans="1:5" ht="15" customHeight="1" x14ac:dyDescent="0.25">
      <c r="A39" s="26">
        <v>2016</v>
      </c>
      <c r="B39" s="27">
        <v>22981.83</v>
      </c>
      <c r="C39" s="27">
        <v>689455</v>
      </c>
      <c r="D39" s="27">
        <v>7</v>
      </c>
      <c r="E39" s="29" t="s">
        <v>125</v>
      </c>
    </row>
    <row r="40" spans="1:5" ht="15" customHeight="1" x14ac:dyDescent="0.25">
      <c r="A40" s="30">
        <v>2017</v>
      </c>
      <c r="B40" s="31">
        <v>24590.57</v>
      </c>
      <c r="C40" s="31">
        <v>737717</v>
      </c>
      <c r="D40" s="31">
        <v>7</v>
      </c>
      <c r="E40" s="32" t="s">
        <v>126</v>
      </c>
    </row>
    <row r="41" spans="1:5" ht="15" customHeight="1" x14ac:dyDescent="0.25">
      <c r="A41" s="26">
        <v>2018</v>
      </c>
      <c r="B41" s="27">
        <v>26041.4</v>
      </c>
      <c r="C41" s="27">
        <v>781242</v>
      </c>
      <c r="D41" s="27">
        <v>5.9</v>
      </c>
      <c r="E41" s="29" t="s">
        <v>127</v>
      </c>
    </row>
    <row r="42" spans="1:5" ht="15" customHeight="1" x14ac:dyDescent="0.25">
      <c r="A42" s="30">
        <v>2019</v>
      </c>
      <c r="B42" s="31">
        <v>27603.87</v>
      </c>
      <c r="C42" s="31">
        <v>828116</v>
      </c>
      <c r="D42" s="31">
        <v>6</v>
      </c>
      <c r="E42" s="32" t="s">
        <v>128</v>
      </c>
    </row>
    <row r="43" spans="1:5" ht="15" customHeight="1" x14ac:dyDescent="0.25">
      <c r="A43" s="26">
        <v>2020</v>
      </c>
      <c r="B43" s="27">
        <v>29260.1</v>
      </c>
      <c r="C43" s="27">
        <v>877803</v>
      </c>
      <c r="D43" s="27">
        <v>6</v>
      </c>
      <c r="E43" s="29" t="s">
        <v>129</v>
      </c>
    </row>
    <row r="44" spans="1:5" ht="15" customHeight="1" x14ac:dyDescent="0.25">
      <c r="A44" s="30">
        <v>2021</v>
      </c>
      <c r="B44" s="31">
        <v>30284.2</v>
      </c>
      <c r="C44" s="31">
        <v>908526</v>
      </c>
      <c r="D44" s="31">
        <v>3.5</v>
      </c>
      <c r="E44" s="32" t="s">
        <v>130</v>
      </c>
    </row>
    <row r="45" spans="1:5" ht="15" customHeight="1" x14ac:dyDescent="0.25">
      <c r="A45" s="26">
        <v>2022</v>
      </c>
      <c r="B45" s="27">
        <v>33333.33</v>
      </c>
      <c r="C45" s="27">
        <v>1000000</v>
      </c>
      <c r="D45" s="27">
        <v>10.07</v>
      </c>
      <c r="E45" s="29" t="s">
        <v>131</v>
      </c>
    </row>
    <row r="46" spans="1:5" ht="15" customHeight="1" x14ac:dyDescent="0.25">
      <c r="A46" s="26">
        <v>2023</v>
      </c>
      <c r="B46" s="27">
        <f>C46/30</f>
        <v>38666.666666666664</v>
      </c>
      <c r="C46" s="27">
        <v>1160000</v>
      </c>
      <c r="D46" s="27">
        <v>16</v>
      </c>
      <c r="E46" s="29" t="s">
        <v>132</v>
      </c>
    </row>
    <row r="47" spans="1:5" x14ac:dyDescent="0.25">
      <c r="A47" s="190" t="s">
        <v>86</v>
      </c>
      <c r="B47" s="190"/>
      <c r="C47" s="190"/>
      <c r="D47" s="190"/>
      <c r="E47" s="190"/>
    </row>
    <row r="48" spans="1:5" x14ac:dyDescent="0.25">
      <c r="A48" s="190" t="s">
        <v>133</v>
      </c>
      <c r="B48" s="190"/>
      <c r="C48" s="190"/>
      <c r="D48" s="190"/>
      <c r="E48" s="190"/>
    </row>
    <row r="49" spans="1:5" x14ac:dyDescent="0.25">
      <c r="A49" s="190" t="s">
        <v>86</v>
      </c>
      <c r="B49" s="190"/>
      <c r="C49" s="190"/>
      <c r="D49" s="190"/>
      <c r="E49" s="190"/>
    </row>
    <row r="50" spans="1:5" x14ac:dyDescent="0.25">
      <c r="A50" s="190" t="s">
        <v>134</v>
      </c>
      <c r="B50" s="190"/>
      <c r="C50" s="190"/>
      <c r="D50" s="190"/>
      <c r="E50" s="190"/>
    </row>
    <row r="51" spans="1:5" x14ac:dyDescent="0.25">
      <c r="A51" s="193" t="s">
        <v>69</v>
      </c>
      <c r="B51" s="193"/>
      <c r="C51" s="193"/>
      <c r="D51" s="193"/>
      <c r="E51" s="193"/>
    </row>
    <row r="52" spans="1:5" x14ac:dyDescent="0.25">
      <c r="A52" s="194" t="s">
        <v>135</v>
      </c>
      <c r="B52" s="194"/>
      <c r="C52" s="194"/>
      <c r="D52" s="194"/>
      <c r="E52" s="194"/>
    </row>
    <row r="53" spans="1:5" x14ac:dyDescent="0.25">
      <c r="A53" s="194" t="s">
        <v>69</v>
      </c>
      <c r="B53" s="194"/>
      <c r="C53" s="194"/>
      <c r="D53" s="194"/>
      <c r="E53" s="194"/>
    </row>
    <row r="54" spans="1:5" x14ac:dyDescent="0.25">
      <c r="A54" s="194" t="s">
        <v>136</v>
      </c>
      <c r="B54" s="194"/>
      <c r="C54" s="194"/>
      <c r="D54" s="194"/>
      <c r="E54" s="194"/>
    </row>
    <row r="55" spans="1:5" x14ac:dyDescent="0.25">
      <c r="A55" s="193" t="s">
        <v>137</v>
      </c>
      <c r="B55" s="193"/>
      <c r="C55" s="193"/>
      <c r="D55" s="193"/>
      <c r="E55" s="193"/>
    </row>
    <row r="56" spans="1:5" x14ac:dyDescent="0.25">
      <c r="A56" s="193" t="s">
        <v>86</v>
      </c>
      <c r="B56" s="193"/>
      <c r="C56" s="193"/>
      <c r="D56" s="193"/>
      <c r="E56" s="193"/>
    </row>
    <row r="57" spans="1:5" x14ac:dyDescent="0.25">
      <c r="A57" s="193" t="s">
        <v>138</v>
      </c>
      <c r="B57" s="193"/>
      <c r="C57" s="193"/>
      <c r="D57" s="193"/>
      <c r="E57" s="193"/>
    </row>
    <row r="58" spans="1:5" x14ac:dyDescent="0.25">
      <c r="A58" s="33" t="s">
        <v>86</v>
      </c>
    </row>
  </sheetData>
  <sheetProtection algorithmName="SHA-512" hashValue="ca2B3IzkahimwtqMKubJuvr+mC60c4Xep3bHYAF37atTV4HVsDoUVBF6r1gqG1Qo6hR6FDGYnt28z0imotjzXw==" saltValue="ICPdQmXayXmSac3xhqvL/g==" spinCount="100000" sheet="1" objects="1" scenarios="1"/>
  <mergeCells count="13">
    <mergeCell ref="A57:E57"/>
    <mergeCell ref="A51:E51"/>
    <mergeCell ref="A52:E52"/>
    <mergeCell ref="A53:E53"/>
    <mergeCell ref="A54:E54"/>
    <mergeCell ref="A55:E55"/>
    <mergeCell ref="A56:E56"/>
    <mergeCell ref="A50:E50"/>
    <mergeCell ref="A1:F1"/>
    <mergeCell ref="A2:F2"/>
    <mergeCell ref="A47:E47"/>
    <mergeCell ref="A48:E48"/>
    <mergeCell ref="A49:E49"/>
  </mergeCells>
  <phoneticPr fontId="11" type="noConversion"/>
  <hyperlinks>
    <hyperlink ref="A48" r:id="rId1" xr:uid="{BEB5AB06-BF2C-44A4-9BAD-E20AC71A2AF7}"/>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e1961993-a8e8-4433-89b8-7f0aa5ecf11d">
      <UserInfo>
        <DisplayName/>
        <AccountId xsi:nil="true"/>
        <AccountType/>
      </UserInfo>
    </SharedWithUsers>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7" ma:contentTypeDescription="Crear nuevo documento." ma:contentTypeScope="" ma:versionID="776cf02b6ce69120e65cd427f53aa41d">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d36d7432279c6fba4eff065f52e78b37"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33FB5C8-5A56-4A1A-B736-001F042D6DFF}">
  <ds:schemaRefs>
    <ds:schemaRef ds:uri="http://purl.org/dc/dcmitype/"/>
    <ds:schemaRef ds:uri="http://schemas.microsoft.com/office/infopath/2007/PartnerControls"/>
    <ds:schemaRef ds:uri="http://purl.org/dc/terms/"/>
    <ds:schemaRef ds:uri="http://schemas.openxmlformats.org/package/2006/metadata/core-properties"/>
    <ds:schemaRef ds:uri="http://schemas.microsoft.com/office/2006/documentManagement/types"/>
    <ds:schemaRef ds:uri="e1961993-a8e8-4433-89b8-7f0aa5ecf11d"/>
    <ds:schemaRef ds:uri="7458f1b0-7103-4529-84b3-253548f50739"/>
    <ds:schemaRef ds:uri="http://schemas.microsoft.com/office/2006/metadata/properties"/>
    <ds:schemaRef ds:uri="http://www.w3.org/XML/1998/namespace"/>
    <ds:schemaRef ds:uri="http://purl.org/dc/elements/1.1/"/>
  </ds:schemaRefs>
</ds:datastoreItem>
</file>

<file path=customXml/itemProps2.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3.xml><?xml version="1.0" encoding="utf-8"?>
<ds:datastoreItem xmlns:ds="http://schemas.openxmlformats.org/officeDocument/2006/customXml" ds:itemID="{28EA36BE-D6A0-4E83-B9FE-CA76F5026B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4</vt:i4>
      </vt:variant>
    </vt:vector>
  </HeadingPairs>
  <TitlesOfParts>
    <vt:vector size="11" baseType="lpstr">
      <vt:lpstr>Formato 8 - Capacidad Residual</vt:lpstr>
      <vt:lpstr>Capacidad Residual Oferente 8A</vt:lpstr>
      <vt:lpstr>Contratos RUP 8B</vt:lpstr>
      <vt:lpstr>Saldo Contrato Ejecución 8C</vt:lpstr>
      <vt:lpstr>Capacidad técnica 8D</vt:lpstr>
      <vt:lpstr>C. Residual Proceso 8E</vt:lpstr>
      <vt:lpstr>Sheet1</vt:lpstr>
      <vt:lpstr>'C. Residual Proceso 8E'!Área_de_impresión</vt:lpstr>
      <vt:lpstr>'Capacidad Residual Oferente 8A'!Área_de_impresión</vt:lpstr>
      <vt:lpstr>'Contratos RUP 8B'!Área_de_impresión</vt:lpstr>
      <vt:lpstr>'Formato 8 -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Katherine Majey Matallana</cp:lastModifiedBy>
  <cp:revision/>
  <dcterms:created xsi:type="dcterms:W3CDTF">2018-04-18T13:08:10Z</dcterms:created>
  <dcterms:modified xsi:type="dcterms:W3CDTF">2023-11-01T21:17:06Z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