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INFRAESTRUCTURA\SIM-LP-006-2023\"/>
    </mc:Choice>
  </mc:AlternateContent>
  <xr:revisionPtr revIDLastSave="0" documentId="8_{7CC1FE3D-8FEA-45DA-9574-3A2C8E5AA7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OPOR CAP FINANCIERA Y ORGANIZ " sheetId="3" r:id="rId1"/>
  </sheets>
  <externalReferences>
    <externalReference r:id="rId2"/>
    <externalReference r:id="rId3"/>
  </externalReferences>
  <definedNames>
    <definedName name="_xlnm._FilterDatabase" localSheetId="0" hidden="1">'SOPOR CAP FINANCIERA Y ORGANIZ '!$A$7:$AB$98</definedName>
    <definedName name="_xlnm.Print_Area" localSheetId="0">'SOPOR CAP FINANCIERA Y ORGANIZ '!$B$4:$X$94</definedName>
    <definedName name="CapFinanciera1" localSheetId="0">#REF!</definedName>
    <definedName name="CapFinanciera1">#REF!</definedName>
    <definedName name="CapFinanciera2" localSheetId="0">#REF!</definedName>
    <definedName name="CapFinanciera2">#REF!</definedName>
    <definedName name="CapFinanciera3" localSheetId="0">#REF!</definedName>
    <definedName name="CapFinanciera3">#REF!</definedName>
    <definedName name="CapFinanciera4" localSheetId="0">#REF!</definedName>
    <definedName name="CapFinanciera4">#REF!</definedName>
    <definedName name="CapTecnica1" localSheetId="0">#REF!</definedName>
    <definedName name="CapTecnica1">#REF!</definedName>
    <definedName name="CapTecnica2" localSheetId="0">#REF!</definedName>
    <definedName name="CapTecnica2">#REF!</definedName>
    <definedName name="Experiencia1" localSheetId="0">#REF!</definedName>
    <definedName name="Experiencia1">#REF!</definedName>
    <definedName name="Experiencia2" localSheetId="0">#REF!</definedName>
    <definedName name="Experiencia2">#REF!</definedName>
    <definedName name="Experiencia3" localSheetId="0">#REF!</definedName>
    <definedName name="Experiencia3">#REF!</definedName>
    <definedName name="FFF">#REF!</definedName>
    <definedName name="OLE_LINK1" localSheetId="0">#REF!</definedName>
    <definedName name="OLE_LINK1">#REF!</definedName>
    <definedName name="prueba" localSheetId="0">#REF!</definedName>
    <definedName name="prueba">#REF!</definedName>
    <definedName name="resdata" localSheetId="0">[1]Basicos!$AC$162:$BO$164</definedName>
    <definedName name="resdata">[2]Basicos!$AC$162:$BO$164</definedName>
    <definedName name="resInte" localSheetId="0">[1]Integrantes!$B$15:$AM$17</definedName>
    <definedName name="resInte">[2]Integrantes!$B$15:$AM$17</definedName>
    <definedName name="ResOtros" localSheetId="0">[1]Otros!$B$14:$G$17</definedName>
    <definedName name="ResOtros">[2]Otros!$B$14:$G$17</definedName>
    <definedName name="tb_cons" localSheetId="0">[1]Basicos!$Q$29:$T$30</definedName>
    <definedName name="tb_cons">[2]Basicos!$Q$29:$T$30</definedName>
    <definedName name="tb_fest" localSheetId="0">[1]Basicos!$BP$168:$BP$205</definedName>
    <definedName name="tb_fest">[2]Basicos!$BP$168:$BP$205</definedName>
    <definedName name="tb_prop" localSheetId="0">[1]Basicos!$L$20:$N$21</definedName>
    <definedName name="tb_prop">[2]Basicos!$L$20:$N$21</definedName>
    <definedName name="td_extranjero" localSheetId="0">[1]Basicos!$Y$48:$AA$158</definedName>
    <definedName name="td_extranjero">[2]Basicos!$Y$48:$AA$158</definedName>
    <definedName name="Z_7043DB3C_32B3_43B5_9ACE_4B1C78863594_.wvu.PrintArea" localSheetId="0" hidden="1">'SOPOR CAP FINANCIERA Y ORGANIZ '!$B$1:$S$37</definedName>
  </definedNames>
  <calcPr calcId="191029" concurrentCalc="0"/>
</workbook>
</file>

<file path=xl/calcChain.xml><?xml version="1.0" encoding="utf-8"?>
<calcChain xmlns="http://schemas.openxmlformats.org/spreadsheetml/2006/main">
  <c r="Y88" i="3" l="1"/>
  <c r="V88" i="3"/>
  <c r="T88" i="3"/>
  <c r="Q88" i="3"/>
  <c r="O88" i="3"/>
  <c r="M88" i="3"/>
  <c r="Y87" i="3"/>
  <c r="V87" i="3"/>
  <c r="T87" i="3"/>
  <c r="Q87" i="3"/>
  <c r="O87" i="3"/>
  <c r="M87" i="3"/>
  <c r="Y39" i="3"/>
  <c r="V39" i="3"/>
  <c r="T39" i="3"/>
  <c r="Q39" i="3"/>
  <c r="O39" i="3"/>
  <c r="M39" i="3"/>
  <c r="Y38" i="3"/>
  <c r="V38" i="3"/>
  <c r="T38" i="3"/>
  <c r="Q38" i="3"/>
  <c r="O38" i="3"/>
  <c r="M38" i="3"/>
  <c r="V15" i="3"/>
  <c r="M20" i="3"/>
  <c r="M85" i="3"/>
  <c r="Q98" i="3"/>
  <c r="Q97" i="3"/>
  <c r="Q64" i="3"/>
  <c r="Q63" i="3"/>
  <c r="Q71" i="3"/>
  <c r="Q93" i="3"/>
  <c r="Q96" i="3"/>
  <c r="Q95" i="3"/>
  <c r="Q90" i="3"/>
  <c r="Q89" i="3"/>
  <c r="Q91" i="3"/>
  <c r="Q25" i="3"/>
  <c r="O89" i="3"/>
  <c r="O92" i="3"/>
  <c r="O91" i="3"/>
  <c r="O90" i="3"/>
  <c r="M92" i="3"/>
  <c r="M91" i="3"/>
  <c r="M90" i="3"/>
  <c r="M89" i="3"/>
  <c r="Y92" i="3"/>
  <c r="V92" i="3"/>
  <c r="T92" i="3"/>
  <c r="Y91" i="3"/>
  <c r="V91" i="3"/>
  <c r="T91" i="3"/>
  <c r="Y90" i="3"/>
  <c r="V90" i="3"/>
  <c r="T90" i="3"/>
  <c r="Y89" i="3"/>
  <c r="V89" i="3"/>
  <c r="T89" i="3"/>
  <c r="V81" i="3"/>
  <c r="V83" i="3"/>
  <c r="V82" i="3"/>
  <c r="V78" i="3"/>
  <c r="V79" i="3"/>
  <c r="V80" i="3"/>
  <c r="V77" i="3"/>
  <c r="V75" i="3"/>
  <c r="T81" i="3"/>
  <c r="T82" i="3"/>
  <c r="T83" i="3"/>
  <c r="T78" i="3"/>
  <c r="T80" i="3"/>
  <c r="T79" i="3"/>
  <c r="Q26" i="3"/>
  <c r="Q29" i="3"/>
  <c r="Q32" i="3"/>
  <c r="Q27" i="3"/>
  <c r="Q28" i="3"/>
  <c r="Q31" i="3"/>
  <c r="Q33" i="3"/>
  <c r="Q34" i="3"/>
  <c r="Q40" i="3"/>
  <c r="Q41" i="3"/>
  <c r="Q42" i="3"/>
  <c r="Q45" i="3"/>
  <c r="Q48" i="3"/>
  <c r="Q60" i="3"/>
  <c r="Q67" i="3"/>
  <c r="Q68" i="3"/>
  <c r="Q72" i="3"/>
  <c r="Q73" i="3"/>
  <c r="Q74" i="3"/>
  <c r="Q75" i="3"/>
  <c r="Q78" i="3"/>
  <c r="Q79" i="3"/>
  <c r="Q80" i="3"/>
  <c r="Q77" i="3"/>
  <c r="Q81" i="3"/>
  <c r="Q82" i="3"/>
  <c r="O78" i="3"/>
  <c r="O79" i="3"/>
  <c r="O80" i="3"/>
  <c r="O75" i="3"/>
  <c r="O77" i="3"/>
  <c r="O81" i="3"/>
  <c r="O82" i="3"/>
  <c r="O83" i="3"/>
  <c r="Y98" i="3"/>
  <c r="Y97" i="3"/>
  <c r="V98" i="3"/>
  <c r="V97" i="3"/>
  <c r="T98" i="3"/>
  <c r="T97" i="3"/>
  <c r="O98" i="3"/>
  <c r="M98" i="3"/>
  <c r="M97" i="3"/>
  <c r="O97" i="3"/>
  <c r="Y82" i="3"/>
  <c r="Y79" i="3"/>
  <c r="Y76" i="3"/>
  <c r="M84" i="3"/>
  <c r="Y86" i="3"/>
  <c r="V86" i="3"/>
  <c r="T86" i="3"/>
  <c r="O86" i="3"/>
  <c r="Y85" i="3"/>
  <c r="Y84" i="3"/>
  <c r="V85" i="3"/>
  <c r="T85" i="3"/>
  <c r="Q85" i="3"/>
  <c r="O85" i="3"/>
  <c r="V84" i="3"/>
  <c r="T84" i="3"/>
  <c r="Q84" i="3"/>
  <c r="O84" i="3"/>
  <c r="Y83" i="3"/>
  <c r="Y81" i="3"/>
  <c r="M83" i="3"/>
  <c r="M82" i="3"/>
  <c r="M81" i="3"/>
  <c r="M78" i="3"/>
  <c r="M75" i="3"/>
  <c r="M80" i="3"/>
  <c r="M79" i="3"/>
  <c r="M74" i="3"/>
  <c r="M73" i="3"/>
  <c r="M72" i="3"/>
  <c r="M71" i="3"/>
  <c r="M70" i="3"/>
  <c r="M69" i="3"/>
  <c r="M77" i="3"/>
  <c r="M76" i="3"/>
  <c r="Y80" i="3"/>
  <c r="Y77" i="3"/>
  <c r="T77" i="3"/>
  <c r="V76" i="3"/>
  <c r="T76" i="3"/>
  <c r="O76" i="3"/>
  <c r="T75" i="3"/>
  <c r="Y74" i="3"/>
  <c r="V74" i="3"/>
  <c r="T74" i="3"/>
  <c r="O74" i="3"/>
  <c r="Y73" i="3"/>
  <c r="V73" i="3"/>
  <c r="T73" i="3"/>
  <c r="O73" i="3"/>
  <c r="V72" i="3"/>
  <c r="T72" i="3"/>
  <c r="O72" i="3"/>
  <c r="O71" i="3"/>
  <c r="O70" i="3"/>
  <c r="Y71" i="3"/>
  <c r="Y70" i="3"/>
  <c r="V71" i="3"/>
  <c r="V70" i="3"/>
  <c r="T71" i="3"/>
  <c r="T70" i="3"/>
  <c r="Q70" i="3"/>
  <c r="Y69" i="3"/>
  <c r="V69" i="3"/>
  <c r="T69" i="3"/>
  <c r="O69" i="3"/>
  <c r="Y68" i="3"/>
  <c r="V68" i="3"/>
  <c r="T68" i="3"/>
  <c r="O68" i="3"/>
  <c r="M68" i="3"/>
  <c r="V67" i="3"/>
  <c r="T67" i="3"/>
  <c r="O67" i="3"/>
  <c r="M67" i="3"/>
  <c r="Y66" i="3"/>
  <c r="Y65" i="3"/>
  <c r="V66" i="3"/>
  <c r="V65" i="3"/>
  <c r="T66" i="3"/>
  <c r="T65" i="3"/>
  <c r="Q66" i="3"/>
  <c r="Q65" i="3"/>
  <c r="O66" i="3"/>
  <c r="O65" i="3"/>
  <c r="M66" i="3"/>
  <c r="M65" i="3"/>
  <c r="Y78" i="3"/>
  <c r="Y75" i="3"/>
  <c r="Y72" i="3"/>
  <c r="Y67" i="3"/>
  <c r="Y64" i="3"/>
  <c r="V64" i="3"/>
  <c r="V63" i="3"/>
  <c r="T64" i="3"/>
  <c r="T63" i="3"/>
  <c r="O64" i="3"/>
  <c r="O63" i="3"/>
  <c r="M64" i="3"/>
  <c r="M63" i="3"/>
  <c r="Y63" i="3"/>
  <c r="Y62" i="3"/>
  <c r="Y61" i="3"/>
  <c r="V62" i="3"/>
  <c r="V61" i="3"/>
  <c r="T62" i="3"/>
  <c r="T61" i="3"/>
  <c r="Q62" i="3"/>
  <c r="Q61" i="3"/>
  <c r="O62" i="3"/>
  <c r="O61" i="3"/>
  <c r="M62" i="3"/>
  <c r="M61" i="3"/>
  <c r="Y60" i="3"/>
  <c r="V60" i="3"/>
  <c r="T60" i="3"/>
  <c r="O60" i="3"/>
  <c r="M60" i="3"/>
  <c r="Y59" i="3"/>
  <c r="Y58" i="3"/>
  <c r="V59" i="3"/>
  <c r="T59" i="3"/>
  <c r="Q59" i="3"/>
  <c r="O59" i="3"/>
  <c r="M59" i="3"/>
  <c r="V58" i="3"/>
  <c r="T58" i="3"/>
  <c r="Q58" i="3"/>
  <c r="O58" i="3"/>
  <c r="M58" i="3"/>
  <c r="Y57" i="3"/>
  <c r="Y56" i="3"/>
  <c r="V57" i="3"/>
  <c r="V56" i="3"/>
  <c r="T57" i="3"/>
  <c r="T56" i="3"/>
  <c r="Q57" i="3"/>
  <c r="Q56" i="3"/>
  <c r="O57" i="3"/>
  <c r="O56" i="3"/>
  <c r="M57" i="3"/>
  <c r="M56" i="3"/>
  <c r="Y55" i="3"/>
  <c r="V55" i="3"/>
  <c r="T55" i="3"/>
  <c r="O55" i="3"/>
  <c r="M55" i="3"/>
  <c r="Y54" i="3"/>
  <c r="V54" i="3"/>
  <c r="T54" i="3"/>
  <c r="O54" i="3"/>
  <c r="M54" i="3"/>
  <c r="Y53" i="3"/>
  <c r="V53" i="3"/>
  <c r="T53" i="3"/>
  <c r="O53" i="3"/>
  <c r="M53" i="3"/>
  <c r="V52" i="3"/>
  <c r="T52" i="3"/>
  <c r="O52" i="3"/>
  <c r="M52" i="3"/>
  <c r="Y51" i="3"/>
  <c r="Y50" i="3"/>
  <c r="V51" i="3"/>
  <c r="V50" i="3"/>
  <c r="T51" i="3"/>
  <c r="T50" i="3"/>
  <c r="Q51" i="3"/>
  <c r="Q50" i="3"/>
  <c r="O51" i="3"/>
  <c r="O50" i="3"/>
  <c r="M51" i="3"/>
  <c r="M50" i="3"/>
  <c r="Y49" i="3"/>
  <c r="V49" i="3"/>
  <c r="T49" i="3"/>
  <c r="Q49" i="3"/>
  <c r="O49" i="3"/>
  <c r="M49" i="3"/>
  <c r="Y48" i="3"/>
  <c r="V48" i="3"/>
  <c r="T48" i="3"/>
  <c r="O48" i="3"/>
  <c r="M48" i="3"/>
  <c r="Y47" i="3"/>
  <c r="V47" i="3"/>
  <c r="T47" i="3"/>
  <c r="O47" i="3"/>
  <c r="M47" i="3"/>
  <c r="V46" i="3"/>
  <c r="T46" i="3"/>
  <c r="Q46" i="3"/>
  <c r="O46" i="3"/>
  <c r="M46" i="3"/>
  <c r="Y52" i="3"/>
  <c r="Y46" i="3"/>
  <c r="Y45" i="3"/>
  <c r="V45" i="3"/>
  <c r="T45" i="3"/>
  <c r="O45" i="3"/>
  <c r="M45" i="3"/>
  <c r="Y44" i="3"/>
  <c r="V44" i="3"/>
  <c r="T44" i="3"/>
  <c r="O44" i="3"/>
  <c r="M44" i="3"/>
  <c r="V43" i="3"/>
  <c r="T43" i="3"/>
  <c r="Q43" i="3"/>
  <c r="O43" i="3"/>
  <c r="M43" i="3"/>
  <c r="Y42" i="3"/>
  <c r="V42" i="3"/>
  <c r="T42" i="3"/>
  <c r="O42" i="3"/>
  <c r="M42" i="3"/>
  <c r="Y41" i="3"/>
  <c r="V41" i="3"/>
  <c r="T41" i="3"/>
  <c r="O41" i="3"/>
  <c r="M41" i="3"/>
  <c r="V40" i="3"/>
  <c r="T40" i="3"/>
  <c r="O40" i="3"/>
  <c r="M40" i="3"/>
  <c r="Y37" i="3"/>
  <c r="V37" i="3"/>
  <c r="T37" i="3"/>
  <c r="Q37" i="3"/>
  <c r="O37" i="3"/>
  <c r="M37" i="3"/>
  <c r="Y36" i="3"/>
  <c r="V36" i="3"/>
  <c r="T36" i="3"/>
  <c r="Q36" i="3"/>
  <c r="O36" i="3"/>
  <c r="M36" i="3"/>
  <c r="V35" i="3"/>
  <c r="T35" i="3"/>
  <c r="Q35" i="3"/>
  <c r="O35" i="3"/>
  <c r="M35" i="3"/>
  <c r="Y34" i="3"/>
  <c r="V34" i="3"/>
  <c r="T34" i="3"/>
  <c r="O34" i="3"/>
  <c r="M34" i="3"/>
  <c r="Y33" i="3"/>
  <c r="V33" i="3"/>
  <c r="T33" i="3"/>
  <c r="O33" i="3"/>
  <c r="M33" i="3"/>
  <c r="V32" i="3"/>
  <c r="T32" i="3"/>
  <c r="O32" i="3"/>
  <c r="M32" i="3"/>
  <c r="Y31" i="3"/>
  <c r="V31" i="3"/>
  <c r="T31" i="3"/>
  <c r="O31" i="3"/>
  <c r="M31" i="3"/>
  <c r="Y30" i="3"/>
  <c r="V30" i="3"/>
  <c r="T30" i="3"/>
  <c r="O30" i="3"/>
  <c r="M30" i="3"/>
  <c r="V29" i="3"/>
  <c r="T29" i="3"/>
  <c r="O29" i="3"/>
  <c r="M29" i="3"/>
  <c r="Y28" i="3"/>
  <c r="V28" i="3"/>
  <c r="T28" i="3"/>
  <c r="O28" i="3"/>
  <c r="M28" i="3"/>
  <c r="Y27" i="3"/>
  <c r="V27" i="3"/>
  <c r="T27" i="3"/>
  <c r="O27" i="3"/>
  <c r="M27" i="3"/>
  <c r="V26" i="3"/>
  <c r="T26" i="3"/>
  <c r="O26" i="3"/>
  <c r="M26" i="3"/>
  <c r="Y25" i="3"/>
  <c r="V25" i="3"/>
  <c r="T25" i="3"/>
  <c r="O25" i="3"/>
  <c r="M25" i="3"/>
  <c r="Y24" i="3"/>
  <c r="V24" i="3"/>
  <c r="T24" i="3"/>
  <c r="O24" i="3"/>
  <c r="M24" i="3"/>
  <c r="Y23" i="3"/>
  <c r="V23" i="3"/>
  <c r="T23" i="3"/>
  <c r="O23" i="3"/>
  <c r="V22" i="3"/>
  <c r="T22" i="3"/>
  <c r="Q22" i="3"/>
  <c r="O22" i="3"/>
  <c r="M22" i="3"/>
  <c r="Y21" i="3"/>
  <c r="V21" i="3"/>
  <c r="T21" i="3"/>
  <c r="O21" i="3"/>
  <c r="Y20" i="3"/>
  <c r="V20" i="3"/>
  <c r="T20" i="3"/>
  <c r="O20" i="3"/>
  <c r="V19" i="3"/>
  <c r="T19" i="3"/>
  <c r="O19" i="3"/>
  <c r="M19" i="3"/>
  <c r="Y18" i="3"/>
  <c r="V18" i="3"/>
  <c r="T18" i="3"/>
  <c r="Q18" i="3"/>
  <c r="O18" i="3"/>
  <c r="M18" i="3"/>
  <c r="Y17" i="3"/>
  <c r="V17" i="3"/>
  <c r="T17" i="3"/>
  <c r="O17" i="3"/>
  <c r="M17" i="3"/>
  <c r="Y16" i="3"/>
  <c r="V16" i="3"/>
  <c r="T16" i="3"/>
  <c r="Q16" i="3"/>
  <c r="O16" i="3"/>
  <c r="M16" i="3"/>
  <c r="T15" i="3"/>
  <c r="Q15" i="3"/>
  <c r="O15" i="3"/>
  <c r="M15" i="3"/>
  <c r="Y14" i="3"/>
  <c r="Y13" i="3"/>
  <c r="V14" i="3"/>
  <c r="V13" i="3"/>
  <c r="T14" i="3"/>
  <c r="T13" i="3"/>
  <c r="O14" i="3"/>
  <c r="O13" i="3"/>
  <c r="M14" i="3"/>
  <c r="M13" i="3"/>
  <c r="Y12" i="3"/>
  <c r="Y11" i="3"/>
  <c r="V12" i="3"/>
  <c r="V11" i="3"/>
  <c r="T12" i="3"/>
  <c r="T11" i="3"/>
  <c r="O12" i="3"/>
  <c r="O11" i="3"/>
  <c r="M12" i="3"/>
  <c r="M11" i="3"/>
  <c r="Y43" i="3"/>
  <c r="Y35" i="3"/>
  <c r="Y40" i="3"/>
  <c r="Y26" i="3"/>
  <c r="Y32" i="3"/>
  <c r="Y22" i="3"/>
  <c r="Y29" i="3"/>
  <c r="Y15" i="3"/>
  <c r="Y19" i="3"/>
  <c r="M93" i="3"/>
  <c r="O93" i="3"/>
  <c r="T93" i="3"/>
  <c r="V93" i="3"/>
  <c r="M94" i="3"/>
  <c r="O94" i="3"/>
  <c r="T94" i="3"/>
  <c r="V94" i="3"/>
  <c r="Y94" i="3"/>
  <c r="M95" i="3"/>
  <c r="O95" i="3"/>
  <c r="T95" i="3"/>
  <c r="V95" i="3"/>
  <c r="Y95" i="3"/>
  <c r="M96" i="3"/>
  <c r="O96" i="3"/>
  <c r="T96" i="3"/>
  <c r="V96" i="3"/>
  <c r="Y96" i="3"/>
  <c r="Y93" i="3"/>
</calcChain>
</file>

<file path=xl/sharedStrings.xml><?xml version="1.0" encoding="utf-8"?>
<sst xmlns="http://schemas.openxmlformats.org/spreadsheetml/2006/main" count="1004" uniqueCount="148">
  <si>
    <t>MUNICIPIO DE SAN JOSÉ DE CÚCUTA</t>
  </si>
  <si>
    <t>CAPITAL DE TRABAJO</t>
  </si>
  <si>
    <t>KEILA LÓPEZ DÍAZ</t>
  </si>
  <si>
    <t>COMITÉ EVALUADOR</t>
  </si>
  <si>
    <t>CAPACIDAD FINANCIERA &amp; ORGANIZACIONAL</t>
  </si>
  <si>
    <t>EVALUACIÓN FINANCIERA &amp; ORGANIZACIONAL</t>
  </si>
  <si>
    <t>DATOS DELPROPONENTE</t>
  </si>
  <si>
    <t>INFORMACIÓN  FINANCIERA DE PROPONENTES
FUENTE - RUP</t>
  </si>
  <si>
    <t>INDICADOR DE LIQUIDEZ</t>
  </si>
  <si>
    <t>INDICADOR DE ENDEUDAMIENTO</t>
  </si>
  <si>
    <t>RAZON 
COBERTURA DE INTERESES</t>
  </si>
  <si>
    <t>EVALUACIÓN CAPACIDAD FINANCIERA</t>
  </si>
  <si>
    <t>RENTABILIDAD DEL PATRIMONIO (ROE)</t>
  </si>
  <si>
    <t>RENTABILIDAD DEL ACTIVO
 (ROA)</t>
  </si>
  <si>
    <t>EVALUACIÓN CAPACIDAD ORGANIZACIÓN</t>
  </si>
  <si>
    <t>EVALUACIÓN CAPITAL DE TRABAJO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</si>
  <si>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</si>
  <si>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</si>
  <si>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</si>
  <si>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</si>
  <si>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</si>
  <si>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</si>
  <si>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</si>
  <si>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PATRIMONIO 
(Activo Total - Pasivo Total)</t>
  </si>
  <si>
    <t>HABILITADO/NO HABILITADO</t>
  </si>
  <si>
    <t>HABIL/NO HABIL</t>
  </si>
  <si>
    <t>UTILIDAD OPERACIONAL</t>
  </si>
  <si>
    <t>GASTOS DE INTERESES</t>
  </si>
  <si>
    <t>INDICADOR</t>
  </si>
  <si>
    <t>RESULTADO</t>
  </si>
  <si>
    <t>HABILITADO</t>
  </si>
  <si>
    <t>Req min Razón Cobertura Intereses = UO/GI &gt;= 0 (PYME)</t>
  </si>
  <si>
    <r>
      <t>Req. Min. Cobertura Intereses:</t>
    </r>
    <r>
      <rPr>
        <b/>
        <sz val="10"/>
        <rFont val="Calibri"/>
        <family val="2"/>
      </rPr>
      <t>≥ 1</t>
    </r>
  </si>
  <si>
    <t>0 o 1</t>
  </si>
  <si>
    <r>
      <t>Req Rentab Patrimonio: ROE=UO/Pat.</t>
    </r>
    <r>
      <rPr>
        <b/>
        <sz val="10"/>
        <rFont val="Calibri"/>
        <family val="2"/>
      </rPr>
      <t>≥</t>
    </r>
    <r>
      <rPr>
        <b/>
        <sz val="10"/>
        <rFont val="Calibri Light"/>
        <family val="2"/>
      </rPr>
      <t>0,0 (PYME)</t>
    </r>
  </si>
  <si>
    <r>
      <t>Rrentab Activos: ROE=UO/Act.Tot.</t>
    </r>
    <r>
      <rPr>
        <b/>
        <sz val="10"/>
        <rFont val="Calibri"/>
        <family val="2"/>
      </rPr>
      <t>≥</t>
    </r>
    <r>
      <rPr>
        <b/>
        <sz val="10"/>
        <rFont val="Calibri Light"/>
        <family val="2"/>
      </rPr>
      <t>0,0 (PYME)</t>
    </r>
  </si>
  <si>
    <t>FECHA DE RENOVACIÓN DEL RUP</t>
  </si>
  <si>
    <t xml:space="preserve">REVISIÓN DEL CAPITULO III </t>
  </si>
  <si>
    <t xml:space="preserve"> REQUISITOS HABILITANTES Y SU VERIFICACIÓN</t>
  </si>
  <si>
    <t>OBSERVACIONES</t>
  </si>
  <si>
    <t>IND</t>
  </si>
  <si>
    <r>
      <t xml:space="preserve">Req. Min. Endeudamiento: </t>
    </r>
    <r>
      <rPr>
        <b/>
        <sz val="10"/>
        <rFont val="Calibri"/>
        <family val="2"/>
      </rPr>
      <t>≤ 0,7</t>
    </r>
    <r>
      <rPr>
        <b/>
        <sz val="10"/>
        <rFont val="Calibri Light"/>
        <family val="2"/>
      </rPr>
      <t>0</t>
    </r>
  </si>
  <si>
    <t>0,0 o 0,04</t>
  </si>
  <si>
    <t>0,0 o 0,02</t>
  </si>
  <si>
    <r>
      <t xml:space="preserve">Req. Min. ROE: </t>
    </r>
    <r>
      <rPr>
        <b/>
        <sz val="10"/>
        <rFont val="Calibri"/>
        <family val="2"/>
      </rPr>
      <t>≥ 0,04</t>
    </r>
  </si>
  <si>
    <r>
      <t xml:space="preserve">Req. Min. ROA: </t>
    </r>
    <r>
      <rPr>
        <b/>
        <sz val="10"/>
        <rFont val="Calibri"/>
        <family val="2"/>
      </rPr>
      <t>≥ 0,02</t>
    </r>
  </si>
  <si>
    <t>G &amp; B PROYECTOS Y CONSTRUCCIONES COMPANY S.A.S.</t>
  </si>
  <si>
    <t>MR GROUP COL S.A.S</t>
  </si>
  <si>
    <t>GLOBAL GROUP COL SAS</t>
  </si>
  <si>
    <t>DISEÑO REMODELACION Y CONSTRUCCION DE OBRAS DE INGENIERIA CIVIL SAS DRECO INGENIERIA SAS</t>
  </si>
  <si>
    <t>B&amp;A CONSTRUCCIONES SAS</t>
  </si>
  <si>
    <r>
      <t>Req min solvencia=AC/PC</t>
    </r>
    <r>
      <rPr>
        <b/>
        <sz val="10"/>
        <rFont val="Calibri"/>
        <family val="2"/>
      </rPr>
      <t>≥1,11 (PYME)</t>
    </r>
  </si>
  <si>
    <r>
      <t xml:space="preserve">Req min endeudamiento = Pas.T/Act.Tot. </t>
    </r>
    <r>
      <rPr>
        <b/>
        <sz val="10"/>
        <rFont val="Calibri"/>
        <family val="2"/>
      </rPr>
      <t>≤</t>
    </r>
    <r>
      <rPr>
        <b/>
        <sz val="10"/>
        <rFont val="Calibri Light"/>
        <family val="2"/>
      </rPr>
      <t xml:space="preserve"> 0,75 (PYME)</t>
    </r>
  </si>
  <si>
    <t>1,11 o 1,21</t>
  </si>
  <si>
    <r>
      <t xml:space="preserve">Req. Min. Solvencia: </t>
    </r>
    <r>
      <rPr>
        <b/>
        <sz val="10"/>
        <rFont val="Calibri"/>
        <family val="2"/>
      </rPr>
      <t>≥1,21</t>
    </r>
  </si>
  <si>
    <t>75% o 70%</t>
  </si>
  <si>
    <r>
      <t>Fórmula:SUM ACT CORR-SUM PAS CORR</t>
    </r>
    <r>
      <rPr>
        <b/>
        <sz val="10"/>
        <rFont val="Calibri"/>
        <family val="2"/>
      </rPr>
      <t>≥ 10% x( P.O.)</t>
    </r>
  </si>
  <si>
    <t>CONSTRUCTORA GIANI S.A.S.</t>
  </si>
  <si>
    <t>ANDGISS S.A.S.</t>
  </si>
  <si>
    <t xml:space="preserve">CONSORCIO GRANADA VIAL </t>
  </si>
  <si>
    <t>SOLUCIONES Y CONSTRUCCIONES DE INGENIERIA SOCING S.A.S.</t>
  </si>
  <si>
    <t>SOCING S.A.S.</t>
  </si>
  <si>
    <t>EDIFICACIONES Y VIAS S A</t>
  </si>
  <si>
    <t>LST INGENIERIA S.A.S</t>
  </si>
  <si>
    <t>CONSTRUCCION E INTERVENTORIAS DEL NORTE S.A.S.</t>
  </si>
  <si>
    <t>COINOBRAS S.A.S.</t>
  </si>
  <si>
    <t>MARTINEZ RODRIGUEZ MANUEL ALBERTO</t>
  </si>
  <si>
    <t>SOCIEDAD CONSORCIO PROESCO SOCIEDAD ANONIMA SIMPLIFICADA</t>
  </si>
  <si>
    <t>CONSTRUCTORA GILLI S.A.S.</t>
  </si>
  <si>
    <t xml:space="preserve">MEGACONCRETOS DEL NORTE S.A.S </t>
  </si>
  <si>
    <t>LICITACIÓN PÚBLICA Nº SIM-LP-006-2023  OBJETO: "DIAGNOSTICO, CONSTRUCCIÓN Y/O REHABILITACIÓN Y/O MEJORAMIENTO DE LA MALLA VIAL URBANA DEL MUNICIPIO DE SAN JOSÉ DE CÚCUTA FASE IV"</t>
  </si>
  <si>
    <t>IVAN GABRIEL LIZARAZO TOBIAS &amp; CIA S A S</t>
  </si>
  <si>
    <t>IGALITO &amp; CIA SAS</t>
  </si>
  <si>
    <t>DRECO INGENIERÍA S.A.S</t>
  </si>
  <si>
    <t xml:space="preserve">CONSORCIO INDES CÚCUTA </t>
  </si>
  <si>
    <t xml:space="preserve">CLARO BAYONA ALEX GILBERTO </t>
  </si>
  <si>
    <t>INGENIERÍA PARA EL DESARROLLO SOCIAL S.A.S</t>
  </si>
  <si>
    <t xml:space="preserve">INGENIERÍA PARA EL DESARROLLO ECONÓMICO S.A.S </t>
  </si>
  <si>
    <t>LOTE 2</t>
  </si>
  <si>
    <t xml:space="preserve">NO HABITILADO </t>
  </si>
  <si>
    <t xml:space="preserve">LOTE 3 </t>
  </si>
  <si>
    <t xml:space="preserve">CONSORCIO SAN JOSÉ 2023 </t>
  </si>
  <si>
    <t>DIAMONDI S.A.S.</t>
  </si>
  <si>
    <t>PRAMOT S.A.S</t>
  </si>
  <si>
    <t>UT TORRES-EL DORADO-PV&amp;GM</t>
  </si>
  <si>
    <t>GRUPO EMPRESARIAL Y NEGOCIOS CONSTRUCTORA EL DORADO S.A.S.</t>
  </si>
  <si>
    <t>TORRES ASOCIADOS ACDIET SAS</t>
  </si>
  <si>
    <t>PV &amp; GM CONSTRUCCIONES SAS</t>
  </si>
  <si>
    <t>LOTE 4</t>
  </si>
  <si>
    <t xml:space="preserve">LOTE 4 </t>
  </si>
  <si>
    <t>UNION TEMPORAL SC 2023</t>
  </si>
  <si>
    <t>SABA INGENIERIA Y CONSTRUCCIONES S.A.S.</t>
  </si>
  <si>
    <t>CONSTRUCOL - CONSTRUCTORA COLOMBIA S.A.S.</t>
  </si>
  <si>
    <t>UT MALLA URBANA CDMGYP CUCUTA 2023</t>
  </si>
  <si>
    <t>MARTHEYN LIZARAZO CESAR DAVID</t>
  </si>
  <si>
    <t xml:space="preserve">LOTE 1 </t>
  </si>
  <si>
    <t>G Y P INGENIERIA SAS</t>
  </si>
  <si>
    <t>UNION TEMPORAL MALLA VIAL 2023</t>
  </si>
  <si>
    <t>INGEN BQB SAS</t>
  </si>
  <si>
    <t>RINCON VILLAMIZAR SAUL</t>
  </si>
  <si>
    <t xml:space="preserve">LOTE 2 </t>
  </si>
  <si>
    <t>CONSORCIO LA FORTALEZA SB</t>
  </si>
  <si>
    <t>SILCONS S.A.S.</t>
  </si>
  <si>
    <t>DE LEON NARVAEZ BELISARIO ALFREDO</t>
  </si>
  <si>
    <t>CONSORCIO FASE IV L1</t>
  </si>
  <si>
    <t>SUINCO DEL NORTE S.A.S EN REORGANIZACION</t>
  </si>
  <si>
    <t>UT VIAS URBANAS MJI 2023</t>
  </si>
  <si>
    <t>INCORES CIVILES S.A.S.</t>
  </si>
  <si>
    <t>MANTELEC INGENIEROS S.A.S.</t>
  </si>
  <si>
    <t>JCJG INGENIERIA S.A.S.</t>
  </si>
  <si>
    <t>CONSORCIO GIANI VIAL L2 CUCUTA</t>
  </si>
  <si>
    <t>DIAZ CONTRERAS JAIRO</t>
  </si>
  <si>
    <t>SEISAJE S.A.S.</t>
  </si>
  <si>
    <t>UNIÓN TEMPORAL MALLA VIAL CÚCUTA</t>
  </si>
  <si>
    <t>ORTEGA TORRES RENZO ADRIANO</t>
  </si>
  <si>
    <t>TECNICOS ESPECIALISTAS &amp; INGENIEROS INDUSTRIALES ASOCIADOS S.A.S.</t>
  </si>
  <si>
    <t>TECNISA S.A.S.</t>
  </si>
  <si>
    <t>SOCIEDAD CONSORCIO PROESCO S.A.S</t>
  </si>
  <si>
    <t>UNION TEMPORAL B&amp;A BACHEO L2</t>
  </si>
  <si>
    <t>HERNANDEZ DIAZ CARLOS GERARDO</t>
  </si>
  <si>
    <t>VEBOL S.A.S.</t>
  </si>
  <si>
    <t>CONSTRUCCIONES Y MONTAJES VEBOL S.A.S</t>
  </si>
  <si>
    <t>CONSORCIO MALLA VIAL CR 2023</t>
  </si>
  <si>
    <t>GELVEZ MORENO RICARDO</t>
  </si>
  <si>
    <t>MOVIMIENTOS DE TIERRA Y ALQUILER DE MAQUINARIA PESADA DE COLOMBIA</t>
  </si>
  <si>
    <t>LM23</t>
  </si>
  <si>
    <t>CONSORCIO VIAS COL2023</t>
  </si>
  <si>
    <t>MM CONSTRUCCIONES Y TECNOLOGIA S.A.S</t>
  </si>
  <si>
    <t>CONSTRUCTORA &amp; FERRETERIA LA SABANA SAS</t>
  </si>
  <si>
    <t>CONSORCIO EDIVIAL - MYG 006 CUCUTA</t>
  </si>
  <si>
    <t>M&amp;G PROYECTOS Y SERVICIOS S.A.S.</t>
  </si>
  <si>
    <t>CONSORCIO FASE IV L2</t>
  </si>
  <si>
    <t>SENSYS GROUP SAS</t>
  </si>
  <si>
    <t>CONSORCIO JS FASE IV</t>
  </si>
  <si>
    <t>INGENIERÍA ESPECIALIZADA EN DUCTOS Y CANALES S.A.S</t>
  </si>
  <si>
    <t>CONSTRUCCIONES E INVERSIONES LJ S.A.S</t>
  </si>
  <si>
    <t>SOCIEDAD CONSORCIO CONSTRUCCIONES Y VIAS DEL NORTE SAS</t>
  </si>
  <si>
    <r>
      <t xml:space="preserve">Req. Min. KW: </t>
    </r>
    <r>
      <rPr>
        <b/>
        <sz val="10"/>
        <rFont val="Calibri"/>
        <family val="2"/>
      </rPr>
      <t>≥$</t>
    </r>
    <r>
      <rPr>
        <b/>
        <sz val="10"/>
        <rFont val="Calibri Light"/>
        <family val="2"/>
      </rPr>
      <t>331.023.368</t>
    </r>
  </si>
  <si>
    <t xml:space="preserve">IND </t>
  </si>
  <si>
    <t>KAIROS MALLA CUCUTA</t>
  </si>
  <si>
    <t>SANCHEZ GOMEZ ROOSVELT SNEIDER</t>
  </si>
  <si>
    <t>EUREKA INGENIERIA OBRA Y CONSULTORIA S.A.S</t>
  </si>
  <si>
    <t>CEBALLOS DELGADILLO FREDDY MAURICIO</t>
  </si>
  <si>
    <t>NO APORTARON LOS RUP REGISTRO ÚNICO DE PROPONENES (POR LO TANTO SE ENCUENTRA INHABILITADO)</t>
  </si>
  <si>
    <t xml:space="preserve">PRACARGO SERVICES S.A.S </t>
  </si>
  <si>
    <t xml:space="preserve">SE ENCUENTRA RECHAZADO JURIDICAMENTE </t>
  </si>
  <si>
    <t xml:space="preserve">SE ENCUENTRA INHABILITATO JURIDICAMENTE </t>
  </si>
  <si>
    <t>ATRIA GRUPO CONSTRUCTOR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</si>
</sst>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0.0%"/>
    <numFmt numFmtId="166" formatCode="&quot;$&quot;#,##0.00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0.00000"/>
    <numFmt numFmtId="170" formatCode="_ * #,##0_ ;_ * \-#,##0_ ;_ * &quot;-&quot;_ ;_ @_ "/>
    <numFmt numFmtId="171" formatCode="_ * #,##0.000_ ;_ * \-#,##0.000_ ;_ * &quot;-&quot;_ ;_ @_ "/>
    <numFmt numFmtId="172" formatCode="0.0000"/>
    <numFmt numFmtId="173" formatCode="_ * #,##0.00_ ;_ * \-#,##0.00_ ;_ * &quot;-&quot;_ ;_ @_ "/>
    <numFmt numFmtId="174" formatCode="0.000"/>
    <numFmt numFmtId="175" formatCode="&quot;$&quot;\ #,##0.00"/>
    <numFmt numFmtId="176" formatCode="&quot;$&quot;\ #,##0"/>
    <numFmt numFmtId="177" formatCode="&quot;$&quot;\ #,##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Arial Narrow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0"/>
      <name val="Calibri Light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Calibri Light"/>
      <family val="2"/>
    </font>
    <font>
      <b/>
      <sz val="10"/>
      <color indexed="63"/>
      <name val="Calibri Light"/>
      <family val="2"/>
    </font>
    <font>
      <b/>
      <sz val="9"/>
      <name val="Calibri Light"/>
      <family val="2"/>
    </font>
    <font>
      <b/>
      <sz val="10"/>
      <name val="Calibri"/>
      <family val="2"/>
    </font>
    <font>
      <b/>
      <sz val="10"/>
      <color theme="0"/>
      <name val="Calibri Light"/>
      <family val="2"/>
    </font>
    <font>
      <b/>
      <sz val="10"/>
      <color indexed="12"/>
      <name val="Calibri Light"/>
      <family val="2"/>
    </font>
    <font>
      <b/>
      <sz val="10"/>
      <color indexed="8"/>
      <name val="Calibri Light"/>
      <family val="2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sz val="10"/>
      <name val="Calibri"/>
      <family val="2"/>
      <scheme val="minor"/>
    </font>
    <font>
      <b/>
      <sz val="10"/>
      <color rgb="FF0070C0"/>
      <name val="Calibri Light"/>
      <family val="2"/>
    </font>
    <font>
      <sz val="9"/>
      <color rgb="FF4D4D4D"/>
      <name val="Arial"/>
      <family val="2"/>
    </font>
    <font>
      <sz val="10"/>
      <name val="Arial Narrow"/>
      <family val="2"/>
    </font>
    <font>
      <b/>
      <sz val="10"/>
      <color rgb="FFFF0000"/>
      <name val="Calibri Light"/>
      <family val="2"/>
    </font>
    <font>
      <sz val="10"/>
      <color rgb="FFFF0000"/>
      <name val="Calibri Light"/>
      <family val="2"/>
    </font>
    <font>
      <b/>
      <sz val="8"/>
      <color rgb="FFFF0000"/>
      <name val="Calibri Light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43">
    <xf numFmtId="0" fontId="0" fillId="0" borderId="0"/>
    <xf numFmtId="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1" fillId="0" borderId="0"/>
    <xf numFmtId="9" fontId="1" fillId="0" borderId="0" applyFont="0" applyFill="0" applyBorder="0" applyAlignment="0" applyProtection="0"/>
  </cellStyleXfs>
  <cellXfs count="212"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horizontal="left" vertical="top"/>
    </xf>
    <xf numFmtId="0" fontId="11" fillId="2" borderId="0" xfId="40" applyFont="1" applyFill="1"/>
    <xf numFmtId="0" fontId="8" fillId="4" borderId="10" xfId="40" applyFont="1" applyFill="1" applyBorder="1" applyAlignment="1">
      <alignment horizontal="center" vertical="center"/>
    </xf>
    <xf numFmtId="0" fontId="8" fillId="6" borderId="14" xfId="40" applyFont="1" applyFill="1" applyBorder="1" applyAlignment="1">
      <alignment horizontal="center" vertical="center" wrapText="1"/>
    </xf>
    <xf numFmtId="167" fontId="8" fillId="7" borderId="9" xfId="2" applyFont="1" applyFill="1" applyBorder="1" applyAlignment="1">
      <alignment horizontal="center" vertical="center" wrapText="1"/>
    </xf>
    <xf numFmtId="0" fontId="8" fillId="7" borderId="17" xfId="40" quotePrefix="1" applyFont="1" applyFill="1" applyBorder="1" applyAlignment="1">
      <alignment horizontal="left" vertical="center" wrapText="1"/>
    </xf>
    <xf numFmtId="165" fontId="8" fillId="7" borderId="17" xfId="1" quotePrefix="1" applyNumberFormat="1" applyFont="1" applyFill="1" applyBorder="1" applyAlignment="1">
      <alignment horizontal="left" vertical="center" wrapText="1"/>
    </xf>
    <xf numFmtId="2" fontId="8" fillId="5" borderId="18" xfId="1" applyNumberFormat="1" applyFont="1" applyFill="1" applyBorder="1" applyAlignment="1">
      <alignment horizontal="center" vertical="center"/>
    </xf>
    <xf numFmtId="0" fontId="15" fillId="7" borderId="15" xfId="40" applyFont="1" applyFill="1" applyBorder="1" applyAlignment="1">
      <alignment horizontal="center" vertical="center"/>
    </xf>
    <xf numFmtId="0" fontId="15" fillId="7" borderId="1" xfId="40" applyFont="1" applyFill="1" applyBorder="1" applyAlignment="1">
      <alignment horizontal="center" vertical="center"/>
    </xf>
    <xf numFmtId="165" fontId="15" fillId="7" borderId="15" xfId="1" applyNumberFormat="1" applyFont="1" applyFill="1" applyBorder="1" applyAlignment="1">
      <alignment horizontal="center" vertical="center"/>
    </xf>
    <xf numFmtId="0" fontId="11" fillId="2" borderId="19" xfId="40" applyFont="1" applyFill="1" applyBorder="1"/>
    <xf numFmtId="0" fontId="11" fillId="3" borderId="20" xfId="40" applyFont="1" applyFill="1" applyBorder="1" applyAlignment="1">
      <alignment horizontal="center" vertical="center" wrapText="1"/>
    </xf>
    <xf numFmtId="0" fontId="8" fillId="3" borderId="21" xfId="40" applyFont="1" applyFill="1" applyBorder="1" applyAlignment="1">
      <alignment horizontal="left" vertical="center" wrapText="1"/>
    </xf>
    <xf numFmtId="0" fontId="16" fillId="9" borderId="21" xfId="40" applyFont="1" applyFill="1" applyBorder="1" applyAlignment="1">
      <alignment horizontal="center" vertical="center" wrapText="1"/>
    </xf>
    <xf numFmtId="165" fontId="17" fillId="3" borderId="21" xfId="1" applyNumberFormat="1" applyFont="1" applyFill="1" applyBorder="1" applyAlignment="1">
      <alignment horizontal="center" vertical="center" wrapText="1"/>
    </xf>
    <xf numFmtId="171" fontId="8" fillId="3" borderId="21" xfId="2" applyNumberFormat="1" applyFont="1" applyFill="1" applyBorder="1" applyAlignment="1">
      <alignment horizontal="center" vertical="center" wrapText="1"/>
    </xf>
    <xf numFmtId="0" fontId="16" fillId="6" borderId="21" xfId="40" applyFont="1" applyFill="1" applyBorder="1" applyAlignment="1">
      <alignment horizontal="center" vertical="center" wrapText="1"/>
    </xf>
    <xf numFmtId="169" fontId="8" fillId="3" borderId="21" xfId="1" applyNumberFormat="1" applyFont="1" applyFill="1" applyBorder="1" applyAlignment="1">
      <alignment horizontal="center" vertical="center" wrapText="1"/>
    </xf>
    <xf numFmtId="172" fontId="8" fillId="3" borderId="21" xfId="1" applyNumberFormat="1" applyFont="1" applyFill="1" applyBorder="1" applyAlignment="1">
      <alignment horizontal="center" vertical="center" wrapText="1"/>
    </xf>
    <xf numFmtId="9" fontId="11" fillId="4" borderId="5" xfId="1" applyFont="1" applyFill="1" applyBorder="1" applyAlignment="1">
      <alignment horizontal="center" vertical="center" wrapText="1"/>
    </xf>
    <xf numFmtId="167" fontId="8" fillId="3" borderId="5" xfId="2" applyFont="1" applyFill="1" applyBorder="1" applyAlignment="1">
      <alignment horizontal="center" vertical="center" wrapText="1"/>
    </xf>
    <xf numFmtId="165" fontId="17" fillId="3" borderId="5" xfId="1" applyNumberFormat="1" applyFont="1" applyFill="1" applyBorder="1" applyAlignment="1">
      <alignment horizontal="center" vertical="center" wrapText="1"/>
    </xf>
    <xf numFmtId="173" fontId="8" fillId="3" borderId="5" xfId="2" applyNumberFormat="1" applyFont="1" applyFill="1" applyBorder="1" applyAlignment="1">
      <alignment horizontal="center" vertical="center" wrapText="1"/>
    </xf>
    <xf numFmtId="0" fontId="16" fillId="6" borderId="5" xfId="40" applyFont="1" applyFill="1" applyBorder="1" applyAlignment="1">
      <alignment horizontal="center" vertical="center" wrapText="1"/>
    </xf>
    <xf numFmtId="174" fontId="8" fillId="3" borderId="5" xfId="1" applyNumberFormat="1" applyFont="1" applyFill="1" applyBorder="1" applyAlignment="1">
      <alignment horizontal="center" vertical="center" wrapText="1"/>
    </xf>
    <xf numFmtId="9" fontId="11" fillId="4" borderId="8" xfId="1" applyFont="1" applyFill="1" applyBorder="1" applyAlignment="1">
      <alignment horizontal="center" vertical="center" wrapText="1"/>
    </xf>
    <xf numFmtId="167" fontId="8" fillId="3" borderId="8" xfId="2" applyFont="1" applyFill="1" applyBorder="1" applyAlignment="1">
      <alignment horizontal="center" vertical="center" wrapText="1"/>
    </xf>
    <xf numFmtId="165" fontId="17" fillId="3" borderId="8" xfId="1" applyNumberFormat="1" applyFont="1" applyFill="1" applyBorder="1" applyAlignment="1">
      <alignment horizontal="center" vertical="center" wrapText="1"/>
    </xf>
    <xf numFmtId="173" fontId="8" fillId="3" borderId="8" xfId="2" applyNumberFormat="1" applyFont="1" applyFill="1" applyBorder="1" applyAlignment="1">
      <alignment horizontal="center" vertical="center" wrapText="1"/>
    </xf>
    <xf numFmtId="0" fontId="16" fillId="6" borderId="8" xfId="40" applyFont="1" applyFill="1" applyBorder="1" applyAlignment="1">
      <alignment horizontal="center" vertical="center" wrapText="1"/>
    </xf>
    <xf numFmtId="174" fontId="8" fillId="3" borderId="8" xfId="1" applyNumberFormat="1" applyFont="1" applyFill="1" applyBorder="1" applyAlignment="1">
      <alignment horizontal="center" vertical="center" wrapText="1"/>
    </xf>
    <xf numFmtId="167" fontId="8" fillId="3" borderId="21" xfId="2" applyFont="1" applyFill="1" applyBorder="1" applyAlignment="1">
      <alignment horizontal="center" vertical="center" wrapText="1"/>
    </xf>
    <xf numFmtId="166" fontId="8" fillId="3" borderId="21" xfId="1" applyNumberFormat="1" applyFont="1" applyFill="1" applyBorder="1" applyAlignment="1">
      <alignment horizontal="center" vertical="center" wrapText="1"/>
    </xf>
    <xf numFmtId="9" fontId="11" fillId="4" borderId="19" xfId="1" applyFont="1" applyFill="1" applyBorder="1" applyAlignment="1">
      <alignment horizontal="center" vertical="center" wrapText="1"/>
    </xf>
    <xf numFmtId="167" fontId="8" fillId="3" borderId="19" xfId="2" applyFont="1" applyFill="1" applyBorder="1" applyAlignment="1">
      <alignment horizontal="center" vertical="center" wrapText="1"/>
    </xf>
    <xf numFmtId="0" fontId="11" fillId="2" borderId="2" xfId="40" applyFont="1" applyFill="1" applyBorder="1"/>
    <xf numFmtId="0" fontId="11" fillId="2" borderId="5" xfId="40" applyFont="1" applyFill="1" applyBorder="1"/>
    <xf numFmtId="166" fontId="8" fillId="3" borderId="5" xfId="0" applyNumberFormat="1" applyFont="1" applyFill="1" applyBorder="1" applyAlignment="1">
      <alignment horizontal="center" vertical="center"/>
    </xf>
    <xf numFmtId="166" fontId="8" fillId="3" borderId="8" xfId="0" applyNumberFormat="1" applyFont="1" applyFill="1" applyBorder="1" applyAlignment="1">
      <alignment horizontal="center" vertical="center"/>
    </xf>
    <xf numFmtId="0" fontId="11" fillId="2" borderId="0" xfId="40" applyFont="1" applyFill="1" applyAlignment="1">
      <alignment horizontal="center"/>
    </xf>
    <xf numFmtId="167" fontId="11" fillId="2" borderId="0" xfId="2" applyFont="1" applyFill="1" applyAlignment="1">
      <alignment horizontal="center"/>
    </xf>
    <xf numFmtId="170" fontId="11" fillId="2" borderId="0" xfId="40" applyNumberFormat="1" applyFont="1" applyFill="1" applyAlignment="1">
      <alignment horizontal="center"/>
    </xf>
    <xf numFmtId="165" fontId="11" fillId="2" borderId="0" xfId="1" applyNumberFormat="1" applyFont="1" applyFill="1"/>
    <xf numFmtId="175" fontId="9" fillId="0" borderId="5" xfId="0" applyNumberFormat="1" applyFont="1" applyBorder="1" applyAlignment="1">
      <alignment horizontal="center" vertical="center"/>
    </xf>
    <xf numFmtId="167" fontId="8" fillId="5" borderId="18" xfId="2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2" borderId="0" xfId="0" applyFont="1" applyFill="1" applyAlignment="1">
      <alignment horizontal="left" vertical="top"/>
    </xf>
    <xf numFmtId="0" fontId="11" fillId="2" borderId="5" xfId="40" applyFont="1" applyFill="1" applyBorder="1" applyAlignment="1">
      <alignment horizontal="left" vertical="center"/>
    </xf>
    <xf numFmtId="14" fontId="11" fillId="2" borderId="5" xfId="40" applyNumberFormat="1" applyFont="1" applyFill="1" applyBorder="1" applyAlignment="1">
      <alignment horizontal="center"/>
    </xf>
    <xf numFmtId="0" fontId="21" fillId="9" borderId="21" xfId="40" applyFont="1" applyFill="1" applyBorder="1" applyAlignment="1">
      <alignment horizontal="center" vertical="center" wrapText="1"/>
    </xf>
    <xf numFmtId="0" fontId="11" fillId="0" borderId="5" xfId="4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/>
    </xf>
    <xf numFmtId="14" fontId="11" fillId="0" borderId="5" xfId="4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9" fontId="11" fillId="4" borderId="6" xfId="1" applyFont="1" applyFill="1" applyBorder="1" applyAlignment="1">
      <alignment horizontal="center" vertical="center" wrapText="1"/>
    </xf>
    <xf numFmtId="175" fontId="10" fillId="0" borderId="5" xfId="0" applyNumberFormat="1" applyFont="1" applyBorder="1" applyAlignment="1">
      <alignment horizontal="center" vertical="center"/>
    </xf>
    <xf numFmtId="166" fontId="11" fillId="2" borderId="0" xfId="40" applyNumberFormat="1" applyFont="1" applyFill="1" applyAlignment="1">
      <alignment horizontal="center"/>
    </xf>
    <xf numFmtId="176" fontId="11" fillId="2" borderId="0" xfId="1" applyNumberFormat="1" applyFont="1" applyFill="1"/>
    <xf numFmtId="0" fontId="11" fillId="2" borderId="4" xfId="40" applyFont="1" applyFill="1" applyBorder="1"/>
    <xf numFmtId="175" fontId="9" fillId="0" borderId="19" xfId="0" applyNumberFormat="1" applyFont="1" applyBorder="1" applyAlignment="1">
      <alignment horizontal="center" vertical="center"/>
    </xf>
    <xf numFmtId="165" fontId="17" fillId="3" borderId="19" xfId="1" applyNumberFormat="1" applyFont="1" applyFill="1" applyBorder="1" applyAlignment="1">
      <alignment horizontal="center" vertical="center" wrapText="1"/>
    </xf>
    <xf numFmtId="173" fontId="8" fillId="3" borderId="19" xfId="2" applyNumberFormat="1" applyFont="1" applyFill="1" applyBorder="1" applyAlignment="1">
      <alignment horizontal="center" vertical="center" wrapText="1"/>
    </xf>
    <xf numFmtId="174" fontId="8" fillId="3" borderId="19" xfId="1" applyNumberFormat="1" applyFont="1" applyFill="1" applyBorder="1" applyAlignment="1">
      <alignment horizontal="center" vertical="center" wrapText="1"/>
    </xf>
    <xf numFmtId="166" fontId="8" fillId="3" borderId="19" xfId="0" applyNumberFormat="1" applyFont="1" applyFill="1" applyBorder="1" applyAlignment="1">
      <alignment horizontal="center" vertical="center"/>
    </xf>
    <xf numFmtId="167" fontId="8" fillId="3" borderId="6" xfId="2" applyFont="1" applyFill="1" applyBorder="1" applyAlignment="1">
      <alignment horizontal="center" vertical="center" wrapText="1"/>
    </xf>
    <xf numFmtId="0" fontId="16" fillId="9" borderId="6" xfId="40" applyFont="1" applyFill="1" applyBorder="1" applyAlignment="1">
      <alignment horizontal="center" vertical="center" wrapText="1"/>
    </xf>
    <xf numFmtId="165" fontId="17" fillId="3" borderId="6" xfId="1" applyNumberFormat="1" applyFont="1" applyFill="1" applyBorder="1" applyAlignment="1">
      <alignment horizontal="center" vertical="center" wrapText="1"/>
    </xf>
    <xf numFmtId="0" fontId="16" fillId="6" borderId="6" xfId="40" applyFont="1" applyFill="1" applyBorder="1" applyAlignment="1">
      <alignment horizontal="center" vertical="center" wrapText="1"/>
    </xf>
    <xf numFmtId="169" fontId="8" fillId="3" borderId="6" xfId="1" applyNumberFormat="1" applyFont="1" applyFill="1" applyBorder="1" applyAlignment="1">
      <alignment horizontal="center" vertical="center" wrapText="1"/>
    </xf>
    <xf numFmtId="172" fontId="8" fillId="3" borderId="6" xfId="1" applyNumberFormat="1" applyFont="1" applyFill="1" applyBorder="1" applyAlignment="1">
      <alignment horizontal="center" vertical="center" wrapText="1"/>
    </xf>
    <xf numFmtId="0" fontId="21" fillId="9" borderId="6" xfId="40" applyFont="1" applyFill="1" applyBorder="1" applyAlignment="1">
      <alignment horizontal="center" vertical="center" wrapText="1"/>
    </xf>
    <xf numFmtId="9" fontId="11" fillId="4" borderId="21" xfId="1" applyFont="1" applyFill="1" applyBorder="1" applyAlignment="1">
      <alignment horizontal="center" vertical="center" wrapText="1"/>
    </xf>
    <xf numFmtId="175" fontId="9" fillId="0" borderId="21" xfId="0" applyNumberFormat="1" applyFont="1" applyBorder="1" applyAlignment="1">
      <alignment horizontal="center" vertical="center"/>
    </xf>
    <xf numFmtId="166" fontId="8" fillId="3" borderId="21" xfId="0" applyNumberFormat="1" applyFont="1" applyFill="1" applyBorder="1" applyAlignment="1">
      <alignment horizontal="center" vertical="center"/>
    </xf>
    <xf numFmtId="0" fontId="11" fillId="2" borderId="24" xfId="40" applyFont="1" applyFill="1" applyBorder="1"/>
    <xf numFmtId="0" fontId="11" fillId="2" borderId="25" xfId="40" applyFont="1" applyFill="1" applyBorder="1"/>
    <xf numFmtId="0" fontId="11" fillId="2" borderId="7" xfId="40" applyFont="1" applyFill="1" applyBorder="1"/>
    <xf numFmtId="0" fontId="11" fillId="2" borderId="26" xfId="40" applyFont="1" applyFill="1" applyBorder="1"/>
    <xf numFmtId="0" fontId="16" fillId="9" borderId="5" xfId="40" applyFont="1" applyFill="1" applyBorder="1" applyAlignment="1">
      <alignment horizontal="center" vertical="center" wrapText="1"/>
    </xf>
    <xf numFmtId="0" fontId="21" fillId="9" borderId="5" xfId="40" applyFont="1" applyFill="1" applyBorder="1" applyAlignment="1">
      <alignment horizontal="center" vertical="center" wrapText="1"/>
    </xf>
    <xf numFmtId="0" fontId="11" fillId="0" borderId="8" xfId="40" applyFont="1" applyBorder="1" applyAlignment="1">
      <alignment horizontal="left" vertical="center" wrapText="1"/>
    </xf>
    <xf numFmtId="14" fontId="11" fillId="0" borderId="8" xfId="40" applyNumberFormat="1" applyFont="1" applyBorder="1" applyAlignment="1">
      <alignment horizontal="center" vertical="center" wrapText="1"/>
    </xf>
    <xf numFmtId="0" fontId="16" fillId="9" borderId="8" xfId="40" applyFont="1" applyFill="1" applyBorder="1" applyAlignment="1">
      <alignment horizontal="center" vertical="center" wrapText="1"/>
    </xf>
    <xf numFmtId="0" fontId="21" fillId="9" borderId="8" xfId="40" applyFont="1" applyFill="1" applyBorder="1" applyAlignment="1">
      <alignment horizontal="center" vertical="center" wrapText="1"/>
    </xf>
    <xf numFmtId="175" fontId="9" fillId="0" borderId="6" xfId="0" applyNumberFormat="1" applyFont="1" applyBorder="1" applyAlignment="1">
      <alignment horizontal="center" vertical="center"/>
    </xf>
    <xf numFmtId="0" fontId="11" fillId="3" borderId="21" xfId="40" applyFont="1" applyFill="1" applyBorder="1"/>
    <xf numFmtId="0" fontId="11" fillId="2" borderId="21" xfId="40" applyFont="1" applyFill="1" applyBorder="1"/>
    <xf numFmtId="0" fontId="11" fillId="2" borderId="21" xfId="40" applyFont="1" applyFill="1" applyBorder="1" applyAlignment="1">
      <alignment horizontal="center"/>
    </xf>
    <xf numFmtId="167" fontId="11" fillId="2" borderId="21" xfId="2" applyFont="1" applyFill="1" applyBorder="1" applyAlignment="1">
      <alignment horizontal="center"/>
    </xf>
    <xf numFmtId="0" fontId="11" fillId="2" borderId="8" xfId="40" applyFont="1" applyFill="1" applyBorder="1"/>
    <xf numFmtId="175" fontId="9" fillId="0" borderId="8" xfId="0" applyNumberFormat="1" applyFont="1" applyBorder="1" applyAlignment="1">
      <alignment horizontal="center" vertical="center"/>
    </xf>
    <xf numFmtId="14" fontId="19" fillId="0" borderId="5" xfId="42" applyNumberFormat="1" applyFont="1" applyBorder="1" applyAlignment="1">
      <alignment horizontal="center"/>
    </xf>
    <xf numFmtId="0" fontId="11" fillId="0" borderId="19" xfId="40" applyFont="1" applyBorder="1" applyAlignment="1">
      <alignment horizontal="left" vertical="center" wrapText="1"/>
    </xf>
    <xf numFmtId="175" fontId="11" fillId="2" borderId="19" xfId="2" applyNumberFormat="1" applyFont="1" applyFill="1" applyBorder="1" applyAlignment="1">
      <alignment horizontal="center" vertical="center"/>
    </xf>
    <xf numFmtId="0" fontId="16" fillId="9" borderId="19" xfId="40" applyFont="1" applyFill="1" applyBorder="1" applyAlignment="1">
      <alignment horizontal="center" vertical="center" wrapText="1"/>
    </xf>
    <xf numFmtId="0" fontId="16" fillId="6" borderId="19" xfId="40" applyFont="1" applyFill="1" applyBorder="1" applyAlignment="1">
      <alignment horizontal="center" vertical="center" wrapText="1"/>
    </xf>
    <xf numFmtId="0" fontId="21" fillId="9" borderId="19" xfId="40" applyFont="1" applyFill="1" applyBorder="1" applyAlignment="1">
      <alignment horizontal="center" vertical="center" wrapText="1"/>
    </xf>
    <xf numFmtId="0" fontId="11" fillId="2" borderId="27" xfId="40" applyFont="1" applyFill="1" applyBorder="1"/>
    <xf numFmtId="0" fontId="11" fillId="3" borderId="21" xfId="40" applyFont="1" applyFill="1" applyBorder="1" applyAlignment="1">
      <alignment horizontal="left" vertical="center" wrapText="1"/>
    </xf>
    <xf numFmtId="173" fontId="8" fillId="3" borderId="21" xfId="2" applyNumberFormat="1" applyFont="1" applyFill="1" applyBorder="1" applyAlignment="1">
      <alignment horizontal="center" vertical="center" wrapText="1"/>
    </xf>
    <xf numFmtId="174" fontId="8" fillId="3" borderId="21" xfId="1" applyNumberFormat="1" applyFont="1" applyFill="1" applyBorder="1" applyAlignment="1">
      <alignment horizontal="center" vertical="center" wrapText="1"/>
    </xf>
    <xf numFmtId="14" fontId="19" fillId="0" borderId="19" xfId="0" applyNumberFormat="1" applyFont="1" applyBorder="1" applyAlignment="1">
      <alignment horizontal="center" vertical="top"/>
    </xf>
    <xf numFmtId="14" fontId="11" fillId="0" borderId="19" xfId="40" applyNumberFormat="1" applyFont="1" applyBorder="1" applyAlignment="1">
      <alignment horizontal="center" vertical="center" wrapText="1"/>
    </xf>
    <xf numFmtId="14" fontId="19" fillId="0" borderId="10" xfId="0" applyNumberFormat="1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175" fontId="10" fillId="0" borderId="8" xfId="0" applyNumberFormat="1" applyFont="1" applyBorder="1" applyAlignment="1">
      <alignment horizontal="center" vertical="center"/>
    </xf>
    <xf numFmtId="166" fontId="8" fillId="3" borderId="6" xfId="1" applyNumberFormat="1" applyFont="1" applyFill="1" applyBorder="1" applyAlignment="1">
      <alignment horizontal="center" vertical="center" wrapText="1"/>
    </xf>
    <xf numFmtId="0" fontId="11" fillId="3" borderId="21" xfId="40" applyFont="1" applyFill="1" applyBorder="1" applyAlignment="1">
      <alignment horizontal="center" vertical="center" wrapText="1"/>
    </xf>
    <xf numFmtId="0" fontId="11" fillId="0" borderId="4" xfId="40" applyFont="1" applyBorder="1"/>
    <xf numFmtId="166" fontId="18" fillId="0" borderId="21" xfId="0" applyNumberFormat="1" applyFont="1" applyBorder="1" applyAlignment="1">
      <alignment vertical="center"/>
    </xf>
    <xf numFmtId="14" fontId="11" fillId="2" borderId="8" xfId="40" applyNumberFormat="1" applyFont="1" applyFill="1" applyBorder="1" applyAlignment="1">
      <alignment horizontal="center"/>
    </xf>
    <xf numFmtId="14" fontId="11" fillId="2" borderId="19" xfId="40" applyNumberFormat="1" applyFont="1" applyFill="1" applyBorder="1" applyAlignment="1">
      <alignment horizontal="center"/>
    </xf>
    <xf numFmtId="0" fontId="11" fillId="2" borderId="8" xfId="40" applyFont="1" applyFill="1" applyBorder="1" applyAlignment="1">
      <alignment horizontal="left" vertical="center"/>
    </xf>
    <xf numFmtId="0" fontId="11" fillId="2" borderId="28" xfId="40" applyFont="1" applyFill="1" applyBorder="1"/>
    <xf numFmtId="0" fontId="11" fillId="3" borderId="23" xfId="40" applyFont="1" applyFill="1" applyBorder="1" applyAlignment="1">
      <alignment horizontal="center" vertical="center" wrapText="1"/>
    </xf>
    <xf numFmtId="175" fontId="11" fillId="2" borderId="8" xfId="2" applyNumberFormat="1" applyFont="1" applyFill="1" applyBorder="1" applyAlignment="1">
      <alignment horizontal="center" vertical="center"/>
    </xf>
    <xf numFmtId="0" fontId="8" fillId="3" borderId="6" xfId="40" applyFont="1" applyFill="1" applyBorder="1" applyAlignment="1">
      <alignment horizontal="left" vertical="center" wrapText="1"/>
    </xf>
    <xf numFmtId="9" fontId="11" fillId="4" borderId="21" xfId="1" applyFont="1" applyFill="1" applyBorder="1" applyAlignment="1">
      <alignment horizontal="right" vertical="center" wrapText="1"/>
    </xf>
    <xf numFmtId="14" fontId="20" fillId="0" borderId="8" xfId="40" applyNumberFormat="1" applyFont="1" applyBorder="1" applyAlignment="1">
      <alignment horizontal="center" vertical="center" wrapText="1"/>
    </xf>
    <xf numFmtId="9" fontId="20" fillId="4" borderId="8" xfId="1" applyFont="1" applyFill="1" applyBorder="1" applyAlignment="1">
      <alignment horizontal="center" vertical="center" wrapText="1"/>
    </xf>
    <xf numFmtId="176" fontId="22" fillId="0" borderId="0" xfId="0" applyNumberFormat="1" applyFont="1"/>
    <xf numFmtId="176" fontId="11" fillId="2" borderId="0" xfId="40" applyNumberFormat="1" applyFont="1" applyFill="1"/>
    <xf numFmtId="175" fontId="20" fillId="0" borderId="8" xfId="0" applyNumberFormat="1" applyFont="1" applyBorder="1" applyAlignment="1">
      <alignment horizontal="center" vertical="center"/>
    </xf>
    <xf numFmtId="0" fontId="8" fillId="3" borderId="30" xfId="40" applyFont="1" applyFill="1" applyBorder="1" applyAlignment="1">
      <alignment horizontal="left" vertical="center" wrapText="1"/>
    </xf>
    <xf numFmtId="0" fontId="11" fillId="2" borderId="23" xfId="40" applyFont="1" applyFill="1" applyBorder="1"/>
    <xf numFmtId="0" fontId="23" fillId="0" borderId="8" xfId="40" applyFont="1" applyBorder="1" applyAlignment="1">
      <alignment horizontal="left" vertical="center" wrapText="1"/>
    </xf>
    <xf numFmtId="9" fontId="23" fillId="4" borderId="5" xfId="1" applyFont="1" applyFill="1" applyBorder="1" applyAlignment="1">
      <alignment horizontal="left" vertical="center" wrapText="1"/>
    </xf>
    <xf numFmtId="165" fontId="10" fillId="0" borderId="29" xfId="42" applyNumberFormat="1" applyFont="1" applyBorder="1" applyAlignment="1">
      <alignment horizontal="left" vertical="center"/>
    </xf>
    <xf numFmtId="175" fontId="11" fillId="2" borderId="5" xfId="40" applyNumberFormat="1" applyFont="1" applyFill="1" applyBorder="1" applyAlignment="1">
      <alignment horizontal="center" vertical="center"/>
    </xf>
    <xf numFmtId="175" fontId="20" fillId="2" borderId="8" xfId="2" applyNumberFormat="1" applyFont="1" applyFill="1" applyBorder="1" applyAlignment="1">
      <alignment horizontal="center" vertical="center"/>
    </xf>
    <xf numFmtId="14" fontId="11" fillId="0" borderId="8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" vertical="center"/>
    </xf>
    <xf numFmtId="0" fontId="11" fillId="0" borderId="7" xfId="40" applyFont="1" applyBorder="1"/>
    <xf numFmtId="167" fontId="8" fillId="3" borderId="5" xfId="2" applyFont="1" applyFill="1" applyBorder="1" applyAlignment="1">
      <alignment horizontal="right" vertical="center" wrapText="1"/>
    </xf>
    <xf numFmtId="14" fontId="19" fillId="0" borderId="8" xfId="42" applyNumberFormat="1" applyFont="1" applyBorder="1" applyAlignment="1">
      <alignment horizontal="center"/>
    </xf>
    <xf numFmtId="166" fontId="9" fillId="0" borderId="8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9" fontId="23" fillId="4" borderId="5" xfId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24" fillId="6" borderId="21" xfId="40" applyFont="1" applyFill="1" applyBorder="1" applyAlignment="1">
      <alignment horizontal="center" vertical="center" wrapText="1"/>
    </xf>
    <xf numFmtId="0" fontId="11" fillId="2" borderId="4" xfId="40" applyFont="1" applyFill="1" applyBorder="1" applyAlignment="1">
      <alignment horizontal="center" vertical="center"/>
    </xf>
    <xf numFmtId="0" fontId="11" fillId="2" borderId="2" xfId="40" applyFont="1" applyFill="1" applyBorder="1" applyAlignment="1">
      <alignment horizontal="center" vertical="center"/>
    </xf>
    <xf numFmtId="9" fontId="11" fillId="4" borderId="6" xfId="1" applyFont="1" applyFill="1" applyBorder="1" applyAlignment="1">
      <alignment horizontal="right" vertical="center" wrapText="1"/>
    </xf>
    <xf numFmtId="171" fontId="8" fillId="3" borderId="6" xfId="2" applyNumberFormat="1" applyFont="1" applyFill="1" applyBorder="1" applyAlignment="1">
      <alignment horizontal="center" vertical="center" wrapText="1"/>
    </xf>
    <xf numFmtId="167" fontId="8" fillId="3" borderId="8" xfId="2" applyFont="1" applyFill="1" applyBorder="1" applyAlignment="1">
      <alignment horizontal="right" vertical="center" wrapText="1"/>
    </xf>
    <xf numFmtId="176" fontId="9" fillId="0" borderId="19" xfId="0" applyNumberFormat="1" applyFont="1" applyBorder="1" applyAlignment="1">
      <alignment horizontal="center" vertical="center"/>
    </xf>
    <xf numFmtId="6" fontId="11" fillId="2" borderId="0" xfId="40" applyNumberFormat="1" applyFont="1" applyFill="1" applyAlignment="1">
      <alignment horizontal="center"/>
    </xf>
    <xf numFmtId="0" fontId="8" fillId="3" borderId="34" xfId="40" applyFont="1" applyFill="1" applyBorder="1" applyAlignment="1">
      <alignment horizontal="left" vertical="center" wrapText="1"/>
    </xf>
    <xf numFmtId="6" fontId="11" fillId="2" borderId="8" xfId="40" applyNumberFormat="1" applyFont="1" applyFill="1" applyBorder="1" applyAlignment="1">
      <alignment horizontal="center" vertical="center"/>
    </xf>
    <xf numFmtId="8" fontId="11" fillId="2" borderId="8" xfId="40" applyNumberFormat="1" applyFont="1" applyFill="1" applyBorder="1" applyAlignment="1">
      <alignment horizontal="center" vertical="center"/>
    </xf>
    <xf numFmtId="6" fontId="11" fillId="2" borderId="8" xfId="40" applyNumberFormat="1" applyFont="1" applyFill="1" applyBorder="1" applyAlignment="1">
      <alignment horizontal="center"/>
    </xf>
    <xf numFmtId="0" fontId="11" fillId="2" borderId="0" xfId="40" applyFont="1" applyFill="1" applyAlignment="1">
      <alignment horizontal="center" vertical="center"/>
    </xf>
    <xf numFmtId="14" fontId="19" fillId="0" borderId="5" xfId="42" applyNumberFormat="1" applyFont="1" applyBorder="1" applyAlignment="1">
      <alignment horizontal="center" vertical="center"/>
    </xf>
    <xf numFmtId="0" fontId="23" fillId="0" borderId="19" xfId="40" applyFont="1" applyBorder="1" applyAlignment="1">
      <alignment horizontal="left" vertical="center" wrapText="1"/>
    </xf>
    <xf numFmtId="14" fontId="20" fillId="0" borderId="19" xfId="40" applyNumberFormat="1" applyFont="1" applyBorder="1" applyAlignment="1">
      <alignment horizontal="center" vertical="center" wrapText="1"/>
    </xf>
    <xf numFmtId="9" fontId="20" fillId="4" borderId="19" xfId="1" applyFont="1" applyFill="1" applyBorder="1" applyAlignment="1">
      <alignment horizontal="center" vertical="center" wrapText="1"/>
    </xf>
    <xf numFmtId="175" fontId="20" fillId="0" borderId="19" xfId="0" applyNumberFormat="1" applyFont="1" applyBorder="1" applyAlignment="1">
      <alignment horizontal="center" vertical="center"/>
    </xf>
    <xf numFmtId="177" fontId="0" fillId="2" borderId="0" xfId="0" applyNumberFormat="1" applyFill="1"/>
    <xf numFmtId="176" fontId="0" fillId="2" borderId="0" xfId="0" applyNumberFormat="1" applyFill="1"/>
    <xf numFmtId="0" fontId="11" fillId="2" borderId="35" xfId="40" applyFont="1" applyFill="1" applyBorder="1"/>
    <xf numFmtId="0" fontId="8" fillId="3" borderId="20" xfId="40" applyFont="1" applyFill="1" applyBorder="1" applyAlignment="1">
      <alignment horizontal="left" vertical="center" wrapText="1"/>
    </xf>
    <xf numFmtId="0" fontId="11" fillId="0" borderId="2" xfId="40" applyFont="1" applyBorder="1" applyAlignment="1">
      <alignment horizontal="left" vertical="center" wrapText="1"/>
    </xf>
    <xf numFmtId="0" fontId="11" fillId="0" borderId="7" xfId="40" applyFont="1" applyBorder="1" applyAlignment="1">
      <alignment horizontal="left" vertical="center" wrapText="1"/>
    </xf>
    <xf numFmtId="173" fontId="8" fillId="3" borderId="8" xfId="2" applyNumberFormat="1" applyFont="1" applyFill="1" applyBorder="1" applyAlignment="1">
      <alignment horizontal="right" vertical="center" wrapText="1"/>
    </xf>
    <xf numFmtId="173" fontId="8" fillId="3" borderId="5" xfId="2" applyNumberFormat="1" applyFont="1" applyFill="1" applyBorder="1" applyAlignment="1">
      <alignment horizontal="right" vertical="center" wrapText="1"/>
    </xf>
    <xf numFmtId="171" fontId="8" fillId="3" borderId="21" xfId="2" applyNumberFormat="1" applyFont="1" applyFill="1" applyBorder="1" applyAlignment="1">
      <alignment horizontal="right" vertical="center" wrapText="1"/>
    </xf>
    <xf numFmtId="0" fontId="11" fillId="3" borderId="36" xfId="40" applyFont="1" applyFill="1" applyBorder="1" applyAlignment="1">
      <alignment horizontal="center" vertical="center" wrapText="1"/>
    </xf>
    <xf numFmtId="0" fontId="11" fillId="2" borderId="26" xfId="40" applyFont="1" applyFill="1" applyBorder="1" applyAlignment="1">
      <alignment horizontal="center" wrapText="1"/>
    </xf>
    <xf numFmtId="0" fontId="11" fillId="0" borderId="37" xfId="40" applyFont="1" applyBorder="1"/>
    <xf numFmtId="0" fontId="11" fillId="0" borderId="23" xfId="40" applyFont="1" applyBorder="1" applyAlignment="1">
      <alignment horizontal="center" vertical="center" wrapText="1"/>
    </xf>
    <xf numFmtId="0" fontId="11" fillId="0" borderId="2" xfId="40" applyFont="1" applyBorder="1"/>
    <xf numFmtId="0" fontId="11" fillId="0" borderId="20" xfId="40" applyFont="1" applyBorder="1" applyAlignment="1">
      <alignment horizontal="center" vertical="center" wrapText="1"/>
    </xf>
    <xf numFmtId="0" fontId="25" fillId="0" borderId="2" xfId="40" applyFont="1" applyBorder="1"/>
    <xf numFmtId="0" fontId="25" fillId="0" borderId="2" xfId="40" applyFont="1" applyBorder="1" applyAlignment="1">
      <alignment horizontal="center" vertical="center"/>
    </xf>
    <xf numFmtId="0" fontId="25" fillId="0" borderId="7" xfId="40" applyFont="1" applyBorder="1"/>
    <xf numFmtId="0" fontId="11" fillId="0" borderId="23" xfId="40" applyFont="1" applyBorder="1"/>
    <xf numFmtId="0" fontId="8" fillId="6" borderId="5" xfId="40" applyFont="1" applyFill="1" applyBorder="1" applyAlignment="1">
      <alignment horizontal="center" vertical="center" wrapText="1"/>
    </xf>
    <xf numFmtId="0" fontId="8" fillId="6" borderId="19" xfId="40" applyFont="1" applyFill="1" applyBorder="1" applyAlignment="1">
      <alignment horizontal="center" vertical="center" wrapText="1"/>
    </xf>
    <xf numFmtId="0" fontId="8" fillId="6" borderId="22" xfId="40" applyFont="1" applyFill="1" applyBorder="1" applyAlignment="1">
      <alignment horizontal="center" vertical="center" wrapText="1"/>
    </xf>
    <xf numFmtId="0" fontId="8" fillId="7" borderId="16" xfId="40" applyFont="1" applyFill="1" applyBorder="1" applyAlignment="1">
      <alignment horizontal="center" vertical="center" wrapText="1"/>
    </xf>
    <xf numFmtId="0" fontId="8" fillId="7" borderId="16" xfId="40" quotePrefix="1" applyFont="1" applyFill="1" applyBorder="1" applyAlignment="1">
      <alignment horizontal="center" vertical="center" wrapText="1"/>
    </xf>
    <xf numFmtId="167" fontId="8" fillId="7" borderId="16" xfId="2" applyFont="1" applyFill="1" applyBorder="1" applyAlignment="1">
      <alignment horizontal="center" vertical="center" wrapText="1"/>
    </xf>
    <xf numFmtId="0" fontId="8" fillId="7" borderId="3" xfId="40" quotePrefix="1" applyFont="1" applyFill="1" applyBorder="1" applyAlignment="1">
      <alignment horizontal="center" vertical="center" wrapText="1"/>
    </xf>
    <xf numFmtId="0" fontId="8" fillId="7" borderId="1" xfId="40" quotePrefix="1" applyFont="1" applyFill="1" applyBorder="1" applyAlignment="1">
      <alignment horizontal="center" vertical="center" wrapText="1"/>
    </xf>
    <xf numFmtId="0" fontId="8" fillId="6" borderId="16" xfId="4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4" borderId="0" xfId="40" applyFont="1" applyFill="1" applyAlignment="1">
      <alignment horizontal="center" vertical="center"/>
    </xf>
    <xf numFmtId="0" fontId="24" fillId="2" borderId="32" xfId="40" applyFont="1" applyFill="1" applyBorder="1" applyAlignment="1">
      <alignment horizontal="center" vertical="center" wrapText="1"/>
    </xf>
    <xf numFmtId="0" fontId="24" fillId="2" borderId="31" xfId="40" applyFont="1" applyFill="1" applyBorder="1" applyAlignment="1">
      <alignment horizontal="center" vertical="center" wrapText="1"/>
    </xf>
    <xf numFmtId="0" fontId="24" fillId="2" borderId="33" xfId="40" applyFont="1" applyFill="1" applyBorder="1" applyAlignment="1">
      <alignment horizontal="center" vertical="center" wrapText="1"/>
    </xf>
    <xf numFmtId="170" fontId="8" fillId="5" borderId="11" xfId="40" applyNumberFormat="1" applyFont="1" applyFill="1" applyBorder="1" applyAlignment="1">
      <alignment horizontal="center" vertical="center" wrapText="1"/>
    </xf>
    <xf numFmtId="170" fontId="8" fillId="5" borderId="13" xfId="40" applyNumberFormat="1" applyFont="1" applyFill="1" applyBorder="1" applyAlignment="1">
      <alignment horizontal="center" vertical="center" wrapText="1"/>
    </xf>
    <xf numFmtId="0" fontId="8" fillId="7" borderId="15" xfId="40" applyFont="1" applyFill="1" applyBorder="1" applyAlignment="1">
      <alignment horizontal="center" vertical="center" textRotation="90" wrapText="1"/>
    </xf>
    <xf numFmtId="0" fontId="11" fillId="7" borderId="16" xfId="40" applyFont="1" applyFill="1" applyBorder="1" applyAlignment="1">
      <alignment textRotation="90"/>
    </xf>
    <xf numFmtId="9" fontId="8" fillId="7" borderId="9" xfId="1" applyFont="1" applyFill="1" applyBorder="1" applyAlignment="1">
      <alignment horizontal="center" vertical="center" wrapText="1"/>
    </xf>
    <xf numFmtId="9" fontId="13" fillId="8" borderId="15" xfId="1" applyFont="1" applyFill="1" applyBorder="1" applyAlignment="1">
      <alignment horizontal="center" vertical="center" wrapText="1"/>
    </xf>
    <xf numFmtId="9" fontId="13" fillId="8" borderId="16" xfId="1" applyFont="1" applyFill="1" applyBorder="1" applyAlignment="1">
      <alignment horizontal="center" vertical="center" wrapText="1"/>
    </xf>
    <xf numFmtId="9" fontId="8" fillId="7" borderId="15" xfId="1" applyFont="1" applyFill="1" applyBorder="1" applyAlignment="1">
      <alignment horizontal="center" vertical="center" wrapText="1"/>
    </xf>
    <xf numFmtId="9" fontId="8" fillId="7" borderId="16" xfId="1" applyFont="1" applyFill="1" applyBorder="1" applyAlignment="1">
      <alignment horizontal="center" vertical="center" wrapText="1"/>
    </xf>
    <xf numFmtId="0" fontId="8" fillId="7" borderId="15" xfId="40" applyFont="1" applyFill="1" applyBorder="1" applyAlignment="1">
      <alignment horizontal="center" vertical="center" wrapText="1"/>
    </xf>
    <xf numFmtId="0" fontId="12" fillId="5" borderId="11" xfId="40" applyFont="1" applyFill="1" applyBorder="1" applyAlignment="1">
      <alignment horizontal="center" vertical="center" wrapText="1"/>
    </xf>
    <xf numFmtId="0" fontId="12" fillId="5" borderId="12" xfId="40" applyFont="1" applyFill="1" applyBorder="1" applyAlignment="1">
      <alignment horizontal="center" vertical="center" wrapText="1"/>
    </xf>
    <xf numFmtId="0" fontId="12" fillId="5" borderId="13" xfId="40" applyFont="1" applyFill="1" applyBorder="1" applyAlignment="1">
      <alignment horizontal="center" vertical="center" wrapText="1"/>
    </xf>
    <xf numFmtId="0" fontId="8" fillId="5" borderId="11" xfId="40" applyFont="1" applyFill="1" applyBorder="1" applyAlignment="1">
      <alignment horizontal="center" vertical="center" wrapText="1"/>
    </xf>
    <xf numFmtId="0" fontId="8" fillId="5" borderId="12" xfId="40" applyFont="1" applyFill="1" applyBorder="1" applyAlignment="1">
      <alignment horizontal="center" vertical="center" wrapText="1"/>
    </xf>
    <xf numFmtId="0" fontId="11" fillId="2" borderId="9" xfId="40" applyFont="1" applyFill="1" applyBorder="1" applyAlignment="1">
      <alignment horizontal="center" vertical="center"/>
    </xf>
    <xf numFmtId="0" fontId="26" fillId="2" borderId="32" xfId="40" applyFont="1" applyFill="1" applyBorder="1" applyAlignment="1">
      <alignment horizontal="center" vertical="center"/>
    </xf>
    <xf numFmtId="0" fontId="26" fillId="2" borderId="33" xfId="40" applyFont="1" applyFill="1" applyBorder="1" applyAlignment="1">
      <alignment horizontal="center" vertical="center"/>
    </xf>
  </cellXfs>
  <cellStyles count="43">
    <cellStyle name="Millares 2" xfId="2" xr:uid="{00000000-0005-0000-0000-000000000000}"/>
    <cellStyle name="Millares 2 2" xfId="3" xr:uid="{00000000-0005-0000-0000-000001000000}"/>
    <cellStyle name="Millares 2 2 2" xfId="4" xr:uid="{00000000-0005-0000-0000-000002000000}"/>
    <cellStyle name="Millares 2 2 2 2" xfId="5" xr:uid="{00000000-0005-0000-0000-000003000000}"/>
    <cellStyle name="Millares 2 2 3" xfId="6" xr:uid="{00000000-0005-0000-0000-000004000000}"/>
    <cellStyle name="Millares 2 2 4" xfId="7" xr:uid="{00000000-0005-0000-0000-000005000000}"/>
    <cellStyle name="Millares 3" xfId="8" xr:uid="{00000000-0005-0000-0000-000006000000}"/>
    <cellStyle name="Millares 3 2" xfId="9" xr:uid="{00000000-0005-0000-0000-000007000000}"/>
    <cellStyle name="Millares 3 2 2" xfId="10" xr:uid="{00000000-0005-0000-0000-000008000000}"/>
    <cellStyle name="Millares 3 3" xfId="11" xr:uid="{00000000-0005-0000-0000-000009000000}"/>
    <cellStyle name="Millares 3 4" xfId="12" xr:uid="{00000000-0005-0000-0000-00000A000000}"/>
    <cellStyle name="Millares 4" xfId="13" xr:uid="{00000000-0005-0000-0000-00000B000000}"/>
    <cellStyle name="Millares 5" xfId="14" xr:uid="{00000000-0005-0000-0000-00000C000000}"/>
    <cellStyle name="Millares 6" xfId="15" xr:uid="{00000000-0005-0000-0000-00000D000000}"/>
    <cellStyle name="Moneda [0] 2" xfId="16" xr:uid="{00000000-0005-0000-0000-00000E000000}"/>
    <cellStyle name="Moneda [0] 2 2" xfId="17" xr:uid="{00000000-0005-0000-0000-00000F000000}"/>
    <cellStyle name="Moneda [0] 2 2 2" xfId="18" xr:uid="{00000000-0005-0000-0000-000010000000}"/>
    <cellStyle name="Moneda [0] 2 3" xfId="19" xr:uid="{00000000-0005-0000-0000-000011000000}"/>
    <cellStyle name="Moneda [0] 2 4" xfId="20" xr:uid="{00000000-0005-0000-0000-000012000000}"/>
    <cellStyle name="Moneda 10" xfId="21" xr:uid="{00000000-0005-0000-0000-000013000000}"/>
    <cellStyle name="Moneda 11" xfId="22" xr:uid="{00000000-0005-0000-0000-000014000000}"/>
    <cellStyle name="Moneda 12" xfId="23" xr:uid="{00000000-0005-0000-0000-000015000000}"/>
    <cellStyle name="Moneda 13" xfId="24" xr:uid="{00000000-0005-0000-0000-000016000000}"/>
    <cellStyle name="Moneda 14" xfId="25" xr:uid="{00000000-0005-0000-0000-000017000000}"/>
    <cellStyle name="Moneda 15" xfId="26" xr:uid="{00000000-0005-0000-0000-000018000000}"/>
    <cellStyle name="Moneda 16" xfId="27" xr:uid="{00000000-0005-0000-0000-000019000000}"/>
    <cellStyle name="Moneda 17" xfId="28" xr:uid="{00000000-0005-0000-0000-00001A000000}"/>
    <cellStyle name="Moneda 2" xfId="29" xr:uid="{00000000-0005-0000-0000-00001B000000}"/>
    <cellStyle name="Moneda 3" xfId="30" xr:uid="{00000000-0005-0000-0000-00001C000000}"/>
    <cellStyle name="Moneda 3 2" xfId="31" xr:uid="{00000000-0005-0000-0000-00001D000000}"/>
    <cellStyle name="Moneda 4" xfId="32" xr:uid="{00000000-0005-0000-0000-00001E000000}"/>
    <cellStyle name="Moneda 4 2" xfId="33" xr:uid="{00000000-0005-0000-0000-00001F000000}"/>
    <cellStyle name="Moneda 5" xfId="34" xr:uid="{00000000-0005-0000-0000-000020000000}"/>
    <cellStyle name="Moneda 5 2" xfId="35" xr:uid="{00000000-0005-0000-0000-000021000000}"/>
    <cellStyle name="Moneda 6" xfId="36" xr:uid="{00000000-0005-0000-0000-000022000000}"/>
    <cellStyle name="Moneda 7" xfId="37" xr:uid="{00000000-0005-0000-0000-000023000000}"/>
    <cellStyle name="Moneda 8" xfId="38" xr:uid="{00000000-0005-0000-0000-000024000000}"/>
    <cellStyle name="Moneda 9" xfId="39" xr:uid="{00000000-0005-0000-0000-000025000000}"/>
    <cellStyle name="Normal" xfId="0" builtinId="0"/>
    <cellStyle name="Normal 2 10" xfId="40" xr:uid="{00000000-0005-0000-0000-000027000000}"/>
    <cellStyle name="Normal 3" xfId="41" xr:uid="{00000000-0005-0000-0000-000028000000}"/>
    <cellStyle name="Porcentaje" xfId="42" builtinId="5"/>
    <cellStyle name="Porcentaje 2" xfId="1" xr:uid="{00000000-0005-0000-0000-00002A000000}"/>
  </cellStyles>
  <dxfs count="6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asrodriguez/Desktop/MATRICES%20PAE%20OJO%20/D:/Downloads/REQUISITOS%20TECNICOS%20HABILITANTES/Matriz%20Evaluaci+&#166;n%20Jur+&#161;dic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asrodriguez/Desktop/MATRICES%20PAE%20OJO%20/C:/Users/lucasrodriguez/Desktop/MATRICES%20PAE%20OJO%20/D:/Downloads/REQUISITOS%20TECNICOS%20HABILITANTES/Matriz%20Evaluaci+&#166;n%20Jur+&#161;dic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s"/>
      <sheetName val="Integrant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icos"/>
      <sheetName val="Integrantes"/>
      <sheetName val="Otros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AB106"/>
  <sheetViews>
    <sheetView tabSelected="1" zoomScale="71" zoomScaleNormal="71" zoomScaleSheetLayoutView="100" zoomScalePageLayoutView="90" workbookViewId="0">
      <selection activeCell="C97" sqref="C97"/>
    </sheetView>
  </sheetViews>
  <sheetFormatPr baseColWidth="10" defaultColWidth="10.85546875" defaultRowHeight="18" customHeight="1" x14ac:dyDescent="0.2"/>
  <cols>
    <col min="1" max="1" width="19.85546875" style="154" customWidth="1"/>
    <col min="2" max="2" width="8.85546875" style="3" bestFit="1" customWidth="1"/>
    <col min="3" max="3" width="97.42578125" style="3" customWidth="1"/>
    <col min="4" max="4" width="17.85546875" style="3" customWidth="1"/>
    <col min="5" max="5" width="20.140625" style="3" customWidth="1"/>
    <col min="6" max="6" width="25" style="3" customWidth="1"/>
    <col min="7" max="8" width="25" style="42" bestFit="1" customWidth="1"/>
    <col min="9" max="9" width="23.140625" style="42" customWidth="1"/>
    <col min="10" max="10" width="23.42578125" style="43" customWidth="1"/>
    <col min="11" max="11" width="22" style="43" bestFit="1" customWidth="1"/>
    <col min="12" max="12" width="20.85546875" style="43" bestFit="1" customWidth="1"/>
    <col min="13" max="13" width="23.140625" style="44" customWidth="1"/>
    <col min="14" max="14" width="18.85546875" style="44" bestFit="1" customWidth="1"/>
    <col min="15" max="15" width="24.7109375" style="44" bestFit="1" customWidth="1"/>
    <col min="16" max="16" width="18.85546875" style="44" bestFit="1" customWidth="1"/>
    <col min="17" max="17" width="22.85546875" style="44" bestFit="1" customWidth="1"/>
    <col min="18" max="18" width="18.85546875" style="44" bestFit="1" customWidth="1"/>
    <col min="19" max="19" width="19" style="42" bestFit="1" customWidth="1"/>
    <col min="20" max="20" width="18.7109375" style="45" customWidth="1"/>
    <col min="21" max="21" width="21.5703125" style="3" customWidth="1"/>
    <col min="22" max="22" width="14" style="45" bestFit="1" customWidth="1"/>
    <col min="23" max="23" width="18.85546875" style="3" bestFit="1" customWidth="1"/>
    <col min="24" max="24" width="29.28515625" style="3" bestFit="1" customWidth="1"/>
    <col min="25" max="25" width="26" style="3" customWidth="1"/>
    <col min="26" max="26" width="22.28515625" style="3" customWidth="1"/>
    <col min="27" max="27" width="23.85546875" style="3" customWidth="1"/>
    <col min="28" max="28" width="47.85546875" style="3" customWidth="1"/>
    <col min="29" max="16384" width="10.85546875" style="3"/>
  </cols>
  <sheetData>
    <row r="1" spans="1:28" s="1" customFormat="1" ht="27" x14ac:dyDescent="0.25">
      <c r="A1" s="188" t="s">
        <v>0</v>
      </c>
      <c r="B1" s="188"/>
      <c r="C1" s="188"/>
      <c r="D1" s="188"/>
      <c r="E1" s="188"/>
      <c r="F1" s="188"/>
      <c r="G1" s="188"/>
      <c r="H1" s="188"/>
      <c r="I1" s="188"/>
      <c r="J1" s="188"/>
    </row>
    <row r="2" spans="1:28" s="1" customFormat="1" ht="106.5" customHeight="1" x14ac:dyDescent="0.25">
      <c r="A2" s="189" t="s">
        <v>70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</row>
    <row r="3" spans="1:28" s="1" customFormat="1" ht="20.100000000000001" customHeight="1" x14ac:dyDescent="0.25">
      <c r="A3" s="189" t="s">
        <v>37</v>
      </c>
      <c r="B3" s="189"/>
      <c r="C3" s="189"/>
      <c r="D3" s="189"/>
      <c r="E3" s="189"/>
      <c r="F3" s="189"/>
      <c r="G3" s="189"/>
      <c r="H3" s="189"/>
      <c r="I3" s="189"/>
      <c r="J3" s="189"/>
    </row>
    <row r="4" spans="1:28" s="1" customFormat="1" ht="20.25" customHeight="1" x14ac:dyDescent="0.25">
      <c r="A4" s="189" t="s">
        <v>38</v>
      </c>
      <c r="B4" s="189"/>
      <c r="C4" s="189"/>
      <c r="D4" s="189"/>
      <c r="E4" s="189"/>
      <c r="F4" s="189"/>
      <c r="G4" s="189"/>
      <c r="H4" s="189"/>
      <c r="I4" s="189"/>
      <c r="J4" s="189"/>
      <c r="Y4" s="160"/>
      <c r="Z4" s="161"/>
    </row>
    <row r="5" spans="1:28" ht="18" customHeight="1" x14ac:dyDescent="0.2">
      <c r="B5" s="190" t="s">
        <v>5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Z5" s="123"/>
      <c r="AA5" s="124"/>
    </row>
    <row r="6" spans="1:28" ht="18" customHeight="1" thickBo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8" ht="39" customHeight="1" thickBot="1" x14ac:dyDescent="0.25">
      <c r="B7" s="204" t="s">
        <v>6</v>
      </c>
      <c r="C7" s="205"/>
      <c r="D7" s="205"/>
      <c r="E7" s="206"/>
      <c r="F7" s="207" t="s">
        <v>7</v>
      </c>
      <c r="G7" s="208"/>
      <c r="H7" s="208"/>
      <c r="I7" s="208"/>
      <c r="J7" s="208"/>
      <c r="K7" s="208"/>
      <c r="L7" s="208"/>
      <c r="M7" s="194" t="s">
        <v>8</v>
      </c>
      <c r="N7" s="195"/>
      <c r="O7" s="194" t="s">
        <v>9</v>
      </c>
      <c r="P7" s="195"/>
      <c r="Q7" s="194" t="s">
        <v>10</v>
      </c>
      <c r="R7" s="195"/>
      <c r="S7" s="5" t="s">
        <v>11</v>
      </c>
      <c r="T7" s="194" t="s">
        <v>12</v>
      </c>
      <c r="U7" s="195"/>
      <c r="V7" s="194" t="s">
        <v>13</v>
      </c>
      <c r="W7" s="195"/>
      <c r="X7" s="5" t="s">
        <v>14</v>
      </c>
      <c r="Y7" s="194" t="s">
        <v>1</v>
      </c>
      <c r="Z7" s="195"/>
      <c r="AA7" s="5" t="s">
        <v>15</v>
      </c>
    </row>
    <row r="8" spans="1:28" ht="29.25" customHeight="1" x14ac:dyDescent="0.2">
      <c r="B8" s="196" t="s">
        <v>16</v>
      </c>
      <c r="C8" s="198" t="s">
        <v>17</v>
      </c>
      <c r="D8" s="201" t="s">
        <v>36</v>
      </c>
      <c r="E8" s="199" t="s">
        <v>18</v>
      </c>
      <c r="F8" s="201" t="s">
        <v>19</v>
      </c>
      <c r="G8" s="203" t="s">
        <v>20</v>
      </c>
      <c r="H8" s="203" t="s">
        <v>21</v>
      </c>
      <c r="I8" s="182" t="s">
        <v>22</v>
      </c>
      <c r="J8" s="184" t="s">
        <v>23</v>
      </c>
      <c r="K8" s="6"/>
      <c r="L8" s="6"/>
      <c r="M8" s="185" t="s">
        <v>51</v>
      </c>
      <c r="N8" s="186"/>
      <c r="O8" s="185" t="s">
        <v>52</v>
      </c>
      <c r="P8" s="186"/>
      <c r="Q8" s="185" t="s">
        <v>31</v>
      </c>
      <c r="R8" s="186"/>
      <c r="S8" s="187" t="s">
        <v>24</v>
      </c>
      <c r="T8" s="185" t="s">
        <v>34</v>
      </c>
      <c r="U8" s="186"/>
      <c r="V8" s="185" t="s">
        <v>35</v>
      </c>
      <c r="W8" s="186"/>
      <c r="X8" s="187" t="s">
        <v>25</v>
      </c>
      <c r="Y8" s="185" t="s">
        <v>56</v>
      </c>
      <c r="Z8" s="186"/>
      <c r="AA8" s="181" t="s">
        <v>25</v>
      </c>
      <c r="AB8" s="179" t="s">
        <v>39</v>
      </c>
    </row>
    <row r="9" spans="1:28" ht="36.75" customHeight="1" thickBot="1" x14ac:dyDescent="0.25">
      <c r="B9" s="197"/>
      <c r="C9" s="198"/>
      <c r="D9" s="202"/>
      <c r="E9" s="200"/>
      <c r="F9" s="202"/>
      <c r="G9" s="183"/>
      <c r="H9" s="182"/>
      <c r="I9" s="183"/>
      <c r="J9" s="184"/>
      <c r="K9" s="6" t="s">
        <v>26</v>
      </c>
      <c r="L9" s="6" t="s">
        <v>27</v>
      </c>
      <c r="M9" s="7" t="s">
        <v>54</v>
      </c>
      <c r="N9" s="47" t="s">
        <v>53</v>
      </c>
      <c r="O9" s="7" t="s">
        <v>41</v>
      </c>
      <c r="P9" s="47" t="s">
        <v>55</v>
      </c>
      <c r="Q9" s="7" t="s">
        <v>32</v>
      </c>
      <c r="R9" s="47" t="s">
        <v>33</v>
      </c>
      <c r="S9" s="187"/>
      <c r="T9" s="8" t="s">
        <v>44</v>
      </c>
      <c r="U9" s="9" t="s">
        <v>42</v>
      </c>
      <c r="V9" s="8" t="s">
        <v>45</v>
      </c>
      <c r="W9" s="9" t="s">
        <v>43</v>
      </c>
      <c r="X9" s="187"/>
      <c r="Y9" s="8" t="s">
        <v>137</v>
      </c>
      <c r="Z9" s="48">
        <v>331023368</v>
      </c>
      <c r="AA9" s="181"/>
      <c r="AB9" s="179"/>
    </row>
    <row r="10" spans="1:28" ht="34.5" customHeight="1" thickBot="1" x14ac:dyDescent="0.25">
      <c r="B10" s="197"/>
      <c r="C10" s="198"/>
      <c r="D10" s="202"/>
      <c r="E10" s="200"/>
      <c r="F10" s="202"/>
      <c r="G10" s="183"/>
      <c r="H10" s="182"/>
      <c r="I10" s="183"/>
      <c r="J10" s="184"/>
      <c r="K10" s="6"/>
      <c r="L10" s="6"/>
      <c r="M10" s="10" t="s">
        <v>28</v>
      </c>
      <c r="N10" s="11" t="s">
        <v>29</v>
      </c>
      <c r="O10" s="10" t="s">
        <v>28</v>
      </c>
      <c r="P10" s="11" t="s">
        <v>29</v>
      </c>
      <c r="Q10" s="10" t="s">
        <v>28</v>
      </c>
      <c r="R10" s="11" t="s">
        <v>29</v>
      </c>
      <c r="S10" s="187"/>
      <c r="T10" s="12" t="s">
        <v>28</v>
      </c>
      <c r="U10" s="11" t="s">
        <v>29</v>
      </c>
      <c r="V10" s="12" t="s">
        <v>28</v>
      </c>
      <c r="W10" s="11" t="s">
        <v>29</v>
      </c>
      <c r="X10" s="187"/>
      <c r="Y10" s="12" t="s">
        <v>28</v>
      </c>
      <c r="Z10" s="11" t="s">
        <v>29</v>
      </c>
      <c r="AA10" s="181"/>
      <c r="AB10" s="180"/>
    </row>
    <row r="11" spans="1:28" ht="17.25" customHeight="1" x14ac:dyDescent="0.2">
      <c r="A11" s="209" t="s">
        <v>80</v>
      </c>
      <c r="B11" s="14">
        <v>1</v>
      </c>
      <c r="C11" s="15" t="s">
        <v>72</v>
      </c>
      <c r="D11" s="101"/>
      <c r="E11" s="74"/>
      <c r="F11" s="75"/>
      <c r="G11" s="75"/>
      <c r="H11" s="75"/>
      <c r="I11" s="75"/>
      <c r="J11" s="75"/>
      <c r="K11" s="75"/>
      <c r="L11" s="75"/>
      <c r="M11" s="34">
        <f>M12</f>
        <v>46.300767033976122</v>
      </c>
      <c r="N11" s="16" t="s">
        <v>30</v>
      </c>
      <c r="O11" s="17">
        <f>O12</f>
        <v>1.0270532261242802E-2</v>
      </c>
      <c r="P11" s="16" t="s">
        <v>30</v>
      </c>
      <c r="Q11" s="167" t="s">
        <v>40</v>
      </c>
      <c r="R11" s="16" t="s">
        <v>30</v>
      </c>
      <c r="S11" s="19" t="s">
        <v>30</v>
      </c>
      <c r="T11" s="103">
        <f>T12</f>
        <v>0.47098205031710044</v>
      </c>
      <c r="U11" s="16" t="s">
        <v>30</v>
      </c>
      <c r="V11" s="103">
        <f>V12</f>
        <v>0.46614481397485236</v>
      </c>
      <c r="W11" s="16" t="s">
        <v>30</v>
      </c>
      <c r="X11" s="19" t="s">
        <v>30</v>
      </c>
      <c r="Y11" s="76">
        <f>Y12</f>
        <v>493325353</v>
      </c>
      <c r="Z11" s="52" t="s">
        <v>30</v>
      </c>
      <c r="AA11" s="19" t="s">
        <v>30</v>
      </c>
      <c r="AB11" s="77"/>
    </row>
    <row r="12" spans="1:28" ht="18" customHeight="1" thickBot="1" x14ac:dyDescent="0.25">
      <c r="A12" s="209"/>
      <c r="B12" s="111"/>
      <c r="C12" s="95" t="s">
        <v>71</v>
      </c>
      <c r="D12" s="104">
        <v>45076</v>
      </c>
      <c r="E12" s="36">
        <v>1</v>
      </c>
      <c r="F12" s="62">
        <v>504215353</v>
      </c>
      <c r="G12" s="62">
        <v>1060315057</v>
      </c>
      <c r="H12" s="62">
        <v>10890000</v>
      </c>
      <c r="I12" s="62">
        <v>10890000</v>
      </c>
      <c r="J12" s="62">
        <v>1049425057</v>
      </c>
      <c r="K12" s="62">
        <v>494260365</v>
      </c>
      <c r="L12" s="62">
        <v>0</v>
      </c>
      <c r="M12" s="37">
        <f>IF(ISERROR(SUM(F12/H12)),0,SUM(F12/H12))</f>
        <v>46.300767033976122</v>
      </c>
      <c r="N12" s="97" t="s">
        <v>30</v>
      </c>
      <c r="O12" s="63">
        <f>IF(ISERROR(SUM(I12/G12)),0,SUM(I12/G12))</f>
        <v>1.0270532261242802E-2</v>
      </c>
      <c r="P12" s="97" t="s">
        <v>30</v>
      </c>
      <c r="Q12" s="166" t="s">
        <v>40</v>
      </c>
      <c r="R12" s="97" t="s">
        <v>30</v>
      </c>
      <c r="S12" s="98" t="s">
        <v>30</v>
      </c>
      <c r="T12" s="65">
        <f>IF(ISERROR(SUM(K12/J12)),0,SUM(K12/J12))</f>
        <v>0.47098205031710044</v>
      </c>
      <c r="U12" s="97" t="s">
        <v>30</v>
      </c>
      <c r="V12" s="65">
        <f>IF(ISERROR(SUM(K12/G12)),0,SUM(K12/G12))</f>
        <v>0.46614481397485236</v>
      </c>
      <c r="W12" s="97" t="s">
        <v>30</v>
      </c>
      <c r="X12" s="98" t="s">
        <v>30</v>
      </c>
      <c r="Y12" s="66">
        <f>F12-H12</f>
        <v>493325353</v>
      </c>
      <c r="Z12" s="99" t="s">
        <v>30</v>
      </c>
      <c r="AA12" s="98" t="s">
        <v>30</v>
      </c>
      <c r="AB12" s="100"/>
    </row>
    <row r="13" spans="1:28" ht="17.25" customHeight="1" x14ac:dyDescent="0.2">
      <c r="A13" s="209" t="s">
        <v>80</v>
      </c>
      <c r="B13" s="14">
        <v>2</v>
      </c>
      <c r="C13" s="15" t="s">
        <v>73</v>
      </c>
      <c r="D13" s="101"/>
      <c r="E13" s="74"/>
      <c r="F13" s="75"/>
      <c r="G13" s="75"/>
      <c r="H13" s="75"/>
      <c r="I13" s="75"/>
      <c r="J13" s="75"/>
      <c r="K13" s="75"/>
      <c r="L13" s="75"/>
      <c r="M13" s="34">
        <f>M14</f>
        <v>2.3775801729180732</v>
      </c>
      <c r="N13" s="16" t="s">
        <v>30</v>
      </c>
      <c r="O13" s="17">
        <f>O14</f>
        <v>0.47694983191505325</v>
      </c>
      <c r="P13" s="16" t="s">
        <v>30</v>
      </c>
      <c r="Q13" s="167" t="s">
        <v>40</v>
      </c>
      <c r="R13" s="16" t="s">
        <v>30</v>
      </c>
      <c r="S13" s="19" t="s">
        <v>30</v>
      </c>
      <c r="T13" s="103">
        <f>T14</f>
        <v>0.40571338923572747</v>
      </c>
      <c r="U13" s="16" t="s">
        <v>30</v>
      </c>
      <c r="V13" s="103">
        <f>V14</f>
        <v>0.21220845643406069</v>
      </c>
      <c r="W13" s="16" t="s">
        <v>30</v>
      </c>
      <c r="X13" s="19" t="s">
        <v>30</v>
      </c>
      <c r="Y13" s="76">
        <f>Y14</f>
        <v>733808934</v>
      </c>
      <c r="Z13" s="52" t="s">
        <v>30</v>
      </c>
      <c r="AA13" s="19" t="s">
        <v>30</v>
      </c>
      <c r="AB13" s="77"/>
    </row>
    <row r="14" spans="1:28" ht="18" customHeight="1" thickBot="1" x14ac:dyDescent="0.25">
      <c r="A14" s="209"/>
      <c r="B14" s="111"/>
      <c r="C14" s="50" t="s">
        <v>49</v>
      </c>
      <c r="D14" s="51">
        <v>45062</v>
      </c>
      <c r="E14" s="22">
        <v>1</v>
      </c>
      <c r="F14" s="46">
        <v>1266488591</v>
      </c>
      <c r="G14" s="46">
        <v>1275560091</v>
      </c>
      <c r="H14" s="46">
        <v>532679657</v>
      </c>
      <c r="I14" s="46">
        <v>608378171</v>
      </c>
      <c r="J14" s="46">
        <v>667181920</v>
      </c>
      <c r="K14" s="46">
        <v>270684638</v>
      </c>
      <c r="L14" s="46">
        <v>0</v>
      </c>
      <c r="M14" s="37">
        <f>IF(ISERROR(SUM(F14/H14)),0,SUM(F14/H14))</f>
        <v>2.3775801729180732</v>
      </c>
      <c r="N14" s="97" t="s">
        <v>30</v>
      </c>
      <c r="O14" s="63">
        <f>IF(ISERROR(SUM(I14/G14)),0,SUM(I14/G14))</f>
        <v>0.47694983191505325</v>
      </c>
      <c r="P14" s="97" t="s">
        <v>30</v>
      </c>
      <c r="Q14" s="166" t="s">
        <v>40</v>
      </c>
      <c r="R14" s="97" t="s">
        <v>30</v>
      </c>
      <c r="S14" s="98" t="s">
        <v>30</v>
      </c>
      <c r="T14" s="65">
        <f>IF(ISERROR(SUM(K14/J14)),0,SUM(K14/J14))</f>
        <v>0.40571338923572747</v>
      </c>
      <c r="U14" s="97" t="s">
        <v>30</v>
      </c>
      <c r="V14" s="65">
        <f>IF(ISERROR(SUM(K14/G14)),0,SUM(K14/G14))</f>
        <v>0.21220845643406069</v>
      </c>
      <c r="W14" s="97" t="s">
        <v>30</v>
      </c>
      <c r="X14" s="98" t="s">
        <v>30</v>
      </c>
      <c r="Y14" s="66">
        <f>F14-H14</f>
        <v>733808934</v>
      </c>
      <c r="Z14" s="99" t="s">
        <v>30</v>
      </c>
      <c r="AA14" s="98" t="s">
        <v>30</v>
      </c>
      <c r="AB14" s="100"/>
    </row>
    <row r="15" spans="1:28" ht="18" customHeight="1" thickBot="1" x14ac:dyDescent="0.25">
      <c r="A15" s="209" t="s">
        <v>78</v>
      </c>
      <c r="B15" s="174">
        <v>3</v>
      </c>
      <c r="C15" s="15" t="s">
        <v>74</v>
      </c>
      <c r="D15" s="88"/>
      <c r="E15" s="120"/>
      <c r="F15" s="89"/>
      <c r="G15" s="90"/>
      <c r="H15" s="90"/>
      <c r="I15" s="90"/>
      <c r="J15" s="91"/>
      <c r="K15" s="91"/>
      <c r="L15" s="91"/>
      <c r="M15" s="34" t="e">
        <f>((F16+F17+F18)/(H16+H17+H18))</f>
        <v>#DIV/0!</v>
      </c>
      <c r="N15" s="142" t="s">
        <v>79</v>
      </c>
      <c r="O15" s="17" t="e">
        <f>((I16+I17+I18)/(G16+G17+G18))</f>
        <v>#DIV/0!</v>
      </c>
      <c r="P15" s="142" t="s">
        <v>79</v>
      </c>
      <c r="Q15" s="18" t="e">
        <f>((K16+K17+K18)/(L16+L17+L18))</f>
        <v>#DIV/0!</v>
      </c>
      <c r="R15" s="142" t="s">
        <v>79</v>
      </c>
      <c r="S15" s="142" t="s">
        <v>79</v>
      </c>
      <c r="T15" s="20" t="e">
        <f>((K16+K17+K18)/(J16+J17+J18))</f>
        <v>#DIV/0!</v>
      </c>
      <c r="U15" s="142" t="s">
        <v>79</v>
      </c>
      <c r="V15" s="21" t="e">
        <f>((K16+K17+K18)/(G16+G17+G18))</f>
        <v>#DIV/0!</v>
      </c>
      <c r="W15" s="142" t="s">
        <v>79</v>
      </c>
      <c r="X15" s="142" t="s">
        <v>79</v>
      </c>
      <c r="Y15" s="35">
        <f>(Y16+Y17+Y18)</f>
        <v>0</v>
      </c>
      <c r="Z15" s="142" t="s">
        <v>79</v>
      </c>
      <c r="AA15" s="142" t="s">
        <v>79</v>
      </c>
      <c r="AB15" s="191" t="s">
        <v>143</v>
      </c>
    </row>
    <row r="16" spans="1:28" ht="18" customHeight="1" thickBot="1" x14ac:dyDescent="0.25">
      <c r="A16" s="209"/>
      <c r="B16" s="175"/>
      <c r="C16" s="39" t="s">
        <v>75</v>
      </c>
      <c r="D16" s="54"/>
      <c r="E16" s="22">
        <v>0.1</v>
      </c>
      <c r="F16" s="46"/>
      <c r="G16" s="46"/>
      <c r="H16" s="46"/>
      <c r="I16" s="46"/>
      <c r="J16" s="46"/>
      <c r="K16" s="46"/>
      <c r="L16" s="46"/>
      <c r="M16" s="23">
        <f>IF(ISERROR(SUM(F16/H16)),0,SUM(F16/H16))</f>
        <v>0</v>
      </c>
      <c r="N16" s="142" t="s">
        <v>79</v>
      </c>
      <c r="O16" s="24">
        <f>IF(ISERROR(SUM(I16/G16)),0,SUM(I16/G16))</f>
        <v>0</v>
      </c>
      <c r="P16" s="142" t="s">
        <v>79</v>
      </c>
      <c r="Q16" s="25">
        <f>IF(ISERROR(SUM(K16/L16)),0,SUM(K16/L16))</f>
        <v>0</v>
      </c>
      <c r="R16" s="142" t="s">
        <v>79</v>
      </c>
      <c r="S16" s="142" t="s">
        <v>79</v>
      </c>
      <c r="T16" s="27">
        <f>IF(ISERROR(SUM(K16/J16)),0,SUM(K16/J16))</f>
        <v>0</v>
      </c>
      <c r="U16" s="142" t="s">
        <v>79</v>
      </c>
      <c r="V16" s="27">
        <f>IF(ISERROR(SUM(K16/G16)),0,SUM(K16/G16))</f>
        <v>0</v>
      </c>
      <c r="W16" s="142" t="s">
        <v>79</v>
      </c>
      <c r="X16" s="142" t="s">
        <v>79</v>
      </c>
      <c r="Y16" s="40">
        <f>F16-H16</f>
        <v>0</v>
      </c>
      <c r="Z16" s="142" t="s">
        <v>79</v>
      </c>
      <c r="AA16" s="142" t="s">
        <v>79</v>
      </c>
      <c r="AB16" s="192"/>
    </row>
    <row r="17" spans="1:28" ht="18" customHeight="1" thickBot="1" x14ac:dyDescent="0.25">
      <c r="A17" s="209"/>
      <c r="B17" s="176"/>
      <c r="C17" s="39" t="s">
        <v>76</v>
      </c>
      <c r="D17" s="54"/>
      <c r="E17" s="22">
        <v>0.2</v>
      </c>
      <c r="F17" s="46"/>
      <c r="G17" s="46"/>
      <c r="H17" s="131"/>
      <c r="I17" s="131"/>
      <c r="J17" s="46"/>
      <c r="K17" s="131"/>
      <c r="L17" s="131"/>
      <c r="M17" s="23">
        <f>IF(ISERROR(SUM(F17/H17)),0,SUM(F17/H17))</f>
        <v>0</v>
      </c>
      <c r="N17" s="142" t="s">
        <v>79</v>
      </c>
      <c r="O17" s="24">
        <f>IF(ISERROR(SUM(I17/G17)),0,SUM(I17/G17))</f>
        <v>0</v>
      </c>
      <c r="P17" s="142" t="s">
        <v>79</v>
      </c>
      <c r="Q17" s="136" t="s">
        <v>40</v>
      </c>
      <c r="R17" s="142" t="s">
        <v>79</v>
      </c>
      <c r="S17" s="142" t="s">
        <v>79</v>
      </c>
      <c r="T17" s="27">
        <f>IF(ISERROR(SUM(K17/J17)),0,SUM(K17/J17))</f>
        <v>0</v>
      </c>
      <c r="U17" s="142" t="s">
        <v>79</v>
      </c>
      <c r="V17" s="27">
        <f>IF(ISERROR(SUM(K17/G17)),0,SUM(K17/G17))</f>
        <v>0</v>
      </c>
      <c r="W17" s="142" t="s">
        <v>79</v>
      </c>
      <c r="X17" s="142" t="s">
        <v>79</v>
      </c>
      <c r="Y17" s="40">
        <f>F17-H17</f>
        <v>0</v>
      </c>
      <c r="Z17" s="142" t="s">
        <v>79</v>
      </c>
      <c r="AA17" s="142" t="s">
        <v>79</v>
      </c>
      <c r="AB17" s="192"/>
    </row>
    <row r="18" spans="1:28" ht="18" customHeight="1" thickBot="1" x14ac:dyDescent="0.25">
      <c r="A18" s="209"/>
      <c r="B18" s="177"/>
      <c r="C18" s="115" t="s">
        <v>77</v>
      </c>
      <c r="D18" s="133"/>
      <c r="E18" s="28">
        <v>0.7</v>
      </c>
      <c r="F18" s="93"/>
      <c r="G18" s="93"/>
      <c r="H18" s="93"/>
      <c r="I18" s="93"/>
      <c r="J18" s="93"/>
      <c r="K18" s="93"/>
      <c r="L18" s="132"/>
      <c r="M18" s="29">
        <f>IF(ISERROR(SUM(F18/H18)),0,SUM(F18/H18))</f>
        <v>0</v>
      </c>
      <c r="N18" s="142" t="s">
        <v>79</v>
      </c>
      <c r="O18" s="30">
        <f>IF(ISERROR(SUM(I18/G18)),0,SUM(I18/G18))</f>
        <v>0</v>
      </c>
      <c r="P18" s="142" t="s">
        <v>79</v>
      </c>
      <c r="Q18" s="31">
        <f>IF(ISERROR(SUM(K18/L18)),0,SUM(K18/L18))</f>
        <v>0</v>
      </c>
      <c r="R18" s="142" t="s">
        <v>79</v>
      </c>
      <c r="S18" s="142" t="s">
        <v>79</v>
      </c>
      <c r="T18" s="33">
        <f>IF(ISERROR(SUM(K18/J18)),0,SUM(K18/J18))</f>
        <v>0</v>
      </c>
      <c r="U18" s="142" t="s">
        <v>79</v>
      </c>
      <c r="V18" s="33">
        <f>IF(ISERROR(SUM(K18/G18)),0,SUM(K18/G18))</f>
        <v>0</v>
      </c>
      <c r="W18" s="142" t="s">
        <v>79</v>
      </c>
      <c r="X18" s="142" t="s">
        <v>79</v>
      </c>
      <c r="Y18" s="41">
        <f>F18-H18</f>
        <v>0</v>
      </c>
      <c r="Z18" s="142" t="s">
        <v>79</v>
      </c>
      <c r="AA18" s="142" t="s">
        <v>79</v>
      </c>
      <c r="AB18" s="193"/>
    </row>
    <row r="19" spans="1:28" ht="18" customHeight="1" x14ac:dyDescent="0.2">
      <c r="A19" s="209" t="s">
        <v>88</v>
      </c>
      <c r="B19" s="14">
        <v>4</v>
      </c>
      <c r="C19" s="15" t="s">
        <v>81</v>
      </c>
      <c r="D19" s="15"/>
      <c r="E19" s="74"/>
      <c r="F19" s="75"/>
      <c r="G19" s="75"/>
      <c r="H19" s="75"/>
      <c r="I19" s="75"/>
      <c r="J19" s="75"/>
      <c r="K19" s="75"/>
      <c r="L19" s="75"/>
      <c r="M19" s="34">
        <f>((F20+F21)/(H20+H21))</f>
        <v>1574.2857142857142</v>
      </c>
      <c r="N19" s="16" t="s">
        <v>30</v>
      </c>
      <c r="O19" s="17">
        <f>((I20+I21)/(G20+G21))</f>
        <v>5.3763440860215054E-4</v>
      </c>
      <c r="P19" s="16" t="s">
        <v>30</v>
      </c>
      <c r="Q19" s="168" t="s">
        <v>40</v>
      </c>
      <c r="R19" s="16" t="s">
        <v>30</v>
      </c>
      <c r="S19" s="19" t="s">
        <v>30</v>
      </c>
      <c r="T19" s="20">
        <f>((K20+K21)/(J20+J21))</f>
        <v>1.5369246138476908E-3</v>
      </c>
      <c r="U19" s="16" t="s">
        <v>30</v>
      </c>
      <c r="V19" s="21">
        <f>((K20+K21)/(G20+G21))</f>
        <v>1.5360983102918587E-3</v>
      </c>
      <c r="W19" s="16" t="s">
        <v>30</v>
      </c>
      <c r="X19" s="19" t="s">
        <v>30</v>
      </c>
      <c r="Y19" s="35">
        <f>(Y20+Y21)</f>
        <v>275325000</v>
      </c>
      <c r="Z19" s="52" t="s">
        <v>30</v>
      </c>
      <c r="AA19" s="19" t="s">
        <v>30</v>
      </c>
      <c r="AB19" s="77"/>
    </row>
    <row r="20" spans="1:28" ht="18" customHeight="1" x14ac:dyDescent="0.2">
      <c r="A20" s="209"/>
      <c r="B20" s="144"/>
      <c r="C20" s="53" t="s">
        <v>82</v>
      </c>
      <c r="D20" s="55">
        <v>45187</v>
      </c>
      <c r="E20" s="22">
        <v>0.4</v>
      </c>
      <c r="F20" s="46">
        <v>25500000</v>
      </c>
      <c r="G20" s="46">
        <v>25500000</v>
      </c>
      <c r="H20" s="46">
        <v>175000</v>
      </c>
      <c r="I20" s="46">
        <v>175000</v>
      </c>
      <c r="J20" s="46">
        <v>25325000</v>
      </c>
      <c r="K20" s="46">
        <v>500000</v>
      </c>
      <c r="L20" s="46">
        <v>0</v>
      </c>
      <c r="M20" s="23">
        <f>IF(ISERROR(SUM(F20/H20)),0,SUM(F20/H20))</f>
        <v>145.71428571428572</v>
      </c>
      <c r="N20" s="81" t="s">
        <v>30</v>
      </c>
      <c r="O20" s="24">
        <f>IF(ISERROR(SUM(I20/G20)),0,SUM(I20/G20))</f>
        <v>6.8627450980392156E-3</v>
      </c>
      <c r="P20" s="81" t="s">
        <v>30</v>
      </c>
      <c r="Q20" s="167" t="s">
        <v>40</v>
      </c>
      <c r="R20" s="81" t="s">
        <v>30</v>
      </c>
      <c r="S20" s="26" t="s">
        <v>30</v>
      </c>
      <c r="T20" s="27">
        <f>IF(ISERROR(SUM(K20/J20)),0,SUM(K20/J20))</f>
        <v>1.9743336623889437E-2</v>
      </c>
      <c r="U20" s="81" t="s">
        <v>30</v>
      </c>
      <c r="V20" s="27">
        <f>IF(ISERROR(SUM(K20/G20)),0,SUM(K20/G20))</f>
        <v>1.9607843137254902E-2</v>
      </c>
      <c r="W20" s="81" t="s">
        <v>30</v>
      </c>
      <c r="X20" s="26" t="s">
        <v>30</v>
      </c>
      <c r="Y20" s="40">
        <f>F20-H20</f>
        <v>25325000</v>
      </c>
      <c r="Z20" s="82" t="s">
        <v>30</v>
      </c>
      <c r="AA20" s="26" t="s">
        <v>30</v>
      </c>
      <c r="AB20" s="78"/>
    </row>
    <row r="21" spans="1:28" ht="18" customHeight="1" thickBot="1" x14ac:dyDescent="0.25">
      <c r="A21" s="209"/>
      <c r="B21" s="79"/>
      <c r="C21" s="83" t="s">
        <v>83</v>
      </c>
      <c r="D21" s="106">
        <v>45139</v>
      </c>
      <c r="E21" s="28">
        <v>0.6</v>
      </c>
      <c r="F21" s="93">
        <v>250000000</v>
      </c>
      <c r="G21" s="93">
        <v>300000000</v>
      </c>
      <c r="H21" s="93">
        <v>0</v>
      </c>
      <c r="I21" s="93">
        <v>0</v>
      </c>
      <c r="J21" s="93">
        <v>300000000</v>
      </c>
      <c r="K21" s="93">
        <v>0</v>
      </c>
      <c r="L21" s="93">
        <v>0</v>
      </c>
      <c r="M21" s="147" t="s">
        <v>40</v>
      </c>
      <c r="N21" s="85" t="s">
        <v>30</v>
      </c>
      <c r="O21" s="30">
        <f>IF(ISERROR(SUM(I21/G21)),0,SUM(I21/G21))</f>
        <v>0</v>
      </c>
      <c r="P21" s="85" t="s">
        <v>30</v>
      </c>
      <c r="Q21" s="166" t="s">
        <v>40</v>
      </c>
      <c r="R21" s="85" t="s">
        <v>30</v>
      </c>
      <c r="S21" s="32" t="s">
        <v>30</v>
      </c>
      <c r="T21" s="33">
        <f>IF(ISERROR(SUM(K21/J21)),0,SUM(K21/J21))</f>
        <v>0</v>
      </c>
      <c r="U21" s="85" t="s">
        <v>30</v>
      </c>
      <c r="V21" s="33">
        <f>IF(ISERROR(SUM(K21/G21)),0,SUM(K21/G21))</f>
        <v>0</v>
      </c>
      <c r="W21" s="85" t="s">
        <v>30</v>
      </c>
      <c r="X21" s="32" t="s">
        <v>30</v>
      </c>
      <c r="Y21" s="41">
        <f>F21-H21</f>
        <v>250000000</v>
      </c>
      <c r="Z21" s="86" t="s">
        <v>30</v>
      </c>
      <c r="AA21" s="32" t="s">
        <v>30</v>
      </c>
      <c r="AB21" s="80"/>
    </row>
    <row r="22" spans="1:28" ht="18" customHeight="1" x14ac:dyDescent="0.2">
      <c r="A22" s="209" t="s">
        <v>89</v>
      </c>
      <c r="B22" s="14">
        <v>5</v>
      </c>
      <c r="C22" s="15" t="s">
        <v>84</v>
      </c>
      <c r="D22" s="88"/>
      <c r="E22" s="120"/>
      <c r="F22" s="89"/>
      <c r="G22" s="90"/>
      <c r="H22" s="90"/>
      <c r="I22" s="90"/>
      <c r="J22" s="91"/>
      <c r="K22" s="91"/>
      <c r="L22" s="91"/>
      <c r="M22" s="34">
        <f>((F23+F24+F25)/(H23+H24+H25))</f>
        <v>5.9405120299480618</v>
      </c>
      <c r="N22" s="16" t="s">
        <v>30</v>
      </c>
      <c r="O22" s="17">
        <f>((I23+I24+I25)/(G23+G24+G25))</f>
        <v>0.1481685596093576</v>
      </c>
      <c r="P22" s="16" t="s">
        <v>30</v>
      </c>
      <c r="Q22" s="18">
        <f>((K23+K24+K25)/(L23+L24+L25))</f>
        <v>1098.5882530364372</v>
      </c>
      <c r="R22" s="16" t="s">
        <v>30</v>
      </c>
      <c r="S22" s="19" t="s">
        <v>30</v>
      </c>
      <c r="T22" s="20">
        <f>((K23+K24+K25)/(J23+J24+J25))</f>
        <v>0.34701307555508631</v>
      </c>
      <c r="U22" s="16" t="s">
        <v>30</v>
      </c>
      <c r="V22" s="21">
        <f>((K23+K24+K25)/(G23+G24+G25))</f>
        <v>0.29559664798447599</v>
      </c>
      <c r="W22" s="16" t="s">
        <v>30</v>
      </c>
      <c r="X22" s="19" t="s">
        <v>30</v>
      </c>
      <c r="Y22" s="35">
        <f>(Y23+Y24+Y25)</f>
        <v>1222436005</v>
      </c>
      <c r="Z22" s="52" t="s">
        <v>30</v>
      </c>
      <c r="AA22" s="19" t="s">
        <v>30</v>
      </c>
      <c r="AB22" s="77"/>
    </row>
    <row r="23" spans="1:28" ht="18" customHeight="1" x14ac:dyDescent="0.2">
      <c r="A23" s="209"/>
      <c r="B23" s="38"/>
      <c r="C23" s="39" t="s">
        <v>85</v>
      </c>
      <c r="D23" s="54">
        <v>45084</v>
      </c>
      <c r="E23" s="22">
        <v>0.3</v>
      </c>
      <c r="F23" s="46">
        <v>200000000</v>
      </c>
      <c r="G23" s="46">
        <v>200000000</v>
      </c>
      <c r="H23" s="46">
        <v>0</v>
      </c>
      <c r="I23" s="46">
        <v>0</v>
      </c>
      <c r="J23" s="46">
        <v>200000000</v>
      </c>
      <c r="K23" s="46">
        <v>0</v>
      </c>
      <c r="L23" s="46">
        <v>0</v>
      </c>
      <c r="M23" s="136" t="s">
        <v>40</v>
      </c>
      <c r="N23" s="81" t="s">
        <v>30</v>
      </c>
      <c r="O23" s="24">
        <f>IF(ISERROR(SUM(I23/G23)),0,SUM(I23/G23))</f>
        <v>0</v>
      </c>
      <c r="P23" s="81" t="s">
        <v>30</v>
      </c>
      <c r="Q23" s="167" t="s">
        <v>40</v>
      </c>
      <c r="R23" s="81" t="s">
        <v>30</v>
      </c>
      <c r="S23" s="26" t="s">
        <v>30</v>
      </c>
      <c r="T23" s="27">
        <f>IF(ISERROR(SUM(K23/J23)),0,SUM(K23/J23))</f>
        <v>0</v>
      </c>
      <c r="U23" s="81" t="s">
        <v>30</v>
      </c>
      <c r="V23" s="27">
        <f>IF(ISERROR(SUM(K23/G23)),0,SUM(K23/G23))</f>
        <v>0</v>
      </c>
      <c r="W23" s="81" t="s">
        <v>30</v>
      </c>
      <c r="X23" s="26" t="s">
        <v>30</v>
      </c>
      <c r="Y23" s="40">
        <f>F23-H23</f>
        <v>200000000</v>
      </c>
      <c r="Z23" s="82" t="s">
        <v>30</v>
      </c>
      <c r="AA23" s="26" t="s">
        <v>30</v>
      </c>
      <c r="AB23" s="78"/>
    </row>
    <row r="24" spans="1:28" ht="18" customHeight="1" x14ac:dyDescent="0.2">
      <c r="A24" s="209"/>
      <c r="B24" s="144"/>
      <c r="C24" s="39" t="s">
        <v>86</v>
      </c>
      <c r="D24" s="54">
        <v>45036</v>
      </c>
      <c r="E24" s="22">
        <v>0.4</v>
      </c>
      <c r="F24" s="46">
        <v>806173040</v>
      </c>
      <c r="G24" s="46">
        <v>820111533</v>
      </c>
      <c r="H24" s="131">
        <v>64083035</v>
      </c>
      <c r="I24" s="131">
        <v>64083035</v>
      </c>
      <c r="J24" s="46">
        <v>756028498</v>
      </c>
      <c r="K24" s="131">
        <v>252619597</v>
      </c>
      <c r="L24" s="131">
        <v>0</v>
      </c>
      <c r="M24" s="23">
        <f>IF(ISERROR(SUM(F24/H24)),0,SUM(F24/H24))</f>
        <v>12.580132011537843</v>
      </c>
      <c r="N24" s="81" t="s">
        <v>30</v>
      </c>
      <c r="O24" s="24">
        <f>IF(ISERROR(SUM(I24/G24)),0,SUM(I24/G24))</f>
        <v>7.8139414483761438E-2</v>
      </c>
      <c r="P24" s="81" t="s">
        <v>30</v>
      </c>
      <c r="Q24" s="136" t="s">
        <v>40</v>
      </c>
      <c r="R24" s="81" t="s">
        <v>30</v>
      </c>
      <c r="S24" s="26" t="s">
        <v>30</v>
      </c>
      <c r="T24" s="27">
        <f>IF(ISERROR(SUM(K24/J24)),0,SUM(K24/J24))</f>
        <v>0.3341403104093042</v>
      </c>
      <c r="U24" s="81" t="s">
        <v>30</v>
      </c>
      <c r="V24" s="27">
        <f>IF(ISERROR(SUM(K24/G24)),0,SUM(K24/G24))</f>
        <v>0.30803078219849883</v>
      </c>
      <c r="W24" s="81" t="s">
        <v>30</v>
      </c>
      <c r="X24" s="26" t="s">
        <v>30</v>
      </c>
      <c r="Y24" s="40">
        <f>F24-H24</f>
        <v>742090005</v>
      </c>
      <c r="Z24" s="82" t="s">
        <v>30</v>
      </c>
      <c r="AA24" s="26" t="s">
        <v>30</v>
      </c>
      <c r="AB24" s="78"/>
    </row>
    <row r="25" spans="1:28" ht="18" customHeight="1" thickBot="1" x14ac:dyDescent="0.25">
      <c r="A25" s="209"/>
      <c r="B25" s="79"/>
      <c r="C25" s="115" t="s">
        <v>87</v>
      </c>
      <c r="D25" s="133">
        <v>45154</v>
      </c>
      <c r="E25" s="28">
        <v>0.3</v>
      </c>
      <c r="F25" s="93">
        <v>463694000</v>
      </c>
      <c r="G25" s="93">
        <v>815845000</v>
      </c>
      <c r="H25" s="93">
        <v>183348000</v>
      </c>
      <c r="I25" s="93">
        <v>207948000</v>
      </c>
      <c r="J25" s="93">
        <v>607897000</v>
      </c>
      <c r="K25" s="93">
        <v>290083000</v>
      </c>
      <c r="L25" s="132">
        <v>494000</v>
      </c>
      <c r="M25" s="29">
        <f>IF(ISERROR(SUM(F25/H25)),0,SUM(F25/H25))</f>
        <v>2.5290376769858409</v>
      </c>
      <c r="N25" s="85" t="s">
        <v>30</v>
      </c>
      <c r="O25" s="30">
        <f>IF(ISERROR(SUM(I25/G25)),0,SUM(I25/G25))</f>
        <v>0.25488665126341403</v>
      </c>
      <c r="P25" s="85" t="s">
        <v>30</v>
      </c>
      <c r="Q25" s="31">
        <f>IF(ISERROR(SUM(K25/L25)),0,SUM(K25/L25))</f>
        <v>587.21255060728743</v>
      </c>
      <c r="R25" s="85" t="s">
        <v>30</v>
      </c>
      <c r="S25" s="32" t="s">
        <v>30</v>
      </c>
      <c r="T25" s="33">
        <f>IF(ISERROR(SUM(K25/J25)),0,SUM(K25/J25))</f>
        <v>0.47719103729743689</v>
      </c>
      <c r="U25" s="85" t="s">
        <v>30</v>
      </c>
      <c r="V25" s="33">
        <f>IF(ISERROR(SUM(K25/G25)),0,SUM(K25/G25))</f>
        <v>0.35556141178777834</v>
      </c>
      <c r="W25" s="85" t="s">
        <v>30</v>
      </c>
      <c r="X25" s="32" t="s">
        <v>30</v>
      </c>
      <c r="Y25" s="41">
        <f>F25-H25</f>
        <v>280346000</v>
      </c>
      <c r="Z25" s="86" t="s">
        <v>30</v>
      </c>
      <c r="AA25" s="32" t="s">
        <v>30</v>
      </c>
      <c r="AB25" s="80"/>
    </row>
    <row r="26" spans="1:28" ht="18" customHeight="1" x14ac:dyDescent="0.2">
      <c r="A26" s="209" t="s">
        <v>80</v>
      </c>
      <c r="B26" s="117">
        <v>6</v>
      </c>
      <c r="C26" s="119" t="s">
        <v>90</v>
      </c>
      <c r="D26" s="119"/>
      <c r="E26" s="57"/>
      <c r="F26" s="87"/>
      <c r="G26" s="87"/>
      <c r="H26" s="87"/>
      <c r="I26" s="87"/>
      <c r="J26" s="87"/>
      <c r="K26" s="87"/>
      <c r="L26" s="87"/>
      <c r="M26" s="67">
        <f>((F27+F28)/(H27+H28))</f>
        <v>33.762461768107357</v>
      </c>
      <c r="N26" s="68" t="s">
        <v>30</v>
      </c>
      <c r="O26" s="69">
        <f>((I27+I28)/(G27+G28))</f>
        <v>0.17724896770216889</v>
      </c>
      <c r="P26" s="68" t="s">
        <v>30</v>
      </c>
      <c r="Q26" s="18">
        <f>((K27+K28)/(L27+L28))</f>
        <v>17.378279108219843</v>
      </c>
      <c r="R26" s="68" t="s">
        <v>30</v>
      </c>
      <c r="S26" s="70" t="s">
        <v>30</v>
      </c>
      <c r="T26" s="71">
        <f>((K27+K28)/(J27+J28))</f>
        <v>7.8882721829942382E-2</v>
      </c>
      <c r="U26" s="68" t="s">
        <v>30</v>
      </c>
      <c r="V26" s="72">
        <f>((K27+K28)/(G27+G28))</f>
        <v>6.4900840816047758E-2</v>
      </c>
      <c r="W26" s="68" t="s">
        <v>30</v>
      </c>
      <c r="X26" s="70" t="s">
        <v>30</v>
      </c>
      <c r="Y26" s="109">
        <f>(Y27+Y28)</f>
        <v>4718047257</v>
      </c>
      <c r="Z26" s="73" t="s">
        <v>30</v>
      </c>
      <c r="AA26" s="70" t="s">
        <v>30</v>
      </c>
      <c r="AB26" s="116"/>
    </row>
    <row r="27" spans="1:28" ht="18" customHeight="1" thickBot="1" x14ac:dyDescent="0.25">
      <c r="A27" s="209"/>
      <c r="B27" s="38"/>
      <c r="C27" s="53" t="s">
        <v>91</v>
      </c>
      <c r="D27" s="55">
        <v>45027</v>
      </c>
      <c r="E27" s="22">
        <v>0.5</v>
      </c>
      <c r="F27" s="46">
        <v>441182519</v>
      </c>
      <c r="G27" s="46">
        <v>694490752</v>
      </c>
      <c r="H27" s="46">
        <v>14383800</v>
      </c>
      <c r="I27" s="46">
        <v>65619867</v>
      </c>
      <c r="J27" s="46">
        <v>628870885</v>
      </c>
      <c r="K27" s="46">
        <v>83021167</v>
      </c>
      <c r="L27" s="46">
        <v>3888470</v>
      </c>
      <c r="M27" s="23">
        <f>IF(ISERROR(SUM(F27/H27)),0,SUM(F27/H27))</f>
        <v>30.67218113433168</v>
      </c>
      <c r="N27" s="81" t="s">
        <v>30</v>
      </c>
      <c r="O27" s="24">
        <f>IF(ISERROR(SUM(I27/G27)),0,SUM(I27/G27))</f>
        <v>9.4486307860871269E-2</v>
      </c>
      <c r="P27" s="81" t="s">
        <v>30</v>
      </c>
      <c r="Q27" s="31">
        <f>IF(ISERROR(SUM(K27/L27)),0,SUM(K27/L27))</f>
        <v>21.350599850326734</v>
      </c>
      <c r="R27" s="81" t="s">
        <v>30</v>
      </c>
      <c r="S27" s="26" t="s">
        <v>30</v>
      </c>
      <c r="T27" s="27">
        <f>IF(ISERROR(SUM(K27/J27)),0,SUM(K27/J27))</f>
        <v>0.13201623573334931</v>
      </c>
      <c r="U27" s="81" t="s">
        <v>30</v>
      </c>
      <c r="V27" s="27">
        <f>IF(ISERROR(SUM(K27/G27)),0,SUM(K27/G27))</f>
        <v>0.1195425090412147</v>
      </c>
      <c r="W27" s="81" t="s">
        <v>30</v>
      </c>
      <c r="X27" s="26" t="s">
        <v>30</v>
      </c>
      <c r="Y27" s="40">
        <f>F27-H27</f>
        <v>426798719</v>
      </c>
      <c r="Z27" s="82" t="s">
        <v>30</v>
      </c>
      <c r="AA27" s="26" t="s">
        <v>30</v>
      </c>
      <c r="AB27" s="78"/>
    </row>
    <row r="28" spans="1:28" ht="18" customHeight="1" thickBot="1" x14ac:dyDescent="0.25">
      <c r="A28" s="209"/>
      <c r="B28" s="143"/>
      <c r="C28" s="95" t="s">
        <v>92</v>
      </c>
      <c r="D28" s="105">
        <v>45043</v>
      </c>
      <c r="E28" s="36">
        <v>0.5</v>
      </c>
      <c r="F28" s="62">
        <v>4420872453</v>
      </c>
      <c r="G28" s="62">
        <v>4638321237</v>
      </c>
      <c r="H28" s="62">
        <v>129623915</v>
      </c>
      <c r="I28" s="62">
        <v>879615553</v>
      </c>
      <c r="J28" s="62">
        <v>3758705684</v>
      </c>
      <c r="K28" s="62">
        <v>263082815</v>
      </c>
      <c r="L28" s="62">
        <v>16027425</v>
      </c>
      <c r="M28" s="37">
        <f>IF(ISERROR(SUM(F28/H28)),0,SUM(F28/H28))</f>
        <v>34.105376720028865</v>
      </c>
      <c r="N28" s="97" t="s">
        <v>30</v>
      </c>
      <c r="O28" s="63">
        <f>IF(ISERROR(SUM(I28/G28)),0,SUM(I28/G28))</f>
        <v>0.18964092999494853</v>
      </c>
      <c r="P28" s="97" t="s">
        <v>30</v>
      </c>
      <c r="Q28" s="31">
        <f>IF(ISERROR(SUM(K28/L28)),0,SUM(K28/L28))</f>
        <v>16.414540389363857</v>
      </c>
      <c r="R28" s="97" t="s">
        <v>30</v>
      </c>
      <c r="S28" s="98" t="s">
        <v>30</v>
      </c>
      <c r="T28" s="65">
        <f>IF(ISERROR(SUM(K28/J28)),0,SUM(K28/J28))</f>
        <v>6.9992927650570469E-2</v>
      </c>
      <c r="U28" s="97" t="s">
        <v>30</v>
      </c>
      <c r="V28" s="65">
        <f>IF(ISERROR(SUM(K28/G28)),0,SUM(K28/G28))</f>
        <v>5.6719403757847141E-2</v>
      </c>
      <c r="W28" s="97" t="s">
        <v>30</v>
      </c>
      <c r="X28" s="98" t="s">
        <v>30</v>
      </c>
      <c r="Y28" s="66">
        <f>F28-H28</f>
        <v>4291248538</v>
      </c>
      <c r="Z28" s="99" t="s">
        <v>30</v>
      </c>
      <c r="AA28" s="98" t="s">
        <v>30</v>
      </c>
      <c r="AB28" s="100"/>
    </row>
    <row r="29" spans="1:28" ht="18" customHeight="1" x14ac:dyDescent="0.2">
      <c r="A29" s="209" t="s">
        <v>95</v>
      </c>
      <c r="B29" s="14">
        <v>7</v>
      </c>
      <c r="C29" s="15" t="s">
        <v>93</v>
      </c>
      <c r="D29" s="15"/>
      <c r="E29" s="74"/>
      <c r="F29" s="75"/>
      <c r="G29" s="75"/>
      <c r="H29" s="75"/>
      <c r="I29" s="75"/>
      <c r="J29" s="75"/>
      <c r="K29" s="75"/>
      <c r="L29" s="75"/>
      <c r="M29" s="34">
        <f>((F30+F31)/(H30+H31))</f>
        <v>17.307852987500418</v>
      </c>
      <c r="N29" s="16" t="s">
        <v>30</v>
      </c>
      <c r="O29" s="17">
        <f>((I30+I31)/(G30+G31))</f>
        <v>3.8939414573167706E-2</v>
      </c>
      <c r="P29" s="16" t="s">
        <v>30</v>
      </c>
      <c r="Q29" s="18">
        <f>((K30+K31)/(L30+L31))</f>
        <v>58346.914900000003</v>
      </c>
      <c r="R29" s="16" t="s">
        <v>30</v>
      </c>
      <c r="S29" s="19" t="s">
        <v>30</v>
      </c>
      <c r="T29" s="20">
        <f>((K30+K31)/(J30+J31))</f>
        <v>0.26407173668657308</v>
      </c>
      <c r="U29" s="16" t="s">
        <v>30</v>
      </c>
      <c r="V29" s="21">
        <f>((K30+K31)/(G30+G31))</f>
        <v>0.25378893785467821</v>
      </c>
      <c r="W29" s="16" t="s">
        <v>30</v>
      </c>
      <c r="X29" s="19" t="s">
        <v>30</v>
      </c>
      <c r="Y29" s="35">
        <f>(Y30+Y31)</f>
        <v>1459927923</v>
      </c>
      <c r="Z29" s="52" t="s">
        <v>30</v>
      </c>
      <c r="AA29" s="19" t="s">
        <v>30</v>
      </c>
      <c r="AB29" s="77"/>
    </row>
    <row r="30" spans="1:28" ht="18" customHeight="1" x14ac:dyDescent="0.2">
      <c r="A30" s="209"/>
      <c r="B30" s="38"/>
      <c r="C30" s="53" t="s">
        <v>94</v>
      </c>
      <c r="D30" s="55">
        <v>45040</v>
      </c>
      <c r="E30" s="22">
        <v>0.6</v>
      </c>
      <c r="F30" s="46">
        <v>426792388</v>
      </c>
      <c r="G30" s="46">
        <v>497792388</v>
      </c>
      <c r="H30" s="46">
        <v>5999000</v>
      </c>
      <c r="I30" s="46">
        <v>5999000</v>
      </c>
      <c r="J30" s="46">
        <v>491793388</v>
      </c>
      <c r="K30" s="46">
        <v>193910982</v>
      </c>
      <c r="L30" s="46">
        <v>0</v>
      </c>
      <c r="M30" s="23">
        <f>IF(ISERROR(SUM(F30/H30)),0,SUM(F30/H30))</f>
        <v>71.143921986997839</v>
      </c>
      <c r="N30" s="81" t="s">
        <v>30</v>
      </c>
      <c r="O30" s="24">
        <f>IF(ISERROR(SUM(I30/G30)),0,SUM(I30/G30))</f>
        <v>1.2051208786262115E-2</v>
      </c>
      <c r="P30" s="81" t="s">
        <v>30</v>
      </c>
      <c r="Q30" s="136" t="s">
        <v>40</v>
      </c>
      <c r="R30" s="81" t="s">
        <v>30</v>
      </c>
      <c r="S30" s="26" t="s">
        <v>30</v>
      </c>
      <c r="T30" s="27">
        <f>IF(ISERROR(SUM(K30/J30)),0,SUM(K30/J30))</f>
        <v>0.39429359306473638</v>
      </c>
      <c r="U30" s="81" t="s">
        <v>30</v>
      </c>
      <c r="V30" s="27">
        <f>IF(ISERROR(SUM(K30/G30)),0,SUM(K30/G30))</f>
        <v>0.38954187865162776</v>
      </c>
      <c r="W30" s="81" t="s">
        <v>30</v>
      </c>
      <c r="X30" s="26" t="s">
        <v>30</v>
      </c>
      <c r="Y30" s="40">
        <f>F30-H30</f>
        <v>420793388</v>
      </c>
      <c r="Z30" s="82" t="s">
        <v>30</v>
      </c>
      <c r="AA30" s="26" t="s">
        <v>30</v>
      </c>
      <c r="AB30" s="78"/>
    </row>
    <row r="31" spans="1:28" ht="18" customHeight="1" thickBot="1" x14ac:dyDescent="0.25">
      <c r="A31" s="209"/>
      <c r="B31" s="79"/>
      <c r="C31" s="83" t="s">
        <v>96</v>
      </c>
      <c r="D31" s="84">
        <v>44993</v>
      </c>
      <c r="E31" s="28">
        <v>0.4</v>
      </c>
      <c r="F31" s="93">
        <v>1122658535</v>
      </c>
      <c r="G31" s="93">
        <v>1801240635</v>
      </c>
      <c r="H31" s="93">
        <v>83524000</v>
      </c>
      <c r="I31" s="93">
        <v>83524000</v>
      </c>
      <c r="J31" s="93">
        <v>1717716635</v>
      </c>
      <c r="K31" s="93">
        <v>389558167</v>
      </c>
      <c r="L31" s="93">
        <v>10000</v>
      </c>
      <c r="M31" s="29">
        <f>IF(ISERROR(SUM(F31/H31)),0,SUM(F31/H31))</f>
        <v>13.441149070925722</v>
      </c>
      <c r="N31" s="85" t="s">
        <v>30</v>
      </c>
      <c r="O31" s="30">
        <f>IF(ISERROR(SUM(I31/G31)),0,SUM(I31/G31))</f>
        <v>4.6370261905622621E-2</v>
      </c>
      <c r="P31" s="85" t="s">
        <v>30</v>
      </c>
      <c r="Q31" s="31">
        <f>IF(ISERROR(SUM(K31/L31)),0,SUM(K31/L31))</f>
        <v>38955.816700000003</v>
      </c>
      <c r="R31" s="85" t="s">
        <v>30</v>
      </c>
      <c r="S31" s="32" t="s">
        <v>30</v>
      </c>
      <c r="T31" s="33">
        <f>IF(ISERROR(SUM(K31/J31)),0,SUM(K31/J31))</f>
        <v>0.22678837653569095</v>
      </c>
      <c r="U31" s="85" t="s">
        <v>30</v>
      </c>
      <c r="V31" s="33">
        <f>IF(ISERROR(SUM(K31/G31)),0,SUM(K31/G31))</f>
        <v>0.21627214011857998</v>
      </c>
      <c r="W31" s="85" t="s">
        <v>30</v>
      </c>
      <c r="X31" s="32" t="s">
        <v>30</v>
      </c>
      <c r="Y31" s="41">
        <f>F31-H31</f>
        <v>1039134535</v>
      </c>
      <c r="Z31" s="86" t="s">
        <v>30</v>
      </c>
      <c r="AA31" s="32" t="s">
        <v>30</v>
      </c>
      <c r="AB31" s="80"/>
    </row>
    <row r="32" spans="1:28" ht="18" customHeight="1" x14ac:dyDescent="0.2">
      <c r="A32" s="209" t="s">
        <v>78</v>
      </c>
      <c r="B32" s="117">
        <v>8</v>
      </c>
      <c r="C32" s="119" t="s">
        <v>97</v>
      </c>
      <c r="D32" s="119"/>
      <c r="E32" s="57"/>
      <c r="F32" s="87"/>
      <c r="G32" s="87"/>
      <c r="H32" s="87"/>
      <c r="I32" s="87"/>
      <c r="J32" s="87"/>
      <c r="K32" s="87"/>
      <c r="L32" s="87"/>
      <c r="M32" s="67">
        <f>((F33+F34)/(H33+H34))</f>
        <v>8.8855734648810056</v>
      </c>
      <c r="N32" s="68" t="s">
        <v>30</v>
      </c>
      <c r="O32" s="69">
        <f>((I33+I34)/(G33+G34))</f>
        <v>0.16594928390499472</v>
      </c>
      <c r="P32" s="68" t="s">
        <v>30</v>
      </c>
      <c r="Q32" s="18">
        <f>((K33+K34)/(L33+L34))</f>
        <v>19.475410951674714</v>
      </c>
      <c r="R32" s="68" t="s">
        <v>30</v>
      </c>
      <c r="S32" s="70" t="s">
        <v>30</v>
      </c>
      <c r="T32" s="71">
        <f>((K33+K34)/(J33+J34))</f>
        <v>0.32001551762627473</v>
      </c>
      <c r="U32" s="68" t="s">
        <v>30</v>
      </c>
      <c r="V32" s="72">
        <f>((K33+K34)/(G33+G34))</f>
        <v>0.26690917163770822</v>
      </c>
      <c r="W32" s="68" t="s">
        <v>30</v>
      </c>
      <c r="X32" s="70" t="s">
        <v>30</v>
      </c>
      <c r="Y32" s="109">
        <f>(Y33+Y34)</f>
        <v>915106370</v>
      </c>
      <c r="Z32" s="73" t="s">
        <v>30</v>
      </c>
      <c r="AA32" s="70" t="s">
        <v>30</v>
      </c>
      <c r="AB32" s="116"/>
    </row>
    <row r="33" spans="1:28" ht="18" customHeight="1" thickBot="1" x14ac:dyDescent="0.25">
      <c r="A33" s="209"/>
      <c r="B33" s="38"/>
      <c r="C33" s="53" t="s">
        <v>98</v>
      </c>
      <c r="D33" s="55">
        <v>45061</v>
      </c>
      <c r="E33" s="22">
        <v>0.3</v>
      </c>
      <c r="F33" s="46">
        <v>356426153</v>
      </c>
      <c r="G33" s="46">
        <v>381426153</v>
      </c>
      <c r="H33" s="46">
        <v>21580898</v>
      </c>
      <c r="I33" s="46">
        <v>21580898</v>
      </c>
      <c r="J33" s="46">
        <v>359845255</v>
      </c>
      <c r="K33" s="46">
        <v>37309067</v>
      </c>
      <c r="L33" s="46">
        <v>16132400</v>
      </c>
      <c r="M33" s="23">
        <f>IF(ISERROR(SUM(F33/H33)),0,SUM(F33/H33))</f>
        <v>16.51581658001442</v>
      </c>
      <c r="N33" s="81" t="s">
        <v>30</v>
      </c>
      <c r="O33" s="24">
        <f>IF(ISERROR(SUM(I33/G33)),0,SUM(I33/G33))</f>
        <v>5.6579492072742057E-2</v>
      </c>
      <c r="P33" s="81" t="s">
        <v>30</v>
      </c>
      <c r="Q33" s="31">
        <f>IF(ISERROR(SUM(K33/L33)),0,SUM(K33/L33))</f>
        <v>2.3126792665691402</v>
      </c>
      <c r="R33" s="81" t="s">
        <v>30</v>
      </c>
      <c r="S33" s="26" t="s">
        <v>30</v>
      </c>
      <c r="T33" s="27">
        <f>IF(ISERROR(SUM(K33/J33)),0,SUM(K33/J33))</f>
        <v>0.10368086415367628</v>
      </c>
      <c r="U33" s="81" t="s">
        <v>30</v>
      </c>
      <c r="V33" s="27">
        <f>IF(ISERROR(SUM(K33/G33)),0,SUM(K33/G33))</f>
        <v>9.78146535221983E-2</v>
      </c>
      <c r="W33" s="81" t="s">
        <v>30</v>
      </c>
      <c r="X33" s="26" t="s">
        <v>30</v>
      </c>
      <c r="Y33" s="40">
        <f>F33-H33</f>
        <v>334845255</v>
      </c>
      <c r="Z33" s="82" t="s">
        <v>30</v>
      </c>
      <c r="AA33" s="26" t="s">
        <v>30</v>
      </c>
      <c r="AB33" s="78"/>
    </row>
    <row r="34" spans="1:28" ht="18" customHeight="1" thickBot="1" x14ac:dyDescent="0.25">
      <c r="A34" s="209"/>
      <c r="B34" s="61"/>
      <c r="C34" s="95" t="s">
        <v>99</v>
      </c>
      <c r="D34" s="105">
        <v>45051</v>
      </c>
      <c r="E34" s="36">
        <v>0.7</v>
      </c>
      <c r="F34" s="62">
        <v>674728387</v>
      </c>
      <c r="G34" s="62">
        <v>953479541</v>
      </c>
      <c r="H34" s="62">
        <v>94467272</v>
      </c>
      <c r="I34" s="62">
        <v>199945746</v>
      </c>
      <c r="J34" s="62">
        <v>753533795</v>
      </c>
      <c r="K34" s="62">
        <v>318989506</v>
      </c>
      <c r="L34" s="62">
        <v>2162391</v>
      </c>
      <c r="M34" s="37">
        <f>IF(ISERROR(SUM(F34/H34)),0,SUM(F34/H34))</f>
        <v>7.1424565642162294</v>
      </c>
      <c r="N34" s="97" t="s">
        <v>30</v>
      </c>
      <c r="O34" s="63">
        <f>IF(ISERROR(SUM(I34/G34)),0,SUM(I34/G34))</f>
        <v>0.20970113925076866</v>
      </c>
      <c r="P34" s="97" t="s">
        <v>30</v>
      </c>
      <c r="Q34" s="31">
        <f>IF(ISERROR(SUM(K34/L34)),0,SUM(K34/L34))</f>
        <v>147.51703369094673</v>
      </c>
      <c r="R34" s="97" t="s">
        <v>30</v>
      </c>
      <c r="S34" s="98" t="s">
        <v>30</v>
      </c>
      <c r="T34" s="65">
        <f>IF(ISERROR(SUM(K34/J34)),0,SUM(K34/J34))</f>
        <v>0.42332475081625237</v>
      </c>
      <c r="U34" s="97" t="s">
        <v>30</v>
      </c>
      <c r="V34" s="65">
        <f>IF(ISERROR(SUM(K34/G34)),0,SUM(K34/G34))</f>
        <v>0.33455306829703646</v>
      </c>
      <c r="W34" s="97" t="s">
        <v>30</v>
      </c>
      <c r="X34" s="98" t="s">
        <v>30</v>
      </c>
      <c r="Y34" s="66">
        <f>F34-H34</f>
        <v>580261115</v>
      </c>
      <c r="Z34" s="99" t="s">
        <v>30</v>
      </c>
      <c r="AA34" s="98" t="s">
        <v>30</v>
      </c>
      <c r="AB34" s="100"/>
    </row>
    <row r="35" spans="1:28" ht="18" customHeight="1" x14ac:dyDescent="0.2">
      <c r="A35" s="209" t="s">
        <v>78</v>
      </c>
      <c r="B35" s="174">
        <v>9</v>
      </c>
      <c r="C35" s="15" t="s">
        <v>59</v>
      </c>
      <c r="D35" s="15"/>
      <c r="E35" s="74"/>
      <c r="F35" s="75"/>
      <c r="G35" s="75"/>
      <c r="H35" s="75"/>
      <c r="I35" s="75"/>
      <c r="J35" s="75"/>
      <c r="K35" s="75"/>
      <c r="L35" s="75"/>
      <c r="M35" s="34">
        <f>((F36+F37)/(H36+H37))</f>
        <v>3.4759325609722551</v>
      </c>
      <c r="N35" s="16" t="s">
        <v>30</v>
      </c>
      <c r="O35" s="17">
        <f>((I36+I37)/(G36+G37))</f>
        <v>0.27567337600991942</v>
      </c>
      <c r="P35" s="16" t="s">
        <v>30</v>
      </c>
      <c r="Q35" s="18">
        <f>((K36+K37)/(L36+L37))</f>
        <v>7868.5485812616043</v>
      </c>
      <c r="R35" s="16" t="s">
        <v>30</v>
      </c>
      <c r="S35" s="19" t="s">
        <v>30</v>
      </c>
      <c r="T35" s="20">
        <f>((K36+K37)/(J36+J37))</f>
        <v>0.27703067790370678</v>
      </c>
      <c r="U35" s="16" t="s">
        <v>30</v>
      </c>
      <c r="V35" s="21">
        <f>((K36+K37)/(G36+G37))</f>
        <v>0.20066069566767536</v>
      </c>
      <c r="W35" s="16" t="s">
        <v>30</v>
      </c>
      <c r="X35" s="19" t="s">
        <v>30</v>
      </c>
      <c r="Y35" s="35">
        <f>(Y36+Y37)</f>
        <v>7668858186</v>
      </c>
      <c r="Z35" s="52" t="s">
        <v>30</v>
      </c>
      <c r="AA35" s="19" t="s">
        <v>30</v>
      </c>
      <c r="AB35" s="77"/>
    </row>
    <row r="36" spans="1:28" ht="19.5" customHeight="1" x14ac:dyDescent="0.2">
      <c r="A36" s="209"/>
      <c r="B36" s="173"/>
      <c r="C36" s="39" t="s">
        <v>47</v>
      </c>
      <c r="D36" s="51">
        <v>45027</v>
      </c>
      <c r="E36" s="22">
        <v>0.5</v>
      </c>
      <c r="F36" s="46">
        <v>3170285754</v>
      </c>
      <c r="G36" s="46">
        <v>3170285754</v>
      </c>
      <c r="H36" s="46">
        <v>569943409</v>
      </c>
      <c r="I36" s="46">
        <v>1686883421</v>
      </c>
      <c r="J36" s="46">
        <v>1483402333</v>
      </c>
      <c r="K36" s="46">
        <v>576957739</v>
      </c>
      <c r="L36" s="46">
        <v>4331</v>
      </c>
      <c r="M36" s="23">
        <f>IF(ISERROR(SUM(F36/H36)),0,SUM(F36/H36))</f>
        <v>5.5624570859806184</v>
      </c>
      <c r="N36" s="81" t="s">
        <v>30</v>
      </c>
      <c r="O36" s="24">
        <f>IF(ISERROR(SUM(I36/G36)),0,SUM(I36/G36))</f>
        <v>0.53209191596424155</v>
      </c>
      <c r="P36" s="81" t="s">
        <v>30</v>
      </c>
      <c r="Q36" s="25">
        <f>IF(ISERROR(SUM(K36/L36)),0,SUM(K36/L36))</f>
        <v>133215.82521357655</v>
      </c>
      <c r="R36" s="81" t="s">
        <v>30</v>
      </c>
      <c r="S36" s="26" t="s">
        <v>30</v>
      </c>
      <c r="T36" s="27">
        <f>IF(ISERROR(SUM(K36/J36)),0,SUM(K36/J36))</f>
        <v>0.38894218120391755</v>
      </c>
      <c r="U36" s="81" t="s">
        <v>30</v>
      </c>
      <c r="V36" s="27">
        <f>IF(ISERROR(SUM(K36/G36)),0,SUM(K36/G36))</f>
        <v>0.18198919080781384</v>
      </c>
      <c r="W36" s="81" t="s">
        <v>30</v>
      </c>
      <c r="X36" s="26" t="s">
        <v>30</v>
      </c>
      <c r="Y36" s="40">
        <f>F36-H36</f>
        <v>2600342345</v>
      </c>
      <c r="Z36" s="82" t="s">
        <v>30</v>
      </c>
      <c r="AA36" s="26" t="s">
        <v>30</v>
      </c>
      <c r="AB36" s="78"/>
    </row>
    <row r="37" spans="1:28" ht="21" customHeight="1" thickBot="1" x14ac:dyDescent="0.25">
      <c r="A37" s="209"/>
      <c r="B37" s="135"/>
      <c r="C37" s="92" t="s">
        <v>48</v>
      </c>
      <c r="D37" s="113">
        <v>45035</v>
      </c>
      <c r="E37" s="28">
        <v>0.5</v>
      </c>
      <c r="F37" s="93">
        <v>7595933930</v>
      </c>
      <c r="G37" s="93">
        <v>18478343259</v>
      </c>
      <c r="H37" s="93">
        <v>2527418089</v>
      </c>
      <c r="I37" s="93">
        <v>4281067225</v>
      </c>
      <c r="J37" s="93">
        <v>14197276034</v>
      </c>
      <c r="K37" s="93">
        <v>3767071219</v>
      </c>
      <c r="L37" s="118">
        <v>547744</v>
      </c>
      <c r="M37" s="29">
        <f>IF(ISERROR(SUM(F37/H37)),0,SUM(F37/H37))</f>
        <v>3.0054125049826688</v>
      </c>
      <c r="N37" s="85" t="s">
        <v>30</v>
      </c>
      <c r="O37" s="30">
        <f>IF(ISERROR(SUM(I37/G37)),0,SUM(I37/G37))</f>
        <v>0.2316802521197282</v>
      </c>
      <c r="P37" s="85" t="s">
        <v>30</v>
      </c>
      <c r="Q37" s="31">
        <f>IF(ISERROR(SUM(K37/L37)),0,SUM(K37/L37))</f>
        <v>6877.4303671058015</v>
      </c>
      <c r="R37" s="85" t="s">
        <v>30</v>
      </c>
      <c r="S37" s="32" t="s">
        <v>30</v>
      </c>
      <c r="T37" s="33">
        <f>IF(ISERROR(SUM(K37/J37)),0,SUM(K37/J37))</f>
        <v>0.26533760490241376</v>
      </c>
      <c r="U37" s="85" t="s">
        <v>30</v>
      </c>
      <c r="V37" s="33">
        <f>IF(ISERROR(SUM(K37/G37)),0,SUM(K37/G37))</f>
        <v>0.20386412170177773</v>
      </c>
      <c r="W37" s="85" t="s">
        <v>30</v>
      </c>
      <c r="X37" s="32" t="s">
        <v>30</v>
      </c>
      <c r="Y37" s="41">
        <f>F37-H37</f>
        <v>5068515841</v>
      </c>
      <c r="Z37" s="86" t="s">
        <v>30</v>
      </c>
      <c r="AA37" s="32" t="s">
        <v>30</v>
      </c>
      <c r="AB37" s="80"/>
    </row>
    <row r="38" spans="1:28" ht="18.75" customHeight="1" thickBot="1" x14ac:dyDescent="0.25">
      <c r="A38" s="209" t="s">
        <v>95</v>
      </c>
      <c r="B38" s="14">
        <v>10</v>
      </c>
      <c r="C38" s="15" t="s">
        <v>144</v>
      </c>
      <c r="D38" s="15"/>
      <c r="E38" s="74"/>
      <c r="F38" s="75"/>
      <c r="G38" s="75"/>
      <c r="H38" s="75"/>
      <c r="I38" s="75"/>
      <c r="J38" s="75"/>
      <c r="K38" s="75"/>
      <c r="L38" s="75"/>
      <c r="M38" s="34">
        <f>M39</f>
        <v>0</v>
      </c>
      <c r="N38" s="142" t="s">
        <v>79</v>
      </c>
      <c r="O38" s="17">
        <f>O39</f>
        <v>0</v>
      </c>
      <c r="P38" s="142" t="s">
        <v>79</v>
      </c>
      <c r="Q38" s="102">
        <f>Q39</f>
        <v>0</v>
      </c>
      <c r="R38" s="142" t="s">
        <v>79</v>
      </c>
      <c r="S38" s="19" t="s">
        <v>30</v>
      </c>
      <c r="T38" s="103">
        <f>T39</f>
        <v>0</v>
      </c>
      <c r="U38" s="142" t="s">
        <v>79</v>
      </c>
      <c r="V38" s="103">
        <f>V39</f>
        <v>0</v>
      </c>
      <c r="W38" s="142" t="s">
        <v>79</v>
      </c>
      <c r="X38" s="142" t="s">
        <v>79</v>
      </c>
      <c r="Y38" s="76">
        <f>Y39</f>
        <v>0</v>
      </c>
      <c r="Z38" s="142" t="s">
        <v>79</v>
      </c>
      <c r="AA38" s="142" t="s">
        <v>79</v>
      </c>
      <c r="AB38" s="210" t="s">
        <v>145</v>
      </c>
    </row>
    <row r="39" spans="1:28" ht="18" customHeight="1" thickBot="1" x14ac:dyDescent="0.25">
      <c r="A39" s="209"/>
      <c r="B39" s="61"/>
      <c r="C39" s="95" t="s">
        <v>144</v>
      </c>
      <c r="D39" s="105"/>
      <c r="E39" s="36"/>
      <c r="F39" s="148"/>
      <c r="G39" s="148"/>
      <c r="H39" s="148"/>
      <c r="I39" s="148"/>
      <c r="J39" s="148"/>
      <c r="K39" s="148"/>
      <c r="L39" s="148"/>
      <c r="M39" s="37">
        <f>IF(ISERROR(SUM(F39/H39)),0,SUM(F39/H39))</f>
        <v>0</v>
      </c>
      <c r="N39" s="142" t="s">
        <v>79</v>
      </c>
      <c r="O39" s="63">
        <f>IF(ISERROR(SUM(I39/G39)),0,SUM(I39/G39))</f>
        <v>0</v>
      </c>
      <c r="P39" s="142" t="s">
        <v>79</v>
      </c>
      <c r="Q39" s="64">
        <f>IF(ISERROR(SUM(K39/L39)),0,SUM(K39/L39))</f>
        <v>0</v>
      </c>
      <c r="R39" s="142" t="s">
        <v>79</v>
      </c>
      <c r="S39" s="98" t="s">
        <v>30</v>
      </c>
      <c r="T39" s="65">
        <f>IF(ISERROR(SUM(K39/J39)),0,SUM(K39/J39))</f>
        <v>0</v>
      </c>
      <c r="U39" s="142" t="s">
        <v>79</v>
      </c>
      <c r="V39" s="65">
        <f>IF(ISERROR(SUM(K39/G39)),0,SUM(K39/G39))</f>
        <v>0</v>
      </c>
      <c r="W39" s="142" t="s">
        <v>79</v>
      </c>
      <c r="X39" s="142" t="s">
        <v>79</v>
      </c>
      <c r="Y39" s="66">
        <f>F39-H39</f>
        <v>0</v>
      </c>
      <c r="Z39" s="142" t="s">
        <v>79</v>
      </c>
      <c r="AA39" s="142" t="s">
        <v>79</v>
      </c>
      <c r="AB39" s="211"/>
    </row>
    <row r="40" spans="1:28" ht="18" customHeight="1" x14ac:dyDescent="0.2">
      <c r="A40" s="209" t="s">
        <v>95</v>
      </c>
      <c r="B40" s="169">
        <v>11</v>
      </c>
      <c r="C40" s="163" t="s">
        <v>101</v>
      </c>
      <c r="D40" s="15"/>
      <c r="E40" s="74"/>
      <c r="F40" s="75"/>
      <c r="G40" s="75"/>
      <c r="H40" s="75"/>
      <c r="I40" s="75"/>
      <c r="J40" s="75"/>
      <c r="K40" s="75"/>
      <c r="L40" s="75"/>
      <c r="M40" s="34">
        <f>((F41+F42)/(H41+H42))</f>
        <v>22.063385231895207</v>
      </c>
      <c r="N40" s="16" t="s">
        <v>30</v>
      </c>
      <c r="O40" s="17">
        <f>((I41+I42)/(G41+G42))</f>
        <v>0.1077712333308725</v>
      </c>
      <c r="P40" s="16" t="s">
        <v>30</v>
      </c>
      <c r="Q40" s="18">
        <f>((K41+K42)/(L41+L42))</f>
        <v>6.6436355875137396</v>
      </c>
      <c r="R40" s="16" t="s">
        <v>30</v>
      </c>
      <c r="S40" s="19" t="s">
        <v>30</v>
      </c>
      <c r="T40" s="20">
        <f>((K41+K42)/(J41+J42))</f>
        <v>3.8582743874439711E-2</v>
      </c>
      <c r="U40" s="16" t="s">
        <v>30</v>
      </c>
      <c r="V40" s="21">
        <f>((K41+K42)/(G41+G42))</f>
        <v>3.4424633981802177E-2</v>
      </c>
      <c r="W40" s="16" t="s">
        <v>30</v>
      </c>
      <c r="X40" s="19" t="s">
        <v>30</v>
      </c>
      <c r="Y40" s="35">
        <f>(Y41+Y42)</f>
        <v>7916406361</v>
      </c>
      <c r="Z40" s="52" t="s">
        <v>30</v>
      </c>
      <c r="AA40" s="19" t="s">
        <v>30</v>
      </c>
      <c r="AB40" s="77"/>
    </row>
    <row r="41" spans="1:28" ht="18" customHeight="1" thickBot="1" x14ac:dyDescent="0.25">
      <c r="A41" s="209"/>
      <c r="B41" s="162"/>
      <c r="C41" s="164" t="s">
        <v>102</v>
      </c>
      <c r="D41" s="55">
        <v>45028</v>
      </c>
      <c r="E41" s="22">
        <v>0.5</v>
      </c>
      <c r="F41" s="46">
        <v>6729931866</v>
      </c>
      <c r="G41" s="46">
        <v>6816839472</v>
      </c>
      <c r="H41" s="46">
        <v>332060329</v>
      </c>
      <c r="I41" s="46">
        <v>761466663</v>
      </c>
      <c r="J41" s="46">
        <v>6055372809</v>
      </c>
      <c r="K41" s="46">
        <v>144574978</v>
      </c>
      <c r="L41" s="46">
        <v>4461540</v>
      </c>
      <c r="M41" s="23">
        <f>IF(ISERROR(SUM(F41/H41)),0,SUM(F41/H41))</f>
        <v>20.267196284082463</v>
      </c>
      <c r="N41" s="81" t="s">
        <v>30</v>
      </c>
      <c r="O41" s="24">
        <f>IF(ISERROR(SUM(I41/G41)),0,SUM(I41/G41))</f>
        <v>0.1117037691921169</v>
      </c>
      <c r="P41" s="81" t="s">
        <v>30</v>
      </c>
      <c r="Q41" s="31">
        <f>IF(ISERROR(SUM(K41/L41)),0,SUM(K41/L41))</f>
        <v>32.404725274232661</v>
      </c>
      <c r="R41" s="81" t="s">
        <v>30</v>
      </c>
      <c r="S41" s="26" t="s">
        <v>30</v>
      </c>
      <c r="T41" s="27">
        <f>IF(ISERROR(SUM(K41/J41)),0,SUM(K41/J41))</f>
        <v>2.3875487531522521E-2</v>
      </c>
      <c r="U41" s="81" t="s">
        <v>30</v>
      </c>
      <c r="V41" s="27">
        <f>IF(ISERROR(SUM(K41/G41)),0,SUM(K41/G41))</f>
        <v>2.1208505582952064E-2</v>
      </c>
      <c r="W41" s="81" t="s">
        <v>30</v>
      </c>
      <c r="X41" s="26" t="s">
        <v>30</v>
      </c>
      <c r="Y41" s="40">
        <f>F41-H41</f>
        <v>6397871537</v>
      </c>
      <c r="Z41" s="82" t="s">
        <v>30</v>
      </c>
      <c r="AA41" s="26" t="s">
        <v>30</v>
      </c>
      <c r="AB41" s="78"/>
    </row>
    <row r="42" spans="1:28" ht="18.75" customHeight="1" thickBot="1" x14ac:dyDescent="0.25">
      <c r="A42" s="209"/>
      <c r="B42" s="171"/>
      <c r="C42" s="165" t="s">
        <v>103</v>
      </c>
      <c r="D42" s="84">
        <v>45055</v>
      </c>
      <c r="E42" s="28">
        <v>0.5</v>
      </c>
      <c r="F42" s="93">
        <v>1562311820</v>
      </c>
      <c r="G42" s="93">
        <v>2401669116</v>
      </c>
      <c r="H42" s="93">
        <v>43776996</v>
      </c>
      <c r="I42" s="93">
        <v>232023377</v>
      </c>
      <c r="J42" s="93">
        <v>2169645739</v>
      </c>
      <c r="K42" s="93">
        <v>172768806</v>
      </c>
      <c r="L42" s="93">
        <v>43305045</v>
      </c>
      <c r="M42" s="29">
        <f>IF(ISERROR(SUM(F42/H42)),0,SUM(F42/H42))</f>
        <v>35.687963148499271</v>
      </c>
      <c r="N42" s="85" t="s">
        <v>30</v>
      </c>
      <c r="O42" s="30">
        <f>IF(ISERROR(SUM(I42/G42)),0,SUM(I42/G42))</f>
        <v>9.6609218753013273E-2</v>
      </c>
      <c r="P42" s="85" t="s">
        <v>30</v>
      </c>
      <c r="Q42" s="31">
        <f>IF(ISERROR(SUM(K42/L42)),0,SUM(K42/L42))</f>
        <v>3.9895768726253489</v>
      </c>
      <c r="R42" s="85" t="s">
        <v>30</v>
      </c>
      <c r="S42" s="32" t="s">
        <v>30</v>
      </c>
      <c r="T42" s="33">
        <f>IF(ISERROR(SUM(K42/J42)),0,SUM(K42/J42))</f>
        <v>7.9629961193402002E-2</v>
      </c>
      <c r="U42" s="85" t="s">
        <v>30</v>
      </c>
      <c r="V42" s="33">
        <f>IF(ISERROR(SUM(K42/G42)),0,SUM(K42/G42))</f>
        <v>7.1936972853174672E-2</v>
      </c>
      <c r="W42" s="85" t="s">
        <v>30</v>
      </c>
      <c r="X42" s="32" t="s">
        <v>30</v>
      </c>
      <c r="Y42" s="41">
        <f>F42-H42</f>
        <v>1518534824</v>
      </c>
      <c r="Z42" s="86" t="s">
        <v>30</v>
      </c>
      <c r="AA42" s="32" t="s">
        <v>30</v>
      </c>
      <c r="AB42" s="170"/>
    </row>
    <row r="43" spans="1:28" ht="18.75" customHeight="1" x14ac:dyDescent="0.2">
      <c r="A43" s="209" t="s">
        <v>95</v>
      </c>
      <c r="B43" s="14">
        <v>12</v>
      </c>
      <c r="C43" s="15" t="s">
        <v>104</v>
      </c>
      <c r="D43" s="15"/>
      <c r="E43" s="74"/>
      <c r="F43" s="75"/>
      <c r="G43" s="75"/>
      <c r="H43" s="75"/>
      <c r="I43" s="75"/>
      <c r="J43" s="75"/>
      <c r="K43" s="75"/>
      <c r="L43" s="75"/>
      <c r="M43" s="34">
        <f>((F44+F45)/(H44+H45))</f>
        <v>69.316455696202539</v>
      </c>
      <c r="N43" s="16" t="s">
        <v>30</v>
      </c>
      <c r="O43" s="17">
        <f>((I44+I45)/(G44+G45))</f>
        <v>0.32231106839660417</v>
      </c>
      <c r="P43" s="16" t="s">
        <v>30</v>
      </c>
      <c r="Q43" s="18">
        <f>((K44+K45)/(L44+L45))</f>
        <v>368.1764705882353</v>
      </c>
      <c r="R43" s="16" t="s">
        <v>30</v>
      </c>
      <c r="S43" s="19" t="s">
        <v>30</v>
      </c>
      <c r="T43" s="20">
        <f>((K44+K45)/(J44+J45))</f>
        <v>0.36984626119052322</v>
      </c>
      <c r="U43" s="16" t="s">
        <v>30</v>
      </c>
      <c r="V43" s="21">
        <f>((K44+K45)/(G44+G45))</f>
        <v>0.25064071760371615</v>
      </c>
      <c r="W43" s="16" t="s">
        <v>30</v>
      </c>
      <c r="X43" s="19" t="s">
        <v>30</v>
      </c>
      <c r="Y43" s="35">
        <f>(Y44+Y45)</f>
        <v>1079400000</v>
      </c>
      <c r="Z43" s="52" t="s">
        <v>30</v>
      </c>
      <c r="AA43" s="19" t="s">
        <v>30</v>
      </c>
      <c r="AB43" s="77"/>
    </row>
    <row r="44" spans="1:28" ht="18" customHeight="1" x14ac:dyDescent="0.2">
      <c r="A44" s="209"/>
      <c r="B44" s="38"/>
      <c r="C44" s="141" t="s">
        <v>69</v>
      </c>
      <c r="D44" s="139">
        <v>45090</v>
      </c>
      <c r="E44" s="140">
        <v>0.9</v>
      </c>
      <c r="F44" s="58">
        <v>502000000</v>
      </c>
      <c r="G44" s="58">
        <v>702000000</v>
      </c>
      <c r="H44" s="58">
        <v>5200000</v>
      </c>
      <c r="I44" s="58">
        <v>5200000</v>
      </c>
      <c r="J44" s="58">
        <v>696800000</v>
      </c>
      <c r="K44" s="58">
        <v>291300000</v>
      </c>
      <c r="L44" s="58">
        <v>0</v>
      </c>
      <c r="M44" s="23">
        <f>IF(ISERROR(SUM(F44/H44)),0,SUM(F44/H44))</f>
        <v>96.538461538461533</v>
      </c>
      <c r="N44" s="81" t="s">
        <v>30</v>
      </c>
      <c r="O44" s="24">
        <f>IF(ISERROR(SUM(I44/G44)),0,SUM(I44/G44))</f>
        <v>7.4074074074074077E-3</v>
      </c>
      <c r="P44" s="81" t="s">
        <v>30</v>
      </c>
      <c r="Q44" s="167" t="s">
        <v>40</v>
      </c>
      <c r="R44" s="81" t="s">
        <v>30</v>
      </c>
      <c r="S44" s="26" t="s">
        <v>30</v>
      </c>
      <c r="T44" s="27">
        <f>IF(ISERROR(SUM(K44/J44)),0,SUM(K44/J44))</f>
        <v>0.41805396096440872</v>
      </c>
      <c r="U44" s="81" t="s">
        <v>30</v>
      </c>
      <c r="V44" s="27">
        <f>IF(ISERROR(SUM(K44/G44)),0,SUM(K44/G44))</f>
        <v>0.41495726495726498</v>
      </c>
      <c r="W44" s="81" t="s">
        <v>30</v>
      </c>
      <c r="X44" s="26" t="s">
        <v>30</v>
      </c>
      <c r="Y44" s="40">
        <f>F44-H44</f>
        <v>496800000</v>
      </c>
      <c r="Z44" s="82" t="s">
        <v>30</v>
      </c>
      <c r="AA44" s="26" t="s">
        <v>30</v>
      </c>
      <c r="AB44" s="78"/>
    </row>
    <row r="45" spans="1:28" ht="18" customHeight="1" thickBot="1" x14ac:dyDescent="0.25">
      <c r="A45" s="209"/>
      <c r="B45" s="79"/>
      <c r="C45" s="56" t="s">
        <v>105</v>
      </c>
      <c r="D45" s="94">
        <v>45043</v>
      </c>
      <c r="E45" s="22">
        <v>0.1</v>
      </c>
      <c r="F45" s="46">
        <v>593200000</v>
      </c>
      <c r="G45" s="46">
        <v>2419500000</v>
      </c>
      <c r="H45" s="46">
        <v>10600000</v>
      </c>
      <c r="I45" s="46">
        <v>1000894000</v>
      </c>
      <c r="J45" s="46">
        <v>1418606000</v>
      </c>
      <c r="K45" s="46">
        <v>491075000</v>
      </c>
      <c r="L45" s="46">
        <v>2125000</v>
      </c>
      <c r="M45" s="29">
        <f>IF(ISERROR(SUM(F45/H45)),0,SUM(F45/H45))</f>
        <v>55.962264150943398</v>
      </c>
      <c r="N45" s="85" t="s">
        <v>30</v>
      </c>
      <c r="O45" s="30">
        <f>IF(ISERROR(SUM(I45/G45)),0,SUM(I45/G45))</f>
        <v>0.41367803265137426</v>
      </c>
      <c r="P45" s="85" t="s">
        <v>30</v>
      </c>
      <c r="Q45" s="31">
        <f>IF(ISERROR(SUM(K45/L45)),0,SUM(K45/L45))</f>
        <v>231.09411764705882</v>
      </c>
      <c r="R45" s="85" t="s">
        <v>30</v>
      </c>
      <c r="S45" s="32" t="s">
        <v>30</v>
      </c>
      <c r="T45" s="33">
        <f>IF(ISERROR(SUM(K45/J45)),0,SUM(K45/J45))</f>
        <v>0.34616729380814687</v>
      </c>
      <c r="U45" s="85" t="s">
        <v>30</v>
      </c>
      <c r="V45" s="33">
        <f>IF(ISERROR(SUM(K45/G45)),0,SUM(K45/G45))</f>
        <v>0.20296548873734244</v>
      </c>
      <c r="W45" s="85" t="s">
        <v>30</v>
      </c>
      <c r="X45" s="32" t="s">
        <v>30</v>
      </c>
      <c r="Y45" s="41">
        <f>F45-H45</f>
        <v>582600000</v>
      </c>
      <c r="Z45" s="86" t="s">
        <v>30</v>
      </c>
      <c r="AA45" s="32" t="s">
        <v>30</v>
      </c>
      <c r="AB45" s="80"/>
    </row>
    <row r="46" spans="1:28" ht="18" customHeight="1" x14ac:dyDescent="0.2">
      <c r="A46" s="209" t="s">
        <v>100</v>
      </c>
      <c r="B46" s="174">
        <v>13</v>
      </c>
      <c r="C46" s="15" t="s">
        <v>106</v>
      </c>
      <c r="D46" s="88"/>
      <c r="E46" s="120"/>
      <c r="F46" s="89"/>
      <c r="G46" s="90"/>
      <c r="H46" s="90"/>
      <c r="I46" s="90"/>
      <c r="J46" s="91"/>
      <c r="K46" s="91"/>
      <c r="L46" s="91"/>
      <c r="M46" s="34">
        <f>((F47+F48+F49)/(H47+H48+H49))</f>
        <v>5.0714574527391312</v>
      </c>
      <c r="N46" s="16" t="s">
        <v>30</v>
      </c>
      <c r="O46" s="17">
        <f>((I47+I48+I49)/(G47+G48+G49))</f>
        <v>0.63894250395093488</v>
      </c>
      <c r="P46" s="16" t="s">
        <v>30</v>
      </c>
      <c r="Q46" s="18">
        <f>((K47+K48+K49)/(L47+L48+L49))</f>
        <v>151.02151572010072</v>
      </c>
      <c r="R46" s="16" t="s">
        <v>30</v>
      </c>
      <c r="S46" s="19" t="s">
        <v>30</v>
      </c>
      <c r="T46" s="20">
        <f>((K47+K48+K49)/(J47+J48+J49))</f>
        <v>0.50544550411460309</v>
      </c>
      <c r="U46" s="16" t="s">
        <v>30</v>
      </c>
      <c r="V46" s="21">
        <f>((K47+K48+K49)/(G47+G48+G49))</f>
        <v>0.18249488810487602</v>
      </c>
      <c r="W46" s="16" t="s">
        <v>30</v>
      </c>
      <c r="X46" s="19" t="s">
        <v>30</v>
      </c>
      <c r="Y46" s="35">
        <f>(Y47+Y48+Y49)</f>
        <v>5934268641</v>
      </c>
      <c r="Z46" s="52" t="s">
        <v>30</v>
      </c>
      <c r="AA46" s="19" t="s">
        <v>30</v>
      </c>
      <c r="AB46" s="77"/>
    </row>
    <row r="47" spans="1:28" ht="18" customHeight="1" thickBot="1" x14ac:dyDescent="0.25">
      <c r="A47" s="209"/>
      <c r="B47" s="173"/>
      <c r="C47" s="39" t="s">
        <v>107</v>
      </c>
      <c r="D47" s="54">
        <v>45070</v>
      </c>
      <c r="E47" s="22">
        <v>0.7</v>
      </c>
      <c r="F47" s="46">
        <v>4405621699</v>
      </c>
      <c r="G47" s="46">
        <v>4407171699</v>
      </c>
      <c r="H47" s="46">
        <v>356360698</v>
      </c>
      <c r="I47" s="46">
        <v>3570761596</v>
      </c>
      <c r="J47" s="46">
        <v>836410103</v>
      </c>
      <c r="K47" s="46">
        <v>877505688</v>
      </c>
      <c r="L47" s="46">
        <v>0</v>
      </c>
      <c r="M47" s="23">
        <f>IF(ISERROR(SUM(F47/H47)),0,SUM(F47/H47))</f>
        <v>12.362815887738552</v>
      </c>
      <c r="N47" s="81" t="s">
        <v>30</v>
      </c>
      <c r="O47" s="24">
        <f>IF(ISERROR(SUM(I47/G47)),0,SUM(I47/G47))</f>
        <v>0.81021612949870236</v>
      </c>
      <c r="P47" s="81" t="s">
        <v>30</v>
      </c>
      <c r="Q47" s="166" t="s">
        <v>40</v>
      </c>
      <c r="R47" s="81" t="s">
        <v>30</v>
      </c>
      <c r="S47" s="26" t="s">
        <v>30</v>
      </c>
      <c r="T47" s="27">
        <f>IF(ISERROR(SUM(K47/J47)),0,SUM(K47/J47))</f>
        <v>1.0491332957990347</v>
      </c>
      <c r="U47" s="81" t="s">
        <v>30</v>
      </c>
      <c r="V47" s="27">
        <f>IF(ISERROR(SUM(K47/G47)),0,SUM(K47/G47))</f>
        <v>0.1991085775485236</v>
      </c>
      <c r="W47" s="81" t="s">
        <v>30</v>
      </c>
      <c r="X47" s="26" t="s">
        <v>30</v>
      </c>
      <c r="Y47" s="40">
        <f>F47-H47</f>
        <v>4049261001</v>
      </c>
      <c r="Z47" s="82" t="s">
        <v>30</v>
      </c>
      <c r="AA47" s="26" t="s">
        <v>30</v>
      </c>
      <c r="AB47" s="78"/>
    </row>
    <row r="48" spans="1:28" ht="18" customHeight="1" thickBot="1" x14ac:dyDescent="0.25">
      <c r="A48" s="209"/>
      <c r="B48" s="173"/>
      <c r="C48" s="39" t="s">
        <v>108</v>
      </c>
      <c r="D48" s="54">
        <v>45147</v>
      </c>
      <c r="E48" s="22">
        <v>0.1</v>
      </c>
      <c r="F48" s="46">
        <v>423062023</v>
      </c>
      <c r="G48" s="46">
        <v>423062023</v>
      </c>
      <c r="H48" s="131">
        <v>324441255</v>
      </c>
      <c r="I48" s="131">
        <v>324441255</v>
      </c>
      <c r="J48" s="46">
        <v>98620768</v>
      </c>
      <c r="K48" s="131">
        <v>115344236</v>
      </c>
      <c r="L48" s="131">
        <v>1403579</v>
      </c>
      <c r="M48" s="23">
        <f>IF(ISERROR(SUM(F48/H48)),0,SUM(F48/H48))</f>
        <v>1.3039711087296837</v>
      </c>
      <c r="N48" s="81" t="s">
        <v>30</v>
      </c>
      <c r="O48" s="24">
        <f>IF(ISERROR(SUM(I48/G48)),0,SUM(I48/G48))</f>
        <v>0.7668881567277902</v>
      </c>
      <c r="P48" s="81" t="s">
        <v>30</v>
      </c>
      <c r="Q48" s="31">
        <f>IF(ISERROR(SUM(K48/L48)),0,SUM(K48/L48))</f>
        <v>82.178656135493625</v>
      </c>
      <c r="R48" s="81" t="s">
        <v>30</v>
      </c>
      <c r="S48" s="26" t="s">
        <v>30</v>
      </c>
      <c r="T48" s="27">
        <f>IF(ISERROR(SUM(K48/J48)),0,SUM(K48/J48))</f>
        <v>1.1695734918632961</v>
      </c>
      <c r="U48" s="81" t="s">
        <v>30</v>
      </c>
      <c r="V48" s="27">
        <f>IF(ISERROR(SUM(K48/G48)),0,SUM(K48/G48))</f>
        <v>0.27264143253056777</v>
      </c>
      <c r="W48" s="81" t="s">
        <v>30</v>
      </c>
      <c r="X48" s="26" t="s">
        <v>30</v>
      </c>
      <c r="Y48" s="40">
        <f>F48-H48</f>
        <v>98620768</v>
      </c>
      <c r="Z48" s="82" t="s">
        <v>30</v>
      </c>
      <c r="AA48" s="26" t="s">
        <v>30</v>
      </c>
      <c r="AB48" s="78"/>
    </row>
    <row r="49" spans="1:28" ht="18" customHeight="1" thickBot="1" x14ac:dyDescent="0.25">
      <c r="A49" s="209"/>
      <c r="B49" s="135"/>
      <c r="C49" s="115" t="s">
        <v>109</v>
      </c>
      <c r="D49" s="133">
        <v>45034</v>
      </c>
      <c r="E49" s="28">
        <v>0.2</v>
      </c>
      <c r="F49" s="93">
        <v>2563114246</v>
      </c>
      <c r="G49" s="93">
        <v>2905173410</v>
      </c>
      <c r="H49" s="93">
        <v>776727374</v>
      </c>
      <c r="I49" s="93">
        <v>1047277551</v>
      </c>
      <c r="J49" s="93">
        <v>1857895859</v>
      </c>
      <c r="K49" s="93">
        <v>418822335</v>
      </c>
      <c r="L49" s="132">
        <v>7943912</v>
      </c>
      <c r="M49" s="29">
        <f>IF(ISERROR(SUM(F49/H49)),0,SUM(F49/H49))</f>
        <v>3.2998891654872975</v>
      </c>
      <c r="N49" s="85" t="s">
        <v>30</v>
      </c>
      <c r="O49" s="30">
        <f>IF(ISERROR(SUM(I49/G49)),0,SUM(I49/G49))</f>
        <v>0.36048710462347239</v>
      </c>
      <c r="P49" s="85" t="s">
        <v>30</v>
      </c>
      <c r="Q49" s="31">
        <f>IF(ISERROR(SUM(K49/L49)),0,SUM(K49/L49))</f>
        <v>52.72242882348143</v>
      </c>
      <c r="R49" s="85" t="s">
        <v>30</v>
      </c>
      <c r="S49" s="32" t="s">
        <v>30</v>
      </c>
      <c r="T49" s="33">
        <f>IF(ISERROR(SUM(K49/J49)),0,SUM(K49/J49))</f>
        <v>0.22542831610886324</v>
      </c>
      <c r="U49" s="85" t="s">
        <v>30</v>
      </c>
      <c r="V49" s="33">
        <f>IF(ISERROR(SUM(K49/G49)),0,SUM(K49/G49))</f>
        <v>0.14416431513463426</v>
      </c>
      <c r="W49" s="85" t="s">
        <v>30</v>
      </c>
      <c r="X49" s="32" t="s">
        <v>30</v>
      </c>
      <c r="Y49" s="41">
        <f>F49-H49</f>
        <v>1786386872</v>
      </c>
      <c r="Z49" s="86" t="s">
        <v>30</v>
      </c>
      <c r="AA49" s="32" t="s">
        <v>30</v>
      </c>
      <c r="AB49" s="80"/>
    </row>
    <row r="50" spans="1:28" ht="18.75" customHeight="1" x14ac:dyDescent="0.2">
      <c r="A50" s="209" t="s">
        <v>95</v>
      </c>
      <c r="B50" s="14">
        <v>14</v>
      </c>
      <c r="C50" s="15" t="s">
        <v>66</v>
      </c>
      <c r="D50" s="15"/>
      <c r="E50" s="74"/>
      <c r="F50" s="75"/>
      <c r="G50" s="75"/>
      <c r="H50" s="75"/>
      <c r="I50" s="75"/>
      <c r="J50" s="75"/>
      <c r="K50" s="75"/>
      <c r="L50" s="75"/>
      <c r="M50" s="34">
        <f>M51</f>
        <v>4.9157603605154438</v>
      </c>
      <c r="N50" s="16" t="s">
        <v>30</v>
      </c>
      <c r="O50" s="17">
        <f>O51</f>
        <v>0.66011260947333739</v>
      </c>
      <c r="P50" s="16" t="s">
        <v>30</v>
      </c>
      <c r="Q50" s="102">
        <f>Q51</f>
        <v>5179.1087914770396</v>
      </c>
      <c r="R50" s="16" t="s">
        <v>30</v>
      </c>
      <c r="S50" s="19" t="s">
        <v>30</v>
      </c>
      <c r="T50" s="103">
        <f>T51</f>
        <v>45.178207117709007</v>
      </c>
      <c r="U50" s="16" t="s">
        <v>30</v>
      </c>
      <c r="V50" s="103">
        <f>V51</f>
        <v>15.355502925911207</v>
      </c>
      <c r="W50" s="16" t="s">
        <v>30</v>
      </c>
      <c r="X50" s="19" t="s">
        <v>30</v>
      </c>
      <c r="Y50" s="76">
        <f>Y51</f>
        <v>1227784344.2800002</v>
      </c>
      <c r="Z50" s="52" t="s">
        <v>30</v>
      </c>
      <c r="AA50" s="19" t="s">
        <v>30</v>
      </c>
      <c r="AB50" s="77"/>
    </row>
    <row r="51" spans="1:28" ht="18" customHeight="1" thickBot="1" x14ac:dyDescent="0.25">
      <c r="A51" s="209"/>
      <c r="B51" s="61"/>
      <c r="C51" s="95" t="s">
        <v>66</v>
      </c>
      <c r="D51" s="105">
        <v>45056</v>
      </c>
      <c r="E51" s="36">
        <v>1</v>
      </c>
      <c r="F51" s="148">
        <v>1541333752.6300001</v>
      </c>
      <c r="G51" s="148">
        <v>2048304626.28</v>
      </c>
      <c r="H51" s="148">
        <v>313549408.35000002</v>
      </c>
      <c r="I51" s="148">
        <v>1352111711.8499999</v>
      </c>
      <c r="J51" s="148">
        <v>696192914.42999995</v>
      </c>
      <c r="K51" s="148">
        <v>31452747682</v>
      </c>
      <c r="L51" s="148">
        <v>6073003.8600000003</v>
      </c>
      <c r="M51" s="37">
        <f>IF(ISERROR(SUM(F51/H51)),0,SUM(F51/H51))</f>
        <v>4.9157603605154438</v>
      </c>
      <c r="N51" s="97" t="s">
        <v>30</v>
      </c>
      <c r="O51" s="63">
        <f>IF(ISERROR(SUM(I51/G51)),0,SUM(I51/G51))</f>
        <v>0.66011260947333739</v>
      </c>
      <c r="P51" s="97" t="s">
        <v>30</v>
      </c>
      <c r="Q51" s="64">
        <f>IF(ISERROR(SUM(K51/L51)),0,SUM(K51/L51))</f>
        <v>5179.1087914770396</v>
      </c>
      <c r="R51" s="97" t="s">
        <v>30</v>
      </c>
      <c r="S51" s="98" t="s">
        <v>30</v>
      </c>
      <c r="T51" s="65">
        <f>IF(ISERROR(SUM(K51/J51)),0,SUM(K51/J51))</f>
        <v>45.178207117709007</v>
      </c>
      <c r="U51" s="97" t="s">
        <v>30</v>
      </c>
      <c r="V51" s="65">
        <f>IF(ISERROR(SUM(K51/G51)),0,SUM(K51/G51))</f>
        <v>15.355502925911207</v>
      </c>
      <c r="W51" s="97" t="s">
        <v>30</v>
      </c>
      <c r="X51" s="98" t="s">
        <v>30</v>
      </c>
      <c r="Y51" s="66">
        <f>F51-H51</f>
        <v>1227784344.2800002</v>
      </c>
      <c r="Z51" s="99" t="s">
        <v>30</v>
      </c>
      <c r="AA51" s="98" t="s">
        <v>30</v>
      </c>
      <c r="AB51" s="100"/>
    </row>
    <row r="52" spans="1:28" ht="18" customHeight="1" x14ac:dyDescent="0.2">
      <c r="A52" s="209" t="s">
        <v>100</v>
      </c>
      <c r="B52" s="174">
        <v>15</v>
      </c>
      <c r="C52" s="126" t="s">
        <v>110</v>
      </c>
      <c r="D52" s="15"/>
      <c r="E52" s="120"/>
      <c r="F52" s="75"/>
      <c r="G52" s="75"/>
      <c r="H52" s="75"/>
      <c r="I52" s="75"/>
      <c r="J52" s="75"/>
      <c r="K52" s="75"/>
      <c r="L52" s="75"/>
      <c r="M52" s="34">
        <f>((F53+F54+F55)/(H53+H54+H55))</f>
        <v>415.26719576719574</v>
      </c>
      <c r="N52" s="16" t="s">
        <v>30</v>
      </c>
      <c r="O52" s="17">
        <f>((I53+I54+I55)/(G53+G54+G55))</f>
        <v>0.22420574212756672</v>
      </c>
      <c r="P52" s="16" t="s">
        <v>30</v>
      </c>
      <c r="Q52" s="136" t="s">
        <v>40</v>
      </c>
      <c r="R52" s="16" t="s">
        <v>30</v>
      </c>
      <c r="S52" s="19" t="s">
        <v>30</v>
      </c>
      <c r="T52" s="20">
        <f>((K53+K54+K55)/(J53+J54+J55))</f>
        <v>0.10584424754781797</v>
      </c>
      <c r="U52" s="16" t="s">
        <v>30</v>
      </c>
      <c r="V52" s="21">
        <f>((K53+K54+K55)/(G53+G54+G55))</f>
        <v>8.2113359476425563E-2</v>
      </c>
      <c r="W52" s="16" t="s">
        <v>30</v>
      </c>
      <c r="X52" s="19" t="s">
        <v>30</v>
      </c>
      <c r="Y52" s="35">
        <f>(Y53+Y54+Y55)</f>
        <v>1565930000</v>
      </c>
      <c r="Z52" s="52" t="s">
        <v>30</v>
      </c>
      <c r="AA52" s="19" t="s">
        <v>30</v>
      </c>
      <c r="AB52" s="77"/>
    </row>
    <row r="53" spans="1:28" ht="18" customHeight="1" x14ac:dyDescent="0.2">
      <c r="A53" s="209"/>
      <c r="B53" s="173"/>
      <c r="C53" s="53" t="s">
        <v>57</v>
      </c>
      <c r="D53" s="55">
        <v>45034</v>
      </c>
      <c r="E53" s="22">
        <v>0.7</v>
      </c>
      <c r="F53" s="46">
        <v>718450000</v>
      </c>
      <c r="G53" s="46">
        <v>1059524000</v>
      </c>
      <c r="H53" s="46">
        <v>120000</v>
      </c>
      <c r="I53" s="46">
        <v>499757000</v>
      </c>
      <c r="J53" s="46">
        <v>559767000</v>
      </c>
      <c r="K53" s="46">
        <v>107550000</v>
      </c>
      <c r="L53" s="46">
        <v>0</v>
      </c>
      <c r="M53" s="23">
        <f>IF(ISERROR(SUM(F53/H53)),0,SUM(F53/H53))</f>
        <v>5987.083333333333</v>
      </c>
      <c r="N53" s="81" t="s">
        <v>30</v>
      </c>
      <c r="O53" s="24">
        <f>IF(ISERROR(SUM(I53/G53)),0,SUM(I53/G53))</f>
        <v>0.47168067924841722</v>
      </c>
      <c r="P53" s="81" t="s">
        <v>30</v>
      </c>
      <c r="Q53" s="136" t="s">
        <v>40</v>
      </c>
      <c r="R53" s="81" t="s">
        <v>30</v>
      </c>
      <c r="S53" s="26" t="s">
        <v>30</v>
      </c>
      <c r="T53" s="27">
        <f>IF(ISERROR(SUM(K53/J53)),0,SUM(K53/J53))</f>
        <v>0.19213351269367432</v>
      </c>
      <c r="U53" s="81" t="s">
        <v>30</v>
      </c>
      <c r="V53" s="27">
        <f>IF(ISERROR(SUM(K53/G53)),0,SUM(K53/G53))</f>
        <v>0.10150784691993764</v>
      </c>
      <c r="W53" s="81" t="s">
        <v>30</v>
      </c>
      <c r="X53" s="26" t="s">
        <v>30</v>
      </c>
      <c r="Y53" s="40">
        <f>F53-H53</f>
        <v>718330000</v>
      </c>
      <c r="Z53" s="82" t="s">
        <v>30</v>
      </c>
      <c r="AA53" s="26" t="s">
        <v>30</v>
      </c>
      <c r="AB53" s="78"/>
    </row>
    <row r="54" spans="1:28" ht="21" customHeight="1" x14ac:dyDescent="0.2">
      <c r="A54" s="209"/>
      <c r="B54" s="178"/>
      <c r="C54" s="95" t="s">
        <v>58</v>
      </c>
      <c r="D54" s="105">
        <v>45037</v>
      </c>
      <c r="E54" s="36">
        <v>0.2</v>
      </c>
      <c r="F54" s="62">
        <v>446000000</v>
      </c>
      <c r="G54" s="62">
        <v>525211000</v>
      </c>
      <c r="H54" s="62">
        <v>1800000</v>
      </c>
      <c r="I54" s="62">
        <v>1800000</v>
      </c>
      <c r="J54" s="62">
        <v>523411000</v>
      </c>
      <c r="K54" s="62">
        <v>0</v>
      </c>
      <c r="L54" s="62">
        <v>0</v>
      </c>
      <c r="M54" s="23">
        <f>IF(ISERROR(SUM(F54/H54)),0,SUM(F54/H54))</f>
        <v>247.77777777777777</v>
      </c>
      <c r="N54" s="81" t="s">
        <v>30</v>
      </c>
      <c r="O54" s="24">
        <f>IF(ISERROR(SUM(I54/G54)),0,SUM(I54/G54))</f>
        <v>3.427194022973624E-3</v>
      </c>
      <c r="P54" s="81" t="s">
        <v>30</v>
      </c>
      <c r="Q54" s="136" t="s">
        <v>40</v>
      </c>
      <c r="R54" s="81" t="s">
        <v>30</v>
      </c>
      <c r="S54" s="26" t="s">
        <v>30</v>
      </c>
      <c r="T54" s="27">
        <f>IF(ISERROR(SUM(K54/J54)),0,SUM(K54/J54))</f>
        <v>0</v>
      </c>
      <c r="U54" s="81" t="s">
        <v>30</v>
      </c>
      <c r="V54" s="27">
        <f>IF(ISERROR(SUM(K54/G54)),0,SUM(K54/G54))</f>
        <v>0</v>
      </c>
      <c r="W54" s="81" t="s">
        <v>30</v>
      </c>
      <c r="X54" s="26" t="s">
        <v>30</v>
      </c>
      <c r="Y54" s="40">
        <f>F54-H54</f>
        <v>444200000</v>
      </c>
      <c r="Z54" s="82" t="s">
        <v>30</v>
      </c>
      <c r="AA54" s="26" t="s">
        <v>30</v>
      </c>
      <c r="AB54" s="78"/>
    </row>
    <row r="55" spans="1:28" ht="18" customHeight="1" thickBot="1" x14ac:dyDescent="0.25">
      <c r="A55" s="209"/>
      <c r="B55" s="135"/>
      <c r="C55" s="128" t="s">
        <v>111</v>
      </c>
      <c r="D55" s="121">
        <v>45027</v>
      </c>
      <c r="E55" s="122">
        <v>0.1</v>
      </c>
      <c r="F55" s="125">
        <v>405260000</v>
      </c>
      <c r="G55" s="125">
        <v>660600000</v>
      </c>
      <c r="H55" s="125">
        <v>1860000</v>
      </c>
      <c r="I55" s="125">
        <v>1860000</v>
      </c>
      <c r="J55" s="125">
        <v>658740000</v>
      </c>
      <c r="K55" s="125">
        <v>76822000</v>
      </c>
      <c r="L55" s="62">
        <v>0</v>
      </c>
      <c r="M55" s="29">
        <f>IF(ISERROR(SUM(F55/H55)),0,SUM(F55/H55))</f>
        <v>217.88172043010752</v>
      </c>
      <c r="N55" s="85" t="s">
        <v>30</v>
      </c>
      <c r="O55" s="30">
        <f>IF(ISERROR(SUM(I55/G55)),0,SUM(I55/G55))</f>
        <v>2.8156221616712079E-3</v>
      </c>
      <c r="P55" s="85" t="s">
        <v>30</v>
      </c>
      <c r="Q55" s="136" t="s">
        <v>40</v>
      </c>
      <c r="R55" s="85" t="s">
        <v>30</v>
      </c>
      <c r="S55" s="32" t="s">
        <v>30</v>
      </c>
      <c r="T55" s="33">
        <f>IF(ISERROR(SUM(K55/J55)),0,SUM(K55/J55))</f>
        <v>0.11661960712876097</v>
      </c>
      <c r="U55" s="85" t="s">
        <v>30</v>
      </c>
      <c r="V55" s="33">
        <f>IF(ISERROR(SUM(K55/G55)),0,SUM(K55/G55))</f>
        <v>0.11629125037844384</v>
      </c>
      <c r="W55" s="85" t="s">
        <v>30</v>
      </c>
      <c r="X55" s="32" t="s">
        <v>30</v>
      </c>
      <c r="Y55" s="41">
        <f>F55-H55</f>
        <v>403400000</v>
      </c>
      <c r="Z55" s="86" t="s">
        <v>30</v>
      </c>
      <c r="AA55" s="32" t="s">
        <v>30</v>
      </c>
      <c r="AB55" s="80"/>
    </row>
    <row r="56" spans="1:28" ht="18.75" customHeight="1" x14ac:dyDescent="0.2">
      <c r="A56" s="209" t="s">
        <v>100</v>
      </c>
      <c r="B56" s="14">
        <v>16</v>
      </c>
      <c r="C56" s="15" t="s">
        <v>61</v>
      </c>
      <c r="D56" s="15"/>
      <c r="E56" s="74"/>
      <c r="F56" s="75"/>
      <c r="G56" s="75"/>
      <c r="H56" s="75"/>
      <c r="I56" s="75"/>
      <c r="J56" s="75"/>
      <c r="K56" s="75"/>
      <c r="L56" s="75"/>
      <c r="M56" s="34">
        <f>M57</f>
        <v>2.4433263198970772</v>
      </c>
      <c r="N56" s="16" t="s">
        <v>30</v>
      </c>
      <c r="O56" s="17">
        <f>O57</f>
        <v>0.27049932841411867</v>
      </c>
      <c r="P56" s="16" t="s">
        <v>30</v>
      </c>
      <c r="Q56" s="102">
        <f>Q57</f>
        <v>96.732289098069486</v>
      </c>
      <c r="R56" s="16" t="s">
        <v>30</v>
      </c>
      <c r="S56" s="19" t="s">
        <v>30</v>
      </c>
      <c r="T56" s="103">
        <f>T57</f>
        <v>0.1625276855439749</v>
      </c>
      <c r="U56" s="16" t="s">
        <v>30</v>
      </c>
      <c r="V56" s="103">
        <f>V57</f>
        <v>0.11856405575562863</v>
      </c>
      <c r="W56" s="16" t="s">
        <v>30</v>
      </c>
      <c r="X56" s="19" t="s">
        <v>30</v>
      </c>
      <c r="Y56" s="76">
        <f>Y57</f>
        <v>1336971828</v>
      </c>
      <c r="Z56" s="52" t="s">
        <v>30</v>
      </c>
      <c r="AA56" s="19" t="s">
        <v>30</v>
      </c>
      <c r="AB56" s="77"/>
    </row>
    <row r="57" spans="1:28" ht="18" customHeight="1" thickBot="1" x14ac:dyDescent="0.25">
      <c r="A57" s="209"/>
      <c r="B57" s="61"/>
      <c r="C57" s="95" t="s">
        <v>60</v>
      </c>
      <c r="D57" s="105">
        <v>45077</v>
      </c>
      <c r="E57" s="36">
        <v>1</v>
      </c>
      <c r="F57" s="62">
        <v>2263284755</v>
      </c>
      <c r="G57" s="62">
        <v>3424455552</v>
      </c>
      <c r="H57" s="62">
        <v>926312927</v>
      </c>
      <c r="I57" s="62">
        <v>926312927</v>
      </c>
      <c r="J57" s="62">
        <v>2498142625</v>
      </c>
      <c r="K57" s="62">
        <v>406017339</v>
      </c>
      <c r="L57" s="62">
        <v>4197330</v>
      </c>
      <c r="M57" s="37">
        <f>IF(ISERROR(SUM(F57/H57)),0,SUM(F57/H57))</f>
        <v>2.4433263198970772</v>
      </c>
      <c r="N57" s="97" t="s">
        <v>30</v>
      </c>
      <c r="O57" s="63">
        <f>IF(ISERROR(SUM(I57/G57)),0,SUM(I57/G57))</f>
        <v>0.27049932841411867</v>
      </c>
      <c r="P57" s="97" t="s">
        <v>30</v>
      </c>
      <c r="Q57" s="64">
        <f>IF(ISERROR(SUM(K57/L57)),0,SUM(K57/L57))</f>
        <v>96.732289098069486</v>
      </c>
      <c r="R57" s="97" t="s">
        <v>30</v>
      </c>
      <c r="S57" s="98" t="s">
        <v>30</v>
      </c>
      <c r="T57" s="65">
        <f>IF(ISERROR(SUM(K57/J57)),0,SUM(K57/J57))</f>
        <v>0.1625276855439749</v>
      </c>
      <c r="U57" s="97" t="s">
        <v>30</v>
      </c>
      <c r="V57" s="65">
        <f>IF(ISERROR(SUM(K57/G57)),0,SUM(K57/G57))</f>
        <v>0.11856405575562863</v>
      </c>
      <c r="W57" s="97" t="s">
        <v>30</v>
      </c>
      <c r="X57" s="98" t="s">
        <v>30</v>
      </c>
      <c r="Y57" s="66">
        <f>F57-H57</f>
        <v>1336971828</v>
      </c>
      <c r="Z57" s="99" t="s">
        <v>30</v>
      </c>
      <c r="AA57" s="98" t="s">
        <v>30</v>
      </c>
      <c r="AB57" s="100"/>
    </row>
    <row r="58" spans="1:28" ht="18" customHeight="1" x14ac:dyDescent="0.2">
      <c r="A58" s="209" t="s">
        <v>95</v>
      </c>
      <c r="B58" s="14">
        <v>17</v>
      </c>
      <c r="C58" s="15" t="s">
        <v>113</v>
      </c>
      <c r="D58" s="15"/>
      <c r="E58" s="74"/>
      <c r="F58" s="75"/>
      <c r="G58" s="75"/>
      <c r="H58" s="75"/>
      <c r="I58" s="75"/>
      <c r="J58" s="75"/>
      <c r="K58" s="75"/>
      <c r="L58" s="75"/>
      <c r="M58" s="34">
        <f>((F59+F60)/(H59+H60))</f>
        <v>1591.6176599248092</v>
      </c>
      <c r="N58" s="16" t="s">
        <v>30</v>
      </c>
      <c r="O58" s="17">
        <f>((I59+I60)/(G59+G60))</f>
        <v>1.8083910780527809E-3</v>
      </c>
      <c r="P58" s="16" t="s">
        <v>30</v>
      </c>
      <c r="Q58" s="18">
        <f>((K59+K60)/(L59+L60))</f>
        <v>750.91242333584546</v>
      </c>
      <c r="R58" s="16" t="s">
        <v>30</v>
      </c>
      <c r="S58" s="19" t="s">
        <v>30</v>
      </c>
      <c r="T58" s="20">
        <f>((K59+K60)/(J59+J60))</f>
        <v>0.18737980491027237</v>
      </c>
      <c r="U58" s="16" t="s">
        <v>30</v>
      </c>
      <c r="V58" s="21">
        <f>((K59+K60)/(G59+G60))</f>
        <v>0.18704094894286535</v>
      </c>
      <c r="W58" s="16" t="s">
        <v>30</v>
      </c>
      <c r="X58" s="19" t="s">
        <v>30</v>
      </c>
      <c r="Y58" s="35">
        <f>(Y59+Y60)</f>
        <v>1541734798</v>
      </c>
      <c r="Z58" s="52" t="s">
        <v>30</v>
      </c>
      <c r="AA58" s="19" t="s">
        <v>30</v>
      </c>
      <c r="AB58" s="77"/>
    </row>
    <row r="59" spans="1:28" ht="18" customHeight="1" x14ac:dyDescent="0.2">
      <c r="A59" s="209"/>
      <c r="B59" s="38"/>
      <c r="C59" s="56" t="s">
        <v>114</v>
      </c>
      <c r="D59" s="55">
        <v>45040</v>
      </c>
      <c r="E59" s="22">
        <v>0.1</v>
      </c>
      <c r="F59" s="58">
        <v>1494715550</v>
      </c>
      <c r="G59" s="58">
        <v>1518408750</v>
      </c>
      <c r="H59" s="58">
        <v>270268</v>
      </c>
      <c r="I59" s="58">
        <v>2162141</v>
      </c>
      <c r="J59" s="58">
        <v>1516246609</v>
      </c>
      <c r="K59" s="58">
        <v>292671610</v>
      </c>
      <c r="L59" s="58">
        <v>325489</v>
      </c>
      <c r="M59" s="23">
        <f>IF(ISERROR(SUM(F59/H59)),0,SUM(F59/H59))</f>
        <v>5530.4939911495258</v>
      </c>
      <c r="N59" s="81" t="s">
        <v>30</v>
      </c>
      <c r="O59" s="24">
        <f>IF(ISERROR(SUM(I59/G59)),0,SUM(I59/G59))</f>
        <v>1.4239518838389201E-3</v>
      </c>
      <c r="P59" s="81" t="s">
        <v>30</v>
      </c>
      <c r="Q59" s="25">
        <f>IF(ISERROR(SUM(K59/L59)),0,SUM(K59/L59))</f>
        <v>899.17511805314462</v>
      </c>
      <c r="R59" s="81" t="s">
        <v>30</v>
      </c>
      <c r="S59" s="26" t="s">
        <v>30</v>
      </c>
      <c r="T59" s="27">
        <f>IF(ISERROR(SUM(K59/J59)),0,SUM(K59/J59))</f>
        <v>0.193023752378265</v>
      </c>
      <c r="U59" s="81" t="s">
        <v>30</v>
      </c>
      <c r="V59" s="27">
        <f>IF(ISERROR(SUM(K59/G59)),0,SUM(K59/G59))</f>
        <v>0.19274889584244032</v>
      </c>
      <c r="W59" s="81" t="s">
        <v>30</v>
      </c>
      <c r="X59" s="26" t="s">
        <v>30</v>
      </c>
      <c r="Y59" s="40">
        <f>F59-H59</f>
        <v>1494445282</v>
      </c>
      <c r="Z59" s="82" t="s">
        <v>30</v>
      </c>
      <c r="AA59" s="26" t="s">
        <v>30</v>
      </c>
      <c r="AB59" s="78"/>
    </row>
    <row r="60" spans="1:28" ht="18" customHeight="1" thickBot="1" x14ac:dyDescent="0.25">
      <c r="A60" s="209"/>
      <c r="B60" s="135"/>
      <c r="C60" s="107" t="s">
        <v>112</v>
      </c>
      <c r="D60" s="84">
        <v>45056</v>
      </c>
      <c r="E60" s="28">
        <v>0.9</v>
      </c>
      <c r="F60" s="108">
        <v>47988516</v>
      </c>
      <c r="G60" s="108">
        <v>63738516</v>
      </c>
      <c r="H60" s="108">
        <v>699000</v>
      </c>
      <c r="I60" s="108">
        <v>699000</v>
      </c>
      <c r="J60" s="108">
        <v>63039516</v>
      </c>
      <c r="K60" s="108">
        <v>3254716</v>
      </c>
      <c r="L60" s="108">
        <v>68600</v>
      </c>
      <c r="M60" s="29">
        <f>IF(ISERROR(SUM(F60/H60)),0,SUM(F60/H60))</f>
        <v>68.653098712446351</v>
      </c>
      <c r="N60" s="85" t="s">
        <v>30</v>
      </c>
      <c r="O60" s="30">
        <f>IF(ISERROR(SUM(I60/G60)),0,SUM(I60/G60))</f>
        <v>1.0966681433248304E-2</v>
      </c>
      <c r="P60" s="85" t="s">
        <v>30</v>
      </c>
      <c r="Q60" s="25">
        <f>IF(ISERROR(SUM(K60/L60)),0,SUM(K60/L60))</f>
        <v>47.444839650145774</v>
      </c>
      <c r="R60" s="85" t="s">
        <v>30</v>
      </c>
      <c r="S60" s="32" t="s">
        <v>30</v>
      </c>
      <c r="T60" s="33">
        <f>IF(ISERROR(SUM(K60/J60)),0,SUM(K60/J60))</f>
        <v>5.1629774568700687E-2</v>
      </c>
      <c r="U60" s="85" t="s">
        <v>30</v>
      </c>
      <c r="V60" s="33">
        <f>IF(ISERROR(SUM(K60/G60)),0,SUM(K60/G60))</f>
        <v>5.1063567278535324E-2</v>
      </c>
      <c r="W60" s="85" t="s">
        <v>30</v>
      </c>
      <c r="X60" s="32" t="s">
        <v>30</v>
      </c>
      <c r="Y60" s="41">
        <f>F60-H60</f>
        <v>47289516</v>
      </c>
      <c r="Z60" s="86" t="s">
        <v>30</v>
      </c>
      <c r="AA60" s="32" t="s">
        <v>30</v>
      </c>
      <c r="AB60" s="80"/>
    </row>
    <row r="61" spans="1:28" ht="18.75" customHeight="1" x14ac:dyDescent="0.2">
      <c r="A61" s="209" t="s">
        <v>88</v>
      </c>
      <c r="B61" s="14">
        <v>18</v>
      </c>
      <c r="C61" s="15" t="s">
        <v>116</v>
      </c>
      <c r="D61" s="15"/>
      <c r="E61" s="74"/>
      <c r="F61" s="75"/>
      <c r="G61" s="75"/>
      <c r="H61" s="75"/>
      <c r="I61" s="75"/>
      <c r="J61" s="75"/>
      <c r="K61" s="75"/>
      <c r="L61" s="75"/>
      <c r="M61" s="34">
        <f>M62</f>
        <v>172.98056208163266</v>
      </c>
      <c r="N61" s="16" t="s">
        <v>30</v>
      </c>
      <c r="O61" s="17">
        <f>O62</f>
        <v>2.5873437290878178E-2</v>
      </c>
      <c r="P61" s="16" t="s">
        <v>30</v>
      </c>
      <c r="Q61" s="102">
        <f>Q62</f>
        <v>75.892241383878982</v>
      </c>
      <c r="R61" s="16" t="s">
        <v>30</v>
      </c>
      <c r="S61" s="19" t="s">
        <v>30</v>
      </c>
      <c r="T61" s="103">
        <f>T62</f>
        <v>0.24741659731629109</v>
      </c>
      <c r="U61" s="16" t="s">
        <v>30</v>
      </c>
      <c r="V61" s="103">
        <f>V62</f>
        <v>0.24101507950090559</v>
      </c>
      <c r="W61" s="16" t="s">
        <v>30</v>
      </c>
      <c r="X61" s="19" t="s">
        <v>30</v>
      </c>
      <c r="Y61" s="76">
        <f>Y62</f>
        <v>16854095084</v>
      </c>
      <c r="Z61" s="52" t="s">
        <v>30</v>
      </c>
      <c r="AA61" s="19" t="s">
        <v>30</v>
      </c>
      <c r="AB61" s="77"/>
    </row>
    <row r="62" spans="1:28" ht="18" customHeight="1" thickBot="1" x14ac:dyDescent="0.25">
      <c r="A62" s="209"/>
      <c r="B62" s="61"/>
      <c r="C62" s="95" t="s">
        <v>115</v>
      </c>
      <c r="D62" s="105">
        <v>45042</v>
      </c>
      <c r="E62" s="36">
        <v>1</v>
      </c>
      <c r="F62" s="62">
        <v>16952095084</v>
      </c>
      <c r="G62" s="62">
        <v>19904583771</v>
      </c>
      <c r="H62" s="62">
        <v>98000000</v>
      </c>
      <c r="I62" s="62">
        <v>515000000</v>
      </c>
      <c r="J62" s="62">
        <v>19389583771</v>
      </c>
      <c r="K62" s="62">
        <v>4797304840</v>
      </c>
      <c r="L62" s="62">
        <v>63212059</v>
      </c>
      <c r="M62" s="37">
        <f>IF(ISERROR(SUM(F62/H62)),0,SUM(F62/H62))</f>
        <v>172.98056208163266</v>
      </c>
      <c r="N62" s="97" t="s">
        <v>30</v>
      </c>
      <c r="O62" s="63">
        <f>IF(ISERROR(SUM(I62/G62)),0,SUM(I62/G62))</f>
        <v>2.5873437290878178E-2</v>
      </c>
      <c r="P62" s="97" t="s">
        <v>30</v>
      </c>
      <c r="Q62" s="64">
        <f>IF(ISERROR(SUM(K62/L62)),0,SUM(K62/L62))</f>
        <v>75.892241383878982</v>
      </c>
      <c r="R62" s="97" t="s">
        <v>30</v>
      </c>
      <c r="S62" s="98" t="s">
        <v>30</v>
      </c>
      <c r="T62" s="65">
        <f>IF(ISERROR(SUM(K62/J62)),0,SUM(K62/J62))</f>
        <v>0.24741659731629109</v>
      </c>
      <c r="U62" s="97" t="s">
        <v>30</v>
      </c>
      <c r="V62" s="65">
        <f>IF(ISERROR(SUM(K62/G62)),0,SUM(K62/G62))</f>
        <v>0.24101507950090559</v>
      </c>
      <c r="W62" s="97" t="s">
        <v>30</v>
      </c>
      <c r="X62" s="98" t="s">
        <v>30</v>
      </c>
      <c r="Y62" s="66">
        <f>F62-H62</f>
        <v>16854095084</v>
      </c>
      <c r="Z62" s="99" t="s">
        <v>30</v>
      </c>
      <c r="AA62" s="98" t="s">
        <v>30</v>
      </c>
      <c r="AB62" s="100"/>
    </row>
    <row r="63" spans="1:28" ht="18.75" customHeight="1" x14ac:dyDescent="0.2">
      <c r="A63" s="209" t="s">
        <v>100</v>
      </c>
      <c r="B63" s="14">
        <v>19</v>
      </c>
      <c r="C63" s="15" t="s">
        <v>65</v>
      </c>
      <c r="D63" s="15"/>
      <c r="E63" s="74"/>
      <c r="F63" s="75"/>
      <c r="G63" s="75"/>
      <c r="H63" s="75"/>
      <c r="I63" s="75"/>
      <c r="J63" s="75"/>
      <c r="K63" s="75"/>
      <c r="L63" s="75"/>
      <c r="M63" s="34">
        <f>M64</f>
        <v>17.193558394363645</v>
      </c>
      <c r="N63" s="16" t="s">
        <v>30</v>
      </c>
      <c r="O63" s="17">
        <f>O64</f>
        <v>0.63654528915203645</v>
      </c>
      <c r="P63" s="16" t="s">
        <v>30</v>
      </c>
      <c r="Q63" s="102">
        <f>Q64</f>
        <v>3.4958737798561041</v>
      </c>
      <c r="R63" s="16" t="s">
        <v>30</v>
      </c>
      <c r="S63" s="19" t="s">
        <v>30</v>
      </c>
      <c r="T63" s="103">
        <f>T64</f>
        <v>7.2834603523449226E-2</v>
      </c>
      <c r="U63" s="16" t="s">
        <v>30</v>
      </c>
      <c r="V63" s="103">
        <f>V64</f>
        <v>2.6472079763341309E-2</v>
      </c>
      <c r="W63" s="16" t="s">
        <v>30</v>
      </c>
      <c r="X63" s="19" t="s">
        <v>30</v>
      </c>
      <c r="Y63" s="76">
        <f>Y64</f>
        <v>37475376776</v>
      </c>
      <c r="Z63" s="52" t="s">
        <v>30</v>
      </c>
      <c r="AA63" s="19" t="s">
        <v>30</v>
      </c>
      <c r="AB63" s="77"/>
    </row>
    <row r="64" spans="1:28" ht="18" customHeight="1" thickBot="1" x14ac:dyDescent="0.25">
      <c r="A64" s="209"/>
      <c r="B64" s="61"/>
      <c r="C64" s="95" t="s">
        <v>65</v>
      </c>
      <c r="D64" s="105">
        <v>45027</v>
      </c>
      <c r="E64" s="36">
        <v>1</v>
      </c>
      <c r="F64" s="62">
        <v>39789591840</v>
      </c>
      <c r="G64" s="62">
        <v>47451055007</v>
      </c>
      <c r="H64" s="62">
        <v>2314215064</v>
      </c>
      <c r="I64" s="62">
        <v>30204745530</v>
      </c>
      <c r="J64" s="62">
        <v>17246309477</v>
      </c>
      <c r="K64" s="62">
        <v>1256128113</v>
      </c>
      <c r="L64" s="62">
        <v>359317353</v>
      </c>
      <c r="M64" s="37">
        <f>IF(ISERROR(SUM(F64/H64)),0,SUM(F64/H64))</f>
        <v>17.193558394363645</v>
      </c>
      <c r="N64" s="97" t="s">
        <v>30</v>
      </c>
      <c r="O64" s="63">
        <f>IF(ISERROR(SUM(I64/G64)),0,SUM(I64/G64))</f>
        <v>0.63654528915203645</v>
      </c>
      <c r="P64" s="97" t="s">
        <v>30</v>
      </c>
      <c r="Q64" s="64">
        <f>IF(ISERROR(SUM(K64/L64)),0,SUM(K64/L64))</f>
        <v>3.4958737798561041</v>
      </c>
      <c r="R64" s="97" t="s">
        <v>30</v>
      </c>
      <c r="S64" s="98" t="s">
        <v>30</v>
      </c>
      <c r="T64" s="65">
        <f>IF(ISERROR(SUM(K64/J64)),0,SUM(K64/J64))</f>
        <v>7.2834603523449226E-2</v>
      </c>
      <c r="U64" s="97" t="s">
        <v>30</v>
      </c>
      <c r="V64" s="65">
        <f>IF(ISERROR(SUM(K64/G64)),0,SUM(K64/G64))</f>
        <v>2.6472079763341309E-2</v>
      </c>
      <c r="W64" s="97" t="s">
        <v>30</v>
      </c>
      <c r="X64" s="98" t="s">
        <v>30</v>
      </c>
      <c r="Y64" s="66">
        <f>F64-H64</f>
        <v>37475376776</v>
      </c>
      <c r="Z64" s="99" t="s">
        <v>30</v>
      </c>
      <c r="AA64" s="98" t="s">
        <v>30</v>
      </c>
      <c r="AB64" s="100"/>
    </row>
    <row r="65" spans="1:28" ht="18" customHeight="1" x14ac:dyDescent="0.2">
      <c r="A65" s="209" t="s">
        <v>95</v>
      </c>
      <c r="B65" s="174">
        <v>20</v>
      </c>
      <c r="C65" s="15" t="s">
        <v>117</v>
      </c>
      <c r="D65" s="110"/>
      <c r="E65" s="120"/>
      <c r="F65" s="75"/>
      <c r="G65" s="75"/>
      <c r="H65" s="75"/>
      <c r="I65" s="75"/>
      <c r="J65" s="75"/>
      <c r="K65" s="75"/>
      <c r="L65" s="75"/>
      <c r="M65" s="34">
        <f>M66</f>
        <v>117.19054731516003</v>
      </c>
      <c r="N65" s="16" t="s">
        <v>30</v>
      </c>
      <c r="O65" s="17">
        <f>O66</f>
        <v>9.1000113271807639E-2</v>
      </c>
      <c r="P65" s="16" t="s">
        <v>30</v>
      </c>
      <c r="Q65" s="102">
        <f>Q66</f>
        <v>8.4230464834861838</v>
      </c>
      <c r="R65" s="16" t="s">
        <v>30</v>
      </c>
      <c r="S65" s="19" t="s">
        <v>30</v>
      </c>
      <c r="T65" s="103">
        <f>T66</f>
        <v>0.10683970426401462</v>
      </c>
      <c r="U65" s="16" t="s">
        <v>30</v>
      </c>
      <c r="V65" s="103">
        <f>V66</f>
        <v>9.7117279074062868E-2</v>
      </c>
      <c r="W65" s="16" t="s">
        <v>30</v>
      </c>
      <c r="X65" s="19" t="s">
        <v>30</v>
      </c>
      <c r="Y65" s="76">
        <f>Y66</f>
        <v>1858434690</v>
      </c>
      <c r="Z65" s="52" t="s">
        <v>30</v>
      </c>
      <c r="AA65" s="19" t="s">
        <v>30</v>
      </c>
      <c r="AB65" s="210" t="s">
        <v>146</v>
      </c>
    </row>
    <row r="66" spans="1:28" ht="18" customHeight="1" thickBot="1" x14ac:dyDescent="0.25">
      <c r="A66" s="209"/>
      <c r="B66" s="111"/>
      <c r="C66" s="13" t="s">
        <v>67</v>
      </c>
      <c r="D66" s="114">
        <v>45062</v>
      </c>
      <c r="E66" s="36">
        <v>1</v>
      </c>
      <c r="F66" s="62">
        <v>1874429405</v>
      </c>
      <c r="G66" s="62">
        <v>2120077405</v>
      </c>
      <c r="H66" s="62">
        <v>15994715</v>
      </c>
      <c r="I66" s="62">
        <v>192927284</v>
      </c>
      <c r="J66" s="62">
        <v>1927150121</v>
      </c>
      <c r="K66" s="62">
        <v>205896149</v>
      </c>
      <c r="L66" s="96">
        <v>24444380</v>
      </c>
      <c r="M66" s="37">
        <f>IF(ISERROR(SUM(F66/H66)),0,SUM(F66/H66))</f>
        <v>117.19054731516003</v>
      </c>
      <c r="N66" s="97" t="s">
        <v>30</v>
      </c>
      <c r="O66" s="63">
        <f>IF(ISERROR(SUM(I66/G66)),0,SUM(I66/G66))</f>
        <v>9.1000113271807639E-2</v>
      </c>
      <c r="P66" s="97" t="s">
        <v>30</v>
      </c>
      <c r="Q66" s="64">
        <f>IF(ISERROR(SUM(K66/L66)),0,SUM(K66/L66))</f>
        <v>8.4230464834861838</v>
      </c>
      <c r="R66" s="97" t="s">
        <v>30</v>
      </c>
      <c r="S66" s="98" t="s">
        <v>30</v>
      </c>
      <c r="T66" s="65">
        <f>IF(ISERROR(SUM(K66/J66)),0,SUM(K66/J66))</f>
        <v>0.10683970426401462</v>
      </c>
      <c r="U66" s="97" t="s">
        <v>30</v>
      </c>
      <c r="V66" s="65">
        <f>IF(ISERROR(SUM(K66/G66)),0,SUM(K66/G66))</f>
        <v>9.7117279074062868E-2</v>
      </c>
      <c r="W66" s="97" t="s">
        <v>30</v>
      </c>
      <c r="X66" s="98" t="s">
        <v>30</v>
      </c>
      <c r="Y66" s="66">
        <f>F66-H66</f>
        <v>1858434690</v>
      </c>
      <c r="Z66" s="99" t="s">
        <v>30</v>
      </c>
      <c r="AA66" s="98" t="s">
        <v>30</v>
      </c>
      <c r="AB66" s="211"/>
    </row>
    <row r="67" spans="1:28" ht="18" customHeight="1" x14ac:dyDescent="0.2">
      <c r="A67" s="209" t="s">
        <v>100</v>
      </c>
      <c r="B67" s="14">
        <v>21</v>
      </c>
      <c r="C67" s="15" t="s">
        <v>118</v>
      </c>
      <c r="D67" s="15"/>
      <c r="E67" s="74"/>
      <c r="F67" s="75"/>
      <c r="G67" s="75"/>
      <c r="H67" s="75"/>
      <c r="I67" s="75"/>
      <c r="J67" s="75"/>
      <c r="K67" s="75"/>
      <c r="L67" s="75"/>
      <c r="M67" s="34">
        <f>((F68+F69)/(H68+H69))</f>
        <v>4.4141868876772392</v>
      </c>
      <c r="N67" s="16" t="s">
        <v>30</v>
      </c>
      <c r="O67" s="17">
        <f>((I68+I69)/(G68+G69))</f>
        <v>0.15624443280776201</v>
      </c>
      <c r="P67" s="16" t="s">
        <v>30</v>
      </c>
      <c r="Q67" s="18">
        <f>((K68+K69)/(L68+L69))</f>
        <v>17.028341781785173</v>
      </c>
      <c r="R67" s="16" t="s">
        <v>30</v>
      </c>
      <c r="S67" s="19" t="s">
        <v>30</v>
      </c>
      <c r="T67" s="20">
        <f>((K68+K69)/(J68+J69))</f>
        <v>0.12227818787494246</v>
      </c>
      <c r="U67" s="16" t="s">
        <v>30</v>
      </c>
      <c r="V67" s="21">
        <f>((K68+K69)/(G68+G69))</f>
        <v>0.10317290176566112</v>
      </c>
      <c r="W67" s="16" t="s">
        <v>30</v>
      </c>
      <c r="X67" s="19" t="s">
        <v>30</v>
      </c>
      <c r="Y67" s="35">
        <f>(Y68+Y69)</f>
        <v>1238813311</v>
      </c>
      <c r="Z67" s="52" t="s">
        <v>30</v>
      </c>
      <c r="AA67" s="19" t="s">
        <v>30</v>
      </c>
      <c r="AB67" s="77"/>
    </row>
    <row r="68" spans="1:28" ht="18" customHeight="1" x14ac:dyDescent="0.2">
      <c r="A68" s="209"/>
      <c r="B68" s="38"/>
      <c r="C68" s="129" t="s">
        <v>50</v>
      </c>
      <c r="D68" s="55">
        <v>45055</v>
      </c>
      <c r="E68" s="22">
        <v>0.9</v>
      </c>
      <c r="F68" s="46">
        <v>943041123</v>
      </c>
      <c r="G68" s="46">
        <v>1071428961</v>
      </c>
      <c r="H68" s="46">
        <v>86739093</v>
      </c>
      <c r="I68" s="46">
        <v>86739093</v>
      </c>
      <c r="J68" s="46">
        <v>984689868</v>
      </c>
      <c r="K68" s="46">
        <v>198694366</v>
      </c>
      <c r="L68" s="46">
        <v>14070428</v>
      </c>
      <c r="M68" s="23">
        <f>IF(ISERROR(SUM(F68/H68)),0,SUM(F68/H68))</f>
        <v>10.872157989938861</v>
      </c>
      <c r="N68" s="81" t="s">
        <v>30</v>
      </c>
      <c r="O68" s="24">
        <f>IF(ISERROR(SUM(I68/G68)),0,SUM(I68/G68))</f>
        <v>8.0956457364232098E-2</v>
      </c>
      <c r="P68" s="81" t="s">
        <v>30</v>
      </c>
      <c r="Q68" s="25">
        <f>IF(ISERROR(SUM(K68/L68)),0,SUM(K68/L68))</f>
        <v>14.121415922813435</v>
      </c>
      <c r="R68" s="81" t="s">
        <v>30</v>
      </c>
      <c r="S68" s="26" t="s">
        <v>30</v>
      </c>
      <c r="T68" s="27">
        <f>IF(ISERROR(SUM(K68/J68)),0,SUM(K68/J68))</f>
        <v>0.20178370109927851</v>
      </c>
      <c r="U68" s="81" t="s">
        <v>30</v>
      </c>
      <c r="V68" s="27">
        <f>IF(ISERROR(SUM(K68/G68)),0,SUM(K68/G68))</f>
        <v>0.1854480075044378</v>
      </c>
      <c r="W68" s="81" t="s">
        <v>30</v>
      </c>
      <c r="X68" s="26" t="s">
        <v>30</v>
      </c>
      <c r="Y68" s="40">
        <f>F68-H68</f>
        <v>856302030</v>
      </c>
      <c r="Z68" s="82" t="s">
        <v>30</v>
      </c>
      <c r="AA68" s="26" t="s">
        <v>30</v>
      </c>
      <c r="AB68" s="78"/>
    </row>
    <row r="69" spans="1:28" ht="18" customHeight="1" thickBot="1" x14ac:dyDescent="0.25">
      <c r="A69" s="209"/>
      <c r="B69" s="79"/>
      <c r="C69" s="83" t="s">
        <v>119</v>
      </c>
      <c r="D69" s="84">
        <v>45065</v>
      </c>
      <c r="E69" s="28">
        <v>0.1</v>
      </c>
      <c r="F69" s="93">
        <v>658615041</v>
      </c>
      <c r="G69" s="93">
        <v>1250848041</v>
      </c>
      <c r="H69" s="93">
        <v>276103760</v>
      </c>
      <c r="I69" s="93">
        <v>276103760</v>
      </c>
      <c r="J69" s="93">
        <v>974744281</v>
      </c>
      <c r="K69" s="93">
        <v>40901691</v>
      </c>
      <c r="L69" s="93">
        <v>0</v>
      </c>
      <c r="M69" s="29">
        <f>IF(ISERROR(SUM(F69/H69)),0,SUM(F69/H69))</f>
        <v>2.3853896122240421</v>
      </c>
      <c r="N69" s="85" t="s">
        <v>30</v>
      </c>
      <c r="O69" s="30">
        <f>IF(ISERROR(SUM(I69/G69)),0,SUM(I69/G69))</f>
        <v>0.22073325531954044</v>
      </c>
      <c r="P69" s="85" t="s">
        <v>30</v>
      </c>
      <c r="Q69" s="147" t="s">
        <v>40</v>
      </c>
      <c r="R69" s="85" t="s">
        <v>30</v>
      </c>
      <c r="S69" s="32" t="s">
        <v>30</v>
      </c>
      <c r="T69" s="33">
        <f>IF(ISERROR(SUM(K69/J69)),0,SUM(K69/J69))</f>
        <v>4.1961457786691032E-2</v>
      </c>
      <c r="U69" s="85" t="s">
        <v>30</v>
      </c>
      <c r="V69" s="33">
        <f>IF(ISERROR(SUM(K69/G69)),0,SUM(K69/G69))</f>
        <v>3.2699168611481241E-2</v>
      </c>
      <c r="W69" s="85" t="s">
        <v>30</v>
      </c>
      <c r="X69" s="32" t="s">
        <v>30</v>
      </c>
      <c r="Y69" s="41">
        <f>F69-H69</f>
        <v>382511281</v>
      </c>
      <c r="Z69" s="86" t="s">
        <v>30</v>
      </c>
      <c r="AA69" s="32" t="s">
        <v>30</v>
      </c>
      <c r="AB69" s="80"/>
    </row>
    <row r="70" spans="1:28" ht="18" customHeight="1" thickBot="1" x14ac:dyDescent="0.25">
      <c r="A70" s="154" t="s">
        <v>80</v>
      </c>
      <c r="B70" s="14">
        <v>22</v>
      </c>
      <c r="C70" s="15" t="s">
        <v>120</v>
      </c>
      <c r="D70" s="110"/>
      <c r="E70" s="120"/>
      <c r="F70" s="75"/>
      <c r="G70" s="75"/>
      <c r="H70" s="75"/>
      <c r="I70" s="75"/>
      <c r="J70" s="75"/>
      <c r="K70" s="75"/>
      <c r="L70" s="75"/>
      <c r="M70" s="34">
        <f>M71</f>
        <v>7.0666666666666664</v>
      </c>
      <c r="N70" s="85" t="s">
        <v>30</v>
      </c>
      <c r="O70" s="17">
        <f>O71</f>
        <v>1.4999999999999999E-2</v>
      </c>
      <c r="P70" s="85" t="s">
        <v>30</v>
      </c>
      <c r="Q70" s="102">
        <f>Q71</f>
        <v>27.977028731773277</v>
      </c>
      <c r="R70" s="16" t="s">
        <v>30</v>
      </c>
      <c r="S70" s="19" t="s">
        <v>30</v>
      </c>
      <c r="T70" s="103">
        <f>T71</f>
        <v>9.2131792385786795E-2</v>
      </c>
      <c r="U70" s="16" t="s">
        <v>30</v>
      </c>
      <c r="V70" s="103">
        <f>V71</f>
        <v>9.0749815499999997E-2</v>
      </c>
      <c r="W70" s="16" t="s">
        <v>30</v>
      </c>
      <c r="X70" s="19" t="s">
        <v>30</v>
      </c>
      <c r="Y70" s="76">
        <f>Y71</f>
        <v>182000000</v>
      </c>
      <c r="Z70" s="52" t="s">
        <v>30</v>
      </c>
      <c r="AA70" s="19" t="s">
        <v>30</v>
      </c>
      <c r="AB70" s="77"/>
    </row>
    <row r="71" spans="1:28" ht="18" customHeight="1" thickBot="1" x14ac:dyDescent="0.25">
      <c r="B71" s="111"/>
      <c r="C71" s="95" t="s">
        <v>121</v>
      </c>
      <c r="D71" s="105">
        <v>45126</v>
      </c>
      <c r="E71" s="36">
        <v>1</v>
      </c>
      <c r="F71" s="62">
        <v>212000000</v>
      </c>
      <c r="G71" s="62">
        <v>2000000000</v>
      </c>
      <c r="H71" s="62">
        <v>30000000</v>
      </c>
      <c r="I71" s="62">
        <v>30000000</v>
      </c>
      <c r="J71" s="62">
        <v>1970000000</v>
      </c>
      <c r="K71" s="62">
        <v>181499631</v>
      </c>
      <c r="L71" s="62">
        <v>6487452</v>
      </c>
      <c r="M71" s="37">
        <f>IF(ISERROR(SUM(F71/H71)),0,SUM(F71/H71))</f>
        <v>7.0666666666666664</v>
      </c>
      <c r="N71" s="97" t="s">
        <v>30</v>
      </c>
      <c r="O71" s="63">
        <f>IF(ISERROR(SUM(I71/G71)),0,SUM(I71/G71))</f>
        <v>1.4999999999999999E-2</v>
      </c>
      <c r="P71" s="97" t="s">
        <v>30</v>
      </c>
      <c r="Q71" s="64">
        <f>IF(ISERROR(SUM(K71/L71)),0,SUM(K71/L71))</f>
        <v>27.977028731773277</v>
      </c>
      <c r="R71" s="97" t="s">
        <v>30</v>
      </c>
      <c r="S71" s="98" t="s">
        <v>30</v>
      </c>
      <c r="T71" s="65">
        <f>IF(ISERROR(SUM(K71/J71)),0,SUM(K71/J71))</f>
        <v>9.2131792385786795E-2</v>
      </c>
      <c r="U71" s="97" t="s">
        <v>30</v>
      </c>
      <c r="V71" s="65">
        <f>IF(ISERROR(SUM(K71/G71)),0,SUM(K71/G71))</f>
        <v>9.0749815499999997E-2</v>
      </c>
      <c r="W71" s="97" t="s">
        <v>30</v>
      </c>
      <c r="X71" s="98" t="s">
        <v>30</v>
      </c>
      <c r="Y71" s="66">
        <f>F71-H71</f>
        <v>182000000</v>
      </c>
      <c r="Z71" s="99" t="s">
        <v>30</v>
      </c>
      <c r="AA71" s="98" t="s">
        <v>30</v>
      </c>
      <c r="AB71" s="100"/>
    </row>
    <row r="72" spans="1:28" ht="18" customHeight="1" x14ac:dyDescent="0.2">
      <c r="A72" s="154" t="s">
        <v>80</v>
      </c>
      <c r="B72" s="14">
        <v>23</v>
      </c>
      <c r="C72" s="15" t="s">
        <v>122</v>
      </c>
      <c r="D72" s="15"/>
      <c r="E72" s="74"/>
      <c r="F72" s="75"/>
      <c r="G72" s="75"/>
      <c r="H72" s="75"/>
      <c r="I72" s="75"/>
      <c r="J72" s="75"/>
      <c r="K72" s="75"/>
      <c r="L72" s="75"/>
      <c r="M72" s="34">
        <f>((F73+F74)/(H73+H74))</f>
        <v>5.8747000973040731</v>
      </c>
      <c r="N72" s="16" t="s">
        <v>30</v>
      </c>
      <c r="O72" s="17">
        <f>((I73+I74)/(G73+G74))</f>
        <v>0.11864705217723527</v>
      </c>
      <c r="P72" s="16" t="s">
        <v>30</v>
      </c>
      <c r="Q72" s="18">
        <f>((K73+K74)/(L73+L74))</f>
        <v>136.3515346304028</v>
      </c>
      <c r="R72" s="16" t="s">
        <v>30</v>
      </c>
      <c r="S72" s="19" t="s">
        <v>30</v>
      </c>
      <c r="T72" s="20">
        <f>((K73+K74)/(J73+J74))</f>
        <v>0.17604037310569429</v>
      </c>
      <c r="U72" s="16" t="s">
        <v>30</v>
      </c>
      <c r="V72" s="21">
        <f>((K73+K74)/(G73+G74))</f>
        <v>0.15515370177252302</v>
      </c>
      <c r="W72" s="16" t="s">
        <v>30</v>
      </c>
      <c r="X72" s="19" t="s">
        <v>30</v>
      </c>
      <c r="Y72" s="35">
        <f>(Y73+Y74)</f>
        <v>1098695876.8800001</v>
      </c>
      <c r="Z72" s="52" t="s">
        <v>30</v>
      </c>
      <c r="AA72" s="19" t="s">
        <v>30</v>
      </c>
      <c r="AB72" s="77"/>
    </row>
    <row r="73" spans="1:28" ht="18" customHeight="1" x14ac:dyDescent="0.2">
      <c r="B73" s="38"/>
      <c r="C73" s="53" t="s">
        <v>123</v>
      </c>
      <c r="D73" s="55">
        <v>45048</v>
      </c>
      <c r="E73" s="22">
        <v>0.6</v>
      </c>
      <c r="F73" s="46">
        <v>1041310000</v>
      </c>
      <c r="G73" s="46">
        <v>1708094000</v>
      </c>
      <c r="H73" s="46">
        <v>223394000</v>
      </c>
      <c r="I73" s="46">
        <v>223394000</v>
      </c>
      <c r="J73" s="46">
        <v>1484700000</v>
      </c>
      <c r="K73" s="46">
        <v>291287000</v>
      </c>
      <c r="L73" s="46">
        <v>2304000</v>
      </c>
      <c r="M73" s="23">
        <f>IF(ISERROR(SUM(F73/H73)),0,SUM(F73/H73))</f>
        <v>4.6613158813576012</v>
      </c>
      <c r="N73" s="81" t="s">
        <v>30</v>
      </c>
      <c r="O73" s="24">
        <f>IF(ISERROR(SUM(I73/G73)),0,SUM(I73/G73))</f>
        <v>0.13078554224767489</v>
      </c>
      <c r="P73" s="81" t="s">
        <v>30</v>
      </c>
      <c r="Q73" s="25">
        <f>IF(ISERROR(SUM(K73/L73)),0,SUM(K73/L73))</f>
        <v>126.42664930555556</v>
      </c>
      <c r="R73" s="81" t="s">
        <v>30</v>
      </c>
      <c r="S73" s="26" t="s">
        <v>30</v>
      </c>
      <c r="T73" s="27">
        <f>IF(ISERROR(SUM(K73/J73)),0,SUM(K73/J73))</f>
        <v>0.19619249680070047</v>
      </c>
      <c r="U73" s="81" t="s">
        <v>30</v>
      </c>
      <c r="V73" s="27">
        <f>IF(ISERROR(SUM(K73/G73)),0,SUM(K73/G73))</f>
        <v>0.17053335472169565</v>
      </c>
      <c r="W73" s="81" t="s">
        <v>30</v>
      </c>
      <c r="X73" s="26" t="s">
        <v>30</v>
      </c>
      <c r="Y73" s="40">
        <f>F73-H73</f>
        <v>817916000</v>
      </c>
      <c r="Z73" s="82" t="s">
        <v>30</v>
      </c>
      <c r="AA73" s="26" t="s">
        <v>30</v>
      </c>
      <c r="AB73" s="78"/>
    </row>
    <row r="74" spans="1:28" ht="18" customHeight="1" thickBot="1" x14ac:dyDescent="0.25">
      <c r="B74" s="111"/>
      <c r="C74" s="95" t="s">
        <v>64</v>
      </c>
      <c r="D74" s="105">
        <v>45069</v>
      </c>
      <c r="E74" s="36">
        <v>0.4</v>
      </c>
      <c r="F74" s="148">
        <v>282773255.57999998</v>
      </c>
      <c r="G74" s="148">
        <v>363426255.57999998</v>
      </c>
      <c r="H74" s="148">
        <v>1993378.7</v>
      </c>
      <c r="I74" s="148">
        <v>22385771.850000001</v>
      </c>
      <c r="J74" s="148">
        <v>341040483.73000002</v>
      </c>
      <c r="K74" s="148">
        <v>30117035.949999999</v>
      </c>
      <c r="L74" s="148">
        <v>53172.12</v>
      </c>
      <c r="M74" s="37">
        <f>IF(ISERROR(SUM(F74/H74)),0,SUM(F74/H74))</f>
        <v>141.85626423117694</v>
      </c>
      <c r="N74" s="97" t="s">
        <v>30</v>
      </c>
      <c r="O74" s="63">
        <f>IF(ISERROR(SUM(I74/G74)),0,SUM(I74/G74))</f>
        <v>6.1596462848491927E-2</v>
      </c>
      <c r="P74" s="97" t="s">
        <v>30</v>
      </c>
      <c r="Q74" s="25">
        <f>IF(ISERROR(SUM(K74/L74)),0,SUM(K74/L74))</f>
        <v>566.40652939924155</v>
      </c>
      <c r="R74" s="97" t="s">
        <v>30</v>
      </c>
      <c r="S74" s="98" t="s">
        <v>30</v>
      </c>
      <c r="T74" s="65">
        <f>IF(ISERROR(SUM(K74/J74)),0,SUM(K74/J74))</f>
        <v>8.8309269388215803E-2</v>
      </c>
      <c r="U74" s="97" t="s">
        <v>30</v>
      </c>
      <c r="V74" s="65">
        <f>IF(ISERROR(SUM(K74/G74)),0,SUM(K74/G74))</f>
        <v>8.2869730757167109E-2</v>
      </c>
      <c r="W74" s="97" t="s">
        <v>30</v>
      </c>
      <c r="X74" s="98" t="s">
        <v>30</v>
      </c>
      <c r="Y74" s="66">
        <f>F74-H74</f>
        <v>280779876.88</v>
      </c>
      <c r="Z74" s="99" t="s">
        <v>30</v>
      </c>
      <c r="AA74" s="98" t="s">
        <v>30</v>
      </c>
      <c r="AB74" s="100"/>
    </row>
    <row r="75" spans="1:28" ht="18" customHeight="1" x14ac:dyDescent="0.2">
      <c r="A75" s="154" t="s">
        <v>89</v>
      </c>
      <c r="B75" s="174">
        <v>24</v>
      </c>
      <c r="C75" s="15" t="s">
        <v>125</v>
      </c>
      <c r="D75" s="15"/>
      <c r="E75" s="74"/>
      <c r="F75" s="75"/>
      <c r="G75" s="75"/>
      <c r="H75" s="75"/>
      <c r="I75" s="75"/>
      <c r="J75" s="75"/>
      <c r="K75" s="75"/>
      <c r="L75" s="75"/>
      <c r="M75" s="34">
        <f>((F76+F77)/(H76+H77))</f>
        <v>8.2803476714102047</v>
      </c>
      <c r="N75" s="16" t="s">
        <v>30</v>
      </c>
      <c r="O75" s="17">
        <f>((I76+I77)/(G76+G77))</f>
        <v>0.12912542737596394</v>
      </c>
      <c r="P75" s="16" t="s">
        <v>30</v>
      </c>
      <c r="Q75" s="18">
        <f>((K76+K77)/(L76+L77))</f>
        <v>17.358636750708307</v>
      </c>
      <c r="R75" s="16" t="s">
        <v>30</v>
      </c>
      <c r="S75" s="19" t="s">
        <v>30</v>
      </c>
      <c r="T75" s="20">
        <f>((K76+L77)/(J76+K77))</f>
        <v>0.20073423642176455</v>
      </c>
      <c r="U75" s="16" t="s">
        <v>30</v>
      </c>
      <c r="V75" s="21">
        <f>((K76+K77)/(G76+G77))</f>
        <v>0.35867792596478842</v>
      </c>
      <c r="W75" s="16" t="s">
        <v>30</v>
      </c>
      <c r="X75" s="19" t="s">
        <v>30</v>
      </c>
      <c r="Y75" s="35">
        <f>(Y76+Y77)</f>
        <v>2944498188</v>
      </c>
      <c r="Z75" s="52" t="s">
        <v>30</v>
      </c>
      <c r="AA75" s="19" t="s">
        <v>30</v>
      </c>
      <c r="AB75" s="77"/>
    </row>
    <row r="76" spans="1:28" ht="18" customHeight="1" thickBot="1" x14ac:dyDescent="0.25">
      <c r="B76" s="173"/>
      <c r="C76" s="53" t="s">
        <v>63</v>
      </c>
      <c r="D76" s="55">
        <v>45091</v>
      </c>
      <c r="E76" s="22">
        <v>0.8</v>
      </c>
      <c r="F76" s="46">
        <v>695819037</v>
      </c>
      <c r="G76" s="46">
        <v>716998937</v>
      </c>
      <c r="H76" s="46">
        <v>202049616</v>
      </c>
      <c r="I76" s="46">
        <v>202049616</v>
      </c>
      <c r="J76" s="46">
        <v>514949321</v>
      </c>
      <c r="K76" s="46">
        <v>231681724</v>
      </c>
      <c r="L76" s="93">
        <v>0</v>
      </c>
      <c r="M76" s="23">
        <f>IF(ISERROR(SUM(F76/H76)),0,SUM(F76/H76))</f>
        <v>3.44380281821471</v>
      </c>
      <c r="N76" s="81" t="s">
        <v>30</v>
      </c>
      <c r="O76" s="24">
        <f>IF(ISERROR(SUM(I76/G76)),0,SUM(I76/G76))</f>
        <v>0.28179904540081624</v>
      </c>
      <c r="P76" s="81" t="s">
        <v>30</v>
      </c>
      <c r="Q76" s="136" t="s">
        <v>40</v>
      </c>
      <c r="R76" s="81" t="s">
        <v>30</v>
      </c>
      <c r="S76" s="26" t="s">
        <v>30</v>
      </c>
      <c r="T76" s="27">
        <f>IF(ISERROR(SUM(K76/J76)),0,SUM(K76/J76))</f>
        <v>0.44991169917476209</v>
      </c>
      <c r="U76" s="81" t="s">
        <v>30</v>
      </c>
      <c r="V76" s="27">
        <f>IF(ISERROR(SUM(K76/G76)),0,SUM(K76/G76))</f>
        <v>0.32312701183265491</v>
      </c>
      <c r="W76" s="81" t="s">
        <v>30</v>
      </c>
      <c r="X76" s="26" t="s">
        <v>30</v>
      </c>
      <c r="Y76" s="40">
        <f>F76-H76</f>
        <v>493769421</v>
      </c>
      <c r="Z76" s="82" t="s">
        <v>30</v>
      </c>
      <c r="AA76" s="26" t="s">
        <v>30</v>
      </c>
      <c r="AB76" s="78"/>
    </row>
    <row r="77" spans="1:28" ht="18" customHeight="1" thickBot="1" x14ac:dyDescent="0.25">
      <c r="B77" s="111"/>
      <c r="C77" s="95" t="s">
        <v>124</v>
      </c>
      <c r="D77" s="105">
        <v>45007</v>
      </c>
      <c r="E77" s="36">
        <v>0.2</v>
      </c>
      <c r="F77" s="149">
        <v>1877575019</v>
      </c>
      <c r="G77" s="62">
        <v>2688403151</v>
      </c>
      <c r="H77" s="62">
        <v>108733718</v>
      </c>
      <c r="I77" s="62">
        <v>237674384</v>
      </c>
      <c r="J77" s="62">
        <v>2450728767</v>
      </c>
      <c r="K77" s="62">
        <v>989760834</v>
      </c>
      <c r="L77" s="62">
        <v>70365120</v>
      </c>
      <c r="M77" s="37">
        <f>IF(ISERROR(SUM(G77/I77)),0,SUM(G77/I77))</f>
        <v>11.311286920175629</v>
      </c>
      <c r="N77" s="97" t="s">
        <v>30</v>
      </c>
      <c r="O77" s="63">
        <f>IF(ISERROR(SUM(I77/G77)),0,SUM(I77/G77))</f>
        <v>8.8407270282953185E-2</v>
      </c>
      <c r="P77" s="97" t="s">
        <v>30</v>
      </c>
      <c r="Q77" s="25">
        <f>IF(ISERROR(SUM(K77/L77)),0,SUM(K77/L77))</f>
        <v>14.066071854919029</v>
      </c>
      <c r="R77" s="97" t="s">
        <v>30</v>
      </c>
      <c r="S77" s="98" t="s">
        <v>30</v>
      </c>
      <c r="T77" s="65">
        <f>IF(ISERROR(SUM(L77/K77)),0,SUM(L77/K77))</f>
        <v>7.1093053577022017E-2</v>
      </c>
      <c r="U77" s="97" t="s">
        <v>30</v>
      </c>
      <c r="V77" s="65">
        <f>IF(ISERROR(SUM(K77/G77)),0,SUM(K77/G77))</f>
        <v>0.36815937878656357</v>
      </c>
      <c r="W77" s="97" t="s">
        <v>30</v>
      </c>
      <c r="X77" s="98" t="s">
        <v>30</v>
      </c>
      <c r="Y77" s="66">
        <f>G77-I77</f>
        <v>2450728767</v>
      </c>
      <c r="Z77" s="99" t="s">
        <v>30</v>
      </c>
      <c r="AA77" s="98" t="s">
        <v>30</v>
      </c>
      <c r="AB77" s="100"/>
    </row>
    <row r="78" spans="1:28" ht="18" customHeight="1" x14ac:dyDescent="0.2">
      <c r="A78" s="154" t="s">
        <v>80</v>
      </c>
      <c r="B78" s="14">
        <v>25</v>
      </c>
      <c r="C78" s="15" t="s">
        <v>126</v>
      </c>
      <c r="D78" s="15"/>
      <c r="E78" s="74"/>
      <c r="F78" s="75"/>
      <c r="G78" s="75"/>
      <c r="H78" s="75"/>
      <c r="I78" s="75"/>
      <c r="J78" s="75"/>
      <c r="K78" s="75"/>
      <c r="L78" s="75"/>
      <c r="M78" s="34">
        <f>((F79+F80)/(H79+H80))</f>
        <v>4.2112590614894589</v>
      </c>
      <c r="N78" s="16" t="s">
        <v>30</v>
      </c>
      <c r="O78" s="17">
        <f>((I79+I80)/(G79+G80))</f>
        <v>0.34645683714916153</v>
      </c>
      <c r="P78" s="16" t="s">
        <v>30</v>
      </c>
      <c r="Q78" s="18">
        <f>((K79+K80)/(L79+L80))</f>
        <v>14.178507038254329</v>
      </c>
      <c r="R78" s="16" t="s">
        <v>30</v>
      </c>
      <c r="S78" s="19" t="s">
        <v>30</v>
      </c>
      <c r="T78" s="20">
        <f>((K79+L80)/(J79+K80))</f>
        <v>0.11273938543754829</v>
      </c>
      <c r="U78" s="16" t="s">
        <v>30</v>
      </c>
      <c r="V78" s="21">
        <f>((K79+K80)/(G79+G80))</f>
        <v>0.38532817762501465</v>
      </c>
      <c r="W78" s="16" t="s">
        <v>30</v>
      </c>
      <c r="X78" s="19" t="s">
        <v>30</v>
      </c>
      <c r="Y78" s="35">
        <f>(Y79+Y80)</f>
        <v>291019524</v>
      </c>
      <c r="Z78" s="52" t="s">
        <v>30</v>
      </c>
      <c r="AA78" s="19" t="s">
        <v>30</v>
      </c>
      <c r="AB78" s="77"/>
    </row>
    <row r="79" spans="1:28" ht="18" customHeight="1" thickBot="1" x14ac:dyDescent="0.25">
      <c r="B79" s="38"/>
      <c r="C79" s="53" t="s">
        <v>127</v>
      </c>
      <c r="D79" s="55">
        <v>45044</v>
      </c>
      <c r="E79" s="22">
        <v>0.1</v>
      </c>
      <c r="F79" s="46">
        <v>167645335</v>
      </c>
      <c r="G79" s="46">
        <v>263007335</v>
      </c>
      <c r="H79" s="46">
        <v>22135573</v>
      </c>
      <c r="I79" s="46">
        <v>157497573</v>
      </c>
      <c r="J79" s="46">
        <v>105509762</v>
      </c>
      <c r="K79" s="46">
        <v>27984183</v>
      </c>
      <c r="L79" s="46">
        <v>2424261</v>
      </c>
      <c r="M79" s="23">
        <f>IF(ISERROR(SUM(F79/H79)),0,SUM(F79/H79))</f>
        <v>7.5735710568685075</v>
      </c>
      <c r="N79" s="81" t="s">
        <v>30</v>
      </c>
      <c r="O79" s="30">
        <f>IF(ISERROR(SUM(I79/G79)),0,SUM(I79/G79))</f>
        <v>0.59883338614871706</v>
      </c>
      <c r="P79" s="81" t="s">
        <v>30</v>
      </c>
      <c r="Q79" s="25">
        <f>IF(ISERROR(SUM(K79/L79)),0,SUM(K79/L79))</f>
        <v>11.543387036296835</v>
      </c>
      <c r="R79" s="81" t="s">
        <v>30</v>
      </c>
      <c r="S79" s="26" t="s">
        <v>30</v>
      </c>
      <c r="T79" s="33">
        <f>IF(ISERROR(SUM(K79/J79)),0,SUM(K79/J79))</f>
        <v>0.26522837763580587</v>
      </c>
      <c r="U79" s="81" t="s">
        <v>30</v>
      </c>
      <c r="V79" s="27">
        <f>IF(ISERROR(SUM(K79/G79)),0,SUM(K79/G79))</f>
        <v>0.10640077015342557</v>
      </c>
      <c r="W79" s="81" t="s">
        <v>30</v>
      </c>
      <c r="X79" s="26" t="s">
        <v>30</v>
      </c>
      <c r="Y79" s="40">
        <f>F79-H79</f>
        <v>145509762</v>
      </c>
      <c r="Z79" s="82" t="s">
        <v>30</v>
      </c>
      <c r="AA79" s="26" t="s">
        <v>30</v>
      </c>
      <c r="AB79" s="78"/>
    </row>
    <row r="80" spans="1:28" ht="18" customHeight="1" thickBot="1" x14ac:dyDescent="0.25">
      <c r="B80" s="79"/>
      <c r="C80" s="83" t="s">
        <v>128</v>
      </c>
      <c r="D80" s="84">
        <v>45044</v>
      </c>
      <c r="E80" s="28">
        <v>0.9</v>
      </c>
      <c r="F80" s="151">
        <v>771115299</v>
      </c>
      <c r="G80" s="151">
        <v>771115299</v>
      </c>
      <c r="H80" s="152">
        <v>200781284</v>
      </c>
      <c r="I80" s="152">
        <v>200781284</v>
      </c>
      <c r="J80" s="153">
        <v>570334015</v>
      </c>
      <c r="K80" s="151">
        <v>370492407</v>
      </c>
      <c r="L80" s="151">
        <v>25680009</v>
      </c>
      <c r="M80" s="29">
        <f>IF(ISERROR(SUM(F80/H80)),0,SUM(F80/H80))</f>
        <v>3.8405736014717387</v>
      </c>
      <c r="N80" s="85" t="s">
        <v>30</v>
      </c>
      <c r="O80" s="30">
        <f>IF(ISERROR(SUM(I80/G80)),0,SUM(I80/G80))</f>
        <v>0.26037777263708523</v>
      </c>
      <c r="P80" s="85" t="s">
        <v>30</v>
      </c>
      <c r="Q80" s="25">
        <f>IF(ISERROR(SUM(K80/L80)),0,SUM(K80/L80))</f>
        <v>14.42726935960186</v>
      </c>
      <c r="R80" s="85" t="s">
        <v>30</v>
      </c>
      <c r="S80" s="32" t="s">
        <v>30</v>
      </c>
      <c r="T80" s="33">
        <f>IF(ISERROR(SUM(K80/J80)),0,SUM(K80/J80))</f>
        <v>0.64960601552057173</v>
      </c>
      <c r="U80" s="85" t="s">
        <v>30</v>
      </c>
      <c r="V80" s="33">
        <f>IF(ISERROR(SUM(K80/G80)),0,SUM(K80/G80))</f>
        <v>0.48046304810767343</v>
      </c>
      <c r="W80" s="85" t="s">
        <v>30</v>
      </c>
      <c r="X80" s="32" t="s">
        <v>30</v>
      </c>
      <c r="Y80" s="41">
        <f>F79-H79</f>
        <v>145509762</v>
      </c>
      <c r="Z80" s="86" t="s">
        <v>30</v>
      </c>
      <c r="AA80" s="32" t="s">
        <v>30</v>
      </c>
      <c r="AB80" s="80"/>
    </row>
    <row r="81" spans="1:28" ht="18" customHeight="1" x14ac:dyDescent="0.2">
      <c r="A81" s="154" t="s">
        <v>100</v>
      </c>
      <c r="B81" s="14">
        <v>26</v>
      </c>
      <c r="C81" s="15" t="s">
        <v>129</v>
      </c>
      <c r="D81" s="15"/>
      <c r="E81" s="74"/>
      <c r="F81" s="75"/>
      <c r="G81" s="75"/>
      <c r="H81" s="75"/>
      <c r="I81" s="75"/>
      <c r="J81" s="75"/>
      <c r="K81" s="75"/>
      <c r="L81" s="75"/>
      <c r="M81" s="34">
        <f>((F82+F83)/(H82+H83))</f>
        <v>9.1523348061280387</v>
      </c>
      <c r="N81" s="16" t="s">
        <v>30</v>
      </c>
      <c r="O81" s="17">
        <f>((I82+I83)/(G82+G83))</f>
        <v>0.65070432027839475</v>
      </c>
      <c r="P81" s="16" t="s">
        <v>30</v>
      </c>
      <c r="Q81" s="18">
        <f>((K82+K83)/(L82+L83))</f>
        <v>21.725984651085433</v>
      </c>
      <c r="R81" s="16" t="s">
        <v>30</v>
      </c>
      <c r="S81" s="19" t="s">
        <v>30</v>
      </c>
      <c r="T81" s="20">
        <f>((K82+L83)/(J82+K83))</f>
        <v>0.45612989539432286</v>
      </c>
      <c r="U81" s="16" t="s">
        <v>30</v>
      </c>
      <c r="V81" s="21">
        <f>((K82+K83)/(G82+G83))</f>
        <v>0.16161228400125063</v>
      </c>
      <c r="W81" s="16" t="s">
        <v>30</v>
      </c>
      <c r="X81" s="19" t="s">
        <v>30</v>
      </c>
      <c r="Y81" s="35">
        <f>(Y82+Y83)</f>
        <v>23909618000</v>
      </c>
      <c r="Z81" s="52" t="s">
        <v>30</v>
      </c>
      <c r="AA81" s="19" t="s">
        <v>30</v>
      </c>
      <c r="AB81" s="77"/>
    </row>
    <row r="82" spans="1:28" ht="18" customHeight="1" thickBot="1" x14ac:dyDescent="0.25">
      <c r="B82" s="38"/>
      <c r="C82" s="53" t="s">
        <v>62</v>
      </c>
      <c r="D82" s="55">
        <v>45016</v>
      </c>
      <c r="E82" s="22">
        <v>0.9</v>
      </c>
      <c r="F82" s="46">
        <v>13420620000</v>
      </c>
      <c r="G82" s="46">
        <v>16869470000</v>
      </c>
      <c r="H82" s="46">
        <v>1465811000</v>
      </c>
      <c r="I82" s="46">
        <v>11031702000</v>
      </c>
      <c r="J82" s="46">
        <v>5837768000</v>
      </c>
      <c r="K82" s="46">
        <v>2687968000</v>
      </c>
      <c r="L82" s="46">
        <v>126263000</v>
      </c>
      <c r="M82" s="23">
        <f>IF(ISERROR(SUM(F82/H82)),0,SUM(F82/H82))</f>
        <v>9.1557642833898782</v>
      </c>
      <c r="N82" s="81" t="s">
        <v>30</v>
      </c>
      <c r="O82" s="30">
        <f>IF(ISERROR(SUM(I82/G82)),0,SUM(I82/G82))</f>
        <v>0.65394478901826791</v>
      </c>
      <c r="P82" s="81" t="s">
        <v>30</v>
      </c>
      <c r="Q82" s="25">
        <f>IF(ISERROR(SUM(K82/L82)),0,SUM(K82/L82))</f>
        <v>21.288643545615106</v>
      </c>
      <c r="R82" s="81" t="s">
        <v>30</v>
      </c>
      <c r="S82" s="26" t="s">
        <v>30</v>
      </c>
      <c r="T82" s="27">
        <f>IF(ISERROR(SUM(K82/J82)),0,SUM(K82/J82))</f>
        <v>0.46044447124311894</v>
      </c>
      <c r="U82" s="81" t="s">
        <v>30</v>
      </c>
      <c r="V82" s="65">
        <f>IF(ISERROR(SUM(K82/G82)),0,SUM(K82/G82))</f>
        <v>0.1593392086414096</v>
      </c>
      <c r="W82" s="81" t="s">
        <v>30</v>
      </c>
      <c r="X82" s="26" t="s">
        <v>30</v>
      </c>
      <c r="Y82" s="40">
        <f>F82-H82</f>
        <v>11954809000</v>
      </c>
      <c r="Z82" s="82" t="s">
        <v>30</v>
      </c>
      <c r="AA82" s="26" t="s">
        <v>30</v>
      </c>
      <c r="AB82" s="78"/>
    </row>
    <row r="83" spans="1:28" ht="18" customHeight="1" thickBot="1" x14ac:dyDescent="0.25">
      <c r="B83" s="79"/>
      <c r="C83" s="83" t="s">
        <v>130</v>
      </c>
      <c r="D83" s="84">
        <v>45019</v>
      </c>
      <c r="E83" s="28">
        <v>0.1</v>
      </c>
      <c r="F83" s="151">
        <v>62261000</v>
      </c>
      <c r="G83" s="151">
        <v>104413000</v>
      </c>
      <c r="H83" s="152">
        <v>7352000</v>
      </c>
      <c r="I83" s="152">
        <v>13277000</v>
      </c>
      <c r="J83" s="153">
        <v>91136000</v>
      </c>
      <c r="K83" s="151">
        <v>55220000</v>
      </c>
      <c r="L83" s="93">
        <v>0</v>
      </c>
      <c r="M83" s="29">
        <f>IF(ISERROR(SUM(F83/H83)),0,SUM(F83/H83))</f>
        <v>8.468579978237214</v>
      </c>
      <c r="N83" s="85" t="s">
        <v>30</v>
      </c>
      <c r="O83" s="30">
        <f>IF(ISERROR(SUM(I83/G83)),0,SUM(I83/G83))</f>
        <v>0.12715849558962963</v>
      </c>
      <c r="P83" s="85" t="s">
        <v>30</v>
      </c>
      <c r="Q83" s="147" t="s">
        <v>40</v>
      </c>
      <c r="R83" s="85" t="s">
        <v>30</v>
      </c>
      <c r="S83" s="32" t="s">
        <v>30</v>
      </c>
      <c r="T83" s="33">
        <f>IF(ISERROR(SUM(K83/J83)),0,SUM(K83/J83))</f>
        <v>0.605907654494382</v>
      </c>
      <c r="U83" s="85" t="s">
        <v>30</v>
      </c>
      <c r="V83" s="65">
        <f>IF(ISERROR(SUM(K83/G83)),0,SUM(K83/G83))</f>
        <v>0.52886134868263535</v>
      </c>
      <c r="W83" s="85" t="s">
        <v>30</v>
      </c>
      <c r="X83" s="32" t="s">
        <v>30</v>
      </c>
      <c r="Y83" s="41">
        <f>F82-H82</f>
        <v>11954809000</v>
      </c>
      <c r="Z83" s="86" t="s">
        <v>30</v>
      </c>
      <c r="AA83" s="32" t="s">
        <v>30</v>
      </c>
      <c r="AB83" s="80"/>
    </row>
    <row r="84" spans="1:28" ht="18" customHeight="1" x14ac:dyDescent="0.2">
      <c r="A84" s="154" t="s">
        <v>100</v>
      </c>
      <c r="B84" s="14">
        <v>27</v>
      </c>
      <c r="C84" s="15" t="s">
        <v>131</v>
      </c>
      <c r="D84" s="15"/>
      <c r="E84" s="74"/>
      <c r="F84" s="112"/>
      <c r="G84" s="112"/>
      <c r="H84" s="112"/>
      <c r="I84" s="112"/>
      <c r="J84" s="112"/>
      <c r="K84" s="112"/>
      <c r="L84" s="112"/>
      <c r="M84" s="34">
        <f>((F85+F86)/(H85+H86))</f>
        <v>135.73585284313725</v>
      </c>
      <c r="N84" s="16" t="s">
        <v>30</v>
      </c>
      <c r="O84" s="17">
        <f>((I85+I86)/(G85+G86))</f>
        <v>0.10366650482569902</v>
      </c>
      <c r="P84" s="16" t="s">
        <v>30</v>
      </c>
      <c r="Q84" s="18">
        <f>((K85+K86)/(L85+L86))</f>
        <v>217.60387954545453</v>
      </c>
      <c r="R84" s="16" t="s">
        <v>30</v>
      </c>
      <c r="S84" s="19" t="s">
        <v>30</v>
      </c>
      <c r="T84" s="20">
        <f>((K85+K86)/(J85+J86))</f>
        <v>0.19895522929518836</v>
      </c>
      <c r="U84" s="16" t="s">
        <v>30</v>
      </c>
      <c r="V84" s="21">
        <f>((K85+K86)/(G85+G86))</f>
        <v>0.17833023605736067</v>
      </c>
      <c r="W84" s="16" t="s">
        <v>30</v>
      </c>
      <c r="X84" s="19" t="s">
        <v>30</v>
      </c>
      <c r="Y84" s="35">
        <f>(Y85+Y86)</f>
        <v>1374305699</v>
      </c>
      <c r="Z84" s="52" t="s">
        <v>30</v>
      </c>
      <c r="AA84" s="19" t="s">
        <v>30</v>
      </c>
      <c r="AB84" s="77"/>
    </row>
    <row r="85" spans="1:28" ht="18" customHeight="1" x14ac:dyDescent="0.2">
      <c r="B85" s="38"/>
      <c r="C85" s="141" t="s">
        <v>46</v>
      </c>
      <c r="D85" s="139">
        <v>45071</v>
      </c>
      <c r="E85" s="140">
        <v>0.9</v>
      </c>
      <c r="F85" s="58">
        <v>706700000</v>
      </c>
      <c r="G85" s="58">
        <v>2006700000</v>
      </c>
      <c r="H85" s="58">
        <v>10200000</v>
      </c>
      <c r="I85" s="58">
        <v>10200000</v>
      </c>
      <c r="J85" s="58">
        <v>1996500000</v>
      </c>
      <c r="K85" s="58">
        <v>281800000</v>
      </c>
      <c r="L85" s="58">
        <v>2200000</v>
      </c>
      <c r="M85" s="23">
        <f>IF(ISERROR(SUM(F85/H85)),0,SUM(F85/H85))</f>
        <v>69.284313725490193</v>
      </c>
      <c r="N85" s="81" t="s">
        <v>30</v>
      </c>
      <c r="O85" s="24">
        <f>IF(ISERROR(SUM(I85/G85)),0,SUM(I85/G85))</f>
        <v>5.0829720436537601E-3</v>
      </c>
      <c r="P85" s="81" t="s">
        <v>30</v>
      </c>
      <c r="Q85" s="25">
        <f>IF(ISERROR(SUM(K85/L85)),0,SUM(K85/L85))</f>
        <v>128.09090909090909</v>
      </c>
      <c r="R85" s="81" t="s">
        <v>30</v>
      </c>
      <c r="S85" s="26" t="s">
        <v>30</v>
      </c>
      <c r="T85" s="27">
        <f>IF(ISERROR(SUM(K85/J85)),0,SUM(K85/J85))</f>
        <v>0.14114700726270973</v>
      </c>
      <c r="U85" s="81" t="s">
        <v>30</v>
      </c>
      <c r="V85" s="27">
        <f>IF(ISERROR(SUM(K85/G85)),0,SUM(K85/G85))</f>
        <v>0.14042956097074799</v>
      </c>
      <c r="W85" s="81" t="s">
        <v>30</v>
      </c>
      <c r="X85" s="26" t="s">
        <v>30</v>
      </c>
      <c r="Y85" s="40">
        <f>F85-H85</f>
        <v>696500000</v>
      </c>
      <c r="Z85" s="82" t="s">
        <v>30</v>
      </c>
      <c r="AA85" s="26" t="s">
        <v>30</v>
      </c>
      <c r="AB85" s="78"/>
    </row>
    <row r="86" spans="1:28" ht="18" customHeight="1" thickBot="1" x14ac:dyDescent="0.25">
      <c r="B86" s="79"/>
      <c r="C86" s="83" t="s">
        <v>68</v>
      </c>
      <c r="D86" s="137">
        <v>45055</v>
      </c>
      <c r="E86" s="28">
        <v>0.1</v>
      </c>
      <c r="F86" s="138">
        <v>677805699</v>
      </c>
      <c r="G86" s="138">
        <v>677805699</v>
      </c>
      <c r="H86" s="93">
        <v>0</v>
      </c>
      <c r="I86" s="93">
        <v>268093323</v>
      </c>
      <c r="J86" s="93">
        <v>409712376</v>
      </c>
      <c r="K86" s="93">
        <v>196928535</v>
      </c>
      <c r="L86" s="93">
        <v>0</v>
      </c>
      <c r="M86" s="147" t="s">
        <v>40</v>
      </c>
      <c r="N86" s="85" t="s">
        <v>30</v>
      </c>
      <c r="O86" s="30">
        <f>IF(ISERROR(SUM(I86/G86)),0,SUM(I86/G86))</f>
        <v>0.39553123173135196</v>
      </c>
      <c r="P86" s="85" t="s">
        <v>30</v>
      </c>
      <c r="Q86" s="166" t="s">
        <v>138</v>
      </c>
      <c r="R86" s="85" t="s">
        <v>30</v>
      </c>
      <c r="S86" s="32" t="s">
        <v>30</v>
      </c>
      <c r="T86" s="33">
        <f>IF(ISERROR(SUM(K86/J86)),0,SUM(K86/J86))</f>
        <v>0.48065068700780472</v>
      </c>
      <c r="U86" s="85" t="s">
        <v>30</v>
      </c>
      <c r="V86" s="33">
        <f>IF(ISERROR(SUM(K86/G86)),0,SUM(K86/G86))</f>
        <v>0.29053832874308716</v>
      </c>
      <c r="W86" s="85" t="s">
        <v>30</v>
      </c>
      <c r="X86" s="32" t="s">
        <v>30</v>
      </c>
      <c r="Y86" s="41">
        <f>F86-H86</f>
        <v>677805699</v>
      </c>
      <c r="Z86" s="86" t="s">
        <v>30</v>
      </c>
      <c r="AA86" s="32" t="s">
        <v>30</v>
      </c>
      <c r="AB86" s="80"/>
    </row>
    <row r="87" spans="1:28" ht="18" customHeight="1" thickBot="1" x14ac:dyDescent="0.25">
      <c r="A87" s="154" t="s">
        <v>80</v>
      </c>
      <c r="B87" s="14">
        <v>28</v>
      </c>
      <c r="C87" s="15" t="s">
        <v>147</v>
      </c>
      <c r="D87" s="110"/>
      <c r="E87" s="120"/>
      <c r="F87" s="75"/>
      <c r="G87" s="75"/>
      <c r="H87" s="75"/>
      <c r="I87" s="75"/>
      <c r="J87" s="75"/>
      <c r="K87" s="75"/>
      <c r="L87" s="75"/>
      <c r="M87" s="34">
        <f>M88</f>
        <v>0</v>
      </c>
      <c r="N87" s="142" t="s">
        <v>79</v>
      </c>
      <c r="O87" s="17">
        <f>O88</f>
        <v>0</v>
      </c>
      <c r="P87" s="142" t="s">
        <v>79</v>
      </c>
      <c r="Q87" s="102">
        <f>Q88</f>
        <v>0</v>
      </c>
      <c r="R87" s="142" t="s">
        <v>79</v>
      </c>
      <c r="S87" s="142" t="s">
        <v>79</v>
      </c>
      <c r="T87" s="103">
        <f>T88</f>
        <v>0</v>
      </c>
      <c r="U87" s="142" t="s">
        <v>79</v>
      </c>
      <c r="V87" s="103">
        <f>V88</f>
        <v>0</v>
      </c>
      <c r="W87" s="142" t="s">
        <v>79</v>
      </c>
      <c r="X87" s="19" t="s">
        <v>30</v>
      </c>
      <c r="Y87" s="76">
        <f>Y88</f>
        <v>0</v>
      </c>
      <c r="Z87" s="142" t="s">
        <v>79</v>
      </c>
      <c r="AA87" s="142" t="s">
        <v>79</v>
      </c>
      <c r="AB87" s="210" t="s">
        <v>146</v>
      </c>
    </row>
    <row r="88" spans="1:28" ht="18" customHeight="1" thickBot="1" x14ac:dyDescent="0.25">
      <c r="B88" s="111"/>
      <c r="C88" s="95" t="s">
        <v>147</v>
      </c>
      <c r="D88" s="105"/>
      <c r="E88" s="36"/>
      <c r="F88" s="62"/>
      <c r="G88" s="62"/>
      <c r="H88" s="62"/>
      <c r="I88" s="62"/>
      <c r="J88" s="62"/>
      <c r="K88" s="62"/>
      <c r="L88" s="62"/>
      <c r="M88" s="37">
        <f>IF(ISERROR(SUM(F88/H88)),0,SUM(F88/H88))</f>
        <v>0</v>
      </c>
      <c r="N88" s="142" t="s">
        <v>79</v>
      </c>
      <c r="O88" s="63">
        <f>IF(ISERROR(SUM(I88/G88)),0,SUM(I88/G88))</f>
        <v>0</v>
      </c>
      <c r="P88" s="142" t="s">
        <v>79</v>
      </c>
      <c r="Q88" s="64">
        <f>IF(ISERROR(SUM(K88/L88)),0,SUM(K88/L88))</f>
        <v>0</v>
      </c>
      <c r="R88" s="142" t="s">
        <v>79</v>
      </c>
      <c r="S88" s="142" t="s">
        <v>79</v>
      </c>
      <c r="T88" s="65">
        <f>IF(ISERROR(SUM(K88/J88)),0,SUM(K88/J88))</f>
        <v>0</v>
      </c>
      <c r="U88" s="142" t="s">
        <v>79</v>
      </c>
      <c r="V88" s="65">
        <f>IF(ISERROR(SUM(K88/G88)),0,SUM(K88/G88))</f>
        <v>0</v>
      </c>
      <c r="W88" s="142" t="s">
        <v>79</v>
      </c>
      <c r="X88" s="98" t="s">
        <v>30</v>
      </c>
      <c r="Y88" s="66">
        <f>F88-H88</f>
        <v>0</v>
      </c>
      <c r="Z88" s="142" t="s">
        <v>79</v>
      </c>
      <c r="AA88" s="142" t="s">
        <v>79</v>
      </c>
      <c r="AB88" s="211"/>
    </row>
    <row r="89" spans="1:28" ht="18" customHeight="1" x14ac:dyDescent="0.2">
      <c r="A89" s="154" t="s">
        <v>95</v>
      </c>
      <c r="B89" s="14">
        <v>29</v>
      </c>
      <c r="C89" s="126" t="s">
        <v>139</v>
      </c>
      <c r="D89" s="15"/>
      <c r="E89" s="120"/>
      <c r="F89" s="75"/>
      <c r="G89" s="75"/>
      <c r="H89" s="75"/>
      <c r="I89" s="75"/>
      <c r="J89" s="75"/>
      <c r="K89" s="75"/>
      <c r="L89" s="75"/>
      <c r="M89" s="34">
        <f>((F90+F91+F92)/(H90+H91+H92))</f>
        <v>41.822867711795439</v>
      </c>
      <c r="N89" s="16" t="s">
        <v>30</v>
      </c>
      <c r="O89" s="17">
        <f>((I90+I91+I92)/(G90+G91+G92))</f>
        <v>7.0070708949059535E-2</v>
      </c>
      <c r="P89" s="16" t="s">
        <v>30</v>
      </c>
      <c r="Q89" s="18">
        <f>((K90+K91+K92)/(L90+L91+L92))</f>
        <v>519.60828383780108</v>
      </c>
      <c r="R89" s="16" t="s">
        <v>30</v>
      </c>
      <c r="S89" s="19" t="s">
        <v>30</v>
      </c>
      <c r="T89" s="20">
        <f>((K90+K91+K92)/(J90+J91+J92))</f>
        <v>0.17601590583217022</v>
      </c>
      <c r="U89" s="16" t="s">
        <v>30</v>
      </c>
      <c r="V89" s="21">
        <f>((K90+K91+K92)/(G90+G91+G92))</f>
        <v>0.16368234652419916</v>
      </c>
      <c r="W89" s="16" t="s">
        <v>30</v>
      </c>
      <c r="X89" s="19" t="s">
        <v>30</v>
      </c>
      <c r="Y89" s="35">
        <f>(Y90+Y91+Y92)</f>
        <v>2426509134</v>
      </c>
      <c r="Z89" s="52" t="s">
        <v>30</v>
      </c>
      <c r="AA89" s="19" t="s">
        <v>30</v>
      </c>
      <c r="AB89" s="77"/>
    </row>
    <row r="90" spans="1:28" ht="18" customHeight="1" x14ac:dyDescent="0.2">
      <c r="B90" s="38"/>
      <c r="C90" s="130" t="s">
        <v>140</v>
      </c>
      <c r="D90" s="155">
        <v>45008</v>
      </c>
      <c r="E90" s="22">
        <v>0.6</v>
      </c>
      <c r="F90" s="46">
        <v>297814523</v>
      </c>
      <c r="G90" s="46">
        <v>618136413</v>
      </c>
      <c r="H90" s="134">
        <v>27704410</v>
      </c>
      <c r="I90" s="134">
        <v>67657259</v>
      </c>
      <c r="J90" s="134">
        <v>550479154</v>
      </c>
      <c r="K90" s="46">
        <v>107985058</v>
      </c>
      <c r="L90" s="46">
        <v>179180</v>
      </c>
      <c r="M90" s="23">
        <f>IF(ISERROR(SUM(F90/H90)),0,SUM(F90/H90))</f>
        <v>10.749715406319789</v>
      </c>
      <c r="N90" s="81" t="s">
        <v>30</v>
      </c>
      <c r="O90" s="24">
        <f>IF(ISERROR(SUM(I90/G90)),0,SUM(I90/G90))</f>
        <v>0.10945360534843625</v>
      </c>
      <c r="P90" s="81" t="s">
        <v>30</v>
      </c>
      <c r="Q90" s="167">
        <f>IF(ISERROR(SUM(K90/L90)),0,SUM(K90/L90))</f>
        <v>602.66245116642483</v>
      </c>
      <c r="R90" s="81" t="s">
        <v>30</v>
      </c>
      <c r="S90" s="26" t="s">
        <v>30</v>
      </c>
      <c r="T90" s="27">
        <f>IF(ISERROR(SUM(K90/J90)),0,SUM(K90/J90))</f>
        <v>0.19616557178475827</v>
      </c>
      <c r="U90" s="81" t="s">
        <v>30</v>
      </c>
      <c r="V90" s="27">
        <f>IF(ISERROR(SUM(K90/G90)),0,SUM(K90/G90))</f>
        <v>0.17469454270767898</v>
      </c>
      <c r="W90" s="81" t="s">
        <v>30</v>
      </c>
      <c r="X90" s="26" t="s">
        <v>30</v>
      </c>
      <c r="Y90" s="40">
        <f>F90-H90</f>
        <v>270110113</v>
      </c>
      <c r="Z90" s="82" t="s">
        <v>30</v>
      </c>
      <c r="AA90" s="26" t="s">
        <v>30</v>
      </c>
      <c r="AB90" s="78"/>
    </row>
    <row r="91" spans="1:28" ht="21" customHeight="1" x14ac:dyDescent="0.2">
      <c r="B91" s="127"/>
      <c r="C91" s="129" t="s">
        <v>142</v>
      </c>
      <c r="D91" s="55">
        <v>45020</v>
      </c>
      <c r="E91" s="22">
        <v>0.3</v>
      </c>
      <c r="F91" s="46">
        <v>523179302</v>
      </c>
      <c r="G91" s="46">
        <v>809377712</v>
      </c>
      <c r="H91" s="46">
        <v>23536872</v>
      </c>
      <c r="I91" s="46">
        <v>140835597</v>
      </c>
      <c r="J91" s="46">
        <v>668542115</v>
      </c>
      <c r="K91" s="46">
        <v>279265519</v>
      </c>
      <c r="L91" s="46">
        <v>794982</v>
      </c>
      <c r="M91" s="23">
        <f>IF(ISERROR(SUM(F91/H91)),0,SUM(F91/H91))</f>
        <v>22.228072702269017</v>
      </c>
      <c r="N91" s="81" t="s">
        <v>30</v>
      </c>
      <c r="O91" s="24">
        <f>IF(ISERROR(SUM(I91/G91)),0,SUM(I91/G91))</f>
        <v>0.1740047877671235</v>
      </c>
      <c r="P91" s="81" t="s">
        <v>30</v>
      </c>
      <c r="Q91" s="167">
        <f>IF(ISERROR(SUM(K91/L91)),0,SUM(K91/L91))</f>
        <v>351.28533602018661</v>
      </c>
      <c r="R91" s="81" t="s">
        <v>30</v>
      </c>
      <c r="S91" s="26" t="s">
        <v>30</v>
      </c>
      <c r="T91" s="27">
        <f>IF(ISERROR(SUM(K91/J91)),0,SUM(K91/J91))</f>
        <v>0.41772315121837911</v>
      </c>
      <c r="U91" s="81" t="s">
        <v>30</v>
      </c>
      <c r="V91" s="27">
        <f>IF(ISERROR(SUM(K91/G91)),0,SUM(K91/G91))</f>
        <v>0.345037322945211</v>
      </c>
      <c r="W91" s="81" t="s">
        <v>30</v>
      </c>
      <c r="X91" s="26" t="s">
        <v>30</v>
      </c>
      <c r="Y91" s="40">
        <f>F91-H91</f>
        <v>499642430</v>
      </c>
      <c r="Z91" s="82" t="s">
        <v>30</v>
      </c>
      <c r="AA91" s="26" t="s">
        <v>30</v>
      </c>
      <c r="AB91" s="78"/>
    </row>
    <row r="92" spans="1:28" ht="18" customHeight="1" thickBot="1" x14ac:dyDescent="0.25">
      <c r="B92" s="79"/>
      <c r="C92" s="128" t="s">
        <v>141</v>
      </c>
      <c r="D92" s="121">
        <v>45055</v>
      </c>
      <c r="E92" s="122">
        <v>0.1</v>
      </c>
      <c r="F92" s="125">
        <v>1664955257</v>
      </c>
      <c r="G92" s="125">
        <v>1664955257</v>
      </c>
      <c r="H92" s="125">
        <v>8198666</v>
      </c>
      <c r="I92" s="125">
        <v>8198666</v>
      </c>
      <c r="J92" s="125">
        <v>1656756591</v>
      </c>
      <c r="K92" s="125">
        <v>118932068</v>
      </c>
      <c r="L92" s="125">
        <v>0</v>
      </c>
      <c r="M92" s="29">
        <f>IF(ISERROR(SUM(F92/H92)),0,SUM(F92/H92))</f>
        <v>203.07636108118078</v>
      </c>
      <c r="N92" s="85" t="s">
        <v>30</v>
      </c>
      <c r="O92" s="30">
        <f>IF(ISERROR(SUM(I92/G92)),0,SUM(I92/G92))</f>
        <v>4.9242560516447563E-3</v>
      </c>
      <c r="P92" s="85" t="s">
        <v>30</v>
      </c>
      <c r="Q92" s="167" t="s">
        <v>40</v>
      </c>
      <c r="R92" s="85" t="s">
        <v>30</v>
      </c>
      <c r="S92" s="32" t="s">
        <v>30</v>
      </c>
      <c r="T92" s="33">
        <f>IF(ISERROR(SUM(K92/J92)),0,SUM(K92/J92))</f>
        <v>7.1786084115237417E-2</v>
      </c>
      <c r="U92" s="85" t="s">
        <v>30</v>
      </c>
      <c r="V92" s="33">
        <f>IF(ISERROR(SUM(K92/G92)),0,SUM(K92/G92))</f>
        <v>7.1432591056109079E-2</v>
      </c>
      <c r="W92" s="85" t="s">
        <v>30</v>
      </c>
      <c r="X92" s="32" t="s">
        <v>30</v>
      </c>
      <c r="Y92" s="41">
        <f>F92-H92</f>
        <v>1656756591</v>
      </c>
      <c r="Z92" s="86" t="s">
        <v>30</v>
      </c>
      <c r="AA92" s="32" t="s">
        <v>30</v>
      </c>
      <c r="AB92" s="80"/>
    </row>
    <row r="93" spans="1:28" ht="18" customHeight="1" x14ac:dyDescent="0.2">
      <c r="A93" s="154" t="s">
        <v>95</v>
      </c>
      <c r="B93" s="172">
        <v>30</v>
      </c>
      <c r="C93" s="150" t="s">
        <v>133</v>
      </c>
      <c r="D93" s="119"/>
      <c r="E93" s="145"/>
      <c r="F93" s="87"/>
      <c r="G93" s="87"/>
      <c r="H93" s="87"/>
      <c r="I93" s="87"/>
      <c r="J93" s="87"/>
      <c r="K93" s="87"/>
      <c r="L93" s="87"/>
      <c r="M93" s="67">
        <f>((F94+F95+F96)/(H94+H95+H96))</f>
        <v>3.9102374827164059</v>
      </c>
      <c r="N93" s="68" t="s">
        <v>30</v>
      </c>
      <c r="O93" s="69">
        <f>((I94+I95+I96)/(G94+G95+G96))</f>
        <v>0.41155100041967319</v>
      </c>
      <c r="P93" s="68" t="s">
        <v>30</v>
      </c>
      <c r="Q93" s="146">
        <f>((K94+K95+K96)/(L94+L95+L96))</f>
        <v>12.93534489382367</v>
      </c>
      <c r="R93" s="68" t="s">
        <v>30</v>
      </c>
      <c r="S93" s="70" t="s">
        <v>30</v>
      </c>
      <c r="T93" s="71">
        <f>((K94+K95+K96)/(J94+J95+J96))</f>
        <v>0.21386336956226931</v>
      </c>
      <c r="U93" s="68" t="s">
        <v>30</v>
      </c>
      <c r="V93" s="72">
        <f>((K94+K95+K96)/(G94+G95+G96))</f>
        <v>0.12584768586579509</v>
      </c>
      <c r="W93" s="68" t="s">
        <v>30</v>
      </c>
      <c r="X93" s="70" t="s">
        <v>30</v>
      </c>
      <c r="Y93" s="109">
        <f>(Y94+Y95+Y96)</f>
        <v>3705033605.4000001</v>
      </c>
      <c r="Z93" s="73" t="s">
        <v>30</v>
      </c>
      <c r="AA93" s="70" t="s">
        <v>30</v>
      </c>
      <c r="AB93" s="116"/>
    </row>
    <row r="94" spans="1:28" ht="18" customHeight="1" x14ac:dyDescent="0.2">
      <c r="B94" s="173"/>
      <c r="C94" s="130" t="s">
        <v>132</v>
      </c>
      <c r="D94" s="155">
        <v>45181</v>
      </c>
      <c r="E94" s="22">
        <v>0.1</v>
      </c>
      <c r="F94" s="46">
        <v>69627978</v>
      </c>
      <c r="G94" s="46">
        <v>69627978</v>
      </c>
      <c r="H94" s="134">
        <v>33317700.600000001</v>
      </c>
      <c r="I94" s="134">
        <v>33317700.600000001</v>
      </c>
      <c r="J94" s="134">
        <v>36310277.399999999</v>
      </c>
      <c r="K94" s="46">
        <v>3174706</v>
      </c>
      <c r="L94" s="46">
        <v>0</v>
      </c>
      <c r="M94" s="23">
        <f>IF(ISERROR(SUM(F94/H94)),0,SUM(F94/H94))</f>
        <v>2.089819427694839</v>
      </c>
      <c r="N94" s="81" t="s">
        <v>30</v>
      </c>
      <c r="O94" s="24">
        <f>IF(ISERROR(SUM(I94/G94)),0,SUM(I94/G94))</f>
        <v>0.47851024196049469</v>
      </c>
      <c r="P94" s="81" t="s">
        <v>30</v>
      </c>
      <c r="Q94" s="167" t="s">
        <v>40</v>
      </c>
      <c r="R94" s="81" t="s">
        <v>30</v>
      </c>
      <c r="S94" s="26" t="s">
        <v>30</v>
      </c>
      <c r="T94" s="27">
        <f>IF(ISERROR(SUM(K94/J94)),0,SUM(K94/J94))</f>
        <v>8.7432711268683405E-2</v>
      </c>
      <c r="U94" s="81" t="s">
        <v>30</v>
      </c>
      <c r="V94" s="27">
        <f>IF(ISERROR(SUM(K94/G94)),0,SUM(K94/G94))</f>
        <v>4.5595263444243632E-2</v>
      </c>
      <c r="W94" s="81" t="s">
        <v>30</v>
      </c>
      <c r="X94" s="26" t="s">
        <v>30</v>
      </c>
      <c r="Y94" s="40">
        <f>F94-H94</f>
        <v>36310277.399999999</v>
      </c>
      <c r="Z94" s="82" t="s">
        <v>30</v>
      </c>
      <c r="AA94" s="26" t="s">
        <v>30</v>
      </c>
      <c r="AB94" s="78"/>
    </row>
    <row r="95" spans="1:28" ht="21" customHeight="1" x14ac:dyDescent="0.2">
      <c r="B95" s="127"/>
      <c r="C95" s="129" t="s">
        <v>134</v>
      </c>
      <c r="D95" s="55">
        <v>45055</v>
      </c>
      <c r="E95" s="22">
        <v>0.4</v>
      </c>
      <c r="F95" s="46">
        <v>2224785347</v>
      </c>
      <c r="G95" s="46">
        <v>2238419014</v>
      </c>
      <c r="H95" s="46">
        <v>1170189149</v>
      </c>
      <c r="I95" s="46">
        <v>1254439932</v>
      </c>
      <c r="J95" s="46">
        <v>983979082</v>
      </c>
      <c r="K95" s="46">
        <v>314744317</v>
      </c>
      <c r="L95" s="46">
        <v>10519947</v>
      </c>
      <c r="M95" s="23">
        <f>IF(ISERROR(SUM(F95/H95)),0,SUM(F95/H95))</f>
        <v>1.9012185755620949</v>
      </c>
      <c r="N95" s="81" t="s">
        <v>30</v>
      </c>
      <c r="O95" s="24">
        <f>IF(ISERROR(SUM(I95/G95)),0,SUM(I95/G95))</f>
        <v>0.5604133650376506</v>
      </c>
      <c r="P95" s="81" t="s">
        <v>30</v>
      </c>
      <c r="Q95" s="167">
        <f>IF(ISERROR(SUM(K95/L95)),0,SUM(K95/L95))</f>
        <v>29.918812043444706</v>
      </c>
      <c r="R95" s="81" t="s">
        <v>30</v>
      </c>
      <c r="S95" s="26" t="s">
        <v>30</v>
      </c>
      <c r="T95" s="27">
        <f>IF(ISERROR(SUM(K95/J95)),0,SUM(K95/J95))</f>
        <v>0.31986891058726796</v>
      </c>
      <c r="U95" s="81" t="s">
        <v>30</v>
      </c>
      <c r="V95" s="27">
        <f>IF(ISERROR(SUM(K95/G95)),0,SUM(K95/G95))</f>
        <v>0.14061009803412972</v>
      </c>
      <c r="W95" s="81" t="s">
        <v>30</v>
      </c>
      <c r="X95" s="26" t="s">
        <v>30</v>
      </c>
      <c r="Y95" s="40">
        <f>F95-H95</f>
        <v>1054596198</v>
      </c>
      <c r="Z95" s="82" t="s">
        <v>30</v>
      </c>
      <c r="AA95" s="26" t="s">
        <v>30</v>
      </c>
      <c r="AB95" s="78"/>
    </row>
    <row r="96" spans="1:28" ht="18" customHeight="1" thickBot="1" x14ac:dyDescent="0.25">
      <c r="B96" s="61"/>
      <c r="C96" s="156" t="s">
        <v>135</v>
      </c>
      <c r="D96" s="157">
        <v>45037</v>
      </c>
      <c r="E96" s="158">
        <v>0.5</v>
      </c>
      <c r="F96" s="159">
        <v>2683723808</v>
      </c>
      <c r="G96" s="159">
        <v>2695093524</v>
      </c>
      <c r="H96" s="159">
        <v>69596678</v>
      </c>
      <c r="I96" s="159">
        <v>771289852</v>
      </c>
      <c r="J96" s="159">
        <v>1923803672</v>
      </c>
      <c r="K96" s="159">
        <v>311714633</v>
      </c>
      <c r="L96" s="159">
        <v>38155497</v>
      </c>
      <c r="M96" s="37">
        <f>IF(ISERROR(SUM(F96/H96)),0,SUM(F96/H96))</f>
        <v>38.561090631366056</v>
      </c>
      <c r="N96" s="97" t="s">
        <v>30</v>
      </c>
      <c r="O96" s="63">
        <f>IF(ISERROR(SUM(I96/G96)),0,SUM(I96/G96))</f>
        <v>0.28618296364545753</v>
      </c>
      <c r="P96" s="97" t="s">
        <v>30</v>
      </c>
      <c r="Q96" s="167">
        <f>IF(ISERROR(SUM(K96/L96)),0,SUM(K96/L96))</f>
        <v>8.1695864949682093</v>
      </c>
      <c r="R96" s="97" t="s">
        <v>30</v>
      </c>
      <c r="S96" s="98" t="s">
        <v>30</v>
      </c>
      <c r="T96" s="65">
        <f>IF(ISERROR(SUM(K96/J96)),0,SUM(K96/J96))</f>
        <v>0.16203037635121012</v>
      </c>
      <c r="U96" s="97" t="s">
        <v>30</v>
      </c>
      <c r="V96" s="65">
        <f>IF(ISERROR(SUM(K96/G96)),0,SUM(K96/G96))</f>
        <v>0.11566004304643196</v>
      </c>
      <c r="W96" s="97" t="s">
        <v>30</v>
      </c>
      <c r="X96" s="98" t="s">
        <v>30</v>
      </c>
      <c r="Y96" s="66">
        <f>F96-H96</f>
        <v>2614127130</v>
      </c>
      <c r="Z96" s="99" t="s">
        <v>30</v>
      </c>
      <c r="AA96" s="98" t="s">
        <v>30</v>
      </c>
      <c r="AB96" s="100"/>
    </row>
    <row r="97" spans="1:28" ht="18.75" customHeight="1" x14ac:dyDescent="0.2">
      <c r="A97" s="154" t="s">
        <v>80</v>
      </c>
      <c r="B97" s="14">
        <v>31</v>
      </c>
      <c r="C97" s="15" t="s">
        <v>136</v>
      </c>
      <c r="D97" s="15"/>
      <c r="E97" s="74"/>
      <c r="F97" s="75"/>
      <c r="G97" s="75"/>
      <c r="H97" s="75"/>
      <c r="I97" s="75"/>
      <c r="J97" s="75"/>
      <c r="K97" s="75"/>
      <c r="L97" s="75"/>
      <c r="M97" s="34">
        <f>M98</f>
        <v>122.1985071145323</v>
      </c>
      <c r="N97" s="16" t="s">
        <v>30</v>
      </c>
      <c r="O97" s="17">
        <f>O98</f>
        <v>7.8206379466036688E-3</v>
      </c>
      <c r="P97" s="16" t="s">
        <v>30</v>
      </c>
      <c r="Q97" s="167">
        <f>Q98</f>
        <v>70.380212827149847</v>
      </c>
      <c r="R97" s="16" t="s">
        <v>30</v>
      </c>
      <c r="S97" s="19" t="s">
        <v>30</v>
      </c>
      <c r="T97" s="103">
        <f>T98</f>
        <v>0.44993914076318586</v>
      </c>
      <c r="U97" s="16" t="s">
        <v>30</v>
      </c>
      <c r="V97" s="103">
        <f>V98</f>
        <v>0.44642032964527106</v>
      </c>
      <c r="W97" s="16" t="s">
        <v>30</v>
      </c>
      <c r="X97" s="19" t="s">
        <v>30</v>
      </c>
      <c r="Y97" s="76">
        <f>Y98</f>
        <v>519578000</v>
      </c>
      <c r="Z97" s="52" t="s">
        <v>30</v>
      </c>
      <c r="AA97" s="19" t="s">
        <v>30</v>
      </c>
      <c r="AB97" s="77"/>
    </row>
    <row r="98" spans="1:28" ht="18" customHeight="1" thickBot="1" x14ac:dyDescent="0.25">
      <c r="B98" s="79"/>
      <c r="C98" s="83" t="s">
        <v>136</v>
      </c>
      <c r="D98" s="84">
        <v>45035</v>
      </c>
      <c r="E98" s="28">
        <v>1</v>
      </c>
      <c r="F98" s="93">
        <v>523865000</v>
      </c>
      <c r="G98" s="93">
        <v>548165000</v>
      </c>
      <c r="H98" s="93">
        <v>4287000</v>
      </c>
      <c r="I98" s="93">
        <v>4287000</v>
      </c>
      <c r="J98" s="93">
        <v>543878000</v>
      </c>
      <c r="K98" s="93">
        <v>244712000</v>
      </c>
      <c r="L98" s="93">
        <v>3477000</v>
      </c>
      <c r="M98" s="29">
        <f>IF(ISERROR(SUM(F98/H98)),0,SUM(F98/H98))</f>
        <v>122.1985071145323</v>
      </c>
      <c r="N98" s="85" t="s">
        <v>30</v>
      </c>
      <c r="O98" s="30">
        <f>IF(ISERROR(SUM(I98/G98)),0,SUM(I98/G98))</f>
        <v>7.8206379466036688E-3</v>
      </c>
      <c r="P98" s="85" t="s">
        <v>30</v>
      </c>
      <c r="Q98" s="167">
        <f>IF(ISERROR(SUM(K98/L98)),0,SUM(K98/L98))</f>
        <v>70.380212827149847</v>
      </c>
      <c r="R98" s="85" t="s">
        <v>30</v>
      </c>
      <c r="S98" s="32" t="s">
        <v>30</v>
      </c>
      <c r="T98" s="33">
        <f>IF(ISERROR(SUM(K98/J98)),0,SUM(K98/J98))</f>
        <v>0.44993914076318586</v>
      </c>
      <c r="U98" s="85" t="s">
        <v>30</v>
      </c>
      <c r="V98" s="33">
        <f>IF(ISERROR(SUM(K98/G98)),0,SUM(K98/G98))</f>
        <v>0.44642032964527106</v>
      </c>
      <c r="W98" s="85" t="s">
        <v>30</v>
      </c>
      <c r="X98" s="32" t="s">
        <v>30</v>
      </c>
      <c r="Y98" s="41">
        <f>F98-H98</f>
        <v>519578000</v>
      </c>
      <c r="Z98" s="86" t="s">
        <v>30</v>
      </c>
      <c r="AA98" s="32" t="s">
        <v>30</v>
      </c>
      <c r="AB98" s="80"/>
    </row>
    <row r="100" spans="1:28" ht="18" customHeight="1" x14ac:dyDescent="0.2">
      <c r="C100" s="2"/>
      <c r="D100" s="2"/>
    </row>
    <row r="101" spans="1:28" ht="18" customHeight="1" x14ac:dyDescent="0.2">
      <c r="C101" s="49" t="s">
        <v>2</v>
      </c>
      <c r="D101" s="49"/>
    </row>
    <row r="102" spans="1:28" ht="18" customHeight="1" x14ac:dyDescent="0.2">
      <c r="C102" s="2" t="s">
        <v>3</v>
      </c>
      <c r="D102" s="2"/>
      <c r="H102" s="59"/>
    </row>
    <row r="103" spans="1:28" ht="18" customHeight="1" x14ac:dyDescent="0.2">
      <c r="C103" s="2" t="s">
        <v>4</v>
      </c>
      <c r="D103" s="2"/>
    </row>
    <row r="105" spans="1:28" ht="18" customHeight="1" x14ac:dyDescent="0.2">
      <c r="T105" s="60"/>
    </row>
    <row r="106" spans="1:28" ht="18" customHeight="1" x14ac:dyDescent="0.2">
      <c r="T106" s="60"/>
    </row>
  </sheetData>
  <sheetProtection formatCells="0" formatColumns="0" formatRows="0" insertColumns="0" insertRows="0" insertHyperlinks="0" deleteColumns="0" deleteRows="0" sort="0" autoFilter="0" pivotTables="0"/>
  <mergeCells count="57">
    <mergeCell ref="A38:A39"/>
    <mergeCell ref="AB38:AB39"/>
    <mergeCell ref="AB65:AB66"/>
    <mergeCell ref="AB87:AB88"/>
    <mergeCell ref="A67:A69"/>
    <mergeCell ref="A56:A57"/>
    <mergeCell ref="A58:A60"/>
    <mergeCell ref="A61:A62"/>
    <mergeCell ref="A63:A64"/>
    <mergeCell ref="A65:A66"/>
    <mergeCell ref="A40:A42"/>
    <mergeCell ref="A43:A45"/>
    <mergeCell ref="A46:A49"/>
    <mergeCell ref="A50:A51"/>
    <mergeCell ref="A52:A55"/>
    <mergeCell ref="A26:A28"/>
    <mergeCell ref="A29:A31"/>
    <mergeCell ref="A32:A34"/>
    <mergeCell ref="A35:A37"/>
    <mergeCell ref="A11:A12"/>
    <mergeCell ref="A13:A14"/>
    <mergeCell ref="A15:A18"/>
    <mergeCell ref="A19:A21"/>
    <mergeCell ref="A22:A25"/>
    <mergeCell ref="AB15:AB18"/>
    <mergeCell ref="T7:U7"/>
    <mergeCell ref="V7:W7"/>
    <mergeCell ref="Y7:Z7"/>
    <mergeCell ref="B8:B10"/>
    <mergeCell ref="C8:C10"/>
    <mergeCell ref="E8:E10"/>
    <mergeCell ref="F8:F10"/>
    <mergeCell ref="G8:G10"/>
    <mergeCell ref="H8:H10"/>
    <mergeCell ref="B7:E7"/>
    <mergeCell ref="F7:L7"/>
    <mergeCell ref="M7:N7"/>
    <mergeCell ref="O7:P7"/>
    <mergeCell ref="Q7:R7"/>
    <mergeCell ref="D8:D10"/>
    <mergeCell ref="A1:J1"/>
    <mergeCell ref="A2:L2"/>
    <mergeCell ref="A3:J3"/>
    <mergeCell ref="A4:J4"/>
    <mergeCell ref="B5:X5"/>
    <mergeCell ref="AB8:AB10"/>
    <mergeCell ref="AA8:AA10"/>
    <mergeCell ref="I8:I10"/>
    <mergeCell ref="J8:J10"/>
    <mergeCell ref="M8:N8"/>
    <mergeCell ref="O8:P8"/>
    <mergeCell ref="Q8:R8"/>
    <mergeCell ref="S8:S10"/>
    <mergeCell ref="T8:U8"/>
    <mergeCell ref="V8:W8"/>
    <mergeCell ref="X8:X10"/>
    <mergeCell ref="Y8:Z8"/>
  </mergeCells>
  <conditionalFormatting sqref="C15">
    <cfRule type="cellIs" dxfId="66" priority="87" stopIfTrue="1" operator="equal">
      <formula>"NO ADMISIBLE"</formula>
    </cfRule>
  </conditionalFormatting>
  <conditionalFormatting sqref="C21:C22">
    <cfRule type="cellIs" dxfId="65" priority="80" stopIfTrue="1" operator="equal">
      <formula>"NO ADMISIBLE"</formula>
    </cfRule>
  </conditionalFormatting>
  <conditionalFormatting sqref="C46">
    <cfRule type="cellIs" dxfId="64" priority="59" stopIfTrue="1" operator="equal">
      <formula>"NO ADMISIBLE"</formula>
    </cfRule>
  </conditionalFormatting>
  <conditionalFormatting sqref="C86">
    <cfRule type="cellIs" dxfId="63" priority="23" stopIfTrue="1" operator="equal">
      <formula>"NO ADMISIBLE"</formula>
    </cfRule>
  </conditionalFormatting>
  <conditionalFormatting sqref="C11:D11">
    <cfRule type="cellIs" dxfId="62" priority="91" stopIfTrue="1" operator="equal">
      <formula>"NO ADMISIBLE"</formula>
    </cfRule>
  </conditionalFormatting>
  <conditionalFormatting sqref="C13:D13">
    <cfRule type="cellIs" dxfId="61" priority="89" stopIfTrue="1" operator="equal">
      <formula>"NO ADMISIBLE"</formula>
    </cfRule>
  </conditionalFormatting>
  <conditionalFormatting sqref="C44:D44">
    <cfRule type="cellIs" dxfId="60" priority="62" stopIfTrue="1" operator="equal">
      <formula>"NO ADMISIBLE"</formula>
    </cfRule>
  </conditionalFormatting>
  <conditionalFormatting sqref="C65:D65">
    <cfRule type="cellIs" dxfId="59" priority="46" stopIfTrue="1" operator="equal">
      <formula>"NO ADMISIBLE"</formula>
    </cfRule>
  </conditionalFormatting>
  <conditionalFormatting sqref="C84:D86 C93:D93 C89:D89">
    <cfRule type="cellIs" dxfId="58" priority="24" stopIfTrue="1" operator="equal">
      <formula>"NO ADMISIBLE"</formula>
    </cfRule>
  </conditionalFormatting>
  <conditionalFormatting sqref="C19:E20">
    <cfRule type="cellIs" dxfId="57" priority="83" stopIfTrue="1" operator="equal">
      <formula>"NO ADMISIBLE"</formula>
    </cfRule>
  </conditionalFormatting>
  <conditionalFormatting sqref="C26:E35">
    <cfRule type="cellIs" dxfId="56" priority="69" stopIfTrue="1" operator="equal">
      <formula>"NO ADMISIBLE"</formula>
    </cfRule>
  </conditionalFormatting>
  <conditionalFormatting sqref="C40:E43">
    <cfRule type="cellIs" dxfId="55" priority="64" stopIfTrue="1" operator="equal">
      <formula>"NO ADMISIBLE"</formula>
    </cfRule>
  </conditionalFormatting>
  <conditionalFormatting sqref="C50:E58 D59:E60">
    <cfRule type="cellIs" dxfId="54" priority="49" stopIfTrue="1" operator="equal">
      <formula>"NO ADMISIBLE"</formula>
    </cfRule>
  </conditionalFormatting>
  <conditionalFormatting sqref="C61:E64">
    <cfRule type="cellIs" dxfId="53" priority="47" stopIfTrue="1" operator="equal">
      <formula>"NO ADMISIBLE"</formula>
    </cfRule>
  </conditionalFormatting>
  <conditionalFormatting sqref="C67:E83">
    <cfRule type="cellIs" dxfId="52" priority="34" stopIfTrue="1" operator="equal">
      <formula>"NO ADMISIBLE"</formula>
    </cfRule>
  </conditionalFormatting>
  <conditionalFormatting sqref="C91:E92">
    <cfRule type="cellIs" dxfId="51" priority="17" stopIfTrue="1" operator="equal">
      <formula>"NO ADMISIBLE"</formula>
    </cfRule>
  </conditionalFormatting>
  <conditionalFormatting sqref="C95:E98">
    <cfRule type="cellIs" dxfId="50" priority="19" stopIfTrue="1" operator="equal">
      <formula>"NO ADMISIBLE"</formula>
    </cfRule>
  </conditionalFormatting>
  <conditionalFormatting sqref="E11:E18">
    <cfRule type="cellIs" dxfId="49" priority="84" stopIfTrue="1" operator="equal">
      <formula>"NO ADMISIBLE"</formula>
    </cfRule>
  </conditionalFormatting>
  <conditionalFormatting sqref="E21:E25">
    <cfRule type="cellIs" dxfId="48" priority="77" stopIfTrue="1" operator="equal">
      <formula>"NO ADMISIBLE"</formula>
    </cfRule>
  </conditionalFormatting>
  <conditionalFormatting sqref="E36:E37">
    <cfRule type="cellIs" dxfId="47" priority="67" stopIfTrue="1" operator="equal">
      <formula>"NO ADMISIBLE"</formula>
    </cfRule>
  </conditionalFormatting>
  <conditionalFormatting sqref="E44:E49">
    <cfRule type="cellIs" dxfId="46" priority="57" stopIfTrue="1" operator="equal">
      <formula>"NO ADMISIBLE"</formula>
    </cfRule>
  </conditionalFormatting>
  <conditionalFormatting sqref="E65:E66">
    <cfRule type="cellIs" dxfId="45" priority="44" stopIfTrue="1" operator="equal">
      <formula>"NO ADMISIBLE"</formula>
    </cfRule>
  </conditionalFormatting>
  <conditionalFormatting sqref="E84:E86 E93:E94 E89:E90">
    <cfRule type="cellIs" dxfId="44" priority="22" stopIfTrue="1" operator="equal">
      <formula>"NO ADMISIBLE"</formula>
    </cfRule>
  </conditionalFormatting>
  <conditionalFormatting sqref="J84:L84">
    <cfRule type="cellIs" dxfId="43" priority="31" stopIfTrue="1" operator="equal">
      <formula>"NO ADMISIBLE"</formula>
    </cfRule>
  </conditionalFormatting>
  <conditionalFormatting sqref="C12 M11:X98 Z11:AA98">
    <cfRule type="cellIs" dxfId="42" priority="92" stopIfTrue="1" operator="equal">
      <formula>"NO ADMISIBLE"</formula>
    </cfRule>
  </conditionalFormatting>
  <conditionalFormatting sqref="N11:N98">
    <cfRule type="cellIs" dxfId="41" priority="97" operator="equal">
      <formula>"NO HABIL"</formula>
    </cfRule>
  </conditionalFormatting>
  <conditionalFormatting sqref="N11:P98 R11:S98 U11:U98 W11:X98 Z11:AA98">
    <cfRule type="cellIs" dxfId="40" priority="103" stopIfTrue="1" operator="equal">
      <formula>"ADMISIBLE"</formula>
    </cfRule>
  </conditionalFormatting>
  <conditionalFormatting sqref="S7:S10 X7:X10">
    <cfRule type="cellIs" dxfId="39" priority="499" stopIfTrue="1" operator="equal">
      <formula>"NO ADMISIBLE"</formula>
    </cfRule>
  </conditionalFormatting>
  <conditionalFormatting sqref="T1:X1">
    <cfRule type="cellIs" dxfId="38" priority="444" stopIfTrue="1" operator="equal">
      <formula>"NO ADMISIBLE"</formula>
    </cfRule>
  </conditionalFormatting>
  <conditionalFormatting sqref="Y15">
    <cfRule type="cellIs" dxfId="37" priority="85" stopIfTrue="1" operator="equal">
      <formula>"NO ADMISIBLE"</formula>
    </cfRule>
  </conditionalFormatting>
  <conditionalFormatting sqref="Y19">
    <cfRule type="cellIs" dxfId="36" priority="81" stopIfTrue="1" operator="equal">
      <formula>"NO ADMISIBLE"</formula>
    </cfRule>
  </conditionalFormatting>
  <conditionalFormatting sqref="Y22">
    <cfRule type="cellIs" dxfId="35" priority="78" stopIfTrue="1" operator="equal">
      <formula>"NO ADMISIBLE"</formula>
    </cfRule>
  </conditionalFormatting>
  <conditionalFormatting sqref="Y26">
    <cfRule type="cellIs" dxfId="34" priority="75" stopIfTrue="1" operator="equal">
      <formula>"NO ADMISIBLE"</formula>
    </cfRule>
  </conditionalFormatting>
  <conditionalFormatting sqref="Y29">
    <cfRule type="cellIs" dxfId="33" priority="73" stopIfTrue="1" operator="equal">
      <formula>"NO ADMISIBLE"</formula>
    </cfRule>
  </conditionalFormatting>
  <conditionalFormatting sqref="Y32">
    <cfRule type="cellIs" dxfId="32" priority="70" stopIfTrue="1" operator="equal">
      <formula>"NO ADMISIBLE"</formula>
    </cfRule>
  </conditionalFormatting>
  <conditionalFormatting sqref="Y35">
    <cfRule type="cellIs" dxfId="31" priority="68" stopIfTrue="1" operator="equal">
      <formula>"NO ADMISIBLE"</formula>
    </cfRule>
  </conditionalFormatting>
  <conditionalFormatting sqref="Y40">
    <cfRule type="cellIs" dxfId="30" priority="65" stopIfTrue="1" operator="equal">
      <formula>"NO ADMISIBLE"</formula>
    </cfRule>
  </conditionalFormatting>
  <conditionalFormatting sqref="Y43">
    <cfRule type="cellIs" dxfId="29" priority="63" stopIfTrue="1" operator="equal">
      <formula>"NO ADMISIBLE"</formula>
    </cfRule>
  </conditionalFormatting>
  <conditionalFormatting sqref="Y46">
    <cfRule type="cellIs" dxfId="28" priority="58" stopIfTrue="1" operator="equal">
      <formula>"NO ADMISIBLE"</formula>
    </cfRule>
  </conditionalFormatting>
  <conditionalFormatting sqref="Y52">
    <cfRule type="cellIs" dxfId="27" priority="53" stopIfTrue="1" operator="equal">
      <formula>"NO ADMISIBLE"</formula>
    </cfRule>
  </conditionalFormatting>
  <conditionalFormatting sqref="Y58">
    <cfRule type="cellIs" dxfId="26" priority="48" stopIfTrue="1" operator="equal">
      <formula>"NO ADMISIBLE"</formula>
    </cfRule>
  </conditionalFormatting>
  <conditionalFormatting sqref="Y67">
    <cfRule type="cellIs" dxfId="25" priority="42" stopIfTrue="1" operator="equal">
      <formula>"NO ADMISIBLE"</formula>
    </cfRule>
  </conditionalFormatting>
  <conditionalFormatting sqref="Y72">
    <cfRule type="cellIs" dxfId="24" priority="37" stopIfTrue="1" operator="equal">
      <formula>"NO ADMISIBLE"</formula>
    </cfRule>
  </conditionalFormatting>
  <conditionalFormatting sqref="Y75">
    <cfRule type="cellIs" dxfId="23" priority="35" stopIfTrue="1" operator="equal">
      <formula>"NO ADMISIBLE"</formula>
    </cfRule>
  </conditionalFormatting>
  <conditionalFormatting sqref="Y78">
    <cfRule type="cellIs" dxfId="22" priority="21" stopIfTrue="1" operator="equal">
      <formula>"NO ADMISIBLE"</formula>
    </cfRule>
  </conditionalFormatting>
  <conditionalFormatting sqref="Y81">
    <cfRule type="cellIs" dxfId="21" priority="20" stopIfTrue="1" operator="equal">
      <formula>"NO ADMISIBLE"</formula>
    </cfRule>
  </conditionalFormatting>
  <conditionalFormatting sqref="Y84">
    <cfRule type="cellIs" dxfId="20" priority="29" stopIfTrue="1" operator="equal">
      <formula>"NO ADMISIBLE"</formula>
    </cfRule>
  </conditionalFormatting>
  <conditionalFormatting sqref="Y89">
    <cfRule type="cellIs" dxfId="19" priority="18" stopIfTrue="1" operator="equal">
      <formula>"NO ADMISIBLE"</formula>
    </cfRule>
  </conditionalFormatting>
  <conditionalFormatting sqref="Y93">
    <cfRule type="cellIs" dxfId="18" priority="246" stopIfTrue="1" operator="equal">
      <formula>"NO ADMISIBLE"</formula>
    </cfRule>
  </conditionalFormatting>
  <conditionalFormatting sqref="Y1:IN4 Y5 AA5:IN5 Y6:IN6 AB7:IN8 AC9:IN10">
    <cfRule type="cellIs" dxfId="17" priority="500" stopIfTrue="1" operator="equal">
      <formula>"NO ADMISIBLE"</formula>
    </cfRule>
  </conditionalFormatting>
  <conditionalFormatting sqref="AA7:AA10">
    <cfRule type="cellIs" dxfId="16" priority="439" stopIfTrue="1" operator="equal">
      <formula>"NO ADMISIBLE"</formula>
    </cfRule>
  </conditionalFormatting>
  <conditionalFormatting sqref="C38:E39">
    <cfRule type="cellIs" dxfId="15" priority="16" stopIfTrue="1" operator="equal">
      <formula>"NO ADMISIBLE"</formula>
    </cfRule>
  </conditionalFormatting>
  <conditionalFormatting sqref="P38:P39">
    <cfRule type="cellIs" dxfId="14" priority="15" operator="equal">
      <formula>"NO HABIL"</formula>
    </cfRule>
  </conditionalFormatting>
  <conditionalFormatting sqref="R38:R39">
    <cfRule type="cellIs" dxfId="13" priority="14" operator="equal">
      <formula>"NO HABIL"</formula>
    </cfRule>
  </conditionalFormatting>
  <conditionalFormatting sqref="U38:U39">
    <cfRule type="cellIs" dxfId="12" priority="13" operator="equal">
      <formula>"NO HABIL"</formula>
    </cfRule>
  </conditionalFormatting>
  <conditionalFormatting sqref="W38:W39">
    <cfRule type="cellIs" dxfId="11" priority="12" operator="equal">
      <formula>"NO HABIL"</formula>
    </cfRule>
  </conditionalFormatting>
  <conditionalFormatting sqref="X38:X39">
    <cfRule type="cellIs" dxfId="10" priority="11" operator="equal">
      <formula>"NO HABIL"</formula>
    </cfRule>
  </conditionalFormatting>
  <conditionalFormatting sqref="Z38:Z39">
    <cfRule type="cellIs" dxfId="9" priority="10" operator="equal">
      <formula>"NO HABIL"</formula>
    </cfRule>
  </conditionalFormatting>
  <conditionalFormatting sqref="AA38:AA39">
    <cfRule type="cellIs" dxfId="8" priority="9" operator="equal">
      <formula>"NO HABIL"</formula>
    </cfRule>
  </conditionalFormatting>
  <conditionalFormatting sqref="C87:E88">
    <cfRule type="cellIs" dxfId="7" priority="8" stopIfTrue="1" operator="equal">
      <formula>"NO ADMISIBLE"</formula>
    </cfRule>
  </conditionalFormatting>
  <conditionalFormatting sqref="P87:P88">
    <cfRule type="cellIs" dxfId="6" priority="7" operator="equal">
      <formula>"NO HABIL"</formula>
    </cfRule>
  </conditionalFormatting>
  <conditionalFormatting sqref="R87:R88">
    <cfRule type="cellIs" dxfId="5" priority="6" operator="equal">
      <formula>"NO HABIL"</formula>
    </cfRule>
  </conditionalFormatting>
  <conditionalFormatting sqref="S87:S88">
    <cfRule type="cellIs" dxfId="4" priority="5" operator="equal">
      <formula>"NO HABIL"</formula>
    </cfRule>
  </conditionalFormatting>
  <conditionalFormatting sqref="U87:U88">
    <cfRule type="cellIs" dxfId="3" priority="4" operator="equal">
      <formula>"NO HABIL"</formula>
    </cfRule>
  </conditionalFormatting>
  <conditionalFormatting sqref="W87:W88">
    <cfRule type="cellIs" dxfId="2" priority="3" operator="equal">
      <formula>"NO HABIL"</formula>
    </cfRule>
  </conditionalFormatting>
  <conditionalFormatting sqref="Z87:Z88">
    <cfRule type="cellIs" dxfId="1" priority="2" operator="equal">
      <formula>"NO HABIL"</formula>
    </cfRule>
  </conditionalFormatting>
  <conditionalFormatting sqref="AA87:AA88">
    <cfRule type="cellIs" dxfId="0" priority="1" operator="equal">
      <formula>"NO HABIL"</formula>
    </cfRule>
  </conditionalFormatting>
  <dataValidations count="1">
    <dataValidation type="list" allowBlank="1" showInputMessage="1" showErrorMessage="1" sqref="C11:E13 C15 D19:D20 C19:C22 C26:D35 C46 C38:D45 C50:D54 C55:E65 E66 E14:E54 C67:E98" xr:uid="{00000000-0002-0000-00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SOPOR CAP FINANCIERA Y ORGANIZ </vt:lpstr>
      <vt:lpstr>'SOPOR CAP FINANCIERA Y ORGANIZ '!Área_de_impresión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Usuario</cp:lastModifiedBy>
  <cp:lastPrinted>2023-09-24T18:40:25Z</cp:lastPrinted>
  <dcterms:created xsi:type="dcterms:W3CDTF">2023-06-26T15:53:48Z</dcterms:created>
  <dcterms:modified xsi:type="dcterms:W3CDTF">2023-10-26T19:40:26Z</dcterms:modified>
</cp:coreProperties>
</file>