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embeddings/oleObject5.bin" ContentType="application/vnd.openxmlformats-officedocument.oleObject"/>
  <Override PartName="/xl/drawings/drawing6.xml" ContentType="application/vnd.openxmlformats-officedocument.drawing+xml"/>
  <Override PartName="/xl/embeddings/oleObject6.bin" ContentType="application/vnd.openxmlformats-officedocument.oleObject"/>
  <Override PartName="/xl/drawings/drawing7.xml" ContentType="application/vnd.openxmlformats-officedocument.drawing+xml"/>
  <Override PartName="/xl/embeddings/oleObject7.bin" ContentType="application/vnd.openxmlformats-officedocument.oleObject"/>
  <Override PartName="/xl/drawings/drawing8.xml" ContentType="application/vnd.openxmlformats-officedocument.drawing+xml"/>
  <Override PartName="/xl/embeddings/oleObject8.bin" ContentType="application/vnd.openxmlformats-officedocument.oleObject"/>
  <Override PartName="/xl/drawings/drawing9.xml" ContentType="application/vnd.openxmlformats-officedocument.drawing+xml"/>
  <Override PartName="/xl/embeddings/oleObject9.bin" ContentType="application/vnd.openxmlformats-officedocument.oleObject"/>
  <Override PartName="/xl/drawings/drawing10.xml" ContentType="application/vnd.openxmlformats-officedocument.drawing+xml"/>
  <Override PartName="/xl/embeddings/oleObject10.bin" ContentType="application/vnd.openxmlformats-officedocument.oleObject"/>
  <Override PartName="/xl/drawings/drawing11.xml" ContentType="application/vnd.openxmlformats-officedocument.drawing+xml"/>
  <Override PartName="/xl/embeddings/oleObject11.bin" ContentType="application/vnd.openxmlformats-officedocument.oleObject"/>
  <Override PartName="/xl/drawings/drawing12.xml" ContentType="application/vnd.openxmlformats-officedocument.drawing+xml"/>
  <Override PartName="/xl/embeddings/oleObject12.bin" ContentType="application/vnd.openxmlformats-officedocument.oleObject"/>
  <Override PartName="/xl/drawings/drawing13.xml" ContentType="application/vnd.openxmlformats-officedocument.drawing+xml"/>
  <Override PartName="/xl/embeddings/oleObject13.bin" ContentType="application/vnd.openxmlformats-officedocument.oleObject"/>
  <Override PartName="/xl/drawings/drawing14.xml" ContentType="application/vnd.openxmlformats-officedocument.drawing+xml"/>
  <Override PartName="/xl/embeddings/oleObject14.bin" ContentType="application/vnd.openxmlformats-officedocument.oleObject"/>
  <Override PartName="/xl/drawings/drawing15.xml" ContentType="application/vnd.openxmlformats-officedocument.drawing+xml"/>
  <Override PartName="/xl/embeddings/oleObject15.bin" ContentType="application/vnd.openxmlformats-officedocument.oleObject"/>
  <Override PartName="/xl/drawings/drawing16.xml" ContentType="application/vnd.openxmlformats-officedocument.drawing+xml"/>
  <Override PartName="/xl/embeddings/oleObject16.bin" ContentType="application/vnd.openxmlformats-officedocument.oleObject"/>
  <Override PartName="/xl/drawings/drawing17.xml" ContentType="application/vnd.openxmlformats-officedocument.drawing+xml"/>
  <Override PartName="/xl/embeddings/oleObject17.bin" ContentType="application/vnd.openxmlformats-officedocument.oleObject"/>
  <Override PartName="/xl/drawings/drawing18.xml" ContentType="application/vnd.openxmlformats-officedocument.drawing+xml"/>
  <Override PartName="/xl/embeddings/oleObject18.bin" ContentType="application/vnd.openxmlformats-officedocument.oleObject"/>
  <Override PartName="/xl/drawings/drawing19.xml" ContentType="application/vnd.openxmlformats-officedocument.drawing+xml"/>
  <Override PartName="/xl/embeddings/oleObject19.bin" ContentType="application/vnd.openxmlformats-officedocument.oleObject"/>
  <Override PartName="/xl/drawings/drawing20.xml" ContentType="application/vnd.openxmlformats-officedocument.drawing+xml"/>
  <Override PartName="/xl/embeddings/oleObject20.bin" ContentType="application/vnd.openxmlformats-officedocument.oleObject"/>
  <Override PartName="/xl/drawings/drawing21.xml" ContentType="application/vnd.openxmlformats-officedocument.drawing+xml"/>
  <Override PartName="/xl/embeddings/oleObject21.bin" ContentType="application/vnd.openxmlformats-officedocument.oleObject"/>
  <Override PartName="/xl/drawings/drawing22.xml" ContentType="application/vnd.openxmlformats-officedocument.drawing+xml"/>
  <Override PartName="/xl/embeddings/oleObject22.bin" ContentType="application/vnd.openxmlformats-officedocument.oleObject"/>
  <Override PartName="/xl/drawings/drawing23.xml" ContentType="application/vnd.openxmlformats-officedocument.drawing+xml"/>
  <Override PartName="/xl/embeddings/oleObject23.bin" ContentType="application/vnd.openxmlformats-officedocument.oleObject"/>
  <Override PartName="/xl/drawings/drawing24.xml" ContentType="application/vnd.openxmlformats-officedocument.drawing+xml"/>
  <Override PartName="/xl/embeddings/oleObject24.bin" ContentType="application/vnd.openxmlformats-officedocument.oleObject"/>
  <Override PartName="/xl/drawings/drawing25.xml" ContentType="application/vnd.openxmlformats-officedocument.drawing+xml"/>
  <Override PartName="/xl/embeddings/oleObject25.bin" ContentType="application/vnd.openxmlformats-officedocument.oleObject"/>
  <Override PartName="/xl/drawings/drawing26.xml" ContentType="application/vnd.openxmlformats-officedocument.drawing+xml"/>
  <Override PartName="/xl/embeddings/oleObject26.bin" ContentType="application/vnd.openxmlformats-officedocument.oleObject"/>
  <Override PartName="/xl/drawings/drawing27.xml" ContentType="application/vnd.openxmlformats-officedocument.drawing+xml"/>
  <Override PartName="/xl/embeddings/oleObject27.bin" ContentType="application/vnd.openxmlformats-officedocument.oleObject"/>
  <Override PartName="/xl/drawings/drawing28.xml" ContentType="application/vnd.openxmlformats-officedocument.drawing+xml"/>
  <Override PartName="/xl/embeddings/oleObject28.bin" ContentType="application/vnd.openxmlformats-officedocument.oleObject"/>
  <Override PartName="/xl/drawings/drawing29.xml" ContentType="application/vnd.openxmlformats-officedocument.drawing+xml"/>
  <Override PartName="/xl/embeddings/oleObject29.bin" ContentType="application/vnd.openxmlformats-officedocument.oleObject"/>
  <Override PartName="/xl/drawings/drawing30.xml" ContentType="application/vnd.openxmlformats-officedocument.drawing+xml"/>
  <Override PartName="/xl/embeddings/oleObject30.bin" ContentType="application/vnd.openxmlformats-officedocument.oleObject"/>
  <Override PartName="/xl/drawings/drawing31.xml" ContentType="application/vnd.openxmlformats-officedocument.drawing+xml"/>
  <Override PartName="/xl/embeddings/oleObject31.bin" ContentType="application/vnd.openxmlformats-officedocument.oleObject"/>
  <Override PartName="/xl/drawings/drawing32.xml" ContentType="application/vnd.openxmlformats-officedocument.drawing+xml"/>
  <Override PartName="/xl/embeddings/oleObject32.bin" ContentType="application/vnd.openxmlformats-officedocument.oleObject"/>
  <Override PartName="/xl/drawings/drawing33.xml" ContentType="application/vnd.openxmlformats-officedocument.drawing+xml"/>
  <Override PartName="/xl/embeddings/oleObject33.bin" ContentType="application/vnd.openxmlformats-officedocument.oleObject"/>
  <Override PartName="/xl/drawings/drawing34.xml" ContentType="application/vnd.openxmlformats-officedocument.drawing+xml"/>
  <Override PartName="/xl/embeddings/oleObject34.bin" ContentType="application/vnd.openxmlformats-officedocument.oleObject"/>
  <Override PartName="/xl/drawings/drawing35.xml" ContentType="application/vnd.openxmlformats-officedocument.drawing+xml"/>
  <Override PartName="/xl/embeddings/oleObject35.bin" ContentType="application/vnd.openxmlformats-officedocument.oleObject"/>
  <Override PartName="/xl/drawings/drawing36.xml" ContentType="application/vnd.openxmlformats-officedocument.drawing+xml"/>
  <Override PartName="/xl/embeddings/oleObject36.bin" ContentType="application/vnd.openxmlformats-officedocument.oleObject"/>
  <Override PartName="/xl/drawings/drawing37.xml" ContentType="application/vnd.openxmlformats-officedocument.drawing+xml"/>
  <Override PartName="/xl/embeddings/oleObject37.bin" ContentType="application/vnd.openxmlformats-officedocument.oleObject"/>
  <Override PartName="/xl/drawings/drawing38.xml" ContentType="application/vnd.openxmlformats-officedocument.drawing+xml"/>
  <Override PartName="/xl/embeddings/oleObject38.bin" ContentType="application/vnd.openxmlformats-officedocument.oleObject"/>
  <Override PartName="/xl/drawings/drawing39.xml" ContentType="application/vnd.openxmlformats-officedocument.drawing+xml"/>
  <Override PartName="/xl/embeddings/oleObject39.bin" ContentType="application/vnd.openxmlformats-officedocument.oleObject"/>
  <Override PartName="/xl/drawings/drawing40.xml" ContentType="application/vnd.openxmlformats-officedocument.drawing+xml"/>
  <Override PartName="/xl/embeddings/oleObject40.bin" ContentType="application/vnd.openxmlformats-officedocument.oleObject"/>
  <Override PartName="/xl/drawings/drawing41.xml" ContentType="application/vnd.openxmlformats-officedocument.drawing+xml"/>
  <Override PartName="/xl/embeddings/oleObject41.bin" ContentType="application/vnd.openxmlformats-officedocument.oleObject"/>
  <Override PartName="/xl/drawings/drawing42.xml" ContentType="application/vnd.openxmlformats-officedocument.drawing+xml"/>
  <Override PartName="/xl/embeddings/oleObject4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xramirez\Documents\TODO 2018\PROCESOS DE CONTRATACION SECOP II 2018\IP-DT-MET-001-2018\"/>
    </mc:Choice>
  </mc:AlternateContent>
  <bookViews>
    <workbookView xWindow="0" yWindow="0" windowWidth="9960" windowHeight="7185" tabRatio="911"/>
  </bookViews>
  <sheets>
    <sheet name="PRESUPUESTO GENERAL" sheetId="1" r:id="rId1"/>
    <sheet name="201.7" sheetId="131" r:id="rId2"/>
    <sheet name="201.15" sheetId="93" r:id="rId3"/>
    <sheet name="201.20" sheetId="94" r:id="rId4"/>
    <sheet name="210.1.1" sheetId="95" r:id="rId5"/>
    <sheet name="210.2.4" sheetId="96" r:id="rId6"/>
    <sheet name="211.1" sheetId="97" r:id="rId7"/>
    <sheet name="220.1" sheetId="98" r:id="rId8"/>
    <sheet name="234.1" sheetId="99" r:id="rId9"/>
    <sheet name="310.1" sheetId="100" r:id="rId10"/>
    <sheet name="311.1" sheetId="101" r:id="rId11"/>
    <sheet name="330.1" sheetId="102" r:id="rId12"/>
    <sheet name="600.1.1" sheetId="103" r:id="rId13"/>
    <sheet name="600.2.2" sheetId="104" r:id="rId14"/>
    <sheet name="600.2.3" sheetId="105" r:id="rId15"/>
    <sheet name="600.2.4" sheetId="106" r:id="rId16"/>
    <sheet name="610.2" sheetId="107" r:id="rId17"/>
    <sheet name="610.3" sheetId="108" r:id="rId18"/>
    <sheet name="610.5" sheetId="109" r:id="rId19"/>
    <sheet name="610.6" sheetId="110" r:id="rId20"/>
    <sheet name="621.1.1" sheetId="111" r:id="rId21"/>
    <sheet name="630.1" sheetId="112" r:id="rId22"/>
    <sheet name="630.2" sheetId="113" r:id="rId23"/>
    <sheet name="630.3" sheetId="114" r:id="rId24"/>
    <sheet name="630.4" sheetId="115" r:id="rId25"/>
    <sheet name="630.5" sheetId="116" r:id="rId26"/>
    <sheet name="630.6" sheetId="117" r:id="rId27"/>
    <sheet name="630.7" sheetId="118" r:id="rId28"/>
    <sheet name="631.1P" sheetId="81" r:id="rId29"/>
    <sheet name="640.1" sheetId="119" r:id="rId30"/>
    <sheet name="642.2" sheetId="120" r:id="rId31"/>
    <sheet name="650.2" sheetId="121" r:id="rId32"/>
    <sheet name="661.1" sheetId="122" r:id="rId33"/>
    <sheet name="671.1" sheetId="123" r:id="rId34"/>
    <sheet name="673.1.1" sheetId="124" r:id="rId35"/>
    <sheet name="673.2" sheetId="125" r:id="rId36"/>
    <sheet name="681.1" sheetId="126" r:id="rId37"/>
    <sheet name="682.1" sheetId="128" r:id="rId38"/>
    <sheet name="683P" sheetId="29" r:id="rId39"/>
    <sheet name="900P" sheetId="32" r:id="rId40"/>
    <sheet name="900.2" sheetId="129" r:id="rId41"/>
    <sheet name="900.2P" sheetId="130" r:id="rId42"/>
    <sheet name="900.3" sheetId="92"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s>
  <definedNames>
    <definedName name="\A" localSheetId="41">#REF!</definedName>
    <definedName name="\A">#REF!</definedName>
    <definedName name="\L" localSheetId="41">#REF!</definedName>
    <definedName name="\L">#REF!</definedName>
    <definedName name="\P" localSheetId="41">#REF!</definedName>
    <definedName name="\P">#REF!</definedName>
    <definedName name="\s" localSheetId="41">#REF!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41">#REF!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41">#REF!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41">#REF!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41">#REF!</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41">#REF!</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41">#REF!</definedName>
    <definedName name="__________oa55">#REF!</definedName>
    <definedName name="__________PJ50" localSheetId="41">#REF!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41">#REF!</definedName>
    <definedName name="_________oa55">#REF!</definedName>
    <definedName name="_________PJ50" localSheetId="41">#REF!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41">#REF!</definedName>
    <definedName name="________MA2">#REF!</definedName>
    <definedName name="________oa55" localSheetId="41">#REF!</definedName>
    <definedName name="________oa55">#REF!</definedName>
    <definedName name="________PJ50" localSheetId="41">#REF!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41">#REF!</definedName>
    <definedName name="_______MA2">#REF!</definedName>
    <definedName name="_______oa55" localSheetId="41">#REF!</definedName>
    <definedName name="_______oa55">#REF!</definedName>
    <definedName name="_______PJ50" localSheetId="41">#REF!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41">#REF!</definedName>
    <definedName name="______MA2">#REF!</definedName>
    <definedName name="______oa55" localSheetId="41">#REF!</definedName>
    <definedName name="______oa55">#REF!</definedName>
    <definedName name="______PJ50" localSheetId="41">#REF!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41">#REF!</definedName>
    <definedName name="_____MA2">#REF!</definedName>
    <definedName name="_____oa55" localSheetId="41">#REF!</definedName>
    <definedName name="_____oa55">#REF!</definedName>
    <definedName name="_____PJ50" localSheetId="41">#REF!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41">#REF!</definedName>
    <definedName name="____MA2">#REF!</definedName>
    <definedName name="____oa55" localSheetId="41">#REF!</definedName>
    <definedName name="____oa55">#REF!</definedName>
    <definedName name="____PJ50" localSheetId="41">#REF!</definedName>
    <definedName name="____PJ50">#REF!</definedName>
    <definedName name="____pj51" localSheetId="41">#REF!</definedName>
    <definedName name="____pj51">#REF!</definedName>
    <definedName name="____SBC1">[1]INV!$A$12:$D$15</definedName>
    <definedName name="____SBC3">[1]INV!$F$12:$I$15</definedName>
    <definedName name="____SBC5">[1]INV!$K$12:$N$15</definedName>
    <definedName name="____xz2" localSheetId="41">#REF!</definedName>
    <definedName name="____xz2">#REF!</definedName>
    <definedName name="___A1">#N/A</definedName>
    <definedName name="___A17000" localSheetId="41">#REF!</definedName>
    <definedName name="___A17000">#REF!</definedName>
    <definedName name="___A20000" localSheetId="41">#REF!</definedName>
    <definedName name="___A20000">#REF!</definedName>
    <definedName name="___A30000" localSheetId="41">#REF!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41">#REF!</definedName>
    <definedName name="___IPC2002">#REF!</definedName>
    <definedName name="___MA2" localSheetId="41">#REF!</definedName>
    <definedName name="___MA2">#REF!</definedName>
    <definedName name="___oa55" localSheetId="41">#REF!</definedName>
    <definedName name="___oa55">#REF!</definedName>
    <definedName name="___PJ50" localSheetId="41">#REF!</definedName>
    <definedName name="___PJ50">#REF!</definedName>
    <definedName name="___pj51" localSheetId="41">#REF!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41">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4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41">Scheduled_Payment+Extra_Payment</definedName>
    <definedName name="___X6">Scheduled_Payment+Extra_Payment</definedName>
    <definedName name="___X7">#N/A</definedName>
    <definedName name="___xz2" localSheetId="41">#REF!</definedName>
    <definedName name="___xz2">#REF!</definedName>
    <definedName name="___y1">#N/A</definedName>
    <definedName name="___y2">#N/A</definedName>
    <definedName name="___y3">#N/A</definedName>
    <definedName name="___y4">#N/A</definedName>
    <definedName name="___y5">#N/A</definedName>
    <definedName name="___y6" localSheetId="41">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41">Scheduled_Payment+Extra_Payment</definedName>
    <definedName name="___z6">Scheduled_Payment+Extra_Payment</definedName>
    <definedName name="___z7">#N/A</definedName>
    <definedName name="__A1">#N/A</definedName>
    <definedName name="__A17000" localSheetId="41">#REF!</definedName>
    <definedName name="__A17000">#REF!</definedName>
    <definedName name="__A20000" localSheetId="41">#REF!</definedName>
    <definedName name="__A20000">#REF!</definedName>
    <definedName name="__A30000" localSheetId="41">#REF!</definedName>
    <definedName name="__A30000">#REF!</definedName>
    <definedName name="__AFC1">[1]INV!$A$25:$D$28</definedName>
    <definedName name="__AFC3">[1]INV!$F$25:$I$28</definedName>
    <definedName name="__AFC5">[1]INV!$K$25:$N$28</definedName>
    <definedName name="__APU221" localSheetId="41">#REF!</definedName>
    <definedName name="__APU221">#REF!</definedName>
    <definedName name="__APU465" localSheetId="41">[2]!absc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41">#REF!</definedName>
    <definedName name="__EST10">#REF!</definedName>
    <definedName name="__EST11" localSheetId="41">#REF!</definedName>
    <definedName name="__EST11">#REF!</definedName>
    <definedName name="__EST12" localSheetId="41">#REF!</definedName>
    <definedName name="__EST12">#REF!</definedName>
    <definedName name="__EST13" localSheetId="41">#REF!</definedName>
    <definedName name="__EST13">#REF!</definedName>
    <definedName name="__EST14" localSheetId="41">#REF!</definedName>
    <definedName name="__EST14">#REF!</definedName>
    <definedName name="__EST15" localSheetId="41">#REF!</definedName>
    <definedName name="__EST15">#REF!</definedName>
    <definedName name="__EST16" localSheetId="41">#REF!</definedName>
    <definedName name="__EST16">#REF!</definedName>
    <definedName name="__EST17" localSheetId="41">#REF!</definedName>
    <definedName name="__EST17">#REF!</definedName>
    <definedName name="__EST18" localSheetId="41">#REF!</definedName>
    <definedName name="__EST18">#REF!</definedName>
    <definedName name="__EST19" localSheetId="41">#REF!</definedName>
    <definedName name="__EST19">#REF!</definedName>
    <definedName name="__EST2" localSheetId="41">#REF!</definedName>
    <definedName name="__EST2">#REF!</definedName>
    <definedName name="__EST3" localSheetId="41">#REF!</definedName>
    <definedName name="__EST3">#REF!</definedName>
    <definedName name="__EST4" localSheetId="41">#REF!</definedName>
    <definedName name="__EST4">#REF!</definedName>
    <definedName name="__EST5" localSheetId="41">#REF!</definedName>
    <definedName name="__EST5">#REF!</definedName>
    <definedName name="__EST6" localSheetId="41">#REF!</definedName>
    <definedName name="__EST6">#REF!</definedName>
    <definedName name="__EST7" localSheetId="41">#REF!</definedName>
    <definedName name="__EST7">#REF!</definedName>
    <definedName name="__EST8" localSheetId="41">#REF!</definedName>
    <definedName name="__EST8">#REF!</definedName>
    <definedName name="__EST9" localSheetId="41">#REF!</definedName>
    <definedName name="__EST9">#REF!</definedName>
    <definedName name="__EXC1" localSheetId="41">#REF!</definedName>
    <definedName name="__EXC1">#REF!</definedName>
    <definedName name="__EXC10" localSheetId="41">#REF!</definedName>
    <definedName name="__EXC10">#REF!</definedName>
    <definedName name="__EXC11" localSheetId="41">#REF!</definedName>
    <definedName name="__EXC11">#REF!</definedName>
    <definedName name="__EXC12" localSheetId="41">#REF!</definedName>
    <definedName name="__EXC12">#REF!</definedName>
    <definedName name="__EXC2" localSheetId="41">#REF!</definedName>
    <definedName name="__EXC2">#REF!</definedName>
    <definedName name="__EXC3" localSheetId="41">#REF!</definedName>
    <definedName name="__EXC3">#REF!</definedName>
    <definedName name="__EXC4" localSheetId="41">#REF!</definedName>
    <definedName name="__EXC4">#REF!</definedName>
    <definedName name="__EXC5" localSheetId="41">#REF!</definedName>
    <definedName name="__EXC5">#REF!</definedName>
    <definedName name="__EXC6" localSheetId="41">#REF!</definedName>
    <definedName name="__EXC6">#REF!</definedName>
    <definedName name="__EXC7" localSheetId="41">#REF!</definedName>
    <definedName name="__EXC7">#REF!</definedName>
    <definedName name="__EXC8" localSheetId="41">#REF!</definedName>
    <definedName name="__EXC8">#REF!</definedName>
    <definedName name="__EXC9" localSheetId="41">#REF!</definedName>
    <definedName name="__EXC9">#REF!</definedName>
    <definedName name="__G1">#N/A</definedName>
    <definedName name="__IPC2002" localSheetId="41">#REF!</definedName>
    <definedName name="__IPC2002">#REF!</definedName>
    <definedName name="__MA2" localSheetId="41">#REF!</definedName>
    <definedName name="__MA2">#REF!</definedName>
    <definedName name="__oa55" localSheetId="41">#REF!</definedName>
    <definedName name="__oa55">#REF!</definedName>
    <definedName name="__PJ50" localSheetId="41">#REF!</definedName>
    <definedName name="__PJ50">#REF!</definedName>
    <definedName name="__pj51" localSheetId="41">#REF!</definedName>
    <definedName name="__pj51">#REF!</definedName>
    <definedName name="__SBC1">[1]INV!$A$12:$D$15</definedName>
    <definedName name="__SBC3">[1]INV!$F$12:$I$15</definedName>
    <definedName name="__SBC5">[1]INV!$K$12:$N$15</definedName>
    <definedName name="__tab1" localSheetId="41">#REF!</definedName>
    <definedName name="__tab1">#REF!</definedName>
    <definedName name="__tab2" localSheetId="41">#REF!</definedName>
    <definedName name="__tab2">#REF!</definedName>
    <definedName name="__tab3" localSheetId="41">#REF!</definedName>
    <definedName name="__tab3">#REF!</definedName>
    <definedName name="__TAB4" localSheetId="41">#REF!</definedName>
    <definedName name="__TAB4">#REF!</definedName>
    <definedName name="__v1">#N/A</definedName>
    <definedName name="__v2">#N/A</definedName>
    <definedName name="__v4">#N/A</definedName>
    <definedName name="__v5">#N/A</definedName>
    <definedName name="__v6">#N/A</definedName>
    <definedName name="__v7" localSheetId="41">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41">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41">Scheduled_Payment+Extra_Payment</definedName>
    <definedName name="__X6">Scheduled_Payment+Extra_Payment</definedName>
    <definedName name="__X7">#N/A</definedName>
    <definedName name="__xlfn.BAHTTEXT" hidden="1">#NAME?</definedName>
    <definedName name="__xz2" localSheetId="41">#REF!</definedName>
    <definedName name="__xz2">#REF!</definedName>
    <definedName name="__y1">#N/A</definedName>
    <definedName name="__y2">#N/A</definedName>
    <definedName name="__y3">#N/A</definedName>
    <definedName name="__y4">#N/A</definedName>
    <definedName name="__y5">#N/A</definedName>
    <definedName name="__y6" localSheetId="41">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41">Scheduled_Payment+Extra_Payment</definedName>
    <definedName name="__z6">Scheduled_Payment+Extra_Payment</definedName>
    <definedName name="__z7">#N/A</definedName>
    <definedName name="_02_DER_K13_000_–_K13_650" localSheetId="41">[3]EST2!#REF!</definedName>
    <definedName name="_02_DER_K13_000_–_K13_650">[3]EST2!#REF!</definedName>
    <definedName name="_02_DER_K15_700_–_K16_100" localSheetId="41">[3]EST2!#REF!</definedName>
    <definedName name="_02_DER_K15_700_–_K16_100">[3]EST2!#REF!</definedName>
    <definedName name="_03_K15_140_–_K20_540" localSheetId="41">[3]EST2!#REF!</definedName>
    <definedName name="_03_K15_140_–_K20_540">[3]EST2!#REF!</definedName>
    <definedName name="_04" localSheetId="41">[3]EST2!#REF!</definedName>
    <definedName name="_04">[3]EST2!#REF!</definedName>
    <definedName name="_05_DER_K35_250_–_K35_605.41" localSheetId="41">[3]EST2!#REF!</definedName>
    <definedName name="_05_DER_K35_250_–_K35_605.41">[3]EST2!#REF!</definedName>
    <definedName name="_05_IZQ_K25_695_–_K35_327.62" localSheetId="41">[3]EST2!#REF!</definedName>
    <definedName name="_05_IZQ_K25_695_–_K35_327.62">[3]EST2!#REF!</definedName>
    <definedName name="_05_IZQ_K35_420_–_K36_462.29" localSheetId="41">[3]EST2!#REF!</definedName>
    <definedName name="_05_IZQ_K35_420_–_K36_462.29">[3]EST2!#REF!</definedName>
    <definedName name="_06_K41_785.67_–_K48_083.55" localSheetId="41">[3]EST2!#REF!</definedName>
    <definedName name="_06_K41_785.67_–_K48_083.55">[3]EST2!#REF!</definedName>
    <definedName name="_07_DER_K48_000_–_K49_563.19" localSheetId="41">[3]EST2!#REF!</definedName>
    <definedName name="_07_DER_K48_000_–_K49_563.19">[3]EST2!#REF!</definedName>
    <definedName name="_07_IZQ_K49_320_–_K52_112.74" localSheetId="41">[3]EST2!#REF!</definedName>
    <definedName name="_07_IZQ_K49_320_–_K52_112.74">[3]EST2!#REF!</definedName>
    <definedName name="_08_DER_K57_040_–_K61_476.50" localSheetId="41">[3]EST2!#REF!</definedName>
    <definedName name="_08_DER_K57_040_–_K61_476.50">[3]EST2!#REF!</definedName>
    <definedName name="_08_IZQ_K52_300_–_K57_577.97" localSheetId="41">[3]EST2!#REF!</definedName>
    <definedName name="_08_IZQ_K52_300_–_K57_577.97">[3]EST2!#REF!</definedName>
    <definedName name="_08_K24_723__A_K55_717.28" localSheetId="41">[3]EST2!#REF!</definedName>
    <definedName name="_08_K24_723__A_K55_717.28">[3]EST2!#REF!</definedName>
    <definedName name="_09_K61_520_A_K61_144" localSheetId="41">[3]EST2!#REF!</definedName>
    <definedName name="_09_K61_520_A_K61_144">[3]EST2!#REF!</definedName>
    <definedName name="_10_PR64_500_–_PR_69_541.49" localSheetId="41">[3]EST2!#REF!</definedName>
    <definedName name="_10_PR64_500_–_PR_69_541.49">[3]EST2!#REF!</definedName>
    <definedName name="_a1" hidden="1">{"TAB1",#N/A,TRUE,"GENERAL";"TAB2",#N/A,TRUE,"GENERAL";"TAB3",#N/A,TRUE,"GENERAL";"TAB4",#N/A,TRUE,"GENERAL";"TAB5",#N/A,TRUE,"GENERAL"}</definedName>
    <definedName name="_A17000" localSheetId="41">#REF!</definedName>
    <definedName name="_A17000">#REF!</definedName>
    <definedName name="_A20000" localSheetId="41">#REF!</definedName>
    <definedName name="_A20000">#REF!</definedName>
    <definedName name="_a3" hidden="1">{"TAB1",#N/A,TRUE,"GENERAL";"TAB2",#N/A,TRUE,"GENERAL";"TAB3",#N/A,TRUE,"GENERAL";"TAB4",#N/A,TRUE,"GENERAL";"TAB5",#N/A,TRUE,"GENERAL"}</definedName>
    <definedName name="_A30000" localSheetId="41">#REF!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41">#REF!</definedName>
    <definedName name="_APU221">#REF!</definedName>
    <definedName name="_APU465" localSheetId="41">[2]!absc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1">#REF!</definedName>
    <definedName name="_EST1">#REF!</definedName>
    <definedName name="_EST10" localSheetId="41">#REF!</definedName>
    <definedName name="_EST10">#REF!</definedName>
    <definedName name="_EST11" localSheetId="41">#REF!</definedName>
    <definedName name="_EST11">#REF!</definedName>
    <definedName name="_EST12" localSheetId="41">#REF!</definedName>
    <definedName name="_EST12">#REF!</definedName>
    <definedName name="_EST13" localSheetId="41">#REF!</definedName>
    <definedName name="_EST13">#REF!</definedName>
    <definedName name="_EST14" localSheetId="41">#REF!</definedName>
    <definedName name="_EST14">#REF!</definedName>
    <definedName name="_EST15" localSheetId="41">#REF!</definedName>
    <definedName name="_EST15">#REF!</definedName>
    <definedName name="_EST16" localSheetId="41">#REF!</definedName>
    <definedName name="_EST16">#REF!</definedName>
    <definedName name="_EST17" localSheetId="41">#REF!</definedName>
    <definedName name="_EST17">#REF!</definedName>
    <definedName name="_EST18" localSheetId="41">#REF!</definedName>
    <definedName name="_EST18">#REF!</definedName>
    <definedName name="_EST19" localSheetId="41">#REF!</definedName>
    <definedName name="_EST19">#REF!</definedName>
    <definedName name="_EST2" localSheetId="41">#REF!</definedName>
    <definedName name="_EST2">#REF!</definedName>
    <definedName name="_EST3" localSheetId="41">#REF!</definedName>
    <definedName name="_EST3">#REF!</definedName>
    <definedName name="_EST4" localSheetId="41">#REF!</definedName>
    <definedName name="_EST4">#REF!</definedName>
    <definedName name="_EST5" localSheetId="41">#REF!</definedName>
    <definedName name="_EST5">#REF!</definedName>
    <definedName name="_EST6" localSheetId="41">#REF!</definedName>
    <definedName name="_EST6">#REF!</definedName>
    <definedName name="_EST7" localSheetId="41">#REF!</definedName>
    <definedName name="_EST7">#REF!</definedName>
    <definedName name="_EST8" localSheetId="41">#REF!</definedName>
    <definedName name="_EST8">#REF!</definedName>
    <definedName name="_EST9" localSheetId="41">#REF!</definedName>
    <definedName name="_EST9">#REF!</definedName>
    <definedName name="_EXC1" localSheetId="41">#REF!</definedName>
    <definedName name="_EXC1">#REF!</definedName>
    <definedName name="_EXC10" localSheetId="41">#REF!</definedName>
    <definedName name="_EXC10">#REF!</definedName>
    <definedName name="_EXC11" localSheetId="41">#REF!</definedName>
    <definedName name="_EXC11">#REF!</definedName>
    <definedName name="_EXC12" localSheetId="41">#REF!</definedName>
    <definedName name="_EXC12">#REF!</definedName>
    <definedName name="_EXC2" localSheetId="41">#REF!</definedName>
    <definedName name="_EXC2">#REF!</definedName>
    <definedName name="_EXC3" localSheetId="41">#REF!</definedName>
    <definedName name="_EXC3">#REF!</definedName>
    <definedName name="_EXC4" localSheetId="41">#REF!</definedName>
    <definedName name="_EXC4">#REF!</definedName>
    <definedName name="_EXC5" localSheetId="41">#REF!</definedName>
    <definedName name="_EXC5">#REF!</definedName>
    <definedName name="_EXC6" localSheetId="41">#REF!</definedName>
    <definedName name="_EXC6">#REF!</definedName>
    <definedName name="_EXC7" localSheetId="41">#REF!</definedName>
    <definedName name="_EXC7">#REF!</definedName>
    <definedName name="_EXC8" localSheetId="41">#REF!</definedName>
    <definedName name="_EXC8">#REF!</definedName>
    <definedName name="_EXC9" localSheetId="41">#REF!</definedName>
    <definedName name="_EXC9">#REF!</definedName>
    <definedName name="_Fill" localSheetId="41" hidden="1">#REF!</definedName>
    <definedName name="_Fill" hidden="1">#REF!</definedName>
    <definedName name="_xlnm._FilterDatabase" localSheetId="0" hidden="1">'PRESUPUESTO GENERAL'!$A$14:$I$60</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4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41" hidden="1">#REF!</definedName>
    <definedName name="_Key1" hidden="1">#REF!</definedName>
    <definedName name="_Key2" localSheetId="4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41">#REF!</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41">#REF!</definedName>
    <definedName name="_oa55">#REF!</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41" hidden="1">#REF!</definedName>
    <definedName name="_Parse_Out" hidden="1">#REF!</definedName>
    <definedName name="_PJ50" localSheetId="41">#REF!</definedName>
    <definedName name="_PJ50">#REF!</definedName>
    <definedName name="_pj51" localSheetId="41">#REF!</definedName>
    <definedName name="_pj51">#REF!</definedName>
    <definedName name="_PRE1" localSheetId="4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localSheetId="4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41">#REF!</definedName>
    <definedName name="_tab1">#REF!</definedName>
    <definedName name="_tab2" localSheetId="41">#REF!</definedName>
    <definedName name="_tab2">#REF!</definedName>
    <definedName name="_tab3" localSheetId="41">#REF!</definedName>
    <definedName name="_tab3">#REF!</definedName>
    <definedName name="_TAB4" localSheetId="41">#REF!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41">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 localSheetId="41">#REF!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41">#REF!</definedName>
    <definedName name="A">#REF!</definedName>
    <definedName name="A_impresión_IM" localSheetId="41">#REF!</definedName>
    <definedName name="A_impresión_IM">#REF!</definedName>
    <definedName name="a2a" hidden="1">{"TAB1",#N/A,TRUE,"GENERAL";"TAB2",#N/A,TRUE,"GENERAL";"TAB3",#N/A,TRUE,"GENERAL";"TAB4",#N/A,TRUE,"GENERAL";"TAB5",#N/A,TRUE,"GENERAL"}</definedName>
    <definedName name="AAAAA" localSheetId="41">#REF!</definedName>
    <definedName name="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bsc" localSheetId="41">[4]!absc</definedName>
    <definedName name="absc">[4]!absc</definedName>
    <definedName name="absc_" localSheetId="41">[5]!absc</definedName>
    <definedName name="absc_">[5]!absc</definedName>
    <definedName name="absc_1" localSheetId="41">[5]!absc</definedName>
    <definedName name="absc_1">[5]!absc</definedName>
    <definedName name="absc1" localSheetId="41">[6]!absc</definedName>
    <definedName name="absc1">[6]!absc</definedName>
    <definedName name="AccessDatabase" hidden="1">"A:\SAIN.mdb"</definedName>
    <definedName name="ADFGSDB" hidden="1">{"via1",#N/A,TRUE,"general";"via2",#N/A,TRUE,"general";"via3",#N/A,TRUE,"general"}</definedName>
    <definedName name="ADI" localSheetId="41">#REF!</definedName>
    <definedName name="ADI">#REF!</definedName>
    <definedName name="administrador">[7]Informacion!$B$15</definedName>
    <definedName name="ADMINISTRADOR_VIAL__ARMANDO_SANCHEZ_SANCHEZ">[8]INDICMICROEMP!$A$20</definedName>
    <definedName name="adoc1" localSheetId="41">[6]!absc</definedName>
    <definedName name="adoc1">[6]!absc</definedName>
    <definedName name="adoq" localSheetId="41">[9]!absc</definedName>
    <definedName name="adoq">[9]!absc</definedName>
    <definedName name="ads" localSheetId="41">#REF!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U" localSheetId="41">#REF!</definedName>
    <definedName name="AIU">#REF!</definedName>
    <definedName name="AjustDelAIU" localSheetId="41">#REF!</definedName>
    <definedName name="AjustDelAIU">#REF!</definedName>
    <definedName name="alc" localSheetId="41">[10]!absc</definedName>
    <definedName name="alc">[10]!absc</definedName>
    <definedName name="ANE" localSheetId="41">'[11]ANEXO 7'!#REF!</definedName>
    <definedName name="ANE">'[11]ANEXO 7'!#REF!</definedName>
    <definedName name="anscount" hidden="1">1</definedName>
    <definedName name="Antic">[12]BASES!$B$33</definedName>
    <definedName name="ANTICIPO">[13]BASES!$B$33</definedName>
    <definedName name="APU" localSheetId="41">[14]!absc</definedName>
    <definedName name="APU">[14]!absc</definedName>
    <definedName name="APU221.1" localSheetId="41">#REF!</definedName>
    <definedName name="APU221.1">#REF!</definedName>
    <definedName name="APU221.2" localSheetId="41">#REF!</definedName>
    <definedName name="APU221.2">#REF!</definedName>
    <definedName name="aqaq" hidden="1">{"TAB1",#N/A,TRUE,"GENERAL";"TAB2",#N/A,TRUE,"GENERAL";"TAB3",#N/A,TRUE,"GENERAL";"TAB4",#N/A,TRUE,"GENERAL";"TAB5",#N/A,TRUE,"GENERAL"}</definedName>
    <definedName name="_xlnm.Print_Area" localSheetId="0">'PRESUPUESTO GENERAL'!$A$1:$J$60</definedName>
    <definedName name="_xlnm.Print_Area">#N/A</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LTO">'[15]5.2'!$D$21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_impresión_IM" localSheetId="41">#REF!</definedName>
    <definedName name="B_impresión_IM">#REF!</definedName>
    <definedName name="base" localSheetId="41">#REF!</definedName>
    <definedName name="base">#REF!</definedName>
    <definedName name="base_VaR" localSheetId="41">#REF!</definedName>
    <definedName name="base_VaR">#REF!</definedName>
    <definedName name="BASEDATOS" localSheetId="41">#REF!</definedName>
    <definedName name="BASEDATOS">#REF!</definedName>
    <definedName name="_xlnm.Database" localSheetId="41">#REF!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41">#REF!</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'[16]ESTADO RED'!$E$8</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 localSheetId="41">#REF!</definedName>
    <definedName name="BuiltIn_Print_Area">#REF!</definedName>
    <definedName name="BuiltIn_Print_Titles" localSheetId="41">#REF!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41">#REF!</definedName>
    <definedName name="C_">#REF!</definedName>
    <definedName name="CANT" localSheetId="41">#REF!</definedName>
    <definedName name="CANT">#REF!</definedName>
    <definedName name="causa" localSheetId="41">#REF!</definedName>
    <definedName name="causa">#REF!</definedName>
    <definedName name="ccccc" hidden="1">{"TAB1",#N/A,TRUE,"GENERAL";"TAB2",#N/A,TRUE,"GENERAL";"TAB3",#N/A,TRUE,"GENERAL";"TAB4",#N/A,TRUE,"GENERAL";"TAB5",#N/A,TRUE,"GENERAL"}</definedName>
    <definedName name="CCCCCC" localSheetId="41">'[17]A. P. U.'!#REF!</definedName>
    <definedName name="CCCCCC">'[17]A. P. U.'!#REF!</definedName>
    <definedName name="ccto210" localSheetId="41">#REF!</definedName>
    <definedName name="ccto210">#REF!</definedName>
    <definedName name="cd">[18]Hoja1!$C$81</definedName>
    <definedName name="cdcdc" hidden="1">{"via1",#N/A,TRUE,"general";"via2",#N/A,TRUE,"general";"via3",#N/A,TRUE,"general"}</definedName>
    <definedName name="CDctrl">[12]CDItem!$G$8</definedName>
    <definedName name="ceerf" hidden="1">{"TAB1",#N/A,TRUE,"GENERAL";"TAB2",#N/A,TRUE,"GENERAL";"TAB3",#N/A,TRUE,"GENERAL";"TAB4",#N/A,TRUE,"GENERAL";"TAB5",#N/A,TRUE,"GENERAL"}</definedName>
    <definedName name="CEMENTO">[19]Insum!$A$3:$H$63</definedName>
    <definedName name="CIRCUITOS">[20]Circuitos!$C$2:$C$891</definedName>
    <definedName name="clase" localSheetId="41">#REF!</definedName>
    <definedName name="clase">#REF!</definedName>
    <definedName name="COMPROBANTE_DE_PAGO" localSheetId="41">#REF!</definedName>
    <definedName name="COMPROBANTE_DE_PAGO">#REF!</definedName>
    <definedName name="Consultor">'[21]Datos básicos'!$B$2</definedName>
    <definedName name="Contratante">'[21]Datos básicos'!$B$1</definedName>
    <definedName name="Contrato">'[21]Datos básicos'!$B$3</definedName>
    <definedName name="Criticos" localSheetId="41">#REF!</definedName>
    <definedName name="Criticos">#REF!</definedName>
    <definedName name="cuad1" localSheetId="41">#REF!</definedName>
    <definedName name="cuad1">#REF!</definedName>
    <definedName name="cuad2" localSheetId="41">#REF!</definedName>
    <definedName name="cuad2">#REF!</definedName>
    <definedName name="cuad3" localSheetId="41">#REF!</definedName>
    <definedName name="cuad3">#REF!</definedName>
    <definedName name="cuad4" localSheetId="41">#REF!</definedName>
    <definedName name="cuad4">#REF!</definedName>
    <definedName name="CUAD5" localSheetId="41">#REF!</definedName>
    <definedName name="CUAD5">#REF!</definedName>
    <definedName name="cuado" localSheetId="41">#REF!</definedName>
    <definedName name="cuado">#REF!</definedName>
    <definedName name="CUBS">[22]Hoja4!$1:$1048576</definedName>
    <definedName name="CUNET" hidden="1">{"via1",#N/A,TRUE,"general";"via2",#N/A,TRUE,"general";"via3",#N/A,TRUE,"general"}</definedName>
    <definedName name="cv" hidden="1">{"TAB1",#N/A,TRUE,"GENERAL";"TAB2",#N/A,TRUE,"GENERAL";"TAB3",#N/A,TRUE,"GENERAL";"TAB4",#N/A,TRUE,"GENERAL";"TAB5",#N/A,TRUE,"GENERAL"}</definedName>
    <definedName name="cv_51" localSheetId="41">#REF!</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percápita">[23]Sanitario!$AC$9:$AD$9</definedName>
    <definedName name="dario" localSheetId="41">'[24]GPI 526'!#REF!</definedName>
    <definedName name="dario">'[24]GPI 526'!#REF!</definedName>
    <definedName name="DASD" hidden="1">{"TAB1",#N/A,TRUE,"GENERAL";"TAB2",#N/A,TRUE,"GENERAL";"TAB3",#N/A,TRUE,"GENERAL";"TAB4",#N/A,TRUE,"GENERAL";"TAB5",#N/A,TRUE,"GENERAL"}</definedName>
    <definedName name="DAT" localSheetId="41">#REF!</definedName>
    <definedName name="DAT">#REF!</definedName>
    <definedName name="Data" localSheetId="41">#REF!</definedName>
    <definedName name="Data">#REF!</definedName>
    <definedName name="Datos" localSheetId="41">#REF!</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#N/A</definedName>
    <definedName name="ddd" hidden="1">{"via1",#N/A,TRUE,"general";"via2",#N/A,TRUE,"general";"via3",#N/A,TRUE,"general"}</definedName>
    <definedName name="DDDD">#N/A</definedName>
    <definedName name="ddddt" hidden="1">{"via1",#N/A,TRUE,"general";"via2",#N/A,TRUE,"general";"via3",#N/A,TRUE,"general"}</definedName>
    <definedName name="ddee" localSheetId="41">#REF!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 localSheetId="41">TRUNC(ABS(#REF!))</definedName>
    <definedName name="DEFLEXION_GG">TRUNC(ABS(#REF!))</definedName>
    <definedName name="DEFLEXION_ID" localSheetId="41">IF(#REF!&lt;0,"I","D")</definedName>
    <definedName name="DEFLEXION_ID">IF(#REF!&lt;0,"I","D")</definedName>
    <definedName name="DEFLEXION_MM" localSheetId="41">TRUNC(60*(ABS(#REF!)-'900.2P'!DEFLEXION_GG))</definedName>
    <definedName name="DEFLEXION_MM">TRUNC(60*(ABS(#REF!)-DEFLEXION_GG))</definedName>
    <definedName name="DEFLEXION_SS" localSheetId="41">ROUND(3600*(ABS(#REF!)-'900.2P'!DEFLEXION_GG-'900.2P'!DEFLEXION_MM/60),0)</definedName>
    <definedName name="DEFLEXION_SS">ROUND(3600*(ABS(#REF!)-DEFLEXION_GG-DEFLEXION_MM/60),0)</definedName>
    <definedName name="demanto" localSheetId="41">#REF!</definedName>
    <definedName name="demanto">#REF!</definedName>
    <definedName name="demanto_51" localSheetId="41">#REF!</definedName>
    <definedName name="demanto_51">#REF!</definedName>
    <definedName name="DER">[25]DIST!$C$7:$D$2942</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 localSheetId="41">#REF!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p">[23]Sanitario!$AC$8:$AD$8</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v">[23]Sanitario!$AC$7:$AD$7</definedName>
    <definedName name="dxfgg" hidden="1">{"via1",#N/A,TRUE,"general";"via2",#N/A,TRUE,"general";"via3",#N/A,TRUE,"general"}</definedName>
    <definedName name="E_03" localSheetId="41">#REF!</definedName>
    <definedName name="E_03">#REF!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[26]INDICMICROEMP!$A$20</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manto" localSheetId="41">#REF!</definedName>
    <definedName name="emanto">#REF!</definedName>
    <definedName name="emanto_51" localSheetId="41">#REF!</definedName>
    <definedName name="emanto_51">#REF!</definedName>
    <definedName name="End_Bal" localSheetId="41">#REF!</definedName>
    <definedName name="End_Bal">#REF!</definedName>
    <definedName name="EQUI">[27]EQUIPOS!$1:$1048576</definedName>
    <definedName name="equipo">[28]Equipo!$A$7:$A$65536</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 localSheetId="41">#REF!</definedName>
    <definedName name="ERROR">#REF!</definedName>
    <definedName name="ERROR1" localSheetId="41">#REF!</definedName>
    <definedName name="ERROR1">#REF!</definedName>
    <definedName name="ERROR2" localSheetId="41">#REF!</definedName>
    <definedName name="ERROR2">#REF!</definedName>
    <definedName name="ERROR3" localSheetId="41">[29]TARIF2002!#REF!</definedName>
    <definedName name="ERROR3">[29]TARIF2002!#REF!</definedName>
    <definedName name="ERROR5" localSheetId="41">[29]TARIF2002!#REF!</definedName>
    <definedName name="ERROR5">[29]TARIF2002!#REF!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ECIFICACION" localSheetId="41">#REF!</definedName>
    <definedName name="ESPECIFICACION">#REF!</definedName>
    <definedName name="Especificación" localSheetId="41">#REF!</definedName>
    <definedName name="Especificación">#REF!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41">#REF!</definedName>
    <definedName name="EXC">#REF!</definedName>
    <definedName name="exCEL" localSheetId="41">#REF!</definedName>
    <definedName name="exCEL">#REF!</definedName>
    <definedName name="exCEL_51" localSheetId="41">#REF!</definedName>
    <definedName name="exCEL_51">#REF!</definedName>
    <definedName name="Excel_BuiltIn_Print_Area_3" localSheetId="41">#REF!</definedName>
    <definedName name="Excel_BuiltIn_Print_Area_3">#REF!</definedName>
    <definedName name="Excel_BuiltIn_Print_Area_3_51" localSheetId="41">#REF!</definedName>
    <definedName name="Excel_BuiltIn_Print_Area_3_51">#REF!</definedName>
    <definedName name="Excel_BuiltIn_Print_Area_3_X" localSheetId="41">#REF!</definedName>
    <definedName name="Excel_BuiltIn_Print_Area_3_X">#REF!</definedName>
    <definedName name="Excel_BuiltIn_Print_Area_3_X_51" localSheetId="41">#REF!</definedName>
    <definedName name="Excel_BuiltIn_Print_Area_3_X_51">#REF!</definedName>
    <definedName name="Excel_BuiltIn_Print_Titles_10" localSheetId="41">[24]SKJ452!#REF!</definedName>
    <definedName name="Excel_BuiltIn_Print_Titles_10">[24]SKJ452!#REF!</definedName>
    <definedName name="Excel_BuiltIn_Print_Titles_10_51" localSheetId="41">#REF!</definedName>
    <definedName name="Excel_BuiltIn_Print_Titles_10_51">#REF!</definedName>
    <definedName name="Excel_BuiltIn_Print_Titles_11" localSheetId="41">[24]ITA878!#REF!</definedName>
    <definedName name="Excel_BuiltIn_Print_Titles_11">[24]ITA878!#REF!</definedName>
    <definedName name="Excel_BuiltIn_Print_Titles_11_51" localSheetId="41">#REF!</definedName>
    <definedName name="Excel_BuiltIn_Print_Titles_11_51">#REF!</definedName>
    <definedName name="Excel_BuiltIn_Print_Titles_12" localSheetId="41">'[24]AEA-944'!#REF!</definedName>
    <definedName name="Excel_BuiltIn_Print_Titles_12">'[24]AEA-944'!#REF!</definedName>
    <definedName name="Excel_BuiltIn_Print_Titles_12_51" localSheetId="41">#REF!</definedName>
    <definedName name="Excel_BuiltIn_Print_Titles_12_51">#REF!</definedName>
    <definedName name="Excel_BuiltIn_Print_Titles_13" localSheetId="41">'[24]DUB-823'!#REF!</definedName>
    <definedName name="Excel_BuiltIn_Print_Titles_13">'[24]DUB-823'!#REF!</definedName>
    <definedName name="Excel_BuiltIn_Print_Titles_13_51" localSheetId="41">#REF!</definedName>
    <definedName name="Excel_BuiltIn_Print_Titles_13_51">#REF!</definedName>
    <definedName name="Excel_BuiltIn_Print_Titles_14" localSheetId="41">'[24]GPI 526'!#REF!</definedName>
    <definedName name="Excel_BuiltIn_Print_Titles_14">'[24]GPI 526'!#REF!</definedName>
    <definedName name="Excel_BuiltIn_Print_Titles_14_51" localSheetId="41">#REF!</definedName>
    <definedName name="Excel_BuiltIn_Print_Titles_14_51">#REF!</definedName>
    <definedName name="Excel_BuiltIn_Print_Titles_15" localSheetId="41">#REF!</definedName>
    <definedName name="Excel_BuiltIn_Print_Titles_15">#REF!</definedName>
    <definedName name="Excel_BuiltIn_Print_Titles_15_51" localSheetId="41">#REF!</definedName>
    <definedName name="Excel_BuiltIn_Print_Titles_15_51">#REF!</definedName>
    <definedName name="Excel_BuiltIn_Print_Titles_16" localSheetId="41">#REF!</definedName>
    <definedName name="Excel_BuiltIn_Print_Titles_16">#REF!</definedName>
    <definedName name="Excel_BuiltIn_Print_Titles_16_51" localSheetId="41">#REF!</definedName>
    <definedName name="Excel_BuiltIn_Print_Titles_16_51">#REF!</definedName>
    <definedName name="Excel_BuiltIn_Print_Titles_17" localSheetId="41">#REF!</definedName>
    <definedName name="Excel_BuiltIn_Print_Titles_17">#REF!</definedName>
    <definedName name="Excel_BuiltIn_Print_Titles_17_51" localSheetId="41">#REF!</definedName>
    <definedName name="Excel_BuiltIn_Print_Titles_17_51">#REF!</definedName>
    <definedName name="Excel_BuiltIn_Print_Titles_18" localSheetId="41">#REF!</definedName>
    <definedName name="Excel_BuiltIn_Print_Titles_18">#REF!</definedName>
    <definedName name="Excel_BuiltIn_Print_Titles_18_51" localSheetId="41">#REF!</definedName>
    <definedName name="Excel_BuiltIn_Print_Titles_18_51">#REF!</definedName>
    <definedName name="Excel_BuiltIn_Print_Titles_19" localSheetId="41">[24]XXJ617!#REF!</definedName>
    <definedName name="Excel_BuiltIn_Print_Titles_19">[24]XXJ617!#REF!</definedName>
    <definedName name="Excel_BuiltIn_Print_Titles_19_51" localSheetId="41">#REF!</definedName>
    <definedName name="Excel_BuiltIn_Print_Titles_19_51">#REF!</definedName>
    <definedName name="Excel_BuiltIn_Print_Titles_20" localSheetId="41">#REF!</definedName>
    <definedName name="Excel_BuiltIn_Print_Titles_20">#REF!</definedName>
    <definedName name="Excel_BuiltIn_Print_Titles_20_51" localSheetId="41">#REF!</definedName>
    <definedName name="Excel_BuiltIn_Print_Titles_20_51">#REF!</definedName>
    <definedName name="Excel_BuiltIn_Print_Titles_21" localSheetId="41">[24]SNG_855!#REF!</definedName>
    <definedName name="Excel_BuiltIn_Print_Titles_21">[24]SNG_855!#REF!</definedName>
    <definedName name="Excel_BuiltIn_Print_Titles_21_51" localSheetId="41">#REF!</definedName>
    <definedName name="Excel_BuiltIn_Print_Titles_21_51">#REF!</definedName>
    <definedName name="Excel_BuiltIn_Print_Titles_23" localSheetId="41">#REF!</definedName>
    <definedName name="Excel_BuiltIn_Print_Titles_23">#REF!</definedName>
    <definedName name="Excel_BuiltIn_Print_Titles_23_51" localSheetId="41">#REF!</definedName>
    <definedName name="Excel_BuiltIn_Print_Titles_23_51">#REF!</definedName>
    <definedName name="Excel_BuiltIn_Print_Titles_3" localSheetId="41">#REF!</definedName>
    <definedName name="Excel_BuiltIn_Print_Titles_3">#REF!</definedName>
    <definedName name="Excel_BuiltIn_Print_Titles_3_51" localSheetId="41">#REF!</definedName>
    <definedName name="Excel_BuiltIn_Print_Titles_3_51">#REF!</definedName>
    <definedName name="Excel_BuiltIn_Print_Titles_5" localSheetId="41">'[24]VEA 374'!#REF!</definedName>
    <definedName name="Excel_BuiltIn_Print_Titles_5">'[24]VEA 374'!#REF!</definedName>
    <definedName name="Excel_BuiltIn_Print_Titles_5_51" localSheetId="41">#REF!</definedName>
    <definedName name="Excel_BuiltIn_Print_Titles_5_51">#REF!</definedName>
    <definedName name="Excel_BuiltIn_Print_Titles_5_XX" localSheetId="41">'[24]VEA 374'!#REF!</definedName>
    <definedName name="Excel_BuiltIn_Print_Titles_5_XX">'[24]VEA 374'!#REF!</definedName>
    <definedName name="Excel_BuiltIn_Print_Titles_5_XX_51" localSheetId="41">#REF!</definedName>
    <definedName name="Excel_BuiltIn_Print_Titles_5_XX_51">#REF!</definedName>
    <definedName name="Excel_BuiltIn_Print_Titles_6" localSheetId="41">#REF!</definedName>
    <definedName name="Excel_BuiltIn_Print_Titles_6">#REF!</definedName>
    <definedName name="Excel_BuiltIn_Print_Titles_6_51" localSheetId="41">#REF!</definedName>
    <definedName name="Excel_BuiltIn_Print_Titles_6_51">#REF!</definedName>
    <definedName name="Excel_BuiltIn_Print_Titles_7" localSheetId="41">[24]HFB024!#REF!</definedName>
    <definedName name="Excel_BuiltIn_Print_Titles_7">[24]HFB024!#REF!</definedName>
    <definedName name="Excel_BuiltIn_Print_Titles_7_51" localSheetId="41">#REF!</definedName>
    <definedName name="Excel_BuiltIn_Print_Titles_7_51">#REF!</definedName>
    <definedName name="Excel_BuiltIn_Print_Titles_8" localSheetId="41">#REF!</definedName>
    <definedName name="Excel_BuiltIn_Print_Titles_8">#REF!</definedName>
    <definedName name="Excel_BuiltIn_Print_Titles_8_51" localSheetId="41">#REF!</definedName>
    <definedName name="Excel_BuiltIn_Print_Titles_8_51">#REF!</definedName>
    <definedName name="Excel_BuiltIn_Print_Titles_9" localSheetId="41">[24]PAJ825!#REF!</definedName>
    <definedName name="Excel_BuiltIn_Print_Titles_9">[24]PAJ825!#REF!</definedName>
    <definedName name="Excel_BuiltIn_Print_Titles_9_51" localSheetId="41">#REF!</definedName>
    <definedName name="Excel_BuiltIn_Print_Titles_9_51">#REF!</definedName>
    <definedName name="Extra_Pay" localSheetId="41">#REF!</definedName>
    <definedName name="Extra_Pay">#REF!</definedName>
    <definedName name="FAC" localSheetId="41" hidden="1">#REF!</definedName>
    <definedName name="FAC" hidden="1">#REF!</definedName>
    <definedName name="fd" localSheetId="41">'[17]A. P. U.'!#REF!</definedName>
    <definedName name="fd">'[17]A.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ha">[21]Datos!$B$5</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ll_Print" localSheetId="41">#REF!</definedName>
    <definedName name="Full_Print">#REF!</definedName>
    <definedName name="fwff" hidden="1">{"via1",#N/A,TRUE,"general";"via2",#N/A,TRUE,"general";"via3",#N/A,TRUE,"general"}</definedName>
    <definedName name="fwwe" hidden="1">{"via1",#N/A,TRUE,"general";"via2",#N/A,TRUE,"general";"via3",#N/A,TRUE,"general"}</definedName>
    <definedName name="g" localSheetId="41">#REF!</definedName>
    <definedName name="g">#REF!</definedName>
    <definedName name="GAJ" localSheetId="41">#REF!</definedName>
    <definedName name="GAJ">#REF!</definedName>
    <definedName name="gbbfghghj" hidden="1">{"TAB1",#N/A,TRUE,"GENERAL";"TAB2",#N/A,TRUE,"GENERAL";"TAB3",#N/A,TRUE,"GENERAL";"TAB4",#N/A,TRUE,"GENERAL";"TAB5",#N/A,TRUE,"GENERAL"}</definedName>
    <definedName name="gddfgdfgdf" localSheetId="41">#REF!</definedName>
    <definedName name="gddfgdfgdf">#REF!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I" localSheetId="41">MATCH(0.01,'900.2P'!End_Bal,-1)+1</definedName>
    <definedName name="GI">MATCH(0.01,End_Bal,-1)+1</definedName>
    <definedName name="GJ">#N/A</definedName>
    <definedName name="GJHVCB" hidden="1">{"TAB1",#N/A,TRUE,"GENERAL";"TAB2",#N/A,TRUE,"GENERAL";"TAB3",#N/A,TRUE,"GENERAL";"TAB4",#N/A,TRUE,"GENERAL";"TAB5",#N/A,TRUE,"GENERAL"}</definedName>
    <definedName name="gk" hidden="1">{"via1",#N/A,TRUE,"general";"via2",#N/A,TRUE,"general";"via3",#N/A,TRUE,"general"}</definedName>
    <definedName name="GL" localSheetId="41">Scheduled_Payment+Extra_Payment</definedName>
    <definedName name="GL">Scheduled_Payment+Extra_Payment</definedName>
    <definedName name="GM">#N/A</definedName>
    <definedName name="GRAF1ANO" hidden="1">{"via1",#N/A,TRUE,"general";"via2",#N/A,TRUE,"general";"via3",#N/A,TRUE,"general"}</definedName>
    <definedName name="GRAF1AÑO" hidden="1">{"TAB1",#N/A,TRUE,"GENERAL";"TAB2",#N/A,TRUE,"GENERAL";"TAB3",#N/A,TRUE,"GENERAL";"TAB4",#N/A,TRUE,"GENERAL";"TAB5",#N/A,TRUE,"GENERAL"}</definedName>
    <definedName name="GRAF2" localSheetId="41">#REF!</definedName>
    <definedName name="GRAF2">#REF!</definedName>
    <definedName name="GRAF3" localSheetId="41">#REF!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[23]perfil!$AG$10:$AG$111</definedName>
    <definedName name="h9h" hidden="1">{"via1",#N/A,TRUE,"general";"via2",#N/A,TRUE,"general";"via3",#N/A,TRUE,"general"}</definedName>
    <definedName name="hab___viv">[23]Sanitario!$AC$6:$AD$6</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41">ROW(#REF!)</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 localSheetId="41">#REF!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U" localSheetId="41">#REF!</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41">#REF!</definedName>
    <definedName name="I">#REF!</definedName>
    <definedName name="i8i" hidden="1">{"TAB1",#N/A,TRUE,"GENERAL";"TAB2",#N/A,TRUE,"GENERAL";"TAB3",#N/A,TRUE,"GENERAL";"TAB4",#N/A,TRUE,"GENERAL";"TAB5",#N/A,TRUE,"GENERAL"}</definedName>
    <definedName name="IF" localSheetId="41">'[30]A. P. U.'!#REF!</definedName>
    <definedName name="IF">'[30]A.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DI">[31]Indice!$1:$1048576</definedName>
    <definedName name="INDICE">'[27]INDICE ALFABETICO'!$1:$1048576</definedName>
    <definedName name="inf" localSheetId="41">#REF!</definedName>
    <definedName name="inf">#REF!</definedName>
    <definedName name="Inicio">[12]BASES!$E$26</definedName>
    <definedName name="Int" localSheetId="41">#REF!</definedName>
    <definedName name="Int">#REF!</definedName>
    <definedName name="Interest_Rate" localSheetId="41">#REF!</definedName>
    <definedName name="Interest_Rate">#REF!</definedName>
    <definedName name="INV" localSheetId="41">#REF!</definedName>
    <definedName name="INV">#REF!</definedName>
    <definedName name="INV_11">'[32]PR 1'!$A$2:$N$655</definedName>
    <definedName name="Io" localSheetId="41">#REF!</definedName>
    <definedName name="Io">#REF!</definedName>
    <definedName name="io0ioprhyi0i90ryi90" localSheetId="41">#REF!</definedName>
    <definedName name="io0ioprhyi0i90ryi90">#REF!</definedName>
    <definedName name="Item" localSheetId="41">#REF!</definedName>
    <definedName name="Item">#REF!</definedName>
    <definedName name="ITEM1" localSheetId="41">#REF!</definedName>
    <definedName name="ITEM1">#REF!</definedName>
    <definedName name="ITEM1_133" localSheetId="41">#REF!</definedName>
    <definedName name="ITEM1_133">#REF!</definedName>
    <definedName name="ITEM1_149" localSheetId="41">#REF!</definedName>
    <definedName name="ITEM1_149">#REF!</definedName>
    <definedName name="ITEM1_186" localSheetId="41">#REF!</definedName>
    <definedName name="ITEM1_186">#REF!</definedName>
    <definedName name="ITEM1_187" localSheetId="41">#REF!</definedName>
    <definedName name="ITEM1_187">#REF!</definedName>
    <definedName name="ITEM15" localSheetId="41">#REF!</definedName>
    <definedName name="ITEM15">#REF!</definedName>
    <definedName name="ITEM15_133" localSheetId="41">#REF!</definedName>
    <definedName name="ITEM15_133">#REF!</definedName>
    <definedName name="ITEM15_149" localSheetId="41">#REF!</definedName>
    <definedName name="ITEM15_149">#REF!</definedName>
    <definedName name="ITEM15_186" localSheetId="41">#REF!</definedName>
    <definedName name="ITEM15_186">#REF!</definedName>
    <definedName name="ITEM15_187" localSheetId="41">#REF!</definedName>
    <definedName name="ITEM15_187">#REF!</definedName>
    <definedName name="ITEM2" localSheetId="41">#REF!</definedName>
    <definedName name="ITEM2">#REF!</definedName>
    <definedName name="ITEM2_133" localSheetId="41">#REF!</definedName>
    <definedName name="ITEM2_133">#REF!</definedName>
    <definedName name="ITEM2_149" localSheetId="41">#REF!</definedName>
    <definedName name="ITEM2_149">#REF!</definedName>
    <definedName name="ITEM2_186" localSheetId="41">#REF!</definedName>
    <definedName name="ITEM2_186">#REF!</definedName>
    <definedName name="ITEM2_187" localSheetId="41">#REF!</definedName>
    <definedName name="ITEM2_187">#REF!</definedName>
    <definedName name="item210.3" localSheetId="41">#REF!</definedName>
    <definedName name="item210.3">#REF!</definedName>
    <definedName name="item230.1" localSheetId="41">#REF!</definedName>
    <definedName name="item230.1">#REF!</definedName>
    <definedName name="ITEM3" localSheetId="41">#REF!</definedName>
    <definedName name="ITEM3">#REF!</definedName>
    <definedName name="ITEM3_133" localSheetId="41">#REF!</definedName>
    <definedName name="ITEM3_133">#REF!</definedName>
    <definedName name="ITEM3_149" localSheetId="41">#REF!</definedName>
    <definedName name="ITEM3_149">#REF!</definedName>
    <definedName name="ITEM3_186" localSheetId="41">#REF!</definedName>
    <definedName name="ITEM3_186">#REF!</definedName>
    <definedName name="ITEM3_187" localSheetId="41">#REF!</definedName>
    <definedName name="ITEM3_187">#REF!</definedName>
    <definedName name="item310" localSheetId="41">#REF!</definedName>
    <definedName name="item310">#REF!</definedName>
    <definedName name="item320.2" localSheetId="41">#REF!</definedName>
    <definedName name="item320.2">#REF!</definedName>
    <definedName name="item330.1" localSheetId="41">#REF!</definedName>
    <definedName name="item330.1">#REF!</definedName>
    <definedName name="item420" localSheetId="41">#REF!</definedName>
    <definedName name="item420">#REF!</definedName>
    <definedName name="item450.2P" localSheetId="41">#REF!</definedName>
    <definedName name="item450.2P">#REF!</definedName>
    <definedName name="item600.1" localSheetId="41">#REF!</definedName>
    <definedName name="item600.1">#REF!</definedName>
    <definedName name="item610.1" localSheetId="41">#REF!</definedName>
    <definedName name="item610.1">#REF!</definedName>
    <definedName name="item610.2" localSheetId="41">#REF!</definedName>
    <definedName name="item610.2">#REF!</definedName>
    <definedName name="item630.4" localSheetId="41">#REF!</definedName>
    <definedName name="item630.4">#REF!</definedName>
    <definedName name="item630.6" localSheetId="41">#REF!</definedName>
    <definedName name="item630.6">#REF!</definedName>
    <definedName name="item630.7" localSheetId="41">#REF!</definedName>
    <definedName name="item630.7">#REF!</definedName>
    <definedName name="item640.3" localSheetId="41">#REF!</definedName>
    <definedName name="item640.3">#REF!</definedName>
    <definedName name="item661" localSheetId="41">#REF!</definedName>
    <definedName name="item661">#REF!</definedName>
    <definedName name="item671" localSheetId="41">#REF!</definedName>
    <definedName name="item671">#REF!</definedName>
    <definedName name="item673.1" localSheetId="41">#REF!</definedName>
    <definedName name="item673.1">#REF!</definedName>
    <definedName name="item673.3" localSheetId="41">#REF!</definedName>
    <definedName name="item673.3">#REF!</definedName>
    <definedName name="item681" localSheetId="41">#REF!</definedName>
    <definedName name="item681">#REF!</definedName>
    <definedName name="item700.1" localSheetId="41">#REF!</definedName>
    <definedName name="item700.1">#REF!</definedName>
    <definedName name="item710.1" localSheetId="41">#REF!</definedName>
    <definedName name="item710.1">#REF!</definedName>
    <definedName name="item710.2" localSheetId="41">#REF!</definedName>
    <definedName name="item710.2">#REF!</definedName>
    <definedName name="item730.1" localSheetId="41">#REF!</definedName>
    <definedName name="item730.1">#REF!</definedName>
    <definedName name="item730.2" localSheetId="41">#REF!</definedName>
    <definedName name="item730.2">#REF!</definedName>
    <definedName name="item730.2.4" localSheetId="41">#REF!</definedName>
    <definedName name="item730.2.4">#REF!</definedName>
    <definedName name="item900.2" localSheetId="4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41">#REF!</definedName>
    <definedName name="IVA">#REF!</definedName>
    <definedName name="iyuiuyi" hidden="1">{"via1",#N/A,TRUE,"general";"via2",#N/A,TRUE,"general";"via3",#N/A,TRUE,"general"}</definedName>
    <definedName name="IZQ">[25]DIST!$G$7:$H$2413</definedName>
    <definedName name="j" hidden="1">{"TAB1",#N/A,TRUE,"GENERAL";"TAB2",#N/A,TRUE,"GENERAL";"TAB3",#N/A,TRUE,"GENERAL";"TAB4",#N/A,TRUE,"GENERAL";"TAB5",#N/A,TRUE,"GENERAL"}</definedName>
    <definedName name="JA" localSheetId="41">#REF!</definedName>
    <definedName name="JA">#REF!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41">#REF!</definedName>
    <definedName name="K0F1">#REF!</definedName>
    <definedName name="K0F2" localSheetId="41">#REF!</definedName>
    <definedName name="K0F2">#REF!</definedName>
    <definedName name="K10ALO" localSheetId="41">#REF!</definedName>
    <definedName name="K10ALO">#REF!</definedName>
    <definedName name="K11ALO" localSheetId="41">#REF!</definedName>
    <definedName name="K11ALO">#REF!</definedName>
    <definedName name="K1F1" localSheetId="41">#REF!</definedName>
    <definedName name="K1F1">#REF!</definedName>
    <definedName name="K1F2" localSheetId="41">#REF!</definedName>
    <definedName name="K1F2">#REF!</definedName>
    <definedName name="K2F1" localSheetId="41">#REF!</definedName>
    <definedName name="K2F1">#REF!</definedName>
    <definedName name="K2F2" localSheetId="41">#REF!</definedName>
    <definedName name="K2F2">#REF!</definedName>
    <definedName name="K3F1" localSheetId="41">#REF!</definedName>
    <definedName name="K3F1">#REF!</definedName>
    <definedName name="K3F2" localSheetId="41">#REF!</definedName>
    <definedName name="K3F2">#REF!</definedName>
    <definedName name="K4F1" localSheetId="41">#REF!</definedName>
    <definedName name="K4F1">#REF!</definedName>
    <definedName name="K4F2" localSheetId="41">#REF!</definedName>
    <definedName name="K4F2">#REF!</definedName>
    <definedName name="K5F1" localSheetId="41">#REF!</definedName>
    <definedName name="K5F1">#REF!</definedName>
    <definedName name="K5F2" localSheetId="41">#REF!</definedName>
    <definedName name="K5F2">#REF!</definedName>
    <definedName name="K6F1" localSheetId="41">#REF!</definedName>
    <definedName name="K6F1">#REF!</definedName>
    <definedName name="K6F2" localSheetId="41">#REF!</definedName>
    <definedName name="K6F2">#REF!</definedName>
    <definedName name="K7F1" localSheetId="41">#REF!</definedName>
    <definedName name="K7F1">#REF!</definedName>
    <definedName name="K7F2" localSheetId="41">#REF!</definedName>
    <definedName name="K7F2">#REF!</definedName>
    <definedName name="K8ALO" localSheetId="41">#REF!</definedName>
    <definedName name="K8ALO">#REF!</definedName>
    <definedName name="K8F1" localSheetId="41">#REF!</definedName>
    <definedName name="K8F1">#REF!</definedName>
    <definedName name="K8F2" localSheetId="41">#REF!</definedName>
    <definedName name="K8F2">#REF!</definedName>
    <definedName name="K9ALO" localSheetId="4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 localSheetId="41">#REF!</definedName>
    <definedName name="L">#REF!</definedName>
    <definedName name="L_L">#N/A</definedName>
    <definedName name="Last_Row">#N/A</definedName>
    <definedName name="LICITACION" localSheetId="41">#REF!</definedName>
    <definedName name="LICITACION">#REF!</definedName>
    <definedName name="LINEA" localSheetId="41">[33]CONT_ADI!#REF!</definedName>
    <definedName name="LINEA">[33]CONT_ADI!#REF!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an_Amount" localSheetId="41">#REF!</definedName>
    <definedName name="Loan_Amount">#REF!</definedName>
    <definedName name="Loan_Start" localSheetId="41">#REF!</definedName>
    <definedName name="Loan_Start">#REF!</definedName>
    <definedName name="Loan_Years" localSheetId="41">#REF!</definedName>
    <definedName name="Loan_Years">#REF!</definedName>
    <definedName name="LOCA" localSheetId="41">[34]!absc</definedName>
    <definedName name="LOCA">[34]!absc</definedName>
    <definedName name="LOCA1" localSheetId="41">[14]!absc</definedName>
    <definedName name="LOCA1">[14]!absc</definedName>
    <definedName name="lolol" hidden="1">{"TAB1",#N/A,TRUE,"GENERAL";"TAB2",#N/A,TRUE,"GENERAL";"TAB3",#N/A,TRUE,"GENERAL";"TAB4",#N/A,TRUE,"GENERAL";"TAB5",#N/A,TRUE,"GENERAL"}</definedName>
    <definedName name="Longitud" localSheetId="41">#REF!</definedName>
    <definedName name="Longitud">#REF!</definedName>
    <definedName name="Longitud1" localSheetId="41">#REF!</definedName>
    <definedName name="Longitud1">#REF!</definedName>
    <definedName name="Longitud2" localSheetId="41">#REF!</definedName>
    <definedName name="Longitud2">#REF!</definedName>
    <definedName name="LongitudTubo">IF(COUNT([35]GENERAL!$A$8)=0,0,ABS([35]GENERAL!$A$8))</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QUINAR">[19]Insum!$A$68:$H$98</definedName>
    <definedName name="Maquinaria">[36]Insum!$A$76:$E$99</definedName>
    <definedName name="masor" hidden="1">{"via1",#N/A,TRUE,"general";"via2",#N/A,TRUE,"general";"via3",#N/A,TRUE,"general"}</definedName>
    <definedName name="MAT" localSheetId="41">#REF!</definedName>
    <definedName name="MAT">#REF!</definedName>
    <definedName name="mate">[27]MATERIALES!$1:$1048576</definedName>
    <definedName name="materiales">[37]Materiales!$A$2:$D$1190</definedName>
    <definedName name="MATRIZRICS">'[38]RICS NUEVA HOJA DIARIA'!$A$1:$AB$42</definedName>
    <definedName name="MAX">[39]INDICE!$A$1:$IV$65536</definedName>
    <definedName name="mdd" hidden="1">{"via1",#N/A,TRUE,"general";"via2",#N/A,TRUE,"general";"via3",#N/A,TRUE,"general"}</definedName>
    <definedName name="meg" hidden="1">{"TAB1",#N/A,TRUE,"GENERAL";"TAB2",#N/A,TRUE,"GENERAL";"TAB3",#N/A,TRUE,"GENERAL";"TAB4",#N/A,TRUE,"GENERAL";"TAB5",#N/A,TRUE,"GENERAL"}</definedName>
    <definedName name="MES" localSheetId="41">#REF!</definedName>
    <definedName name="MES">#REF!</definedName>
    <definedName name="MESES" localSheetId="41">#REF!</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IO">[22]INDICE!$1:$1048576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ece.cab" localSheetId="41">#REF!</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 localSheetId="41">#REF!</definedName>
    <definedName name="NOMBRE">#REF!</definedName>
    <definedName name="NUEVO" localSheetId="41">#REF!</definedName>
    <definedName name="NUEVO">#REF!</definedName>
    <definedName name="Num_Pmt_Per_Year" localSheetId="41">#REF!</definedName>
    <definedName name="Num_Pmt_Per_Year">#REF!</definedName>
    <definedName name="Number_of_Payments" localSheetId="41">MATCH(0.01,'900.2P'!End_Bal,-1)+1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O" localSheetId="41">#REF!</definedName>
    <definedName name="O">#REF!</definedName>
    <definedName name="o9o9" hidden="1">{"via1",#N/A,TRUE,"general";"via2",#N/A,TRUE,"general";"via3",#N/A,TRUE,"general"}</definedName>
    <definedName name="Objeto">'[21]Datos básicos'!$B$4</definedName>
    <definedName name="Obra" localSheetId="41">#REF!</definedName>
    <definedName name="Obra">#REF!</definedName>
    <definedName name="OF" localSheetId="41">#REF!</definedName>
    <definedName name="OF">#REF!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 localSheetId="41">[40]Otros!#REF!</definedName>
    <definedName name="OTR">[40]Otros!#REF!</definedName>
    <definedName name="OTRO">[27]OTROS!$1:$1048576</definedName>
    <definedName name="otros">[28]otros!$A$6:$A$1235</definedName>
    <definedName name="P" localSheetId="41">#REF!</definedName>
    <definedName name="P">#REF!</definedName>
    <definedName name="p0p0" hidden="1">{"via1",#N/A,TRUE,"general";"via2",#N/A,TRUE,"general";"via3",#N/A,TRUE,"general"}</definedName>
    <definedName name="Pay_Date" localSheetId="41">#REF!</definedName>
    <definedName name="Pay_Date">#REF!</definedName>
    <definedName name="Pay_Num" localSheetId="41">#REF!</definedName>
    <definedName name="Pay_Num">#REF!</definedName>
    <definedName name="Payment_Date" localSheetId="41">DATE(YEAR('900.2P'!Loan_Start),MONTH('900.2P'!Loan_Start)+Payment_Number,DAY('900.2P'!Loan_Start))</definedName>
    <definedName name="Payment_Date">DATE(YEAR(Loan_Start),MONTH(Loan_Start)+Payment_Number,DAY(Loan_Start))</definedName>
    <definedName name="PERRD" localSheetId="41">#REF!</definedName>
    <definedName name="PERRD">#REF!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[12]BASES!$E$27</definedName>
    <definedName name="PlazoAIU" localSheetId="41">#REF!</definedName>
    <definedName name="PlazoAIU">#REF!</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[13]BASES!$E$26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41">#REF!</definedName>
    <definedName name="PRE">#REF!</definedName>
    <definedName name="PRECIO">[41]PRECIOS!$A$5:$M$150</definedName>
    <definedName name="PREST" localSheetId="41">#REF!</definedName>
    <definedName name="PREST">#REF!</definedName>
    <definedName name="Prestaciones">[42]Datos!$B$14</definedName>
    <definedName name="PRIMER" hidden="1">{"via1",#N/A,TRUE,"general";"via2",#N/A,TRUE,"general";"via3",#N/A,TRUE,"general"}</definedName>
    <definedName name="PRIMERO" localSheetId="41">#REF!</definedName>
    <definedName name="PRIMERO">#REF!</definedName>
    <definedName name="PRIMET" hidden="1">{"TAB1",#N/A,TRUE,"GENERAL";"TAB2",#N/A,TRUE,"GENERAL";"TAB3",#N/A,TRUE,"GENERAL";"TAB4",#N/A,TRUE,"GENERAL";"TAB5",#N/A,TRUE,"GENERAL"}</definedName>
    <definedName name="Princ" localSheetId="41">#REF!</definedName>
    <definedName name="Princ">#REF!</definedName>
    <definedName name="PRINT_AREA">#N/A</definedName>
    <definedName name="Print_Area_MI" localSheetId="41">#REF!</definedName>
    <definedName name="Print_Area_MI">#REF!</definedName>
    <definedName name="Print_Area_Reset" localSheetId="41">OFFSET('900.2P'!Full_Print,0,0,[0]!Last_Row)</definedName>
    <definedName name="Print_Area_Reset">OFFSET(Full_Print,0,0,Last_Row)</definedName>
    <definedName name="PRINT_TITLES">#N/A</definedName>
    <definedName name="PRINT_TITLES_MI">#N/A</definedName>
    <definedName name="PrOfic">[12]BASES!$B$31</definedName>
    <definedName name="PROG" localSheetId="41" hidden="1">#REF!</definedName>
    <definedName name="PROG" hidden="1">#REF!</definedName>
    <definedName name="Proponente" localSheetId="41">#REF!</definedName>
    <definedName name="Proponente">#REF!</definedName>
    <definedName name="PRUEBA" localSheetId="41">[43]!absc</definedName>
    <definedName name="PRUEBA">[43]!absc</definedName>
    <definedName name="prueba1" localSheetId="41">[43]!absc</definedName>
    <definedName name="prueba1">[43]!absc</definedName>
    <definedName name="PRUEBA2" localSheetId="41">#REF!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 localSheetId="41">[29]TARIF2002!#REF!</definedName>
    <definedName name="QE">[29]TARIF2002!#REF!</definedName>
    <definedName name="QE_TE" localSheetId="41">[29]TARIF2002!#REF!</definedName>
    <definedName name="QE_TE">[29]TARIF2002!#REF!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41">[29]TARIF2002!#REF!</definedName>
    <definedName name="QI">[29]TARIF2002!#REF!</definedName>
    <definedName name="QI_TI" localSheetId="41">[29]TARIF2002!#REF!</definedName>
    <definedName name="QI_TI">[29]TARIF2002!#REF!</definedName>
    <definedName name="QN" localSheetId="41">[29]TARIF2002!#REF!</definedName>
    <definedName name="QN">[29]TARIF2002!#REF!</definedName>
    <definedName name="QN_QI" localSheetId="41">[29]TARIF2002!#REF!</definedName>
    <definedName name="QN_QI">[29]TARIF2002!#REF!</definedName>
    <definedName name="QNS" localSheetId="41">[44]TARIF2002!#REF!</definedName>
    <definedName name="QNS">[44]TARIF2002!#REF!</definedName>
    <definedName name="QQQ" localSheetId="41">DATE(YEAR('900.2P'!Loan_Start),MONTH('900.2P'!Loan_Start)+Payment_Number,DAY('900.2P'!Loan_Start))</definedName>
    <definedName name="QQQ">DATE(YEAR(Loan_Start),MONTH(Loan_Start)+Payment_Number,DAY(Loan_Start))</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dios" localSheetId="41">[3]Hoja2!#REF!</definedName>
    <definedName name="radios">[3]Hoja2!#REF!</definedName>
    <definedName name="RE">#N/A</definedName>
    <definedName name="RED">[3]EST2!$AQ$2</definedName>
    <definedName name="REG" localSheetId="41">#REF!</definedName>
    <definedName name="REG">#REF!</definedName>
    <definedName name="rege" hidden="1">{"TAB1",#N/A,TRUE,"GENERAL";"TAB2",#N/A,TRUE,"GENERAL";"TAB3",#N/A,TRUE,"GENERAL";"TAB4",#N/A,TRUE,"GENERAL";"TAB5",#N/A,TRUE,"GENERAL"}</definedName>
    <definedName name="regional">[16]CARRETERAS!$A$2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41">#REF!</definedName>
    <definedName name="REGULAR">#REF!</definedName>
    <definedName name="REJHE" hidden="1">{"via1",#N/A,TRUE,"general";"via2",#N/A,TRUE,"general";"via3",#N/A,TRUE,"general"}</definedName>
    <definedName name="rell" localSheetId="41">#REF!</definedName>
    <definedName name="rell">#REF!</definedName>
    <definedName name="REPROGRAMACION" localSheetId="41">#REF!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'[16]GENERALIDADES '!$E$9</definedName>
    <definedName name="resul" localSheetId="41">#REF!</definedName>
    <definedName name="resul">#REF!</definedName>
    <definedName name="Retenc">[12]BASES!$E$31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41">#REF!</definedName>
    <definedName name="s">#REF!</definedName>
    <definedName name="SA" localSheetId="41">[3]Hoja2!#REF!</definedName>
    <definedName name="SA">[3]Hoja2!#REF!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[12]BASES!$E$41</definedName>
    <definedName name="sbgfbgdr" hidden="1">{"via1",#N/A,TRUE,"general";"via2",#N/A,TRUE,"general";"via3",#N/A,TRUE,"general"}</definedName>
    <definedName name="Sched_Pay" localSheetId="41">#REF!</definedName>
    <definedName name="Sched_Pay">#REF!</definedName>
    <definedName name="Scheduled_Extra_Payments" localSheetId="41">#REF!</definedName>
    <definedName name="Scheduled_Extra_Payments">#REF!</definedName>
    <definedName name="Scheduled_Interest_Rate" localSheetId="41">#REF!</definedName>
    <definedName name="Scheduled_Interest_Rate">#REF!</definedName>
    <definedName name="Scheduled_Monthly_Payment" localSheetId="4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cion1" localSheetId="41">#REF!</definedName>
    <definedName name="seccion1">#REF!</definedName>
    <definedName name="seccion2" localSheetId="41">#REF!</definedName>
    <definedName name="seccion2">#REF!</definedName>
    <definedName name="SECTOR" localSheetId="41">#REF!</definedName>
    <definedName name="SECTOR">#REF!</definedName>
    <definedName name="SEGUNDO" localSheetId="41">#REF!</definedName>
    <definedName name="SEGUND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BREANCHO" localSheetId="41">[3]Hoja2!#REF!</definedName>
    <definedName name="SOBREANCHO">[3]Hoja2!#REF!</definedName>
    <definedName name="SOL" localSheetId="41">#REF!</definedName>
    <definedName name="SOL">#REF!</definedName>
    <definedName name="Spanner_Auto_File">"F:\Proyectos\CEI\Tunja-Barbosa\tra2b.x2a"</definedName>
    <definedName name="Spanner_Auto_Select" localSheetId="41">'[45]A-HOR'!#REF!</definedName>
    <definedName name="Spanner_Auto_Select">'[45]A-HOR'!#REF!</definedName>
    <definedName name="srwrwr" hidden="1">{"TAB1",#N/A,TRUE,"GENERAL";"TAB2",#N/A,TRUE,"GENERAL";"TAB3",#N/A,TRUE,"GENERAL";"TAB4",#N/A,TRUE,"GENERAL";"TAB5",#N/A,TRUE,"GENERAL"}</definedName>
    <definedName name="ss" localSheetId="41">#REF!</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[18]Hoja1!$F$60</definedName>
    <definedName name="swsw" hidden="1">{"via1",#N/A,TRUE,"general";"via2",#N/A,TRUE,"general";"via3",#N/A,TRUE,"general"}</definedName>
    <definedName name="swsw3" hidden="1">{"TAB1",#N/A,TRUE,"GENERAL";"TAB2",#N/A,TRUE,"GENERAL";"TAB3",#N/A,TRUE,"GENERAL";"TAB4",#N/A,TRUE,"GENERAL";"TAB5",#N/A,TRUE,"GENERAL"}</definedName>
    <definedName name="t" localSheetId="41">[2]!absc</definedName>
    <definedName name="t">[2]!absc</definedName>
    <definedName name="t5t5" hidden="1">{"TAB1",#N/A,TRUE,"GENERAL";"TAB2",#N/A,TRUE,"GENERAL";"TAB3",#N/A,TRUE,"GENERAL";"TAB4",#N/A,TRUE,"GENERAL";"TAB5",#N/A,TRUE,"GENERAL"}</definedName>
    <definedName name="TABLA" localSheetId="41">#REF!</definedName>
    <definedName name="TABLA">#REF!</definedName>
    <definedName name="tabla2" localSheetId="41">#REF!</definedName>
    <definedName name="tabla2">#REF!</definedName>
    <definedName name="tdy" hidden="1">{"TAB1",#N/A,TRUE,"GENERAL";"TAB2",#N/A,TRUE,"GENERAL";"TAB3",#N/A,TRUE,"GENERAL";"TAB4",#N/A,TRUE,"GENERAL";"TAB5",#N/A,TRUE,"GENERAL"}</definedName>
    <definedName name="TE" localSheetId="41">[29]TARIF2002!#REF!</definedName>
    <definedName name="TE">[29]TARIF2002!#REF!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 localSheetId="41">[29]TARIF2002!#REF!</definedName>
    <definedName name="TI">[29]TARIF2002!#REF!</definedName>
    <definedName name="TIEMPO">[13]BASES!$E$27</definedName>
    <definedName name="tipov" localSheetId="41">#REF!</definedName>
    <definedName name="tipov">#REF!</definedName>
    <definedName name="TITU" localSheetId="41">#REF!</definedName>
    <definedName name="TITU">#REF!</definedName>
    <definedName name="TITULO" localSheetId="41">#REF!</definedName>
    <definedName name="TITULO">#REF!</definedName>
    <definedName name="_xlnm.Print_Titles">#N/A</definedName>
    <definedName name="Títulos_a_imprimir_IM" localSheetId="41">#REF!</definedName>
    <definedName name="Títulos_a_imprimir_IM">#REF!</definedName>
    <definedName name="To" localSheetId="41">#REF!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 localSheetId="41">#REF!</definedName>
    <definedName name="TOT">#REF!</definedName>
    <definedName name="TOTAL" localSheetId="41">#REF!</definedName>
    <definedName name="TOTAL">#REF!</definedName>
    <definedName name="Total_Interest" localSheetId="41">#REF!</definedName>
    <definedName name="Total_Interest">#REF!</definedName>
    <definedName name="Total_Pay" localSheetId="41">#REF!</definedName>
    <definedName name="Total_Pay">#REF!</definedName>
    <definedName name="Total_Payment" localSheetId="41">Scheduled_Payment+Extra_Payment</definedName>
    <definedName name="Total_Payment">Scheduled_Payment+Extra_Payment</definedName>
    <definedName name="tr" hidden="1">{"TAB1",#N/A,TRUE,"GENERAL";"TAB2",#N/A,TRUE,"GENERAL";"TAB3",#N/A,TRUE,"GENERAL";"TAB4",#N/A,TRUE,"GENERAL";"TAB5",#N/A,TRUE,"GENERAL"}</definedName>
    <definedName name="TRANS" localSheetId="41">[3]Hoja2!#REF!</definedName>
    <definedName name="TRANS">[3]Hoja2!#REF!</definedName>
    <definedName name="TRAT">[46]desmonte!$E$48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[47]VrEqpBasica!$I$2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 localSheetId="41">#REF!</definedName>
    <definedName name="TT">#REF!</definedName>
    <definedName name="TtCD" localSheetId="41">#REF!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4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4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ARIO">[48]Unitarios!$A$3:$D$13</definedName>
    <definedName name="Unitarios" localSheetId="41">#REF!</definedName>
    <definedName name="Unitarios">#REF!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 localSheetId="41">#REF!</definedName>
    <definedName name="valor1">#REF!</definedName>
    <definedName name="valor2" localSheetId="41">#REF!</definedName>
    <definedName name="valor2">#REF!</definedName>
    <definedName name="VALOR3" localSheetId="41">#REF!</definedName>
    <definedName name="VALOR3">#REF!</definedName>
    <definedName name="Values_Entered" localSheetId="41">IF('900.2P'!Loan_Amount*'900.2P'!Interest_Rate*'900.2P'!Loan_Years*'900.2P'!Loan_Start&gt;0,1,0)</definedName>
    <definedName name="Values_Entered">IF(Loan_Amount*Interest_Rate*Loan_Years*Loan_Start&gt;0,1,0)</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 localSheetId="41">#REF!</definedName>
    <definedName name="VentaAiu">#REF!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lla" localSheetId="41">#REF!</definedName>
    <definedName name="villa">#REF!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4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#N/A</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[49]INDICE!$1:$1048576</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 localSheetId="41">#REF!</definedName>
    <definedName name="XX">#REF!</definedName>
    <definedName name="XX_51" localSheetId="41">#REF!</definedName>
    <definedName name="XX_51">#REF!</definedName>
    <definedName name="xxfg" hidden="1">{"via1",#N/A,TRUE,"general";"via2",#N/A,TRUE,"general";"via3",#N/A,TRUE,"general"}</definedName>
    <definedName name="xxx" localSheetId="41">#REF!</definedName>
    <definedName name="xxx">#REF!</definedName>
    <definedName name="XXXX" localSheetId="41">#REF!</definedName>
    <definedName name="XXXX">#REF!</definedName>
    <definedName name="xxxxx" localSheetId="41">[50]!absc</definedName>
    <definedName name="xxxxx">[50]!absc</definedName>
    <definedName name="xxxxxds" hidden="1">{"via1",#N/A,TRUE,"general";"via2",#N/A,TRUE,"general";"via3",#N/A,TRUE,"general"}</definedName>
    <definedName name="XXXXXXXXXX" localSheetId="41">#REF!</definedName>
    <definedName name="XXXXXXXXXX">#REF!</definedName>
    <definedName name="xxxxxxxxxx29" hidden="1">{"via1",#N/A,TRUE,"general";"via2",#N/A,TRUE,"general";"via3",#N/A,TRUE,"general"}</definedName>
    <definedName name="XXXXXXXXXXXX" localSheetId="41">#REF!</definedName>
    <definedName name="XXXXXXXXXXXX">#REF!</definedName>
    <definedName name="XZXZV" hidden="1">{"via1",#N/A,TRUE,"general";"via2",#N/A,TRUE,"general";"via3",#N/A,TRUE,"general"}</definedName>
    <definedName name="Y" localSheetId="41">[34]!absc</definedName>
    <definedName name="Y">[34]!absc</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41">MATCH(0.01,'900.2P'!End_Bal,-1)+1</definedName>
    <definedName name="ZZ">MATCH(0.01,End_Bal,-1)+1</definedName>
    <definedName name="ZZZZZZZZZZZ" localSheetId="41">'[17]A. P. U.'!#REF!</definedName>
    <definedName name="ZZZZZZZZZZZ">'[17]A. P. U.'!#REF!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71" i="131" l="1"/>
  <c r="I71" i="131" s="1"/>
  <c r="B71" i="131"/>
  <c r="K70" i="131"/>
  <c r="I70" i="131" s="1"/>
  <c r="B70" i="131"/>
  <c r="L59" i="131"/>
  <c r="N59" i="131" s="1"/>
  <c r="N65" i="131" s="1"/>
  <c r="K59" i="131"/>
  <c r="H59" i="131"/>
  <c r="B59" i="131"/>
  <c r="K38" i="131"/>
  <c r="N38" i="131" s="1"/>
  <c r="B38" i="131"/>
  <c r="K37" i="131"/>
  <c r="N37" i="131" s="1"/>
  <c r="B37" i="131"/>
  <c r="K36" i="131"/>
  <c r="N36" i="131" s="1"/>
  <c r="B36" i="131"/>
  <c r="N70" i="131" l="1"/>
  <c r="N71" i="131"/>
  <c r="N76" i="131" l="1"/>
  <c r="N42" i="131" s="1"/>
  <c r="N43" i="131" s="1"/>
  <c r="N78" i="131" s="1"/>
  <c r="L83" i="131" l="1"/>
  <c r="L85" i="131"/>
  <c r="L84" i="131"/>
  <c r="N86" i="131" l="1"/>
  <c r="N88" i="131" s="1"/>
  <c r="K36" i="130" l="1"/>
  <c r="N36" i="130" s="1"/>
  <c r="N43" i="130" s="1"/>
  <c r="N78" i="130" s="1"/>
  <c r="B36" i="130"/>
  <c r="L83" i="130" l="1"/>
  <c r="L85" i="130"/>
  <c r="L84" i="130"/>
  <c r="N86" i="130" l="1"/>
  <c r="N88" i="130" s="1"/>
  <c r="K36" i="129"/>
  <c r="N36" i="129" s="1"/>
  <c r="N43" i="129" s="1"/>
  <c r="N78" i="129" s="1"/>
  <c r="B36" i="129"/>
  <c r="K72" i="128"/>
  <c r="I72" i="128" s="1"/>
  <c r="B72" i="128"/>
  <c r="K71" i="128"/>
  <c r="I71" i="128" s="1"/>
  <c r="B71" i="128"/>
  <c r="L60" i="128"/>
  <c r="K60" i="128"/>
  <c r="B60" i="128"/>
  <c r="M51" i="128"/>
  <c r="N51" i="128" s="1"/>
  <c r="J51" i="128"/>
  <c r="B51" i="128"/>
  <c r="M50" i="128"/>
  <c r="N50" i="128" s="1"/>
  <c r="J50" i="128"/>
  <c r="B50" i="128"/>
  <c r="M49" i="128"/>
  <c r="N49" i="128" s="1"/>
  <c r="J49" i="128"/>
  <c r="B49" i="128"/>
  <c r="M48" i="128"/>
  <c r="N48" i="128" s="1"/>
  <c r="J48" i="128"/>
  <c r="B48" i="128"/>
  <c r="K72" i="126"/>
  <c r="I72" i="126" s="1"/>
  <c r="B72" i="126"/>
  <c r="K71" i="126"/>
  <c r="I71" i="126" s="1"/>
  <c r="B71" i="126"/>
  <c r="L60" i="126"/>
  <c r="K60" i="126"/>
  <c r="N60" i="126" s="1"/>
  <c r="N66" i="126" s="1"/>
  <c r="B60" i="126"/>
  <c r="M51" i="126"/>
  <c r="N51" i="126" s="1"/>
  <c r="J51" i="126"/>
  <c r="B51" i="126"/>
  <c r="M50" i="126"/>
  <c r="N50" i="126" s="1"/>
  <c r="J50" i="126"/>
  <c r="B50" i="126"/>
  <c r="M49" i="126"/>
  <c r="N49" i="126" s="1"/>
  <c r="J49" i="126"/>
  <c r="B49" i="126"/>
  <c r="M48" i="126"/>
  <c r="N48" i="126" s="1"/>
  <c r="J48" i="126"/>
  <c r="B48" i="126"/>
  <c r="K69" i="125"/>
  <c r="I69" i="125" s="1"/>
  <c r="B69" i="125"/>
  <c r="L58" i="125"/>
  <c r="K58" i="125"/>
  <c r="B58" i="125"/>
  <c r="M48" i="125"/>
  <c r="N48" i="125" s="1"/>
  <c r="N53" i="125" s="1"/>
  <c r="J48" i="125"/>
  <c r="B48" i="125"/>
  <c r="K69" i="124"/>
  <c r="I69" i="124" s="1"/>
  <c r="B69" i="124"/>
  <c r="M48" i="124"/>
  <c r="N48" i="124" s="1"/>
  <c r="N53" i="124" s="1"/>
  <c r="J48" i="124"/>
  <c r="B48" i="124"/>
  <c r="K72" i="123"/>
  <c r="I72" i="123" s="1"/>
  <c r="B72" i="123"/>
  <c r="K71" i="123"/>
  <c r="I71" i="123" s="1"/>
  <c r="B71" i="123"/>
  <c r="L60" i="123"/>
  <c r="K60" i="123"/>
  <c r="B60" i="123"/>
  <c r="M50" i="123"/>
  <c r="N50" i="123" s="1"/>
  <c r="J50" i="123"/>
  <c r="B50" i="123"/>
  <c r="M49" i="123"/>
  <c r="N49" i="123" s="1"/>
  <c r="J49" i="123"/>
  <c r="B49" i="123"/>
  <c r="M48" i="123"/>
  <c r="N48" i="123" s="1"/>
  <c r="J48" i="123"/>
  <c r="B48" i="123"/>
  <c r="K70" i="122"/>
  <c r="I70" i="122" s="1"/>
  <c r="B70" i="122"/>
  <c r="K69" i="122"/>
  <c r="I69" i="122" s="1"/>
  <c r="B69" i="122"/>
  <c r="L59" i="122"/>
  <c r="K59" i="122"/>
  <c r="B59" i="122"/>
  <c r="L58" i="122"/>
  <c r="K58" i="122"/>
  <c r="B58" i="122"/>
  <c r="M50" i="122"/>
  <c r="N50" i="122" s="1"/>
  <c r="J50" i="122"/>
  <c r="B50" i="122"/>
  <c r="M49" i="122"/>
  <c r="N49" i="122" s="1"/>
  <c r="J49" i="122"/>
  <c r="B49" i="122"/>
  <c r="M48" i="122"/>
  <c r="N48" i="122" s="1"/>
  <c r="J48" i="122"/>
  <c r="B48" i="122"/>
  <c r="K36" i="122"/>
  <c r="N36" i="122" s="1"/>
  <c r="B36" i="122"/>
  <c r="K78" i="121"/>
  <c r="N78" i="121" s="1"/>
  <c r="I78" i="121"/>
  <c r="B78" i="121"/>
  <c r="K77" i="121"/>
  <c r="N77" i="121" s="1"/>
  <c r="B77" i="121"/>
  <c r="K76" i="121"/>
  <c r="N76" i="121" s="1"/>
  <c r="B76" i="121"/>
  <c r="K75" i="121"/>
  <c r="N75" i="121" s="1"/>
  <c r="B75" i="121"/>
  <c r="M56" i="121"/>
  <c r="N56" i="121" s="1"/>
  <c r="J56" i="121"/>
  <c r="B56" i="121"/>
  <c r="M55" i="121"/>
  <c r="N55" i="121" s="1"/>
  <c r="J55" i="121"/>
  <c r="B55" i="121"/>
  <c r="M54" i="121"/>
  <c r="N54" i="121" s="1"/>
  <c r="J54" i="121"/>
  <c r="B54" i="121"/>
  <c r="M53" i="121"/>
  <c r="N53" i="121" s="1"/>
  <c r="J53" i="121"/>
  <c r="B53" i="121"/>
  <c r="M52" i="121"/>
  <c r="N52" i="121" s="1"/>
  <c r="J52" i="121"/>
  <c r="B52" i="121"/>
  <c r="M51" i="121"/>
  <c r="N51" i="121" s="1"/>
  <c r="J51" i="121"/>
  <c r="B51" i="121"/>
  <c r="K41" i="121"/>
  <c r="N41" i="121" s="1"/>
  <c r="B41" i="121"/>
  <c r="N40" i="121"/>
  <c r="K40" i="121"/>
  <c r="B40" i="121"/>
  <c r="K39" i="121"/>
  <c r="N39" i="121" s="1"/>
  <c r="B39" i="121"/>
  <c r="K38" i="121"/>
  <c r="N38" i="121" s="1"/>
  <c r="B38" i="121"/>
  <c r="K37" i="121"/>
  <c r="N37" i="121" s="1"/>
  <c r="B37" i="121"/>
  <c r="K36" i="121"/>
  <c r="N36" i="121" s="1"/>
  <c r="B36" i="121"/>
  <c r="K72" i="120"/>
  <c r="I72" i="120" s="1"/>
  <c r="B72" i="120"/>
  <c r="M48" i="120"/>
  <c r="N48" i="120" s="1"/>
  <c r="N56" i="120" s="1"/>
  <c r="J48" i="120"/>
  <c r="B48" i="120"/>
  <c r="K73" i="119"/>
  <c r="I73" i="119" s="1"/>
  <c r="B73" i="119"/>
  <c r="K72" i="119"/>
  <c r="I72" i="119" s="1"/>
  <c r="B72" i="119"/>
  <c r="L61" i="119"/>
  <c r="K61" i="119"/>
  <c r="B61" i="119"/>
  <c r="M49" i="119"/>
  <c r="N49" i="119" s="1"/>
  <c r="J49" i="119"/>
  <c r="B49" i="119"/>
  <c r="M48" i="119"/>
  <c r="N48" i="119" s="1"/>
  <c r="J48" i="119"/>
  <c r="B48" i="119"/>
  <c r="K36" i="119"/>
  <c r="N36" i="119" s="1"/>
  <c r="B36" i="119"/>
  <c r="K76" i="118"/>
  <c r="I76" i="118" s="1"/>
  <c r="B76" i="118"/>
  <c r="K75" i="118"/>
  <c r="I75" i="118" s="1"/>
  <c r="B75" i="118"/>
  <c r="L66" i="118"/>
  <c r="K66" i="118"/>
  <c r="B66" i="118"/>
  <c r="L65" i="118"/>
  <c r="K65" i="118"/>
  <c r="B65" i="118"/>
  <c r="L64" i="118"/>
  <c r="K64" i="118"/>
  <c r="B64" i="118"/>
  <c r="M52" i="118"/>
  <c r="N52" i="118" s="1"/>
  <c r="J52" i="118"/>
  <c r="B52" i="118"/>
  <c r="M51" i="118"/>
  <c r="N51" i="118" s="1"/>
  <c r="J51" i="118"/>
  <c r="B51" i="118"/>
  <c r="M50" i="118"/>
  <c r="N50" i="118" s="1"/>
  <c r="J50" i="118"/>
  <c r="B50" i="118"/>
  <c r="M49" i="118"/>
  <c r="N49" i="118" s="1"/>
  <c r="J49" i="118"/>
  <c r="B49" i="118"/>
  <c r="M48" i="118"/>
  <c r="N48" i="118" s="1"/>
  <c r="J48" i="118"/>
  <c r="B48" i="118"/>
  <c r="K36" i="118"/>
  <c r="N36" i="118" s="1"/>
  <c r="B36" i="118"/>
  <c r="K76" i="117"/>
  <c r="I76" i="117" s="1"/>
  <c r="B76" i="117"/>
  <c r="K75" i="117"/>
  <c r="I75" i="117" s="1"/>
  <c r="B75" i="117"/>
  <c r="L65" i="117"/>
  <c r="K65" i="117"/>
  <c r="B65" i="117"/>
  <c r="L64" i="117"/>
  <c r="K64" i="117"/>
  <c r="B64" i="117"/>
  <c r="M51" i="117"/>
  <c r="N51" i="117" s="1"/>
  <c r="J51" i="117"/>
  <c r="B51" i="117"/>
  <c r="M50" i="117"/>
  <c r="N50" i="117" s="1"/>
  <c r="J50" i="117"/>
  <c r="B50" i="117"/>
  <c r="M49" i="117"/>
  <c r="N49" i="117" s="1"/>
  <c r="J49" i="117"/>
  <c r="B49" i="117"/>
  <c r="M48" i="117"/>
  <c r="N48" i="117" s="1"/>
  <c r="J48" i="117"/>
  <c r="B48" i="117"/>
  <c r="K36" i="117"/>
  <c r="N36" i="117" s="1"/>
  <c r="B36" i="117"/>
  <c r="K76" i="116"/>
  <c r="I76" i="116" s="1"/>
  <c r="B76" i="116"/>
  <c r="K75" i="116"/>
  <c r="I75" i="116" s="1"/>
  <c r="B75" i="116"/>
  <c r="L65" i="116"/>
  <c r="K65" i="116"/>
  <c r="B65" i="116"/>
  <c r="L64" i="116"/>
  <c r="K64" i="116"/>
  <c r="B64" i="116"/>
  <c r="M52" i="116"/>
  <c r="N52" i="116" s="1"/>
  <c r="J52" i="116"/>
  <c r="B52" i="116"/>
  <c r="M51" i="116"/>
  <c r="N51" i="116" s="1"/>
  <c r="J51" i="116"/>
  <c r="B51" i="116"/>
  <c r="M50" i="116"/>
  <c r="N50" i="116" s="1"/>
  <c r="J50" i="116"/>
  <c r="B50" i="116"/>
  <c r="M49" i="116"/>
  <c r="N49" i="116" s="1"/>
  <c r="J49" i="116"/>
  <c r="B49" i="116"/>
  <c r="M48" i="116"/>
  <c r="N48" i="116" s="1"/>
  <c r="J48" i="116"/>
  <c r="B48" i="116"/>
  <c r="K37" i="116"/>
  <c r="N37" i="116" s="1"/>
  <c r="B37" i="116"/>
  <c r="K36" i="116"/>
  <c r="N36" i="116" s="1"/>
  <c r="B36" i="116"/>
  <c r="K72" i="115"/>
  <c r="I72" i="115" s="1"/>
  <c r="B72" i="115"/>
  <c r="N71" i="115"/>
  <c r="K71" i="115"/>
  <c r="I71" i="115" s="1"/>
  <c r="B71" i="115"/>
  <c r="L60" i="115"/>
  <c r="K60" i="115"/>
  <c r="N60" i="115" s="1"/>
  <c r="N66" i="115" s="1"/>
  <c r="B60" i="115"/>
  <c r="M50" i="115"/>
  <c r="N50" i="115" s="1"/>
  <c r="J50" i="115"/>
  <c r="B50" i="115"/>
  <c r="M49" i="115"/>
  <c r="N49" i="115" s="1"/>
  <c r="J49" i="115"/>
  <c r="B49" i="115"/>
  <c r="M48" i="115"/>
  <c r="N48" i="115" s="1"/>
  <c r="J48" i="115"/>
  <c r="B48" i="115"/>
  <c r="K37" i="115"/>
  <c r="N37" i="115" s="1"/>
  <c r="B37" i="115"/>
  <c r="K36" i="115"/>
  <c r="N36" i="115" s="1"/>
  <c r="B36" i="115"/>
  <c r="K72" i="114"/>
  <c r="N72" i="114" s="1"/>
  <c r="B72" i="114"/>
  <c r="K71" i="114"/>
  <c r="N71" i="114" s="1"/>
  <c r="B71" i="114"/>
  <c r="L60" i="114"/>
  <c r="K60" i="114"/>
  <c r="B60" i="114"/>
  <c r="M50" i="114"/>
  <c r="N50" i="114" s="1"/>
  <c r="J50" i="114"/>
  <c r="B50" i="114"/>
  <c r="M49" i="114"/>
  <c r="N49" i="114" s="1"/>
  <c r="J49" i="114"/>
  <c r="B49" i="114"/>
  <c r="M48" i="114"/>
  <c r="N48" i="114" s="1"/>
  <c r="J48" i="114"/>
  <c r="B48" i="114"/>
  <c r="K37" i="114"/>
  <c r="N37" i="114" s="1"/>
  <c r="B37" i="114"/>
  <c r="K36" i="114"/>
  <c r="N36" i="114" s="1"/>
  <c r="B36" i="114"/>
  <c r="K72" i="113"/>
  <c r="I72" i="113" s="1"/>
  <c r="B72" i="113"/>
  <c r="K71" i="113"/>
  <c r="I71" i="113" s="1"/>
  <c r="B71" i="113"/>
  <c r="L60" i="113"/>
  <c r="K60" i="113"/>
  <c r="B60" i="113"/>
  <c r="M51" i="113"/>
  <c r="N51" i="113" s="1"/>
  <c r="J51" i="113"/>
  <c r="B51" i="113"/>
  <c r="M50" i="113"/>
  <c r="N50" i="113" s="1"/>
  <c r="J50" i="113"/>
  <c r="B50" i="113"/>
  <c r="M49" i="113"/>
  <c r="N49" i="113" s="1"/>
  <c r="J49" i="113"/>
  <c r="B49" i="113"/>
  <c r="M48" i="113"/>
  <c r="N48" i="113" s="1"/>
  <c r="J48" i="113"/>
  <c r="B48" i="113"/>
  <c r="K37" i="113"/>
  <c r="N37" i="113" s="1"/>
  <c r="B37" i="113"/>
  <c r="K36" i="113"/>
  <c r="N36" i="113" s="1"/>
  <c r="B36" i="113"/>
  <c r="K72" i="112"/>
  <c r="N72" i="112" s="1"/>
  <c r="B72" i="112"/>
  <c r="K71" i="112"/>
  <c r="N71" i="112" s="1"/>
  <c r="N77" i="112" s="1"/>
  <c r="N41" i="112" s="1"/>
  <c r="B71" i="112"/>
  <c r="L60" i="112"/>
  <c r="K60" i="112"/>
  <c r="B60" i="112"/>
  <c r="M51" i="112"/>
  <c r="N51" i="112" s="1"/>
  <c r="J51" i="112"/>
  <c r="B51" i="112"/>
  <c r="M50" i="112"/>
  <c r="N50" i="112" s="1"/>
  <c r="J50" i="112"/>
  <c r="B50" i="112"/>
  <c r="M49" i="112"/>
  <c r="N49" i="112" s="1"/>
  <c r="J49" i="112"/>
  <c r="B49" i="112"/>
  <c r="M48" i="112"/>
  <c r="N48" i="112" s="1"/>
  <c r="J48" i="112"/>
  <c r="B48" i="112"/>
  <c r="K37" i="112"/>
  <c r="N37" i="112" s="1"/>
  <c r="B37" i="112"/>
  <c r="K36" i="112"/>
  <c r="N36" i="112" s="1"/>
  <c r="B36" i="112"/>
  <c r="K80" i="111"/>
  <c r="I80" i="111" s="1"/>
  <c r="B80" i="111"/>
  <c r="K79" i="111"/>
  <c r="I79" i="111" s="1"/>
  <c r="B79" i="111"/>
  <c r="K77" i="111"/>
  <c r="I77" i="111" s="1"/>
  <c r="B77" i="111"/>
  <c r="K76" i="111"/>
  <c r="I76" i="111" s="1"/>
  <c r="B76" i="111"/>
  <c r="L65" i="111"/>
  <c r="K65" i="111"/>
  <c r="B65" i="111"/>
  <c r="L64" i="111"/>
  <c r="K64" i="111"/>
  <c r="B64" i="111"/>
  <c r="M54" i="111"/>
  <c r="N54" i="111" s="1"/>
  <c r="J54" i="111"/>
  <c r="B54" i="111"/>
  <c r="M53" i="111"/>
  <c r="N53" i="111" s="1"/>
  <c r="J53" i="111"/>
  <c r="B53" i="111"/>
  <c r="M52" i="111"/>
  <c r="N52" i="111" s="1"/>
  <c r="J52" i="111"/>
  <c r="B52" i="111"/>
  <c r="K42" i="111"/>
  <c r="N42" i="111" s="1"/>
  <c r="B42" i="111"/>
  <c r="K41" i="111"/>
  <c r="N41" i="111" s="1"/>
  <c r="B41" i="111"/>
  <c r="K40" i="111"/>
  <c r="N40" i="111" s="1"/>
  <c r="B40" i="111"/>
  <c r="K39" i="111"/>
  <c r="N39" i="111" s="1"/>
  <c r="B39" i="111"/>
  <c r="K38" i="111"/>
  <c r="N38" i="111" s="1"/>
  <c r="B38" i="111"/>
  <c r="K37" i="111"/>
  <c r="N37" i="111" s="1"/>
  <c r="B37" i="111"/>
  <c r="K36" i="111"/>
  <c r="N36" i="111" s="1"/>
  <c r="B36" i="111"/>
  <c r="K71" i="110"/>
  <c r="I71" i="110" s="1"/>
  <c r="B71" i="110"/>
  <c r="L60" i="110"/>
  <c r="K60" i="110"/>
  <c r="B60" i="110"/>
  <c r="M48" i="110"/>
  <c r="N48" i="110" s="1"/>
  <c r="N55" i="110" s="1"/>
  <c r="J48" i="110"/>
  <c r="B48" i="110"/>
  <c r="K71" i="109"/>
  <c r="I71" i="109" s="1"/>
  <c r="B71" i="109"/>
  <c r="L60" i="109"/>
  <c r="K60" i="109"/>
  <c r="B60" i="109"/>
  <c r="M48" i="109"/>
  <c r="N48" i="109" s="1"/>
  <c r="N55" i="109" s="1"/>
  <c r="J48" i="109"/>
  <c r="B48" i="109"/>
  <c r="K71" i="108"/>
  <c r="I71" i="108" s="1"/>
  <c r="B71" i="108"/>
  <c r="L60" i="108"/>
  <c r="K60" i="108"/>
  <c r="B60" i="108"/>
  <c r="M49" i="108"/>
  <c r="N49" i="108" s="1"/>
  <c r="J49" i="108"/>
  <c r="B49" i="108"/>
  <c r="M48" i="108"/>
  <c r="N48" i="108" s="1"/>
  <c r="J48" i="108"/>
  <c r="B48" i="108"/>
  <c r="K36" i="108"/>
  <c r="N36" i="108" s="1"/>
  <c r="B36" i="108"/>
  <c r="K71" i="107"/>
  <c r="I71" i="107" s="1"/>
  <c r="B71" i="107"/>
  <c r="L60" i="107"/>
  <c r="K60" i="107"/>
  <c r="B60" i="107"/>
  <c r="M49" i="107"/>
  <c r="N49" i="107" s="1"/>
  <c r="J49" i="107"/>
  <c r="B49" i="107"/>
  <c r="M48" i="107"/>
  <c r="N48" i="107" s="1"/>
  <c r="N55" i="107" s="1"/>
  <c r="J48" i="107"/>
  <c r="B48" i="107"/>
  <c r="K36" i="107"/>
  <c r="N36" i="107" s="1"/>
  <c r="B36" i="107"/>
  <c r="K71" i="106"/>
  <c r="I71" i="106" s="1"/>
  <c r="B71" i="106"/>
  <c r="N70" i="106"/>
  <c r="K70" i="106"/>
  <c r="I70" i="106" s="1"/>
  <c r="B70" i="106"/>
  <c r="L59" i="106"/>
  <c r="K59" i="106"/>
  <c r="B59" i="106"/>
  <c r="M47" i="106"/>
  <c r="N47" i="106" s="1"/>
  <c r="N54" i="106" s="1"/>
  <c r="J47" i="106"/>
  <c r="B47" i="106"/>
  <c r="K37" i="106"/>
  <c r="N37" i="106" s="1"/>
  <c r="B37" i="106"/>
  <c r="K36" i="106"/>
  <c r="N36" i="106" s="1"/>
  <c r="B36" i="106"/>
  <c r="K35" i="106"/>
  <c r="N35" i="106" s="1"/>
  <c r="B35" i="106"/>
  <c r="K72" i="105"/>
  <c r="I72" i="105" s="1"/>
  <c r="B72" i="105"/>
  <c r="K71" i="105"/>
  <c r="I71" i="105" s="1"/>
  <c r="B71" i="105"/>
  <c r="L60" i="105"/>
  <c r="K60" i="105"/>
  <c r="B60" i="105"/>
  <c r="N54" i="105"/>
  <c r="M48" i="105"/>
  <c r="N48" i="105" s="1"/>
  <c r="N55" i="105" s="1"/>
  <c r="J48" i="105"/>
  <c r="B48" i="105"/>
  <c r="K37" i="105"/>
  <c r="N37" i="105" s="1"/>
  <c r="B37" i="105"/>
  <c r="K36" i="105"/>
  <c r="N36" i="105" s="1"/>
  <c r="B36" i="105"/>
  <c r="K73" i="104"/>
  <c r="I73" i="104" s="1"/>
  <c r="B73" i="104"/>
  <c r="N72" i="104"/>
  <c r="K72" i="104"/>
  <c r="I72" i="104" s="1"/>
  <c r="B72" i="104"/>
  <c r="L61" i="104"/>
  <c r="K61" i="104"/>
  <c r="B61" i="104"/>
  <c r="M54" i="104"/>
  <c r="N54" i="104" s="1"/>
  <c r="J54" i="104"/>
  <c r="B54" i="104"/>
  <c r="M53" i="104"/>
  <c r="N53" i="104" s="1"/>
  <c r="J53" i="104"/>
  <c r="B53" i="104"/>
  <c r="M52" i="104"/>
  <c r="N52" i="104" s="1"/>
  <c r="J52" i="104"/>
  <c r="B52" i="104"/>
  <c r="M51" i="104"/>
  <c r="N51" i="104" s="1"/>
  <c r="J51" i="104"/>
  <c r="B51" i="104"/>
  <c r="M50" i="104"/>
  <c r="N50" i="104" s="1"/>
  <c r="J50" i="104"/>
  <c r="B50" i="104"/>
  <c r="M49" i="104"/>
  <c r="N49" i="104" s="1"/>
  <c r="J49" i="104"/>
  <c r="B49" i="104"/>
  <c r="M48" i="104"/>
  <c r="N48" i="104" s="1"/>
  <c r="J48" i="104"/>
  <c r="B48" i="104"/>
  <c r="K39" i="104"/>
  <c r="N39" i="104" s="1"/>
  <c r="B39" i="104"/>
  <c r="K38" i="104"/>
  <c r="N38" i="104" s="1"/>
  <c r="B38" i="104"/>
  <c r="K37" i="104"/>
  <c r="N37" i="104" s="1"/>
  <c r="B37" i="104"/>
  <c r="K36" i="104"/>
  <c r="N36" i="104" s="1"/>
  <c r="B36" i="104"/>
  <c r="K68" i="103"/>
  <c r="N68" i="103" s="1"/>
  <c r="B68" i="103"/>
  <c r="K67" i="103"/>
  <c r="N67" i="103" s="1"/>
  <c r="N73" i="103" s="1"/>
  <c r="N40" i="103" s="1"/>
  <c r="B67" i="103"/>
  <c r="L56" i="103"/>
  <c r="K56" i="103"/>
  <c r="B56" i="103"/>
  <c r="N47" i="103"/>
  <c r="N51" i="103" s="1"/>
  <c r="M47" i="103"/>
  <c r="J47" i="103"/>
  <c r="B47" i="103"/>
  <c r="K37" i="103"/>
  <c r="N37" i="103" s="1"/>
  <c r="B37" i="103"/>
  <c r="K36" i="103"/>
  <c r="N36" i="103" s="1"/>
  <c r="N42" i="103" s="1"/>
  <c r="B36" i="103"/>
  <c r="K71" i="102"/>
  <c r="I71" i="102" s="1"/>
  <c r="B71" i="102"/>
  <c r="K70" i="102"/>
  <c r="I70" i="102" s="1"/>
  <c r="B70" i="102"/>
  <c r="L59" i="102"/>
  <c r="K59" i="102"/>
  <c r="B59" i="102"/>
  <c r="M49" i="102"/>
  <c r="N49" i="102" s="1"/>
  <c r="J49" i="102"/>
  <c r="B49" i="102"/>
  <c r="M48" i="102"/>
  <c r="N48" i="102" s="1"/>
  <c r="N54" i="102" s="1"/>
  <c r="J48" i="102"/>
  <c r="B48" i="102"/>
  <c r="K38" i="102"/>
  <c r="N38" i="102" s="1"/>
  <c r="B38" i="102"/>
  <c r="K37" i="102"/>
  <c r="N37" i="102" s="1"/>
  <c r="B37" i="102"/>
  <c r="K36" i="102"/>
  <c r="N36" i="102" s="1"/>
  <c r="B36" i="102"/>
  <c r="K70" i="101"/>
  <c r="I70" i="101" s="1"/>
  <c r="B70" i="101"/>
  <c r="K69" i="101"/>
  <c r="I69" i="101" s="1"/>
  <c r="B69" i="101"/>
  <c r="L58" i="101"/>
  <c r="K58" i="101"/>
  <c r="B58" i="101"/>
  <c r="M49" i="101"/>
  <c r="N49" i="101" s="1"/>
  <c r="J49" i="101"/>
  <c r="B49" i="101"/>
  <c r="M48" i="101"/>
  <c r="N48" i="101" s="1"/>
  <c r="J48" i="101"/>
  <c r="B48" i="101"/>
  <c r="K38" i="101"/>
  <c r="N38" i="101" s="1"/>
  <c r="B38" i="101"/>
  <c r="K37" i="101"/>
  <c r="N37" i="101" s="1"/>
  <c r="B37" i="101"/>
  <c r="K36" i="101"/>
  <c r="N36" i="101" s="1"/>
  <c r="B36" i="101"/>
  <c r="N70" i="100"/>
  <c r="K70" i="100"/>
  <c r="I70" i="100" s="1"/>
  <c r="B70" i="100"/>
  <c r="K69" i="100"/>
  <c r="I69" i="100" s="1"/>
  <c r="B69" i="100"/>
  <c r="M48" i="100"/>
  <c r="N48" i="100" s="1"/>
  <c r="N53" i="100" s="1"/>
  <c r="J48" i="100"/>
  <c r="B48" i="100"/>
  <c r="K38" i="100"/>
  <c r="N38" i="100" s="1"/>
  <c r="B38" i="100"/>
  <c r="K37" i="100"/>
  <c r="N37" i="100" s="1"/>
  <c r="B37" i="100"/>
  <c r="K36" i="100"/>
  <c r="N36" i="100" s="1"/>
  <c r="B36" i="100"/>
  <c r="N71" i="99"/>
  <c r="K71" i="99"/>
  <c r="I71" i="99" s="1"/>
  <c r="B71" i="99"/>
  <c r="K70" i="99"/>
  <c r="I70" i="99" s="1"/>
  <c r="B70" i="99"/>
  <c r="K37" i="99"/>
  <c r="N37" i="99" s="1"/>
  <c r="B37" i="99"/>
  <c r="K36" i="99"/>
  <c r="N36" i="99" s="1"/>
  <c r="B36" i="99"/>
  <c r="B36" i="98"/>
  <c r="K36" i="98"/>
  <c r="N36" i="98" s="1"/>
  <c r="B37" i="98"/>
  <c r="K37" i="98"/>
  <c r="N37" i="98" s="1"/>
  <c r="B38" i="98"/>
  <c r="K38" i="98"/>
  <c r="N38" i="98" s="1"/>
  <c r="B39" i="98"/>
  <c r="K39" i="98"/>
  <c r="N39" i="98" s="1"/>
  <c r="B70" i="98"/>
  <c r="K70" i="98"/>
  <c r="N70" i="98" s="1"/>
  <c r="B71" i="98"/>
  <c r="K71" i="98"/>
  <c r="N71" i="98" s="1"/>
  <c r="K70" i="97"/>
  <c r="N70" i="97" s="1"/>
  <c r="N76" i="97" s="1"/>
  <c r="N42" i="97" s="1"/>
  <c r="B70" i="97"/>
  <c r="M48" i="97"/>
  <c r="N48" i="97" s="1"/>
  <c r="N54" i="97" s="1"/>
  <c r="J48" i="97"/>
  <c r="B48" i="97"/>
  <c r="K37" i="97"/>
  <c r="N37" i="97" s="1"/>
  <c r="B37" i="97"/>
  <c r="K36" i="97"/>
  <c r="N36" i="97" s="1"/>
  <c r="B36" i="97"/>
  <c r="K70" i="96"/>
  <c r="I70" i="96" s="1"/>
  <c r="B70" i="96"/>
  <c r="K36" i="96"/>
  <c r="N36" i="96" s="1"/>
  <c r="B36" i="96"/>
  <c r="K70" i="95"/>
  <c r="I70" i="95" s="1"/>
  <c r="B70" i="95"/>
  <c r="M48" i="95"/>
  <c r="N48" i="95" s="1"/>
  <c r="N54" i="95" s="1"/>
  <c r="J48" i="95"/>
  <c r="B48" i="95"/>
  <c r="K37" i="95"/>
  <c r="N37" i="95" s="1"/>
  <c r="B37" i="95"/>
  <c r="K36" i="95"/>
  <c r="N36" i="95" s="1"/>
  <c r="B36" i="95"/>
  <c r="K70" i="94"/>
  <c r="I70" i="94" s="1"/>
  <c r="B70" i="94"/>
  <c r="L59" i="94"/>
  <c r="K59" i="94"/>
  <c r="B59" i="94"/>
  <c r="N54" i="94"/>
  <c r="K70" i="93"/>
  <c r="I70" i="93" s="1"/>
  <c r="B70" i="93"/>
  <c r="K59" i="93"/>
  <c r="H59" i="93"/>
  <c r="B59" i="93"/>
  <c r="N54" i="93"/>
  <c r="K36" i="93"/>
  <c r="N36" i="93" s="1"/>
  <c r="B36" i="93"/>
  <c r="I70" i="97" l="1"/>
  <c r="I71" i="112"/>
  <c r="I72" i="112"/>
  <c r="N65" i="116"/>
  <c r="N65" i="117"/>
  <c r="N64" i="118"/>
  <c r="N56" i="119"/>
  <c r="N59" i="122"/>
  <c r="N60" i="123"/>
  <c r="N66" i="123" s="1"/>
  <c r="N71" i="123"/>
  <c r="N53" i="101"/>
  <c r="I68" i="103"/>
  <c r="N66" i="118"/>
  <c r="N56" i="104"/>
  <c r="N61" i="104"/>
  <c r="N67" i="104" s="1"/>
  <c r="N64" i="111"/>
  <c r="I71" i="114"/>
  <c r="N55" i="114"/>
  <c r="N70" i="99"/>
  <c r="N76" i="99" s="1"/>
  <c r="N41" i="99" s="1"/>
  <c r="N58" i="101"/>
  <c r="N64" i="101" s="1"/>
  <c r="N59" i="102"/>
  <c r="N65" i="102" s="1"/>
  <c r="N56" i="103"/>
  <c r="N62" i="103" s="1"/>
  <c r="N75" i="103" s="1"/>
  <c r="N59" i="106"/>
  <c r="N65" i="106" s="1"/>
  <c r="N60" i="107"/>
  <c r="N66" i="107" s="1"/>
  <c r="N71" i="107"/>
  <c r="N77" i="107" s="1"/>
  <c r="N41" i="107" s="1"/>
  <c r="N43" i="107" s="1"/>
  <c r="N79" i="107" s="1"/>
  <c r="N65" i="111"/>
  <c r="N60" i="112"/>
  <c r="N66" i="112" s="1"/>
  <c r="N60" i="113"/>
  <c r="N66" i="113" s="1"/>
  <c r="N60" i="114"/>
  <c r="N66" i="114" s="1"/>
  <c r="N77" i="114"/>
  <c r="N41" i="114" s="1"/>
  <c r="N64" i="116"/>
  <c r="N64" i="117"/>
  <c r="N61" i="119"/>
  <c r="N67" i="119" s="1"/>
  <c r="I77" i="121"/>
  <c r="N69" i="124"/>
  <c r="N75" i="124" s="1"/>
  <c r="N41" i="124" s="1"/>
  <c r="N43" i="124" s="1"/>
  <c r="N43" i="99"/>
  <c r="N78" i="99" s="1"/>
  <c r="N55" i="112"/>
  <c r="N59" i="118"/>
  <c r="I76" i="121"/>
  <c r="N58" i="122"/>
  <c r="N72" i="123"/>
  <c r="N69" i="125"/>
  <c r="N75" i="125" s="1"/>
  <c r="N41" i="125" s="1"/>
  <c r="N43" i="125" s="1"/>
  <c r="N59" i="94"/>
  <c r="N65" i="94" s="1"/>
  <c r="N69" i="100"/>
  <c r="N75" i="100" s="1"/>
  <c r="N41" i="100" s="1"/>
  <c r="I67" i="103"/>
  <c r="N73" i="104"/>
  <c r="N78" i="104" s="1"/>
  <c r="N41" i="104" s="1"/>
  <c r="N43" i="104" s="1"/>
  <c r="N80" i="104" s="1"/>
  <c r="N60" i="105"/>
  <c r="N66" i="105" s="1"/>
  <c r="N71" i="106"/>
  <c r="N76" i="106" s="1"/>
  <c r="N40" i="106" s="1"/>
  <c r="N42" i="106" s="1"/>
  <c r="N78" i="106" s="1"/>
  <c r="N60" i="108"/>
  <c r="N66" i="108" s="1"/>
  <c r="N60" i="109"/>
  <c r="N66" i="109" s="1"/>
  <c r="N60" i="110"/>
  <c r="N66" i="110" s="1"/>
  <c r="N43" i="114"/>
  <c r="N79" i="114" s="1"/>
  <c r="I72" i="114"/>
  <c r="N72" i="115"/>
  <c r="N77" i="115" s="1"/>
  <c r="N41" i="115" s="1"/>
  <c r="N43" i="115" s="1"/>
  <c r="N59" i="116"/>
  <c r="N65" i="118"/>
  <c r="I75" i="121"/>
  <c r="N77" i="123"/>
  <c r="N41" i="123" s="1"/>
  <c r="N43" i="123" s="1"/>
  <c r="N58" i="125"/>
  <c r="N64" i="125" s="1"/>
  <c r="N77" i="125" s="1"/>
  <c r="N60" i="128"/>
  <c r="N66" i="128" s="1"/>
  <c r="L85" i="129"/>
  <c r="L83" i="129"/>
  <c r="L84" i="129"/>
  <c r="N55" i="128"/>
  <c r="N71" i="128"/>
  <c r="N72" i="128"/>
  <c r="N55" i="126"/>
  <c r="N71" i="126"/>
  <c r="N72" i="126"/>
  <c r="N77" i="124"/>
  <c r="N55" i="123"/>
  <c r="N53" i="122"/>
  <c r="N64" i="122"/>
  <c r="N69" i="122"/>
  <c r="N70" i="122"/>
  <c r="N81" i="121"/>
  <c r="N44" i="121" s="1"/>
  <c r="N46" i="121" s="1"/>
  <c r="N59" i="121"/>
  <c r="N72" i="120"/>
  <c r="N78" i="120" s="1"/>
  <c r="N41" i="120" s="1"/>
  <c r="N43" i="120" s="1"/>
  <c r="N80" i="120" s="1"/>
  <c r="N72" i="119"/>
  <c r="N73" i="119"/>
  <c r="N70" i="118"/>
  <c r="N75" i="118"/>
  <c r="N76" i="118"/>
  <c r="N59" i="117"/>
  <c r="N70" i="117"/>
  <c r="N75" i="117"/>
  <c r="N76" i="117"/>
  <c r="N70" i="116"/>
  <c r="N75" i="116"/>
  <c r="N76" i="116"/>
  <c r="N55" i="115"/>
  <c r="L84" i="114"/>
  <c r="L86" i="114"/>
  <c r="L85" i="114"/>
  <c r="N55" i="113"/>
  <c r="N71" i="113"/>
  <c r="N77" i="113" s="1"/>
  <c r="N41" i="113" s="1"/>
  <c r="N43" i="113" s="1"/>
  <c r="N72" i="113"/>
  <c r="N43" i="112"/>
  <c r="N59" i="111"/>
  <c r="N70" i="111"/>
  <c r="N76" i="111"/>
  <c r="N77" i="111"/>
  <c r="N79" i="111"/>
  <c r="N80" i="111"/>
  <c r="N71" i="110"/>
  <c r="N77" i="110" s="1"/>
  <c r="N41" i="110" s="1"/>
  <c r="N43" i="110" s="1"/>
  <c r="N71" i="109"/>
  <c r="N77" i="109" s="1"/>
  <c r="N41" i="109" s="1"/>
  <c r="N43" i="109" s="1"/>
  <c r="N55" i="108"/>
  <c r="N71" i="108"/>
  <c r="N77" i="108" s="1"/>
  <c r="N41" i="108" s="1"/>
  <c r="N43" i="108" s="1"/>
  <c r="N71" i="105"/>
  <c r="N72" i="105"/>
  <c r="N70" i="102"/>
  <c r="N71" i="102"/>
  <c r="N69" i="101"/>
  <c r="N70" i="101"/>
  <c r="N43" i="100"/>
  <c r="N77" i="100" s="1"/>
  <c r="L83" i="99"/>
  <c r="N76" i="98"/>
  <c r="I71" i="98"/>
  <c r="I70" i="98"/>
  <c r="N43" i="98"/>
  <c r="N70" i="93"/>
  <c r="N76" i="93" s="1"/>
  <c r="N42" i="93" s="1"/>
  <c r="N43" i="93" s="1"/>
  <c r="N70" i="95"/>
  <c r="N76" i="95" s="1"/>
  <c r="N42" i="95" s="1"/>
  <c r="N43" i="95" s="1"/>
  <c r="N78" i="95" s="1"/>
  <c r="N43" i="97"/>
  <c r="N78" i="97" s="1"/>
  <c r="N70" i="96"/>
  <c r="N76" i="96" s="1"/>
  <c r="N42" i="96" s="1"/>
  <c r="N43" i="96" s="1"/>
  <c r="N78" i="96" s="1"/>
  <c r="N70" i="94"/>
  <c r="N76" i="94" s="1"/>
  <c r="N42" i="94" s="1"/>
  <c r="N43" i="94" s="1"/>
  <c r="N78" i="94" s="1"/>
  <c r="N79" i="108" l="1"/>
  <c r="N79" i="113"/>
  <c r="N87" i="114"/>
  <c r="N89" i="114"/>
  <c r="L84" i="99"/>
  <c r="N81" i="117"/>
  <c r="N41" i="117" s="1"/>
  <c r="N43" i="117" s="1"/>
  <c r="N81" i="116"/>
  <c r="N41" i="116" s="1"/>
  <c r="N43" i="116" s="1"/>
  <c r="N83" i="116" s="1"/>
  <c r="L80" i="103"/>
  <c r="L81" i="103"/>
  <c r="L82" i="103"/>
  <c r="L84" i="106"/>
  <c r="L85" i="106"/>
  <c r="L83" i="106"/>
  <c r="L85" i="99"/>
  <c r="N86" i="99" s="1"/>
  <c r="N79" i="109"/>
  <c r="N79" i="112"/>
  <c r="N77" i="128"/>
  <c r="N41" i="128" s="1"/>
  <c r="N43" i="128" s="1"/>
  <c r="N79" i="128" s="1"/>
  <c r="N79" i="110"/>
  <c r="N83" i="117"/>
  <c r="N79" i="123"/>
  <c r="L84" i="123" s="1"/>
  <c r="N77" i="126"/>
  <c r="N41" i="126" s="1"/>
  <c r="N43" i="126" s="1"/>
  <c r="N79" i="126" s="1"/>
  <c r="L86" i="126" s="1"/>
  <c r="N86" i="129"/>
  <c r="L82" i="125"/>
  <c r="L83" i="125"/>
  <c r="L84" i="125"/>
  <c r="L82" i="124"/>
  <c r="L84" i="124"/>
  <c r="L83" i="124"/>
  <c r="L85" i="123"/>
  <c r="L86" i="123"/>
  <c r="N75" i="122"/>
  <c r="N41" i="122" s="1"/>
  <c r="N43" i="122" s="1"/>
  <c r="N77" i="122" s="1"/>
  <c r="N83" i="121"/>
  <c r="L85" i="120"/>
  <c r="L87" i="120"/>
  <c r="L86" i="120"/>
  <c r="N78" i="119"/>
  <c r="N41" i="119" s="1"/>
  <c r="N43" i="119" s="1"/>
  <c r="N80" i="119" s="1"/>
  <c r="N81" i="118"/>
  <c r="N41" i="118" s="1"/>
  <c r="N43" i="118" s="1"/>
  <c r="N83" i="118" s="1"/>
  <c r="L88" i="117"/>
  <c r="L90" i="117"/>
  <c r="L89" i="117"/>
  <c r="L88" i="116"/>
  <c r="L90" i="116"/>
  <c r="L89" i="116"/>
  <c r="N79" i="115"/>
  <c r="L84" i="113"/>
  <c r="L86" i="113"/>
  <c r="L85" i="113"/>
  <c r="L84" i="112"/>
  <c r="L86" i="112"/>
  <c r="L85" i="112"/>
  <c r="N83" i="111"/>
  <c r="N45" i="111" s="1"/>
  <c r="N47" i="111" s="1"/>
  <c r="N85" i="111" s="1"/>
  <c r="L86" i="110"/>
  <c r="L84" i="109"/>
  <c r="L86" i="109"/>
  <c r="L85" i="109"/>
  <c r="L84" i="108"/>
  <c r="L86" i="108"/>
  <c r="L85" i="108"/>
  <c r="L84" i="107"/>
  <c r="N87" i="107" s="1"/>
  <c r="L85" i="107"/>
  <c r="L86" i="107"/>
  <c r="N77" i="105"/>
  <c r="N41" i="105" s="1"/>
  <c r="N43" i="105" s="1"/>
  <c r="N79" i="105" s="1"/>
  <c r="L85" i="104"/>
  <c r="L86" i="104"/>
  <c r="L87" i="104"/>
  <c r="N83" i="103"/>
  <c r="N85" i="103" s="1"/>
  <c r="N76" i="102"/>
  <c r="N41" i="102" s="1"/>
  <c r="N43" i="102" s="1"/>
  <c r="N78" i="102" s="1"/>
  <c r="N75" i="101"/>
  <c r="N41" i="101" s="1"/>
  <c r="N43" i="101" s="1"/>
  <c r="N77" i="101" s="1"/>
  <c r="L82" i="100"/>
  <c r="L83" i="100"/>
  <c r="L84" i="100"/>
  <c r="N78" i="98"/>
  <c r="L83" i="97"/>
  <c r="L84" i="97"/>
  <c r="L85" i="97"/>
  <c r="L83" i="96"/>
  <c r="L85" i="96"/>
  <c r="L84" i="96"/>
  <c r="L83" i="95"/>
  <c r="L85" i="95"/>
  <c r="L84" i="95"/>
  <c r="L83" i="94"/>
  <c r="L85" i="94"/>
  <c r="L84" i="94"/>
  <c r="N88" i="129" l="1"/>
  <c r="L85" i="110"/>
  <c r="N88" i="99"/>
  <c r="L84" i="126"/>
  <c r="N93" i="116"/>
  <c r="N89" i="107"/>
  <c r="N85" i="124"/>
  <c r="L85" i="126"/>
  <c r="N89" i="123"/>
  <c r="L84" i="110"/>
  <c r="N87" i="110" s="1"/>
  <c r="N86" i="106"/>
  <c r="L84" i="128"/>
  <c r="L86" i="128"/>
  <c r="L85" i="128"/>
  <c r="N87" i="126"/>
  <c r="N89" i="126" s="1"/>
  <c r="N85" i="125"/>
  <c r="N87" i="123"/>
  <c r="L82" i="122"/>
  <c r="L84" i="122"/>
  <c r="L83" i="122"/>
  <c r="L88" i="121"/>
  <c r="L90" i="121"/>
  <c r="L89" i="121"/>
  <c r="N88" i="120"/>
  <c r="L85" i="119"/>
  <c r="L86" i="119"/>
  <c r="L87" i="119"/>
  <c r="L88" i="118"/>
  <c r="L90" i="118"/>
  <c r="L89" i="118"/>
  <c r="N91" i="117"/>
  <c r="N91" i="116"/>
  <c r="L84" i="115"/>
  <c r="L86" i="115"/>
  <c r="L85" i="115"/>
  <c r="N87" i="113"/>
  <c r="N87" i="112"/>
  <c r="L90" i="111"/>
  <c r="L92" i="111"/>
  <c r="L91" i="111"/>
  <c r="N87" i="109"/>
  <c r="N87" i="108"/>
  <c r="N89" i="108" s="1"/>
  <c r="L86" i="105"/>
  <c r="L85" i="105"/>
  <c r="L84" i="105"/>
  <c r="N88" i="104"/>
  <c r="L83" i="102"/>
  <c r="L85" i="102"/>
  <c r="L84" i="102"/>
  <c r="L82" i="101"/>
  <c r="L84" i="101"/>
  <c r="L83" i="101"/>
  <c r="N85" i="100"/>
  <c r="L85" i="98"/>
  <c r="L83" i="98"/>
  <c r="L84" i="98"/>
  <c r="N86" i="97"/>
  <c r="N86" i="96"/>
  <c r="N86" i="95"/>
  <c r="N86" i="94"/>
  <c r="N89" i="110" l="1"/>
  <c r="N88" i="96"/>
  <c r="N90" i="104"/>
  <c r="N88" i="97"/>
  <c r="N88" i="94"/>
  <c r="N87" i="124"/>
  <c r="N88" i="95"/>
  <c r="N90" i="120"/>
  <c r="N87" i="125"/>
  <c r="N89" i="112"/>
  <c r="N89" i="113"/>
  <c r="N89" i="109"/>
  <c r="N88" i="106"/>
  <c r="N93" i="117"/>
  <c r="N87" i="100"/>
  <c r="N87" i="128"/>
  <c r="N85" i="122"/>
  <c r="N91" i="121"/>
  <c r="N88" i="119"/>
  <c r="N91" i="118"/>
  <c r="N87" i="115"/>
  <c r="N93" i="111"/>
  <c r="N87" i="105"/>
  <c r="N86" i="102"/>
  <c r="N85" i="101"/>
  <c r="N86" i="98"/>
  <c r="N88" i="98" l="1"/>
  <c r="N93" i="121"/>
  <c r="N95" i="111"/>
  <c r="N87" i="101"/>
  <c r="N89" i="115"/>
  <c r="N87" i="122"/>
  <c r="N88" i="102"/>
  <c r="N93" i="118"/>
  <c r="N89" i="128"/>
  <c r="N89" i="105"/>
  <c r="N90" i="119"/>
  <c r="K36" i="92"/>
  <c r="N36" i="92" s="1"/>
  <c r="N43" i="92" s="1"/>
  <c r="N78" i="92" s="1"/>
  <c r="B36" i="92"/>
  <c r="L85" i="92" l="1"/>
  <c r="L84" i="92"/>
  <c r="L83" i="92"/>
  <c r="N86" i="92" l="1"/>
  <c r="N88" i="92" l="1"/>
  <c r="L59" i="93"/>
  <c r="N59" i="93" s="1"/>
  <c r="N65" i="93" s="1"/>
  <c r="N78" i="93" s="1"/>
  <c r="L84" i="93" l="1"/>
  <c r="L83" i="93"/>
  <c r="L85" i="93"/>
  <c r="N86" i="93" l="1"/>
  <c r="N88" i="93" l="1"/>
  <c r="K73" i="81" l="1"/>
  <c r="I73" i="81" s="1"/>
  <c r="B73" i="81"/>
  <c r="K72" i="81"/>
  <c r="I72" i="81" s="1"/>
  <c r="B72" i="81"/>
  <c r="K61" i="81"/>
  <c r="B61" i="81"/>
  <c r="N49" i="81"/>
  <c r="J49" i="81"/>
  <c r="B49" i="81"/>
  <c r="M48" i="81"/>
  <c r="N48" i="81" s="1"/>
  <c r="J48" i="81"/>
  <c r="B48" i="81"/>
  <c r="K37" i="81"/>
  <c r="N37" i="81" s="1"/>
  <c r="B37" i="81"/>
  <c r="K36" i="81"/>
  <c r="N36" i="81" s="1"/>
  <c r="B36" i="81"/>
  <c r="N61" i="81" l="1"/>
  <c r="N67" i="81" s="1"/>
  <c r="N56" i="81"/>
  <c r="N72" i="81"/>
  <c r="N73" i="81"/>
  <c r="N78" i="81" l="1"/>
  <c r="N41" i="81" s="1"/>
  <c r="N43" i="81" s="1"/>
  <c r="N80" i="81" s="1"/>
  <c r="L87" i="81" s="1"/>
  <c r="L85" i="81" l="1"/>
  <c r="L86" i="81"/>
  <c r="N88" i="81" l="1"/>
  <c r="N90" i="81" s="1"/>
  <c r="K36" i="32" l="1"/>
  <c r="N36" i="32" s="1"/>
  <c r="N43" i="32" s="1"/>
  <c r="B36" i="32"/>
  <c r="K70" i="29"/>
  <c r="I70" i="29" s="1"/>
  <c r="B70" i="29"/>
  <c r="N49" i="29"/>
  <c r="K37" i="29"/>
  <c r="N37" i="29" s="1"/>
  <c r="B37" i="29"/>
  <c r="K36" i="29"/>
  <c r="N36" i="29" s="1"/>
  <c r="B36" i="29"/>
  <c r="K69" i="29"/>
  <c r="I69" i="29" s="1"/>
  <c r="B69" i="29"/>
  <c r="N48" i="29"/>
  <c r="N53" i="29" l="1"/>
  <c r="N78" i="32"/>
  <c r="N70" i="29"/>
  <c r="N69" i="29"/>
  <c r="N58" i="29"/>
  <c r="N64" i="29" s="1"/>
  <c r="L84" i="32" l="1"/>
  <c r="L85" i="32"/>
  <c r="L83" i="32"/>
  <c r="N75" i="29"/>
  <c r="N41" i="29" s="1"/>
  <c r="N43" i="29" s="1"/>
  <c r="N77" i="29" s="1"/>
  <c r="L82" i="29" l="1"/>
  <c r="N86" i="32"/>
  <c r="L84" i="29"/>
  <c r="L83" i="29"/>
  <c r="N88" i="32" l="1"/>
  <c r="N85" i="29"/>
  <c r="N87" i="29" l="1"/>
  <c r="I56" i="1" s="1"/>
  <c r="I59" i="1" s="1"/>
  <c r="I60" i="1" l="1"/>
</calcChain>
</file>

<file path=xl/sharedStrings.xml><?xml version="1.0" encoding="utf-8"?>
<sst xmlns="http://schemas.openxmlformats.org/spreadsheetml/2006/main" count="4745" uniqueCount="348">
  <si>
    <t>INSTITUTO NACIONAL DE VÍAS</t>
  </si>
  <si>
    <t>DIRECCIÓN TERRITORIAL META</t>
  </si>
  <si>
    <t>PRESUPUESTO GENERAL</t>
  </si>
  <si>
    <t>FORMULARIO Nº 1</t>
  </si>
  <si>
    <t xml:space="preserve">Nº </t>
  </si>
  <si>
    <t>ITEM DE PAGO</t>
  </si>
  <si>
    <t>ESPECIFICACIÓN</t>
  </si>
  <si>
    <t>DESCRIPCIÓN</t>
  </si>
  <si>
    <t>UNIDAD</t>
  </si>
  <si>
    <t>CANTIDAD</t>
  </si>
  <si>
    <t>PRECIO UNITARIO</t>
  </si>
  <si>
    <t>OBSERVACIONES</t>
  </si>
  <si>
    <t xml:space="preserve">GENERAL </t>
  </si>
  <si>
    <t>PARTICULAR</t>
  </si>
  <si>
    <t xml:space="preserve">VALOR TOTAL </t>
  </si>
  <si>
    <t>CÓDIGO</t>
  </si>
  <si>
    <t>MINFRA-MN-FR-14</t>
  </si>
  <si>
    <t>INSTITUTO NACIONAL DE VIAS</t>
  </si>
  <si>
    <t>PROCESO MISIONAL INFRAESTRUCTURA VIAL</t>
  </si>
  <si>
    <t>VERSIÓN</t>
  </si>
  <si>
    <t>DIRECCION TECNICA</t>
  </si>
  <si>
    <t xml:space="preserve">ANALISIS DE PRECIOS UNITARIOS </t>
  </si>
  <si>
    <t>PÁGINA</t>
  </si>
  <si>
    <t>DE</t>
  </si>
  <si>
    <t>FECHA</t>
  </si>
  <si>
    <t>DD</t>
  </si>
  <si>
    <t>MM</t>
  </si>
  <si>
    <t>AA</t>
  </si>
  <si>
    <t xml:space="preserve">UNIDAD EJECUTORA: </t>
  </si>
  <si>
    <t>DIRECCIÓN TERRITORIAL:</t>
  </si>
  <si>
    <t>CONTRATO No.</t>
  </si>
  <si>
    <t>OBJETO DEL CONTRATO</t>
  </si>
  <si>
    <t>CONTRATISTA</t>
  </si>
  <si>
    <t>INTERVENTOR</t>
  </si>
  <si>
    <t xml:space="preserve">FECHA CIERRE DE LICITACIÓN Y/O SELECCIÓN ABREVIADA  </t>
  </si>
  <si>
    <t>DATOS ESPECÍFICOS</t>
  </si>
  <si>
    <t>ITEM</t>
  </si>
  <si>
    <t>Unidad</t>
  </si>
  <si>
    <t>630.1</t>
  </si>
  <si>
    <t xml:space="preserve">Concreto Resistencia 35MPa (A) </t>
  </si>
  <si>
    <t>m3</t>
  </si>
  <si>
    <t>I. EQUIPO</t>
  </si>
  <si>
    <t>TIPO</t>
  </si>
  <si>
    <t>TARIFA/HORA</t>
  </si>
  <si>
    <t>RENDIMIENTO</t>
  </si>
  <si>
    <t>Vr. UNITARIO</t>
  </si>
  <si>
    <t>C0010010</t>
  </si>
  <si>
    <t>C0010922</t>
  </si>
  <si>
    <t>HERRAMIENTA MENOR (%)</t>
  </si>
  <si>
    <t>SUBTOTAL $</t>
  </si>
  <si>
    <t>II. MATERIALES</t>
  </si>
  <si>
    <t>PRECIO UNIT.</t>
  </si>
  <si>
    <t>B0014630</t>
  </si>
  <si>
    <t>B0063290</t>
  </si>
  <si>
    <t>B0123630</t>
  </si>
  <si>
    <t>B021007</t>
  </si>
  <si>
    <t>III. TRANSPORTES</t>
  </si>
  <si>
    <t>MATERIAL</t>
  </si>
  <si>
    <t>CANTIDAD      (1)</t>
  </si>
  <si>
    <t>DISTANCIA (2)</t>
  </si>
  <si>
    <t>(1) * (2)</t>
  </si>
  <si>
    <t>TARIFA</t>
  </si>
  <si>
    <t>T0010009</t>
  </si>
  <si>
    <t>m3k</t>
  </si>
  <si>
    <t>IV. MANO DE OBRA</t>
  </si>
  <si>
    <t>TRABAJADOR</t>
  </si>
  <si>
    <t>JORNAL</t>
  </si>
  <si>
    <t>PRESTACIONES (%)</t>
  </si>
  <si>
    <t>JORNAL TOTAL</t>
  </si>
  <si>
    <t>A0030060</t>
  </si>
  <si>
    <t>A0040020</t>
  </si>
  <si>
    <t>TOTAL COSTO DIRECTO $</t>
  </si>
  <si>
    <t>V. COSTOS INDIRECTOS</t>
  </si>
  <si>
    <t>Descripción</t>
  </si>
  <si>
    <t>Porcentaje</t>
  </si>
  <si>
    <t>Valor Total</t>
  </si>
  <si>
    <t>ADMINISTRACION</t>
  </si>
  <si>
    <t xml:space="preserve">IMPREVISTOS </t>
  </si>
  <si>
    <t>UTILIDAD</t>
  </si>
  <si>
    <t>PFinal01</t>
  </si>
  <si>
    <t>Precio Unitario Total Aproximado al Peso $</t>
  </si>
  <si>
    <t>Firma</t>
  </si>
  <si>
    <t>Nombre:</t>
  </si>
  <si>
    <t>Representante Legal del Contratista o su Apoderado</t>
  </si>
  <si>
    <t>Matricula No. :</t>
  </si>
  <si>
    <t xml:space="preserve"> </t>
  </si>
  <si>
    <t>OBSERVACIONES INTERVENTORÍA</t>
  </si>
  <si>
    <t>Representante Legal del Interventor o su Apoderado</t>
  </si>
  <si>
    <t xml:space="preserve">Original: Archivo de Gestión Contractual ( Subdirección Administrativa) </t>
  </si>
  <si>
    <t>Copias : Unidad Ejecutora,  Contratista, Interventor y Dirección Territorial.</t>
  </si>
  <si>
    <t>630.2</t>
  </si>
  <si>
    <t>Concreto Resistencia 32MPa (B)</t>
  </si>
  <si>
    <t>B0123640</t>
  </si>
  <si>
    <t>A0040010</t>
  </si>
  <si>
    <t>630.3</t>
  </si>
  <si>
    <t>630.4</t>
  </si>
  <si>
    <t>630.5</t>
  </si>
  <si>
    <t>630.6</t>
  </si>
  <si>
    <t>630.7</t>
  </si>
  <si>
    <t>Concreto Resistencia 28MPa (C )</t>
  </si>
  <si>
    <t>B0123620</t>
  </si>
  <si>
    <t>Concreto Resistencia 21MPa (D)</t>
  </si>
  <si>
    <t>B0123650</t>
  </si>
  <si>
    <t>B021001</t>
  </si>
  <si>
    <t>Concreto Resistencia 17.5MPa (E )</t>
  </si>
  <si>
    <t>C0010550</t>
  </si>
  <si>
    <t>B0053100</t>
  </si>
  <si>
    <t>B0063200</t>
  </si>
  <si>
    <t>B0093350</t>
  </si>
  <si>
    <t>B0100001</t>
  </si>
  <si>
    <t>T0010004</t>
  </si>
  <si>
    <t>T0010042</t>
  </si>
  <si>
    <t>A0030080</t>
  </si>
  <si>
    <t>Concreto Resistencia 14MPa  (F)</t>
  </si>
  <si>
    <t>Concreto Resistencia 14MPa  (G) (Ciclopeo)</t>
  </si>
  <si>
    <t>B0014700</t>
  </si>
  <si>
    <t>T0010091</t>
  </si>
  <si>
    <t>640.1</t>
  </si>
  <si>
    <t>Acero de Refuerzo Fy 4200 MPa.</t>
  </si>
  <si>
    <t>kg</t>
  </si>
  <si>
    <t>C0010170</t>
  </si>
  <si>
    <t>B0020003</t>
  </si>
  <si>
    <t>B026012</t>
  </si>
  <si>
    <t>T0010001</t>
  </si>
  <si>
    <t>kg/km</t>
  </si>
  <si>
    <t>A0030010</t>
  </si>
  <si>
    <t>650.2</t>
  </si>
  <si>
    <t>Fabricación de Estructura Metálica.</t>
  </si>
  <si>
    <t>C0010310</t>
  </si>
  <si>
    <t>C0010855</t>
  </si>
  <si>
    <t>C0010330</t>
  </si>
  <si>
    <t>C0010360</t>
  </si>
  <si>
    <t>C0010370</t>
  </si>
  <si>
    <t>C0010380</t>
  </si>
  <si>
    <t>B0014050</t>
  </si>
  <si>
    <t>B0014060</t>
  </si>
  <si>
    <t>B0014640</t>
  </si>
  <si>
    <t>B0015010</t>
  </si>
  <si>
    <t>B0015030</t>
  </si>
  <si>
    <t>B0020001</t>
  </si>
  <si>
    <t>A0010083</t>
  </si>
  <si>
    <t>A0020010</t>
  </si>
  <si>
    <t>A0030030</t>
  </si>
  <si>
    <t>DEMOLICIÓN DE ESTRUCTURAS</t>
  </si>
  <si>
    <t>C0010790</t>
  </si>
  <si>
    <t>C0010270</t>
  </si>
  <si>
    <t>T0010032</t>
  </si>
  <si>
    <t>T0010160</t>
  </si>
  <si>
    <t>C0010125</t>
  </si>
  <si>
    <t>A0030040</t>
  </si>
  <si>
    <t>A0030020</t>
  </si>
  <si>
    <t>201.7</t>
  </si>
  <si>
    <t>600.1.1</t>
  </si>
  <si>
    <t>Excavaciones Varias sin Clasificar</t>
  </si>
  <si>
    <t>B0013790</t>
  </si>
  <si>
    <t>T0010025</t>
  </si>
  <si>
    <t>m3km</t>
  </si>
  <si>
    <t>600.2.4</t>
  </si>
  <si>
    <t>Excavaciones Varias en Material Común Bajo Agua.</t>
  </si>
  <si>
    <t>C0010580</t>
  </si>
  <si>
    <t>C0010052</t>
  </si>
  <si>
    <t>Bolsacretos</t>
  </si>
  <si>
    <t>C0010030</t>
  </si>
  <si>
    <t>C0010500</t>
  </si>
  <si>
    <t>B0013430</t>
  </si>
  <si>
    <t>B0123660</t>
  </si>
  <si>
    <t>631.1P</t>
  </si>
  <si>
    <t>210.1.1</t>
  </si>
  <si>
    <t>EXCAVACIÓN SIN CLASIFICAR DE LA EXPLANACIÓN Y CANALES</t>
  </si>
  <si>
    <t>600.2.2</t>
  </si>
  <si>
    <t>Excavaciones Varias en Roca Bajo Agua.</t>
  </si>
  <si>
    <t>C0010570</t>
  </si>
  <si>
    <t>B0013270</t>
  </si>
  <si>
    <t>B0013730</t>
  </si>
  <si>
    <t>B0013980</t>
  </si>
  <si>
    <t>B0014040</t>
  </si>
  <si>
    <t>B0014420</t>
  </si>
  <si>
    <t>B015012</t>
  </si>
  <si>
    <t>600.2.3</t>
  </si>
  <si>
    <t>Excavaciones Varias en Material Comun en Seco</t>
  </si>
  <si>
    <t>610.2</t>
  </si>
  <si>
    <t>Rellenos Para Estructuras con Recebo.</t>
  </si>
  <si>
    <t>C0010200</t>
  </si>
  <si>
    <t>B0014373</t>
  </si>
  <si>
    <t>T0010062</t>
  </si>
  <si>
    <t>610.3</t>
  </si>
  <si>
    <t>Relleno Para Estructuras con Material Granular Tipo SBG</t>
  </si>
  <si>
    <t>B0014271</t>
  </si>
  <si>
    <t>610.5</t>
  </si>
  <si>
    <t>Rellenos con Material Filtrante</t>
  </si>
  <si>
    <t>B0014390</t>
  </si>
  <si>
    <t>610.6</t>
  </si>
  <si>
    <t>Relleno Con Gravilla</t>
  </si>
  <si>
    <t>B0014181</t>
  </si>
  <si>
    <t>671.1</t>
  </si>
  <si>
    <t>Cuneta de Concreto Vaciada In Situ; no incluye la conformacion de la superficie de apoyo</t>
  </si>
  <si>
    <t>B0103490</t>
  </si>
  <si>
    <t>673.1.1</t>
  </si>
  <si>
    <t>Geotextil Tipo NT-2500 o similar no tejido</t>
  </si>
  <si>
    <t>m2</t>
  </si>
  <si>
    <t>B025005</t>
  </si>
  <si>
    <t>673.2</t>
  </si>
  <si>
    <t>Material Granular Drenante</t>
  </si>
  <si>
    <t>B0014380</t>
  </si>
  <si>
    <t>T0010028</t>
  </si>
  <si>
    <t>m3/km</t>
  </si>
  <si>
    <t>C0010820</t>
  </si>
  <si>
    <t>C0010960</t>
  </si>
  <si>
    <t>Desperdicio</t>
  </si>
  <si>
    <t>683P</t>
  </si>
  <si>
    <t>900.2</t>
  </si>
  <si>
    <t>900.3</t>
  </si>
  <si>
    <t>Transporte de Materiales Provenientes de Derrumbes, medido a partir de cien metros (100 m)</t>
  </si>
  <si>
    <t>900P</t>
  </si>
  <si>
    <t>211.1</t>
  </si>
  <si>
    <t>REMOCIÓN DE DERRUMBES</t>
  </si>
  <si>
    <t>C0010130</t>
  </si>
  <si>
    <t>B0013820</t>
  </si>
  <si>
    <t>642.2</t>
  </si>
  <si>
    <t>Sello para Juntas de Puentes.</t>
  </si>
  <si>
    <t>m</t>
  </si>
  <si>
    <t>B0013590</t>
  </si>
  <si>
    <t>201.15</t>
  </si>
  <si>
    <t>REMOCIÓN DE ALCANTARILLAS</t>
  </si>
  <si>
    <t>C0010765</t>
  </si>
  <si>
    <t>201.20</t>
  </si>
  <si>
    <t>REMOCIÓN DE DEFENSAS METÁLICAS</t>
  </si>
  <si>
    <t>310.1</t>
  </si>
  <si>
    <t>CONFORMACIÓN DE LA CALZADA EXISTENTE</t>
  </si>
  <si>
    <t>C0010150</t>
  </si>
  <si>
    <t>C0010610</t>
  </si>
  <si>
    <t>C0010923</t>
  </si>
  <si>
    <t>311.1</t>
  </si>
  <si>
    <t>AFIRMADO</t>
  </si>
  <si>
    <t>B0014281</t>
  </si>
  <si>
    <t>T0010089</t>
  </si>
  <si>
    <t>681.1</t>
  </si>
  <si>
    <t xml:space="preserve">Gaviónes de Malla de Alambre de Acero Entrelazado  Clase 1; recubrimiento de Zinc (galvanizado) </t>
  </si>
  <si>
    <t>B0014710</t>
  </si>
  <si>
    <t>B0073220</t>
  </si>
  <si>
    <t>B033002</t>
  </si>
  <si>
    <t>T0010094</t>
  </si>
  <si>
    <t>682.1</t>
  </si>
  <si>
    <t xml:space="preserve">Colchogavión de Malla de Alambre de Acero entrelazado Clase 1; recubrimiento de Zinc (galvanizado) </t>
  </si>
  <si>
    <t>B033003</t>
  </si>
  <si>
    <t>SUBTOTAL COSTOS BÁSICOS OBRA = SUMATORIA DE (18) = (A)</t>
  </si>
  <si>
    <t>AIU = (B); A=20%, I=5%, U=5%</t>
  </si>
  <si>
    <t>UTILIDAD = (C)</t>
  </si>
  <si>
    <t>VALOR TOTAL OBRA (E) = (A) + (D)</t>
  </si>
  <si>
    <t>IVA = ((A) * 19% * (C)) / ((1+(B)) = (D)</t>
  </si>
  <si>
    <t>621.1.1</t>
  </si>
  <si>
    <t>Pilote de Concreto Vaciado In Situ, de diámetro 1 m</t>
  </si>
  <si>
    <t>C0010123</t>
  </si>
  <si>
    <t>C0010361</t>
  </si>
  <si>
    <t>C0010491</t>
  </si>
  <si>
    <t>C0010600</t>
  </si>
  <si>
    <t>C0010630</t>
  </si>
  <si>
    <t>C0010651</t>
  </si>
  <si>
    <t>C0010780</t>
  </si>
  <si>
    <t>B0013410</t>
  </si>
  <si>
    <t>T0015012</t>
  </si>
  <si>
    <t>Excavación</t>
  </si>
  <si>
    <t>Colocación de Concreto</t>
  </si>
  <si>
    <t>234.1</t>
  </si>
  <si>
    <t>CONFORMACIÓN DE TALUDES EXISTENTES</t>
  </si>
  <si>
    <t>C0010750</t>
  </si>
  <si>
    <t>Suministro e Instalación de enrocado diametro &gt; 1m.</t>
  </si>
  <si>
    <t>Piedra para enrocado &gt; 1m</t>
  </si>
  <si>
    <t>Transporte de rocas mayores a 1 m3, a más de 1000m.</t>
  </si>
  <si>
    <t>Copias: Unidad Ejecutora, Contratista, Interventor y Dirección Territorial.</t>
  </si>
  <si>
    <t>Original: Archivo de Gestión del Contrato (Subdirección Administrativa).</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</si>
  <si>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</si>
  <si>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</si>
  <si>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APROBACIÓN POR INTERVENTORÍA</t>
  </si>
  <si>
    <t>OBSERVACIONES INTERVENTORÍA:</t>
  </si>
  <si>
    <t>GRUPO DE AJUSTE</t>
  </si>
  <si>
    <t>(Año)</t>
  </si>
  <si>
    <t>(Mes)</t>
  </si>
  <si>
    <t xml:space="preserve">                                    (Día)</t>
  </si>
  <si>
    <t>FECHA CIERRE PROCESO DE SELECCIÓN CONTRATO DE OBRA:</t>
  </si>
  <si>
    <t>CTO No.:</t>
  </si>
  <si>
    <t>INTERVENTOR:</t>
  </si>
  <si>
    <t>CONTRATISTA:</t>
  </si>
  <si>
    <t>SECTOR:</t>
  </si>
  <si>
    <t>CARRETERA:</t>
  </si>
  <si>
    <t>OBJETO DEL CONTRATO:</t>
  </si>
  <si>
    <t>□</t>
  </si>
  <si>
    <t>ITEMS NO PREVISTOS</t>
  </si>
  <si>
    <t>ITEMS DE LA PROPUESTA ECONÓMICA</t>
  </si>
  <si>
    <t>(Día)</t>
  </si>
  <si>
    <t>ANÁLISIS DE PRECIOS UNITARIOS</t>
  </si>
  <si>
    <t>MANUAL DE INTERVENTORÍA OBRA PÚBLICA</t>
  </si>
  <si>
    <t>PROCESO GESTIÓN DE LA INFRAESTRUCTURA VIAL</t>
  </si>
  <si>
    <t>MINFRA-MN-IN-10-FR-1</t>
  </si>
  <si>
    <t>Transporte de Materiales Provenientes de la Excavación de la Explanación, Canales y Préstamos para distancias mayores de mil metros (1.000 m) Medidos a partir de cien metros (100 m).</t>
  </si>
  <si>
    <t>210.2.4</t>
  </si>
  <si>
    <t>EXCAVACIÓN EN MATERIAL COMÚN DE PRÉSTAMOS</t>
  </si>
  <si>
    <t>220.1</t>
  </si>
  <si>
    <t>TERRAPLENES</t>
  </si>
  <si>
    <t>330.1</t>
  </si>
  <si>
    <t>661.1</t>
  </si>
  <si>
    <t>Tubería de Concreto Reforzado  21 Mpa de 900 mm de diametro interior</t>
  </si>
  <si>
    <t>B0014236</t>
  </si>
  <si>
    <t>B0014402</t>
  </si>
  <si>
    <t>B0015240</t>
  </si>
  <si>
    <t>T0010115</t>
  </si>
  <si>
    <t>kgk</t>
  </si>
  <si>
    <t>T0010141</t>
  </si>
  <si>
    <t>ATENCIÓN OBRAS DE EMERGENCIA POR EL SISTEMA DE MONTO AGOTABLE EN LAS VÍAS A CARGO DE LA DIRECCIÓN TERRITORIAL META</t>
  </si>
  <si>
    <t>BASE GRANULAR CLASE A</t>
  </si>
  <si>
    <t>B0014300</t>
  </si>
  <si>
    <t>T0010030</t>
  </si>
  <si>
    <r>
      <t xml:space="preserve">PROCESO </t>
    </r>
    <r>
      <rPr>
        <b/>
        <sz val="18"/>
        <rFont val="Arial Narrow"/>
        <family val="2"/>
      </rPr>
      <t>IP-DT-MET-001-2018</t>
    </r>
  </si>
  <si>
    <t>631.1 P</t>
  </si>
  <si>
    <t>900.2P</t>
  </si>
  <si>
    <t>Transporte de Concretos y/o Agregados para concretos y/o material granular y/o Rellenos para distancias mayores de mil metros (1.000 m) medidos a partir de cien metros (100 m)</t>
  </si>
  <si>
    <t>Clase (F)- con agregado de río.</t>
  </si>
  <si>
    <t>CUNETA DE CONCRETO VACIADA IN SITU; NO INCLUYE LA CONFORMACION DE LA SUPERFICIE DE APOYO</t>
  </si>
  <si>
    <t>GEOTEXTIL TIPO NT-2500 O SIMILAR NO TEJIDO</t>
  </si>
  <si>
    <t>MATERIAL GRANULAR DRENANTE</t>
  </si>
  <si>
    <t xml:space="preserve">GAVIÓNES DE MALLA DE ALAMBRE DE ACERO ENTRELAZADO  CLASE 1; RECUBRIMIENTO DE ZINC (GALVANIZADO) </t>
  </si>
  <si>
    <t xml:space="preserve">COLCHOGAVIÓN DE MALLA DE ALAMBRE DE ACERO ENTRELAZADO CLASE 1; RECUBRIMIENTO DE ZINC (GALVANIZADO) </t>
  </si>
  <si>
    <t>SUMINISTRO E INSTALACIÓN DE ENROCADO DIAMETRO &gt; 1M.</t>
  </si>
  <si>
    <t>TRANSPORTE DE ROCAS MAYORES A 1 M3, A MÁS DE 1000M.</t>
  </si>
  <si>
    <t>TRANSPORTE DE MATERIALES PROVENIENTES DE LA EXCAVACIÓN DE LA EXPLANACIÓN, CANALES Y PRÉSTAMOS PARA DISTANCIAS MAYORES DE MIL METROS (1.000 M) MEDIDOS A PARTIR DE CIEN METROS (100 M).</t>
  </si>
  <si>
    <t>TRANSPORTE DE CONCRETOS Y/O AGREGADOS PARA CONCRETOS Y/O MATERIAL GRANULAR Y/O RELLENOS PARA DISTANCIAS MAYORES DE MIL METROS (1.000 M) MEDIDOS A PARTIR DE CIEN METROS (100 M)</t>
  </si>
  <si>
    <t>TRANSPORTE DE MATERIALES PROVENIENTES DE DERRUMBES, MEDIDO A PARTIR DE CIEN METROS (100 M)</t>
  </si>
  <si>
    <t>EXCAVACIONES VARIAS SIN CLASIFICAR</t>
  </si>
  <si>
    <t>EXCAVACIONES VARIAS EN ROCA BAJO AGUA.</t>
  </si>
  <si>
    <t>EXCAVACIONES VARIAS EN MATERIAL COMUN EN SECO</t>
  </si>
  <si>
    <t>EXCAVACIONES VARIAS EN MATERIAL COMÚN BAJO AGUA.</t>
  </si>
  <si>
    <t>RELLENOS PARA ESTRUCTURAS CON RECEBO.</t>
  </si>
  <si>
    <t>RELLENO PARA ESTRUCTURAS CON MATERIAL GRANULAR TIPO SBG</t>
  </si>
  <si>
    <t>RELLENOS CON MATERIAL FILTRANTE</t>
  </si>
  <si>
    <t>RELLENO CON GRAVILLA</t>
  </si>
  <si>
    <t>PILOTE DE CONCRETO VACIADO IN SITU, DE DIÁMETRO 1 M</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</si>
  <si>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</si>
  <si>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</si>
  <si>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</si>
  <si>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</si>
  <si>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</si>
  <si>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</si>
  <si>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</si>
  <si>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BOLSACRETOS</t>
  </si>
  <si>
    <t>ACERO DE REFUERZO FY 4200 MPA.</t>
  </si>
  <si>
    <t>SELLO PARA JUNTAS DE PUENTES.</t>
  </si>
  <si>
    <t>FABRICACIÓN DE ESTRUCTURA METÁLICA.</t>
  </si>
  <si>
    <t>TUBERÍA DE CONCRETO REFORZADO  21 MPA DE 900 MM DE DIAMETRO INTERIOR</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</si>
</sst>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240A]\ * #,##0.00_);_([$$-240A]\ * \(#,##0.00\);_([$$-240A]\ * &quot;-&quot;??_);_(@_)"/>
    <numFmt numFmtId="167" formatCode="0.000"/>
    <numFmt numFmtId="168" formatCode="_(* #,##0_);_(* \(#,##0\);_(* &quot;-&quot;??_);_(@_)"/>
  </numFmts>
  <fonts count="27">
    <font>
      <sz val="11"/>
      <color theme="1"/>
      <name val="Calibri"/>
      <family val="2"/>
      <scheme val="minor"/>
    </font>
    <font>
      <sz val="11"/>
      <color theme="1"/>
      <name val="Calibri"/>
      <family val="2"/>
      <scheme val="minor"/>
    </font>
    <font>
      <b/>
      <sz val="11"/>
      <color theme="1"/>
      <name val="Calibri"/>
      <family val="2"/>
      <scheme val="minor"/>
    </font>
    <font>
      <b/>
      <sz val="18"/>
      <color theme="1"/>
      <name val="Arial Narrow"/>
      <family val="2"/>
    </font>
    <font>
      <sz val="11"/>
      <color theme="1"/>
      <name val="Arial Narrow"/>
      <family val="2"/>
    </font>
    <font>
      <sz val="10"/>
      <name val="Arial"/>
      <family val="2"/>
    </font>
    <font>
      <b/>
      <sz val="7"/>
      <name val="Arial"/>
      <family val="2"/>
    </font>
    <font>
      <sz val="10"/>
      <name val="Geneva"/>
      <family val="2"/>
    </font>
    <font>
      <b/>
      <sz val="9"/>
      <name val="Arial"/>
      <family val="2"/>
    </font>
    <font>
      <b/>
      <sz val="12"/>
      <name val="Arial"/>
      <family val="2"/>
    </font>
    <font>
      <b/>
      <sz val="10"/>
      <name val="Arial"/>
      <family val="2"/>
    </font>
    <font>
      <sz val="9"/>
      <name val="Arial"/>
      <family val="2"/>
    </font>
    <font>
      <b/>
      <sz val="8"/>
      <name val="Arial"/>
      <family val="2"/>
    </font>
    <font>
      <sz val="11"/>
      <name val="Calibri"/>
      <family val="2"/>
      <scheme val="minor"/>
    </font>
    <font>
      <sz val="8"/>
      <name val="Arial"/>
      <family val="2"/>
    </font>
    <font>
      <sz val="11"/>
      <color rgb="FF000000"/>
      <name val="Calibri"/>
      <family val="2"/>
    </font>
    <font>
      <sz val="5"/>
      <name val="Arial"/>
      <family val="2"/>
    </font>
    <font>
      <sz val="12"/>
      <name val="Arial"/>
      <family val="2"/>
    </font>
    <font>
      <b/>
      <sz val="18"/>
      <color theme="4" tint="-0.249977111117893"/>
      <name val="Arial Narrow"/>
      <family val="2"/>
    </font>
    <font>
      <sz val="16"/>
      <color theme="1"/>
      <name val="Arial Narrow"/>
      <family val="2"/>
    </font>
    <font>
      <b/>
      <sz val="20"/>
      <color theme="1"/>
      <name val="Arial Narrow"/>
      <family val="2"/>
    </font>
    <font>
      <b/>
      <sz val="14"/>
      <color theme="1"/>
      <name val="Arial Narrow"/>
      <family val="2"/>
    </font>
    <font>
      <sz val="10"/>
      <color rgb="FF7030A0"/>
      <name val="Arial"/>
      <family val="2"/>
    </font>
    <font>
      <sz val="28"/>
      <name val="Calibri"/>
      <family val="2"/>
    </font>
    <font>
      <b/>
      <sz val="28"/>
      <name val="Calibri"/>
      <family val="2"/>
    </font>
    <font>
      <b/>
      <sz val="18"/>
      <name val="Arial Narrow"/>
      <family val="2"/>
    </font>
    <font>
      <sz val="11"/>
      <color rgb="FF000000"/>
      <name val="Calibri"/>
      <family val="2"/>
      <scheme val="minor"/>
    </font>
  </fonts>
  <fills count="17">
    <fill>
      <patternFill patternType="none"/>
    </fill>
    <fill>
      <patternFill patternType="gray125"/>
    </fill>
    <fill>
      <patternFill patternType="solid">
        <fgColor rgb="FFFFFFC9"/>
        <bgColor indexed="64"/>
      </patternFill>
    </fill>
    <fill>
      <patternFill patternType="solid">
        <fgColor rgb="FFFFFFC9"/>
        <bgColor rgb="FF000000"/>
      </patternFill>
    </fill>
    <fill>
      <gradientFill degree="90">
        <stop position="0">
          <color theme="9" tint="-0.25098422193060094"/>
        </stop>
        <stop position="1">
          <color theme="1" tint="0.25098422193060094"/>
        </stop>
      </gradientFill>
    </fill>
    <fill>
      <gradientFill type="path">
        <stop position="0">
          <color theme="1" tint="5.0965910824915313E-2"/>
        </stop>
        <stop position="1">
          <color theme="9" tint="-0.25098422193060094"/>
        </stop>
      </gradientFill>
    </fill>
    <fill>
      <patternFill patternType="solid">
        <fgColor theme="9" tint="-0.249977111117893"/>
        <bgColor rgb="FF000000"/>
      </patternFill>
    </fill>
    <fill>
      <patternFill patternType="solid">
        <fgColor theme="9" tint="-0.24994659260841701"/>
        <bgColor rgb="FF000000"/>
      </patternFill>
    </fill>
    <fill>
      <patternFill patternType="solid">
        <fgColor theme="9" tint="-0.24994659260841701"/>
        <bgColor indexed="64"/>
      </patternFill>
    </fill>
    <fill>
      <gradientFill type="path" left="0.5" right="0.5" top="0.5" bottom="0.5">
        <stop position="0">
          <color theme="2" tint="-0.89803765984069339"/>
        </stop>
        <stop position="1">
          <color theme="9" tint="-0.25098422193060094"/>
        </stop>
      </gradientFill>
    </fill>
    <fill>
      <patternFill patternType="solid">
        <fgColor rgb="FFFFFFFF"/>
        <bgColor rgb="FF000000"/>
      </patternFill>
    </fill>
    <fill>
      <patternFill patternType="solid">
        <fgColor theme="9" tint="-0.249977111117893"/>
        <bgColor indexed="64"/>
      </patternFill>
    </fill>
    <fill>
      <patternFill patternType="solid">
        <fgColor theme="9" tint="0.79998168889431442"/>
        <bgColor rgb="FF000000"/>
      </patternFill>
    </fill>
    <fill>
      <patternFill patternType="solid">
        <fgColor theme="0"/>
        <bgColor indexed="64"/>
      </patternFill>
    </fill>
    <fill>
      <patternFill patternType="solid">
        <fgColor theme="0"/>
        <bgColor rgb="FF000000"/>
      </patternFill>
    </fill>
    <fill>
      <patternFill patternType="solid">
        <fgColor rgb="FFFFFFCC"/>
        <bgColor indexed="64"/>
      </patternFill>
    </fill>
    <fill>
      <patternFill patternType="solid">
        <fgColor rgb="FFFFFFCC"/>
        <bgColor rgb="FF000000"/>
      </patternFill>
    </fill>
  </fills>
  <borders count="90">
    <border>
      <left/>
      <right/>
      <top/>
      <bottom/>
      <diagonal/>
    </border>
    <border>
      <left style="thin">
        <color indexed="64"/>
      </left>
      <right style="thin">
        <color indexed="64"/>
      </right>
      <top style="thin">
        <color indexed="64"/>
      </top>
      <bottom style="thin">
        <color indexed="64"/>
      </bottom>
      <diagonal/>
    </border>
    <border>
      <left style="thick">
        <color theme="9" tint="-0.499984740745262"/>
      </left>
      <right style="thin">
        <color indexed="64"/>
      </right>
      <top style="thick">
        <color theme="9" tint="-0.499984740745262"/>
      </top>
      <bottom/>
      <diagonal/>
    </border>
    <border>
      <left style="thin">
        <color indexed="64"/>
      </left>
      <right/>
      <top style="thick">
        <color theme="9" tint="-0.499984740745262"/>
      </top>
      <bottom/>
      <diagonal/>
    </border>
    <border>
      <left/>
      <right/>
      <top style="thick">
        <color theme="9" tint="-0.499984740745262"/>
      </top>
      <bottom/>
      <diagonal/>
    </border>
    <border>
      <left/>
      <right style="thin">
        <color indexed="64"/>
      </right>
      <top style="thick">
        <color theme="9" tint="-0.499984740745262"/>
      </top>
      <bottom/>
      <diagonal/>
    </border>
    <border>
      <left style="thin">
        <color indexed="64"/>
      </left>
      <right style="thin">
        <color indexed="64"/>
      </right>
      <top style="thick">
        <color theme="9" tint="-0.499984740745262"/>
      </top>
      <bottom style="thin">
        <color indexed="64"/>
      </bottom>
      <diagonal/>
    </border>
    <border>
      <left/>
      <right style="thick">
        <color theme="9" tint="-0.499984740745262"/>
      </right>
      <top style="thick">
        <color theme="9" tint="-0.499984740745262"/>
      </top>
      <bottom/>
      <diagonal/>
    </border>
    <border>
      <left style="thick">
        <color theme="9" tint="-0.499984740745262"/>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theme="9" tint="-0.499984740745262"/>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ck">
        <color theme="9" tint="-0.499984740745262"/>
      </right>
      <top style="thin">
        <color indexed="64"/>
      </top>
      <bottom/>
      <diagonal/>
    </border>
    <border>
      <left style="thin">
        <color indexed="64"/>
      </left>
      <right style="thin">
        <color indexed="64"/>
      </right>
      <top/>
      <bottom style="thin">
        <color indexed="64"/>
      </bottom>
      <diagonal/>
    </border>
    <border>
      <left style="thin">
        <color indexed="64"/>
      </left>
      <right style="thick">
        <color theme="9" tint="-0.499984740745262"/>
      </right>
      <top style="thin">
        <color indexed="64"/>
      </top>
      <bottom/>
      <diagonal/>
    </border>
    <border>
      <left style="thin">
        <color indexed="64"/>
      </left>
      <right style="thin">
        <color indexed="64"/>
      </right>
      <top/>
      <bottom/>
      <diagonal/>
    </border>
    <border>
      <left style="thin">
        <color indexed="64"/>
      </left>
      <right style="thick">
        <color theme="9" tint="-0.499984740745262"/>
      </right>
      <top/>
      <bottom/>
      <diagonal/>
    </border>
    <border>
      <left style="thick">
        <color theme="9" tint="-0.499984740745262"/>
      </left>
      <right/>
      <top style="thin">
        <color indexed="64"/>
      </top>
      <bottom style="medium">
        <color indexed="64"/>
      </bottom>
      <diagonal/>
    </border>
    <border>
      <left/>
      <right/>
      <top style="thin">
        <color indexed="64"/>
      </top>
      <bottom style="medium">
        <color indexed="64"/>
      </bottom>
      <diagonal/>
    </border>
    <border>
      <left/>
      <right style="thick">
        <color theme="9" tint="-0.499984740745262"/>
      </right>
      <top style="thin">
        <color indexed="64"/>
      </top>
      <bottom style="medium">
        <color indexed="64"/>
      </bottom>
      <diagonal/>
    </border>
    <border>
      <left style="thick">
        <color theme="9" tint="-0.499984740745262"/>
      </left>
      <right/>
      <top style="medium">
        <color indexed="64"/>
      </top>
      <bottom/>
      <diagonal/>
    </border>
    <border>
      <left/>
      <right/>
      <top style="medium">
        <color indexed="64"/>
      </top>
      <bottom/>
      <diagonal/>
    </border>
    <border>
      <left style="thin">
        <color indexed="64"/>
      </left>
      <right style="thick">
        <color theme="9" tint="-0.499984740745262"/>
      </right>
      <top style="thin">
        <color indexed="64"/>
      </top>
      <bottom style="thin">
        <color indexed="64"/>
      </bottom>
      <diagonal/>
    </border>
    <border>
      <left style="thick">
        <color theme="9" tint="-0.499984740745262"/>
      </left>
      <right/>
      <top/>
      <bottom/>
      <diagonal/>
    </border>
    <border>
      <left/>
      <right style="thick">
        <color theme="9" tint="-0.499984740745262"/>
      </right>
      <top/>
      <bottom/>
      <diagonal/>
    </border>
    <border>
      <left style="thick">
        <color theme="9" tint="-0.499984740745262"/>
      </left>
      <right/>
      <top/>
      <bottom style="thick">
        <color theme="9" tint="-0.499984740745262"/>
      </bottom>
      <diagonal/>
    </border>
    <border>
      <left/>
      <right/>
      <top/>
      <bottom style="thick">
        <color theme="9" tint="-0.499984740745262"/>
      </bottom>
      <diagonal/>
    </border>
    <border>
      <left/>
      <right style="thick">
        <color theme="9" tint="-0.499984740745262"/>
      </right>
      <top/>
      <bottom style="thick">
        <color theme="9" tint="-0.49998474074526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5">
    <xf numFmtId="0" fontId="0" fillId="0" borderId="0"/>
    <xf numFmtId="164" fontId="1" fillId="0" borderId="0" applyFont="0" applyFill="0" applyBorder="0" applyAlignment="0" applyProtection="0"/>
    <xf numFmtId="0" fontId="7" fillId="0" borderId="0"/>
    <xf numFmtId="0" fontId="5" fillId="0" borderId="0"/>
    <xf numFmtId="9" fontId="5" fillId="0" borderId="0" applyFont="0" applyFill="0" applyBorder="0" applyAlignment="0" applyProtection="0"/>
    <xf numFmtId="0" fontId="15" fillId="0" borderId="0" applyNumberFormat="0" applyBorder="0" applyAlignment="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applyNumberFormat="0" applyBorder="0" applyAlignment="0"/>
    <xf numFmtId="0" fontId="5" fillId="0" borderId="0"/>
    <xf numFmtId="9" fontId="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cellStyleXfs>
  <cellXfs count="829">
    <xf numFmtId="0" fontId="0" fillId="0" borderId="0" xfId="0"/>
    <xf numFmtId="0" fontId="0" fillId="0" borderId="0" xfId="0" applyAlignment="1">
      <alignment horizontal="center"/>
    </xf>
    <xf numFmtId="0" fontId="4" fillId="0" borderId="0" xfId="0" applyFont="1"/>
    <xf numFmtId="0" fontId="5" fillId="3" borderId="10" xfId="2" applyFont="1" applyFill="1" applyBorder="1" applyAlignment="1">
      <alignment horizontal="center" vertical="center"/>
    </xf>
    <xf numFmtId="4" fontId="14" fillId="10" borderId="1" xfId="3" applyNumberFormat="1" applyFont="1" applyFill="1" applyBorder="1"/>
    <xf numFmtId="0" fontId="5" fillId="0" borderId="57" xfId="3" applyFont="1" applyFill="1" applyBorder="1"/>
    <xf numFmtId="1" fontId="14" fillId="0" borderId="1" xfId="4" applyNumberFormat="1" applyFont="1" applyFill="1" applyBorder="1" applyAlignment="1">
      <alignment horizontal="center"/>
    </xf>
    <xf numFmtId="166" fontId="14" fillId="0" borderId="72" xfId="3" applyNumberFormat="1" applyFont="1" applyFill="1" applyBorder="1"/>
    <xf numFmtId="9" fontId="14" fillId="0" borderId="1" xfId="4" applyFont="1" applyFill="1" applyBorder="1" applyAlignment="1">
      <alignment horizontal="center"/>
    </xf>
    <xf numFmtId="4" fontId="14" fillId="0" borderId="1" xfId="3" applyNumberFormat="1" applyFont="1" applyFill="1" applyBorder="1"/>
    <xf numFmtId="4" fontId="14" fillId="0" borderId="72" xfId="3" applyNumberFormat="1" applyFont="1" applyFill="1" applyBorder="1"/>
    <xf numFmtId="4" fontId="14" fillId="0" borderId="68" xfId="3" applyNumberFormat="1" applyFont="1" applyFill="1" applyBorder="1"/>
    <xf numFmtId="9" fontId="14" fillId="0" borderId="58" xfId="3" applyNumberFormat="1" applyFont="1" applyFill="1" applyBorder="1"/>
    <xf numFmtId="9" fontId="14" fillId="0" borderId="71" xfId="3" applyNumberFormat="1" applyFont="1" applyFill="1" applyBorder="1"/>
    <xf numFmtId="0" fontId="4" fillId="0" borderId="0" xfId="0" applyFont="1" applyAlignment="1">
      <alignment horizontal="center"/>
    </xf>
    <xf numFmtId="0" fontId="0" fillId="0" borderId="1" xfId="0" applyBorder="1" applyAlignment="1">
      <alignment horizontal="center"/>
    </xf>
    <xf numFmtId="0" fontId="0" fillId="0" borderId="1" xfId="0" applyBorder="1"/>
    <xf numFmtId="164" fontId="4" fillId="0" borderId="0" xfId="1" applyFont="1"/>
    <xf numFmtId="164" fontId="0" fillId="0" borderId="0" xfId="1" applyFont="1"/>
    <xf numFmtId="0" fontId="15" fillId="0" borderId="0" xfId="5" applyFill="1" applyProtection="1"/>
    <xf numFmtId="0" fontId="5" fillId="3" borderId="9" xfId="5" applyFont="1" applyFill="1" applyBorder="1" applyAlignment="1"/>
    <xf numFmtId="0" fontId="5" fillId="3" borderId="0" xfId="5" applyFont="1" applyFill="1" applyBorder="1" applyAlignment="1"/>
    <xf numFmtId="0" fontId="5" fillId="4" borderId="22" xfId="5" applyFont="1" applyFill="1" applyBorder="1" applyAlignment="1">
      <alignment horizontal="center"/>
    </xf>
    <xf numFmtId="0" fontId="10" fillId="4" borderId="23" xfId="5" applyFont="1" applyFill="1" applyBorder="1" applyAlignment="1">
      <alignment horizontal="center"/>
    </xf>
    <xf numFmtId="0" fontId="11" fillId="4" borderId="23" xfId="5" applyFont="1" applyFill="1" applyBorder="1" applyAlignment="1">
      <alignment vertical="center"/>
    </xf>
    <xf numFmtId="0" fontId="11" fillId="4" borderId="24" xfId="5" applyFont="1" applyFill="1" applyBorder="1" applyAlignment="1">
      <alignment vertical="center"/>
    </xf>
    <xf numFmtId="0" fontId="10" fillId="2" borderId="25" xfId="5" applyFont="1" applyFill="1" applyBorder="1" applyAlignment="1">
      <alignment horizontal="center"/>
    </xf>
    <xf numFmtId="0" fontId="10" fillId="2" borderId="26" xfId="5" applyFont="1" applyFill="1" applyBorder="1" applyAlignment="1">
      <alignment horizontal="center"/>
    </xf>
    <xf numFmtId="0" fontId="10" fillId="2" borderId="26" xfId="5" applyFont="1" applyFill="1" applyBorder="1" applyAlignment="1">
      <alignment horizontal="left"/>
    </xf>
    <xf numFmtId="0" fontId="8" fillId="2" borderId="0" xfId="5" applyFont="1" applyFill="1" applyBorder="1" applyAlignment="1">
      <alignment horizontal="right" vertical="center"/>
    </xf>
    <xf numFmtId="0" fontId="8" fillId="2" borderId="1" xfId="5" applyFont="1" applyFill="1" applyBorder="1" applyAlignment="1">
      <alignment horizontal="center" vertical="center"/>
    </xf>
    <xf numFmtId="0" fontId="8" fillId="2" borderId="27" xfId="5" applyFont="1" applyFill="1" applyBorder="1" applyAlignment="1">
      <alignment horizontal="center" vertical="center"/>
    </xf>
    <xf numFmtId="0" fontId="10" fillId="2" borderId="28" xfId="5" applyFont="1" applyFill="1" applyBorder="1" applyAlignment="1">
      <alignment horizontal="center"/>
    </xf>
    <xf numFmtId="0" fontId="10" fillId="2" borderId="0" xfId="5" applyFont="1" applyFill="1" applyBorder="1" applyAlignment="1">
      <alignment horizontal="center"/>
    </xf>
    <xf numFmtId="0" fontId="8" fillId="2" borderId="0"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8" xfId="5" applyFont="1" applyFill="1" applyBorder="1" applyAlignment="1">
      <alignment horizontal="left"/>
    </xf>
    <xf numFmtId="0" fontId="8" fillId="2" borderId="12" xfId="5" applyFont="1" applyFill="1" applyBorder="1" applyAlignment="1">
      <alignment horizontal="right"/>
    </xf>
    <xf numFmtId="0" fontId="8" fillId="2" borderId="12" xfId="5" applyFont="1" applyFill="1" applyBorder="1" applyAlignment="1">
      <alignment horizontal="center"/>
    </xf>
    <xf numFmtId="0" fontId="8" fillId="2" borderId="0" xfId="5" applyFont="1" applyFill="1" applyBorder="1" applyAlignment="1">
      <alignment horizontal="right"/>
    </xf>
    <xf numFmtId="0" fontId="8" fillId="2" borderId="13" xfId="5" applyFont="1" applyFill="1" applyBorder="1" applyAlignment="1">
      <alignment horizontal="center"/>
    </xf>
    <xf numFmtId="0" fontId="11" fillId="2" borderId="28" xfId="5" applyFont="1" applyFill="1" applyBorder="1" applyAlignment="1">
      <alignment horizontal="left"/>
    </xf>
    <xf numFmtId="0" fontId="11" fillId="2" borderId="0" xfId="5" applyFont="1" applyFill="1" applyBorder="1" applyAlignment="1">
      <alignment horizontal="right"/>
    </xf>
    <xf numFmtId="0" fontId="11" fillId="2" borderId="0" xfId="5" applyFont="1" applyFill="1" applyBorder="1" applyAlignment="1">
      <alignment horizontal="center"/>
    </xf>
    <xf numFmtId="0" fontId="11" fillId="2" borderId="29" xfId="5" applyFont="1" applyFill="1" applyBorder="1" applyAlignment="1">
      <alignment horizontal="center"/>
    </xf>
    <xf numFmtId="0" fontId="11" fillId="2" borderId="30" xfId="5" applyFont="1" applyFill="1" applyBorder="1" applyAlignment="1">
      <alignment horizontal="left"/>
    </xf>
    <xf numFmtId="0" fontId="11" fillId="2" borderId="31" xfId="5" applyFont="1" applyFill="1" applyBorder="1" applyAlignment="1">
      <alignment horizontal="center"/>
    </xf>
    <xf numFmtId="0" fontId="11" fillId="2" borderId="32" xfId="5" applyFont="1" applyFill="1" applyBorder="1" applyAlignment="1">
      <alignment horizontal="center"/>
    </xf>
    <xf numFmtId="0" fontId="5" fillId="5" borderId="33" xfId="5" applyFont="1" applyFill="1" applyBorder="1"/>
    <xf numFmtId="0" fontId="5" fillId="5" borderId="34" xfId="5" applyFont="1" applyFill="1" applyBorder="1"/>
    <xf numFmtId="0" fontId="5" fillId="5" borderId="35" xfId="5" applyFont="1" applyFill="1" applyBorder="1"/>
    <xf numFmtId="0" fontId="5" fillId="0" borderId="36" xfId="5" applyFont="1" applyFill="1" applyBorder="1"/>
    <xf numFmtId="0" fontId="5" fillId="0" borderId="26" xfId="5" applyFont="1" applyFill="1" applyBorder="1"/>
    <xf numFmtId="0" fontId="5" fillId="0" borderId="0" xfId="5" applyFont="1" applyFill="1" applyBorder="1"/>
    <xf numFmtId="0" fontId="5" fillId="0" borderId="37" xfId="5" applyFont="1" applyFill="1" applyBorder="1"/>
    <xf numFmtId="0" fontId="5" fillId="0" borderId="38" xfId="5" applyFont="1" applyFill="1" applyBorder="1"/>
    <xf numFmtId="0" fontId="5" fillId="0" borderId="39" xfId="5" applyFont="1" applyFill="1" applyBorder="1"/>
    <xf numFmtId="0" fontId="10" fillId="0" borderId="38" xfId="5" applyFont="1" applyFill="1" applyBorder="1" applyAlignment="1" applyProtection="1">
      <alignment horizontal="left"/>
      <protection locked="0"/>
    </xf>
    <xf numFmtId="0" fontId="10" fillId="0" borderId="12" xfId="5" applyFont="1" applyFill="1" applyBorder="1" applyAlignment="1" applyProtection="1">
      <alignment horizontal="left"/>
      <protection locked="0"/>
    </xf>
    <xf numFmtId="0" fontId="5" fillId="0" borderId="12" xfId="5" applyFont="1" applyFill="1" applyBorder="1" applyProtection="1">
      <protection locked="0"/>
    </xf>
    <xf numFmtId="0" fontId="10" fillId="0" borderId="0" xfId="5" applyFont="1" applyFill="1" applyBorder="1" applyAlignment="1" applyProtection="1">
      <alignment horizontal="center"/>
      <protection locked="0"/>
    </xf>
    <xf numFmtId="0" fontId="5" fillId="0" borderId="0" xfId="5" applyFont="1" applyFill="1" applyBorder="1" applyProtection="1">
      <protection locked="0"/>
    </xf>
    <xf numFmtId="0" fontId="10" fillId="0" borderId="38" xfId="5" applyFont="1" applyFill="1" applyBorder="1" applyProtection="1">
      <protection locked="0"/>
    </xf>
    <xf numFmtId="0" fontId="10" fillId="0" borderId="0" xfId="5" applyFont="1" applyFill="1" applyBorder="1"/>
    <xf numFmtId="0" fontId="5" fillId="0" borderId="40" xfId="5" applyFont="1" applyFill="1" applyBorder="1" applyAlignment="1" applyProtection="1">
      <alignment horizontal="center"/>
      <protection locked="0"/>
    </xf>
    <xf numFmtId="0" fontId="5" fillId="0" borderId="12" xfId="5" applyFont="1" applyFill="1" applyBorder="1" applyAlignment="1" applyProtection="1">
      <alignment horizontal="center"/>
      <protection locked="0"/>
    </xf>
    <xf numFmtId="0" fontId="5" fillId="0" borderId="41" xfId="5" applyFont="1" applyFill="1" applyBorder="1" applyAlignment="1" applyProtection="1">
      <alignment horizontal="center"/>
      <protection locked="0"/>
    </xf>
    <xf numFmtId="0" fontId="5" fillId="0" borderId="0" xfId="5" applyFont="1" applyFill="1" applyBorder="1" applyAlignment="1" applyProtection="1">
      <alignment horizontal="center"/>
      <protection locked="0"/>
    </xf>
    <xf numFmtId="0" fontId="5" fillId="0" borderId="39" xfId="5" applyFont="1" applyFill="1" applyBorder="1" applyAlignment="1" applyProtection="1">
      <alignment horizontal="center"/>
      <protection locked="0"/>
    </xf>
    <xf numFmtId="0" fontId="5" fillId="0" borderId="12" xfId="5" applyFont="1" applyFill="1" applyBorder="1" applyAlignment="1">
      <alignment horizontal="center"/>
    </xf>
    <xf numFmtId="0" fontId="5" fillId="0" borderId="41" xfId="5" applyFont="1" applyFill="1" applyBorder="1" applyAlignment="1">
      <alignment horizontal="center"/>
    </xf>
    <xf numFmtId="0" fontId="5" fillId="0" borderId="0" xfId="5" applyFont="1" applyFill="1" applyBorder="1" applyAlignment="1">
      <alignment horizontal="center"/>
    </xf>
    <xf numFmtId="0" fontId="5" fillId="0" borderId="39" xfId="5" applyFont="1" applyFill="1" applyBorder="1" applyAlignment="1">
      <alignment horizontal="center"/>
    </xf>
    <xf numFmtId="0" fontId="10" fillId="0" borderId="0" xfId="5" applyFont="1" applyFill="1" applyBorder="1" applyAlignment="1" applyProtection="1">
      <alignment horizontal="left"/>
      <protection locked="0"/>
    </xf>
    <xf numFmtId="0" fontId="5" fillId="0" borderId="16" xfId="5" applyFont="1" applyFill="1" applyBorder="1" applyProtection="1">
      <protection locked="0"/>
    </xf>
    <xf numFmtId="0" fontId="10" fillId="7" borderId="42" xfId="5" applyFont="1" applyFill="1" applyBorder="1" applyAlignment="1">
      <alignment horizontal="center" vertical="center"/>
    </xf>
    <xf numFmtId="0" fontId="10" fillId="8" borderId="44" xfId="5" applyFont="1" applyFill="1" applyBorder="1" applyAlignment="1">
      <alignment horizontal="center" vertical="center" wrapText="1"/>
    </xf>
    <xf numFmtId="0" fontId="5" fillId="8" borderId="45" xfId="5" applyFont="1" applyFill="1" applyBorder="1"/>
    <xf numFmtId="0" fontId="10" fillId="3" borderId="47" xfId="5" applyFont="1" applyFill="1" applyBorder="1"/>
    <xf numFmtId="0" fontId="9" fillId="3" borderId="23" xfId="5" applyFont="1" applyFill="1" applyBorder="1" applyAlignment="1">
      <alignment horizontal="right"/>
    </xf>
    <xf numFmtId="0" fontId="10" fillId="3" borderId="50" xfId="5" applyFont="1" applyFill="1" applyBorder="1" applyAlignment="1">
      <alignment horizontal="right"/>
    </xf>
    <xf numFmtId="0" fontId="10" fillId="3" borderId="47" xfId="5" applyFont="1" applyFill="1" applyBorder="1" applyAlignment="1"/>
    <xf numFmtId="0" fontId="5" fillId="9" borderId="38" xfId="5" applyFont="1" applyFill="1" applyBorder="1"/>
    <xf numFmtId="0" fontId="5" fillId="9" borderId="0" xfId="5" applyFont="1" applyFill="1" applyBorder="1"/>
    <xf numFmtId="0" fontId="5" fillId="9" borderId="39" xfId="5" applyFont="1" applyFill="1" applyBorder="1"/>
    <xf numFmtId="0" fontId="10" fillId="3" borderId="51" xfId="5" applyFont="1" applyFill="1" applyBorder="1"/>
    <xf numFmtId="0" fontId="5" fillId="3" borderId="16" xfId="5" applyFont="1" applyFill="1" applyBorder="1"/>
    <xf numFmtId="0" fontId="5" fillId="3" borderId="52" xfId="5" applyFont="1" applyFill="1" applyBorder="1"/>
    <xf numFmtId="0" fontId="12" fillId="3" borderId="38" xfId="5" applyFont="1" applyFill="1" applyBorder="1"/>
    <xf numFmtId="0" fontId="5" fillId="3" borderId="0" xfId="5" applyFont="1" applyFill="1" applyBorder="1"/>
    <xf numFmtId="0" fontId="5" fillId="3" borderId="34" xfId="5" applyFont="1" applyFill="1" applyBorder="1"/>
    <xf numFmtId="0" fontId="5" fillId="3" borderId="39" xfId="5" applyFont="1" applyFill="1" applyBorder="1"/>
    <xf numFmtId="0" fontId="10" fillId="7" borderId="54" xfId="5" applyFont="1" applyFill="1" applyBorder="1" applyAlignment="1">
      <alignment horizontal="center"/>
    </xf>
    <xf numFmtId="0" fontId="10" fillId="7" borderId="56" xfId="5" applyFont="1" applyFill="1" applyBorder="1" applyAlignment="1">
      <alignment horizontal="center"/>
    </xf>
    <xf numFmtId="0" fontId="13" fillId="0" borderId="0" xfId="5" applyFont="1" applyFill="1" applyAlignment="1" applyProtection="1">
      <alignment horizontal="left" vertical="top" wrapText="1"/>
    </xf>
    <xf numFmtId="0" fontId="12" fillId="10" borderId="11" xfId="5" applyFont="1" applyFill="1" applyBorder="1" applyAlignment="1">
      <alignment horizontal="center"/>
    </xf>
    <xf numFmtId="0" fontId="12" fillId="10" borderId="53" xfId="5" applyFont="1" applyFill="1" applyBorder="1" applyAlignment="1">
      <alignment horizontal="center"/>
    </xf>
    <xf numFmtId="166" fontId="14" fillId="10" borderId="18" xfId="5" applyNumberFormat="1" applyFont="1" applyFill="1" applyBorder="1" applyAlignment="1">
      <alignment horizontal="right"/>
    </xf>
    <xf numFmtId="167" fontId="14" fillId="10" borderId="11" xfId="5" applyNumberFormat="1" applyFont="1" applyFill="1" applyBorder="1" applyAlignment="1">
      <alignment horizontal="right"/>
    </xf>
    <xf numFmtId="167" fontId="14" fillId="10" borderId="58" xfId="5" applyNumberFormat="1" applyFont="1" applyFill="1" applyBorder="1" applyAlignment="1">
      <alignment horizontal="right"/>
    </xf>
    <xf numFmtId="166" fontId="14" fillId="10" borderId="59" xfId="5" applyNumberFormat="1" applyFont="1" applyFill="1" applyBorder="1" applyAlignment="1">
      <alignment horizontal="right"/>
    </xf>
    <xf numFmtId="0" fontId="12" fillId="10" borderId="60" xfId="5" applyFont="1" applyFill="1" applyBorder="1" applyAlignment="1">
      <alignment horizontal="center"/>
    </xf>
    <xf numFmtId="0" fontId="12" fillId="10" borderId="58" xfId="5" applyFont="1" applyFill="1" applyBorder="1" applyAlignment="1">
      <alignment horizontal="center"/>
    </xf>
    <xf numFmtId="167" fontId="14" fillId="10" borderId="60" xfId="5" applyNumberFormat="1" applyFont="1" applyFill="1" applyBorder="1" applyAlignment="1">
      <alignment horizontal="right"/>
    </xf>
    <xf numFmtId="0" fontId="12" fillId="10" borderId="9" xfId="5" applyFont="1" applyFill="1" applyBorder="1" applyAlignment="1">
      <alignment horizontal="center"/>
    </xf>
    <xf numFmtId="0" fontId="12" fillId="10" borderId="10" xfId="5" applyFont="1" applyFill="1" applyBorder="1" applyAlignment="1">
      <alignment horizontal="center"/>
    </xf>
    <xf numFmtId="167" fontId="14" fillId="10" borderId="9" xfId="5" applyNumberFormat="1" applyFont="1" applyFill="1" applyBorder="1" applyAlignment="1">
      <alignment horizontal="right"/>
    </xf>
    <xf numFmtId="167" fontId="14" fillId="10" borderId="10" xfId="5" applyNumberFormat="1" applyFont="1" applyFill="1" applyBorder="1" applyAlignment="1">
      <alignment horizontal="right"/>
    </xf>
    <xf numFmtId="0" fontId="5" fillId="10" borderId="15" xfId="5" applyFont="1" applyFill="1" applyBorder="1" applyAlignment="1"/>
    <xf numFmtId="0" fontId="5" fillId="10" borderId="61" xfId="5" applyFont="1" applyFill="1" applyBorder="1" applyAlignment="1"/>
    <xf numFmtId="167" fontId="14" fillId="10" borderId="15" xfId="5" applyNumberFormat="1" applyFont="1" applyFill="1" applyBorder="1" applyAlignment="1">
      <alignment horizontal="right"/>
    </xf>
    <xf numFmtId="0" fontId="5" fillId="10" borderId="57" xfId="5" applyFont="1" applyFill="1" applyBorder="1" applyAlignment="1">
      <alignment horizontal="left"/>
    </xf>
    <xf numFmtId="0" fontId="5" fillId="10" borderId="40" xfId="5" applyFont="1" applyFill="1" applyBorder="1" applyAlignment="1">
      <alignment horizontal="left"/>
    </xf>
    <xf numFmtId="0" fontId="5" fillId="10" borderId="16" xfId="5" applyFont="1" applyFill="1" applyBorder="1" applyAlignment="1">
      <alignment horizontal="left"/>
    </xf>
    <xf numFmtId="0" fontId="5" fillId="10" borderId="61" xfId="5" applyFont="1" applyFill="1" applyBorder="1" applyAlignment="1">
      <alignment horizontal="left"/>
    </xf>
    <xf numFmtId="167" fontId="14" fillId="10" borderId="61" xfId="5" applyNumberFormat="1" applyFont="1" applyFill="1" applyBorder="1" applyAlignment="1">
      <alignment horizontal="right"/>
    </xf>
    <xf numFmtId="166" fontId="14" fillId="10" borderId="1" xfId="5" applyNumberFormat="1" applyFont="1" applyFill="1" applyBorder="1" applyAlignment="1">
      <alignment horizontal="right"/>
    </xf>
    <xf numFmtId="0" fontId="5" fillId="10" borderId="40" xfId="5" applyFont="1" applyFill="1" applyBorder="1" applyAlignment="1">
      <alignment horizontal="center"/>
    </xf>
    <xf numFmtId="0" fontId="5" fillId="10" borderId="16" xfId="5" applyFont="1" applyFill="1" applyBorder="1" applyAlignment="1">
      <alignment horizontal="center"/>
    </xf>
    <xf numFmtId="0" fontId="5" fillId="10" borderId="61" xfId="5" applyFont="1" applyFill="1" applyBorder="1" applyAlignment="1">
      <alignment horizontal="center"/>
    </xf>
    <xf numFmtId="2" fontId="14" fillId="10" borderId="1" xfId="5" applyNumberFormat="1" applyFont="1" applyFill="1" applyBorder="1"/>
    <xf numFmtId="9" fontId="14" fillId="10" borderId="61" xfId="6" applyFont="1" applyFill="1" applyBorder="1" applyAlignment="1">
      <alignment horizontal="left"/>
    </xf>
    <xf numFmtId="0" fontId="5" fillId="10" borderId="63" xfId="5" applyFont="1" applyFill="1" applyBorder="1"/>
    <xf numFmtId="4" fontId="5" fillId="10" borderId="64" xfId="5" applyNumberFormat="1" applyFont="1" applyFill="1" applyBorder="1"/>
    <xf numFmtId="166" fontId="14" fillId="10" borderId="68" xfId="5" applyNumberFormat="1" applyFont="1" applyFill="1" applyBorder="1"/>
    <xf numFmtId="0" fontId="12" fillId="10" borderId="38" xfId="5" applyFont="1" applyFill="1" applyBorder="1"/>
    <xf numFmtId="0" fontId="5" fillId="10" borderId="0" xfId="5" applyFont="1" applyFill="1" applyBorder="1"/>
    <xf numFmtId="0" fontId="5" fillId="10" borderId="39" xfId="5" applyFont="1" applyFill="1" applyBorder="1"/>
    <xf numFmtId="0" fontId="10" fillId="3" borderId="57" xfId="5" applyFont="1" applyFill="1" applyBorder="1"/>
    <xf numFmtId="0" fontId="5" fillId="3" borderId="40" xfId="5" applyFont="1" applyFill="1" applyBorder="1"/>
    <xf numFmtId="0" fontId="5" fillId="3" borderId="69" xfId="5" applyFont="1" applyFill="1" applyBorder="1"/>
    <xf numFmtId="0" fontId="5" fillId="3" borderId="33" xfId="5" applyFont="1" applyFill="1" applyBorder="1"/>
    <xf numFmtId="0" fontId="10" fillId="6" borderId="55" xfId="5" applyFont="1" applyFill="1" applyBorder="1" applyAlignment="1">
      <alignment horizontal="center"/>
    </xf>
    <xf numFmtId="0" fontId="10" fillId="6" borderId="54" xfId="5" applyFont="1" applyFill="1" applyBorder="1" applyAlignment="1">
      <alignment horizontal="center"/>
    </xf>
    <xf numFmtId="0" fontId="10" fillId="6" borderId="56" xfId="5" applyFont="1" applyFill="1" applyBorder="1" applyAlignment="1">
      <alignment horizontal="center"/>
    </xf>
    <xf numFmtId="0" fontId="14" fillId="0" borderId="0" xfId="5" applyFont="1" applyFill="1" applyAlignment="1" applyProtection="1">
      <alignment horizontal="left" vertical="top" wrapText="1"/>
    </xf>
    <xf numFmtId="0" fontId="5" fillId="10" borderId="70" xfId="5" applyFont="1" applyFill="1" applyBorder="1" applyAlignment="1">
      <alignment horizontal="left"/>
    </xf>
    <xf numFmtId="0" fontId="12" fillId="10" borderId="12" xfId="5" applyFont="1" applyFill="1" applyBorder="1" applyAlignment="1">
      <alignment horizontal="center"/>
    </xf>
    <xf numFmtId="0" fontId="11" fillId="10" borderId="1" xfId="5" applyFont="1" applyFill="1" applyBorder="1" applyAlignment="1">
      <alignment horizontal="center"/>
    </xf>
    <xf numFmtId="167" fontId="14" fillId="10" borderId="18" xfId="5" applyNumberFormat="1" applyFont="1" applyFill="1" applyBorder="1" applyAlignment="1">
      <alignment horizontal="right"/>
    </xf>
    <xf numFmtId="44" fontId="14" fillId="10" borderId="53" xfId="7" applyFont="1" applyFill="1" applyBorder="1" applyAlignment="1">
      <alignment horizontal="right"/>
    </xf>
    <xf numFmtId="0" fontId="12" fillId="10" borderId="40" xfId="5" applyFont="1" applyFill="1" applyBorder="1" applyAlignment="1">
      <alignment horizontal="center"/>
    </xf>
    <xf numFmtId="0" fontId="11" fillId="10" borderId="18" xfId="5" applyFont="1" applyFill="1" applyBorder="1" applyAlignment="1">
      <alignment horizontal="center"/>
    </xf>
    <xf numFmtId="167" fontId="14" fillId="10" borderId="1" xfId="5" applyNumberFormat="1" applyFont="1" applyFill="1" applyBorder="1" applyAlignment="1">
      <alignment horizontal="right"/>
    </xf>
    <xf numFmtId="0" fontId="5" fillId="10" borderId="23" xfId="5" applyFont="1" applyFill="1" applyBorder="1" applyAlignment="1"/>
    <xf numFmtId="0" fontId="11" fillId="10" borderId="71" xfId="5" applyFont="1" applyFill="1" applyBorder="1" applyAlignment="1">
      <alignment horizontal="center"/>
    </xf>
    <xf numFmtId="0" fontId="5" fillId="10" borderId="71" xfId="5" applyFont="1" applyFill="1" applyBorder="1"/>
    <xf numFmtId="0" fontId="5" fillId="10" borderId="62" xfId="5" applyFont="1" applyFill="1" applyBorder="1" applyAlignment="1">
      <alignment horizontal="center"/>
    </xf>
    <xf numFmtId="0" fontId="5" fillId="10" borderId="38" xfId="5" applyFont="1" applyFill="1" applyBorder="1"/>
    <xf numFmtId="0" fontId="5" fillId="3" borderId="38" xfId="5" applyFont="1" applyFill="1" applyBorder="1"/>
    <xf numFmtId="0" fontId="10" fillId="6" borderId="43" xfId="5" applyFont="1" applyFill="1" applyBorder="1" applyAlignment="1">
      <alignment horizontal="center"/>
    </xf>
    <xf numFmtId="0" fontId="10" fillId="6" borderId="44" xfId="5" applyFont="1" applyFill="1" applyBorder="1" applyAlignment="1">
      <alignment horizontal="center"/>
    </xf>
    <xf numFmtId="0" fontId="10" fillId="6" borderId="54" xfId="5" applyFont="1" applyFill="1" applyBorder="1" applyAlignment="1">
      <alignment horizontal="center" vertical="center"/>
    </xf>
    <xf numFmtId="0" fontId="10" fillId="6" borderId="54" xfId="5" applyFont="1" applyFill="1" applyBorder="1" applyAlignment="1">
      <alignment horizontal="center" vertical="center" wrapText="1"/>
    </xf>
    <xf numFmtId="0" fontId="10" fillId="6" borderId="44" xfId="5" applyFont="1" applyFill="1" applyBorder="1" applyAlignment="1">
      <alignment horizontal="center" vertical="center" wrapText="1"/>
    </xf>
    <xf numFmtId="0" fontId="10" fillId="6" borderId="56" xfId="5" applyFont="1" applyFill="1" applyBorder="1" applyAlignment="1">
      <alignment horizontal="center" vertical="center"/>
    </xf>
    <xf numFmtId="0" fontId="5" fillId="10" borderId="40" xfId="5" applyFont="1" applyFill="1" applyBorder="1" applyAlignment="1"/>
    <xf numFmtId="0" fontId="14" fillId="10" borderId="1" xfId="5" applyFont="1" applyFill="1" applyBorder="1" applyAlignment="1">
      <alignment horizontal="center"/>
    </xf>
    <xf numFmtId="2" fontId="14" fillId="10" borderId="40" xfId="5" applyNumberFormat="1" applyFont="1" applyFill="1" applyBorder="1"/>
    <xf numFmtId="166" fontId="14" fillId="10" borderId="72" xfId="5" applyNumberFormat="1" applyFont="1" applyFill="1" applyBorder="1"/>
    <xf numFmtId="0" fontId="5" fillId="10" borderId="16" xfId="5" applyFont="1" applyFill="1" applyBorder="1" applyAlignment="1"/>
    <xf numFmtId="0" fontId="14" fillId="10" borderId="14" xfId="5" applyFont="1" applyFill="1" applyBorder="1" applyAlignment="1">
      <alignment horizontal="center"/>
    </xf>
    <xf numFmtId="2" fontId="14" fillId="10" borderId="15" xfId="5" applyNumberFormat="1" applyFont="1" applyFill="1" applyBorder="1" applyAlignment="1">
      <alignment horizontal="right"/>
    </xf>
    <xf numFmtId="2" fontId="14" fillId="10" borderId="61" xfId="5" applyNumberFormat="1" applyFont="1" applyFill="1" applyBorder="1" applyAlignment="1">
      <alignment horizontal="right"/>
    </xf>
    <xf numFmtId="2" fontId="14" fillId="10" borderId="72" xfId="5" applyNumberFormat="1" applyFont="1" applyFill="1" applyBorder="1"/>
    <xf numFmtId="0" fontId="5" fillId="10" borderId="48" xfId="5" applyFont="1" applyFill="1" applyBorder="1" applyAlignment="1"/>
    <xf numFmtId="0" fontId="5" fillId="10" borderId="71" xfId="5" applyFont="1" applyFill="1" applyBorder="1" applyAlignment="1"/>
    <xf numFmtId="0" fontId="5" fillId="10" borderId="1" xfId="5" applyFont="1" applyFill="1" applyBorder="1"/>
    <xf numFmtId="166" fontId="5" fillId="10" borderId="73" xfId="5" applyNumberFormat="1" applyFont="1" applyFill="1" applyBorder="1"/>
    <xf numFmtId="0" fontId="10" fillId="6" borderId="56" xfId="5" applyFont="1" applyFill="1" applyBorder="1" applyAlignment="1">
      <alignment horizontal="center" vertical="center" wrapText="1"/>
    </xf>
    <xf numFmtId="49" fontId="14" fillId="0" borderId="0" xfId="5" applyNumberFormat="1" applyFont="1" applyFill="1" applyAlignment="1" applyProtection="1">
      <alignment horizontal="left" vertical="top" wrapText="1"/>
    </xf>
    <xf numFmtId="0" fontId="5" fillId="10" borderId="51" xfId="5" applyFont="1" applyFill="1" applyBorder="1" applyAlignment="1"/>
    <xf numFmtId="166" fontId="14" fillId="10" borderId="1" xfId="5" applyNumberFormat="1" applyFont="1" applyFill="1" applyBorder="1"/>
    <xf numFmtId="166" fontId="14" fillId="0" borderId="1" xfId="7" applyNumberFormat="1" applyFont="1" applyFill="1" applyBorder="1"/>
    <xf numFmtId="0" fontId="5" fillId="10" borderId="11" xfId="5" applyFont="1" applyFill="1" applyBorder="1" applyAlignment="1">
      <alignment horizontal="center"/>
    </xf>
    <xf numFmtId="43" fontId="14" fillId="0" borderId="53" xfId="8" applyFont="1" applyFill="1" applyBorder="1" applyAlignment="1" applyProtection="1">
      <alignment horizontal="right" vertical="top" wrapText="1"/>
    </xf>
    <xf numFmtId="166" fontId="15" fillId="0" borderId="0" xfId="5" applyNumberFormat="1" applyFill="1" applyProtection="1"/>
    <xf numFmtId="43" fontId="14" fillId="0" borderId="0" xfId="8" applyFont="1" applyFill="1" applyAlignment="1" applyProtection="1">
      <alignment horizontal="right" vertical="top" wrapText="1"/>
    </xf>
    <xf numFmtId="0" fontId="5" fillId="10" borderId="60" xfId="5" applyFont="1" applyFill="1" applyBorder="1" applyAlignment="1">
      <alignment horizontal="center"/>
    </xf>
    <xf numFmtId="2" fontId="14" fillId="10" borderId="40" xfId="5" applyNumberFormat="1" applyFont="1" applyFill="1" applyBorder="1" applyAlignment="1">
      <alignment horizontal="right"/>
    </xf>
    <xf numFmtId="4" fontId="5" fillId="10" borderId="68" xfId="5" applyNumberFormat="1" applyFont="1" applyFill="1" applyBorder="1"/>
    <xf numFmtId="0" fontId="12" fillId="6" borderId="44" xfId="5" applyFont="1" applyFill="1" applyBorder="1" applyAlignment="1">
      <alignment horizontal="center"/>
    </xf>
    <xf numFmtId="0" fontId="12" fillId="6" borderId="45" xfId="5" applyFont="1" applyFill="1" applyBorder="1" applyAlignment="1">
      <alignment horizontal="center" wrapText="1"/>
    </xf>
    <xf numFmtId="0" fontId="12" fillId="6" borderId="54" xfId="5" applyFont="1" applyFill="1" applyBorder="1" applyAlignment="1">
      <alignment horizontal="center" wrapText="1"/>
    </xf>
    <xf numFmtId="0" fontId="12" fillId="6" borderId="56" xfId="5" applyFont="1" applyFill="1" applyBorder="1" applyAlignment="1">
      <alignment horizontal="center" wrapText="1"/>
    </xf>
    <xf numFmtId="43" fontId="10" fillId="12" borderId="40" xfId="8" applyFont="1" applyFill="1" applyBorder="1"/>
    <xf numFmtId="9" fontId="10" fillId="12" borderId="58" xfId="6" applyFont="1" applyFill="1" applyBorder="1"/>
    <xf numFmtId="43" fontId="5" fillId="10" borderId="72" xfId="8" applyFont="1" applyFill="1" applyBorder="1"/>
    <xf numFmtId="0" fontId="10" fillId="12" borderId="51" xfId="5" applyFont="1" applyFill="1" applyBorder="1" applyAlignment="1"/>
    <xf numFmtId="0" fontId="10" fillId="12" borderId="16" xfId="5" applyFont="1" applyFill="1" applyBorder="1" applyAlignment="1"/>
    <xf numFmtId="0" fontId="10" fillId="12" borderId="48" xfId="5" applyFont="1" applyFill="1" applyBorder="1" applyAlignment="1"/>
    <xf numFmtId="0" fontId="10" fillId="12" borderId="23" xfId="5" applyFont="1" applyFill="1" applyBorder="1" applyAlignment="1"/>
    <xf numFmtId="43" fontId="10" fillId="12" borderId="23" xfId="8" applyFont="1" applyFill="1" applyBorder="1"/>
    <xf numFmtId="9" fontId="10" fillId="12" borderId="49" xfId="6" applyFont="1" applyFill="1" applyBorder="1"/>
    <xf numFmtId="43" fontId="5" fillId="10" borderId="68" xfId="5" applyNumberFormat="1" applyFont="1" applyFill="1" applyBorder="1"/>
    <xf numFmtId="168" fontId="5" fillId="10" borderId="68" xfId="5" applyNumberFormat="1" applyFont="1" applyFill="1" applyBorder="1"/>
    <xf numFmtId="0" fontId="5" fillId="0" borderId="12" xfId="5" applyFont="1" applyFill="1" applyBorder="1"/>
    <xf numFmtId="0" fontId="14" fillId="0" borderId="38" xfId="5" applyFont="1" applyFill="1" applyBorder="1"/>
    <xf numFmtId="0" fontId="14" fillId="0" borderId="0" xfId="5" applyFont="1" applyFill="1" applyBorder="1"/>
    <xf numFmtId="0" fontId="14" fillId="0" borderId="39" xfId="5" applyFont="1" applyFill="1" applyBorder="1"/>
    <xf numFmtId="0" fontId="5" fillId="0" borderId="38" xfId="5" applyFont="1" applyFill="1" applyBorder="1" applyAlignment="1">
      <alignment horizontal="center"/>
    </xf>
    <xf numFmtId="0" fontId="10" fillId="6" borderId="57" xfId="5" applyFont="1" applyFill="1" applyBorder="1"/>
    <xf numFmtId="0" fontId="5" fillId="6" borderId="40" xfId="5" applyFont="1" applyFill="1" applyBorder="1"/>
    <xf numFmtId="0" fontId="5" fillId="6" borderId="69" xfId="5" applyFont="1" applyFill="1" applyBorder="1"/>
    <xf numFmtId="0" fontId="5" fillId="0" borderId="16" xfId="5" applyFont="1" applyFill="1" applyBorder="1"/>
    <xf numFmtId="0" fontId="5" fillId="0" borderId="0" xfId="5" applyFont="1" applyFill="1" applyBorder="1" applyAlignment="1">
      <alignment horizontal="left"/>
    </xf>
    <xf numFmtId="0" fontId="5" fillId="0" borderId="38" xfId="5" applyFont="1" applyFill="1" applyBorder="1" applyAlignment="1">
      <alignment horizontal="left"/>
    </xf>
    <xf numFmtId="0" fontId="14" fillId="0" borderId="38" xfId="5" applyFont="1" applyFill="1" applyBorder="1" applyAlignment="1">
      <alignment horizontal="left"/>
    </xf>
    <xf numFmtId="0" fontId="16" fillId="0" borderId="0" xfId="5" applyFont="1" applyFill="1" applyBorder="1" applyAlignment="1">
      <alignment horizontal="left"/>
    </xf>
    <xf numFmtId="0" fontId="5" fillId="0" borderId="34" xfId="5" applyFont="1" applyFill="1" applyBorder="1"/>
    <xf numFmtId="0" fontId="0" fillId="0" borderId="1" xfId="0" applyFill="1" applyBorder="1" applyAlignment="1">
      <alignment horizontal="center"/>
    </xf>
    <xf numFmtId="0" fontId="11" fillId="10" borderId="12" xfId="5" applyFont="1" applyFill="1" applyBorder="1" applyAlignment="1">
      <alignment horizontal="center"/>
    </xf>
    <xf numFmtId="0" fontId="10" fillId="3" borderId="48" xfId="5" applyFont="1" applyFill="1" applyBorder="1" applyAlignment="1"/>
    <xf numFmtId="0" fontId="10" fillId="3" borderId="23" xfId="5" applyFont="1" applyFill="1" applyBorder="1" applyAlignment="1"/>
    <xf numFmtId="0" fontId="10" fillId="2" borderId="23" xfId="5" applyFont="1" applyFill="1" applyBorder="1" applyAlignment="1">
      <alignment horizontal="center"/>
    </xf>
    <xf numFmtId="167" fontId="14" fillId="10" borderId="53" xfId="5" applyNumberFormat="1" applyFont="1" applyFill="1" applyBorder="1" applyAlignment="1">
      <alignment horizontal="right"/>
    </xf>
    <xf numFmtId="4" fontId="14" fillId="10" borderId="1" xfId="5" applyNumberFormat="1" applyFont="1" applyFill="1" applyBorder="1" applyAlignment="1">
      <alignment horizontal="right"/>
    </xf>
    <xf numFmtId="0" fontId="14" fillId="10" borderId="72" xfId="5" applyNumberFormat="1" applyFont="1" applyFill="1" applyBorder="1" applyAlignment="1">
      <alignment horizontal="right"/>
    </xf>
    <xf numFmtId="4" fontId="14" fillId="10" borderId="72" xfId="5" applyNumberFormat="1" applyFont="1" applyFill="1" applyBorder="1" applyAlignment="1">
      <alignment horizontal="right"/>
    </xf>
    <xf numFmtId="4" fontId="14" fillId="10" borderId="68" xfId="5" applyNumberFormat="1" applyFont="1" applyFill="1" applyBorder="1"/>
    <xf numFmtId="0" fontId="14" fillId="10" borderId="12" xfId="5" applyFont="1" applyFill="1" applyBorder="1" applyAlignment="1">
      <alignment horizontal="center"/>
    </xf>
    <xf numFmtId="2" fontId="14" fillId="10" borderId="53" xfId="5" applyNumberFormat="1" applyFont="1" applyFill="1" applyBorder="1" applyAlignment="1">
      <alignment horizontal="right"/>
    </xf>
    <xf numFmtId="2" fontId="14" fillId="10" borderId="59" xfId="5" applyNumberFormat="1" applyFont="1" applyFill="1" applyBorder="1" applyAlignment="1">
      <alignment horizontal="right"/>
    </xf>
    <xf numFmtId="0" fontId="5" fillId="10" borderId="40" xfId="5" applyFont="1" applyFill="1" applyBorder="1"/>
    <xf numFmtId="0" fontId="5" fillId="10" borderId="72" xfId="5" applyFont="1" applyFill="1" applyBorder="1"/>
    <xf numFmtId="2" fontId="14" fillId="10" borderId="68" xfId="5" applyNumberFormat="1" applyFont="1" applyFill="1" applyBorder="1"/>
    <xf numFmtId="4" fontId="14" fillId="0" borderId="40" xfId="3" applyNumberFormat="1" applyFont="1" applyFill="1" applyBorder="1"/>
    <xf numFmtId="2" fontId="14" fillId="10" borderId="12" xfId="5" applyNumberFormat="1" applyFont="1" applyFill="1" applyBorder="1" applyAlignment="1">
      <alignment horizontal="right"/>
    </xf>
    <xf numFmtId="166" fontId="14" fillId="10" borderId="72" xfId="5" applyNumberFormat="1" applyFont="1" applyFill="1" applyBorder="1" applyAlignment="1">
      <alignment horizontal="right"/>
    </xf>
    <xf numFmtId="0" fontId="5" fillId="10" borderId="38" xfId="5" applyFont="1" applyFill="1" applyBorder="1" applyAlignment="1">
      <alignment horizontal="left"/>
    </xf>
    <xf numFmtId="0" fontId="5" fillId="10" borderId="75" xfId="5" applyFont="1" applyFill="1" applyBorder="1"/>
    <xf numFmtId="4" fontId="15" fillId="0" borderId="0" xfId="5" applyNumberFormat="1" applyFill="1" applyProtection="1"/>
    <xf numFmtId="0" fontId="5" fillId="10" borderId="14" xfId="5" applyFont="1" applyFill="1" applyBorder="1"/>
    <xf numFmtId="164" fontId="14" fillId="0" borderId="0" xfId="1" applyFont="1" applyFill="1" applyBorder="1"/>
    <xf numFmtId="0" fontId="10" fillId="3" borderId="47" xfId="5" applyFont="1" applyFill="1" applyBorder="1" applyAlignment="1">
      <alignment horizontal="left" vertical="center"/>
    </xf>
    <xf numFmtId="0" fontId="9" fillId="3" borderId="62" xfId="5" applyFont="1" applyFill="1" applyBorder="1" applyAlignment="1">
      <alignment horizontal="right" vertical="center"/>
    </xf>
    <xf numFmtId="0" fontId="10" fillId="3" borderId="50" xfId="5" applyFont="1" applyFill="1" applyBorder="1" applyAlignment="1">
      <alignment horizontal="right" vertical="center"/>
    </xf>
    <xf numFmtId="0" fontId="0" fillId="0" borderId="1" xfId="0" applyBorder="1" applyAlignment="1">
      <alignment horizontal="center" vertical="center" wrapText="1"/>
    </xf>
    <xf numFmtId="0" fontId="10" fillId="13" borderId="38" xfId="5" applyFont="1" applyFill="1" applyBorder="1" applyAlignment="1">
      <alignment horizontal="center" vertical="center"/>
    </xf>
    <xf numFmtId="0" fontId="10" fillId="13" borderId="0" xfId="5" applyFont="1" applyFill="1" applyBorder="1" applyAlignment="1">
      <alignment horizontal="center" vertical="center"/>
    </xf>
    <xf numFmtId="0" fontId="10" fillId="14" borderId="18" xfId="5" applyFont="1" applyFill="1" applyBorder="1" applyAlignment="1">
      <alignment horizontal="center" vertical="center"/>
    </xf>
    <xf numFmtId="0" fontId="10" fillId="14" borderId="12" xfId="5" applyFont="1" applyFill="1" applyBorder="1" applyAlignment="1">
      <alignment horizontal="center" vertical="center" wrapText="1"/>
    </xf>
    <xf numFmtId="0" fontId="10" fillId="14" borderId="18" xfId="5" applyFont="1" applyFill="1" applyBorder="1" applyAlignment="1">
      <alignment horizontal="center" vertical="center" wrapText="1"/>
    </xf>
    <xf numFmtId="0" fontId="10" fillId="14" borderId="11" xfId="5" applyFont="1" applyFill="1" applyBorder="1" applyAlignment="1">
      <alignment horizontal="center" vertical="center" wrapText="1"/>
    </xf>
    <xf numFmtId="0" fontId="10" fillId="14" borderId="58" xfId="5" applyFont="1" applyFill="1" applyBorder="1" applyAlignment="1">
      <alignment horizontal="center" vertical="center" wrapText="1"/>
    </xf>
    <xf numFmtId="0" fontId="10" fillId="14" borderId="59" xfId="5" applyFont="1" applyFill="1" applyBorder="1" applyAlignment="1">
      <alignment horizontal="center" vertical="center" wrapText="1"/>
    </xf>
    <xf numFmtId="0" fontId="10" fillId="10" borderId="51" xfId="5" applyFont="1" applyFill="1" applyBorder="1" applyAlignment="1"/>
    <xf numFmtId="0" fontId="13" fillId="0" borderId="0" xfId="5" applyFont="1" applyFill="1" applyAlignment="1" applyProtection="1">
      <alignment horizontal="left" vertical="center" wrapText="1"/>
    </xf>
    <xf numFmtId="0" fontId="0" fillId="0" borderId="72" xfId="0" applyBorder="1"/>
    <xf numFmtId="164" fontId="0" fillId="0" borderId="72" xfId="1" applyFont="1" applyBorder="1"/>
    <xf numFmtId="164" fontId="0" fillId="0" borderId="75" xfId="0" applyNumberFormat="1" applyBorder="1"/>
    <xf numFmtId="164" fontId="0" fillId="0" borderId="59" xfId="0" applyNumberFormat="1" applyBorder="1"/>
    <xf numFmtId="0" fontId="0" fillId="0" borderId="77" xfId="0" applyBorder="1" applyAlignment="1">
      <alignment horizontal="center"/>
    </xf>
    <xf numFmtId="0" fontId="0" fillId="0" borderId="54" xfId="0" applyBorder="1" applyAlignment="1">
      <alignment horizontal="center"/>
    </xf>
    <xf numFmtId="0" fontId="0" fillId="0" borderId="54" xfId="0" applyBorder="1" applyAlignment="1">
      <alignment horizontal="left"/>
    </xf>
    <xf numFmtId="0" fontId="0" fillId="0" borderId="56" xfId="0" applyBorder="1" applyAlignment="1">
      <alignment horizontal="center"/>
    </xf>
    <xf numFmtId="0" fontId="0" fillId="0" borderId="78" xfId="0" applyBorder="1" applyAlignment="1">
      <alignment horizontal="center"/>
    </xf>
    <xf numFmtId="0" fontId="0" fillId="0" borderId="72" xfId="0" applyBorder="1" applyAlignment="1">
      <alignment horizontal="center"/>
    </xf>
    <xf numFmtId="0" fontId="0" fillId="0" borderId="20" xfId="0" applyBorder="1" applyAlignment="1">
      <alignment horizontal="center"/>
    </xf>
    <xf numFmtId="164" fontId="0" fillId="0" borderId="20" xfId="1" applyFont="1" applyBorder="1" applyAlignment="1">
      <alignment horizontal="center"/>
    </xf>
    <xf numFmtId="0" fontId="2" fillId="0" borderId="71" xfId="0" applyFont="1" applyBorder="1" applyAlignment="1">
      <alignment horizontal="center"/>
    </xf>
    <xf numFmtId="0" fontId="11" fillId="2" borderId="0" xfId="5" applyFont="1" applyFill="1" applyBorder="1" applyAlignment="1">
      <alignment horizontal="center"/>
    </xf>
    <xf numFmtId="0" fontId="11" fillId="2" borderId="29" xfId="5" applyFont="1" applyFill="1" applyBorder="1" applyAlignment="1">
      <alignment horizontal="center"/>
    </xf>
    <xf numFmtId="0" fontId="8" fillId="2" borderId="12" xfId="5" applyFont="1" applyFill="1" applyBorder="1" applyAlignment="1">
      <alignment horizontal="center"/>
    </xf>
    <xf numFmtId="0" fontId="5" fillId="10" borderId="23" xfId="5" applyFont="1" applyFill="1" applyBorder="1" applyAlignment="1"/>
    <xf numFmtId="0" fontId="10" fillId="6" borderId="55" xfId="5" applyFont="1" applyFill="1" applyBorder="1" applyAlignment="1">
      <alignment horizontal="center"/>
    </xf>
    <xf numFmtId="0" fontId="12" fillId="6" borderId="44" xfId="5" applyFont="1" applyFill="1" applyBorder="1" applyAlignment="1">
      <alignment horizontal="center"/>
    </xf>
    <xf numFmtId="0" fontId="12" fillId="6" borderId="45" xfId="5" applyFont="1" applyFill="1" applyBorder="1" applyAlignment="1">
      <alignment horizontal="center" wrapText="1"/>
    </xf>
    <xf numFmtId="0" fontId="5" fillId="0" borderId="34" xfId="5" applyFont="1" applyFill="1" applyBorder="1" applyAlignment="1">
      <alignment horizontal="left"/>
    </xf>
    <xf numFmtId="0" fontId="5" fillId="0" borderId="33" xfId="5" applyFont="1" applyFill="1" applyBorder="1" applyAlignment="1">
      <alignment horizontal="left"/>
    </xf>
    <xf numFmtId="0" fontId="10" fillId="0" borderId="38" xfId="5" applyFont="1" applyFill="1" applyBorder="1" applyAlignment="1">
      <alignment horizontal="left"/>
    </xf>
    <xf numFmtId="0" fontId="5" fillId="0" borderId="39" xfId="5" applyFont="1" applyFill="1" applyBorder="1" applyAlignment="1"/>
    <xf numFmtId="0" fontId="5" fillId="0" borderId="0" xfId="5" applyFont="1" applyFill="1" applyBorder="1" applyAlignment="1"/>
    <xf numFmtId="0" fontId="5" fillId="0" borderId="38" xfId="5" applyFont="1" applyFill="1" applyBorder="1" applyAlignment="1"/>
    <xf numFmtId="0" fontId="5" fillId="0" borderId="50" xfId="5" applyFont="1" applyFill="1" applyBorder="1" applyAlignment="1"/>
    <xf numFmtId="0" fontId="5" fillId="0" borderId="23" xfId="5" applyFont="1" applyFill="1" applyBorder="1" applyAlignment="1"/>
    <xf numFmtId="0" fontId="5" fillId="0" borderId="48" xfId="5" applyFont="1" applyFill="1" applyBorder="1" applyAlignment="1"/>
    <xf numFmtId="0" fontId="5" fillId="0" borderId="69" xfId="5" applyFont="1" applyFill="1" applyBorder="1" applyAlignment="1"/>
    <xf numFmtId="0" fontId="5" fillId="0" borderId="40" xfId="5" applyFont="1" applyFill="1" applyBorder="1" applyAlignment="1"/>
    <xf numFmtId="0" fontId="5" fillId="0" borderId="57" xfId="5" applyFont="1" applyFill="1" applyBorder="1" applyAlignment="1"/>
    <xf numFmtId="0" fontId="5" fillId="0" borderId="46" xfId="5" applyFont="1" applyFill="1" applyBorder="1"/>
    <xf numFmtId="0" fontId="5" fillId="0" borderId="44" xfId="5" applyFont="1" applyFill="1" applyBorder="1"/>
    <xf numFmtId="0" fontId="10" fillId="0" borderId="43" xfId="5" applyFont="1" applyFill="1" applyBorder="1"/>
    <xf numFmtId="9" fontId="5" fillId="0" borderId="71" xfId="3" applyNumberFormat="1" applyFont="1" applyFill="1" applyBorder="1"/>
    <xf numFmtId="9" fontId="5" fillId="0" borderId="58" xfId="3" applyNumberFormat="1" applyFont="1" applyFill="1" applyBorder="1"/>
    <xf numFmtId="0" fontId="10" fillId="6" borderId="56" xfId="5" applyFont="1" applyFill="1" applyBorder="1" applyAlignment="1">
      <alignment horizontal="center" wrapText="1"/>
    </xf>
    <xf numFmtId="0" fontId="10" fillId="6" borderId="54" xfId="5" applyFont="1" applyFill="1" applyBorder="1" applyAlignment="1">
      <alignment horizontal="center" wrapText="1"/>
    </xf>
    <xf numFmtId="4" fontId="5" fillId="0" borderId="73" xfId="3" applyNumberFormat="1" applyFont="1" applyFill="1" applyBorder="1"/>
    <xf numFmtId="4" fontId="5" fillId="0" borderId="72" xfId="3" applyNumberFormat="1" applyFont="1" applyFill="1" applyBorder="1"/>
    <xf numFmtId="2" fontId="5" fillId="10" borderId="40" xfId="5" applyNumberFormat="1" applyFont="1" applyFill="1" applyBorder="1" applyAlignment="1">
      <alignment horizontal="right"/>
    </xf>
    <xf numFmtId="4" fontId="5" fillId="0" borderId="1" xfId="3" applyNumberFormat="1" applyFont="1" applyFill="1" applyBorder="1"/>
    <xf numFmtId="9" fontId="5" fillId="0" borderId="1" xfId="4" applyFont="1" applyFill="1" applyBorder="1" applyAlignment="1">
      <alignment horizontal="center"/>
    </xf>
    <xf numFmtId="2" fontId="5" fillId="10" borderId="1" xfId="5" applyNumberFormat="1" applyFont="1" applyFill="1" applyBorder="1"/>
    <xf numFmtId="2" fontId="5" fillId="10" borderId="12" xfId="5" applyNumberFormat="1" applyFont="1" applyFill="1" applyBorder="1" applyAlignment="1">
      <alignment horizontal="right"/>
    </xf>
    <xf numFmtId="166" fontId="5" fillId="0" borderId="1" xfId="7" applyNumberFormat="1" applyFont="1" applyFill="1" applyBorder="1"/>
    <xf numFmtId="1" fontId="5" fillId="0" borderId="1" xfId="4" applyNumberFormat="1" applyFont="1" applyFill="1" applyBorder="1" applyAlignment="1">
      <alignment horizontal="center"/>
    </xf>
    <xf numFmtId="166" fontId="5" fillId="10" borderId="1" xfId="5" applyNumberFormat="1" applyFont="1" applyFill="1" applyBorder="1"/>
    <xf numFmtId="4" fontId="5" fillId="0" borderId="40" xfId="3" applyNumberFormat="1" applyFont="1" applyFill="1" applyBorder="1"/>
    <xf numFmtId="2" fontId="5" fillId="10" borderId="72" xfId="5" applyNumberFormat="1" applyFont="1" applyFill="1" applyBorder="1"/>
    <xf numFmtId="166" fontId="5" fillId="10" borderId="72" xfId="5" applyNumberFormat="1" applyFont="1" applyFill="1" applyBorder="1"/>
    <xf numFmtId="2" fontId="5" fillId="10" borderId="40" xfId="5" applyNumberFormat="1" applyFont="1" applyFill="1" applyBorder="1"/>
    <xf numFmtId="2" fontId="5" fillId="10" borderId="68" xfId="5" applyNumberFormat="1" applyFont="1" applyFill="1" applyBorder="1"/>
    <xf numFmtId="2" fontId="5" fillId="10" borderId="59" xfId="5" applyNumberFormat="1" applyFont="1" applyFill="1" applyBorder="1" applyAlignment="1">
      <alignment horizontal="right"/>
    </xf>
    <xf numFmtId="2" fontId="5" fillId="10" borderId="53" xfId="5" applyNumberFormat="1" applyFont="1" applyFill="1" applyBorder="1" applyAlignment="1">
      <alignment horizontal="right"/>
    </xf>
    <xf numFmtId="0" fontId="10" fillId="10" borderId="11" xfId="5" applyFont="1" applyFill="1" applyBorder="1" applyAlignment="1">
      <alignment horizontal="center"/>
    </xf>
    <xf numFmtId="167" fontId="5" fillId="10" borderId="18" xfId="5" applyNumberFormat="1" applyFont="1" applyFill="1" applyBorder="1" applyAlignment="1">
      <alignment horizontal="right"/>
    </xf>
    <xf numFmtId="0" fontId="5" fillId="10" borderId="12" xfId="5" applyFont="1" applyFill="1" applyBorder="1" applyAlignment="1">
      <alignment horizontal="center"/>
    </xf>
    <xf numFmtId="0" fontId="10" fillId="10" borderId="53" xfId="5" applyFont="1" applyFill="1" applyBorder="1" applyAlignment="1">
      <alignment horizontal="center"/>
    </xf>
    <xf numFmtId="0" fontId="10" fillId="10" borderId="12" xfId="5" applyFont="1" applyFill="1" applyBorder="1" applyAlignment="1">
      <alignment horizontal="center"/>
    </xf>
    <xf numFmtId="0" fontId="10" fillId="10" borderId="38" xfId="5" applyFont="1" applyFill="1" applyBorder="1"/>
    <xf numFmtId="4" fontId="5" fillId="10" borderId="72" xfId="3" applyNumberFormat="1" applyFont="1" applyFill="1" applyBorder="1"/>
    <xf numFmtId="167" fontId="5" fillId="10" borderId="61" xfId="5" applyNumberFormat="1" applyFont="1" applyFill="1" applyBorder="1" applyAlignment="1">
      <alignment horizontal="right"/>
    </xf>
    <xf numFmtId="167" fontId="5" fillId="10" borderId="15" xfId="5" applyNumberFormat="1" applyFont="1" applyFill="1" applyBorder="1" applyAlignment="1">
      <alignment horizontal="right"/>
    </xf>
    <xf numFmtId="4" fontId="5" fillId="10" borderId="72" xfId="5" applyNumberFormat="1" applyFont="1" applyFill="1" applyBorder="1" applyAlignment="1">
      <alignment horizontal="right"/>
    </xf>
    <xf numFmtId="4" fontId="5" fillId="10" borderId="1" xfId="5" applyNumberFormat="1" applyFont="1" applyFill="1" applyBorder="1" applyAlignment="1">
      <alignment horizontal="right"/>
    </xf>
    <xf numFmtId="166" fontId="5" fillId="10" borderId="72" xfId="5" applyNumberFormat="1" applyFont="1" applyFill="1" applyBorder="1" applyAlignment="1">
      <alignment horizontal="right"/>
    </xf>
    <xf numFmtId="166" fontId="5" fillId="10" borderId="59" xfId="5" applyNumberFormat="1" applyFont="1" applyFill="1" applyBorder="1" applyAlignment="1">
      <alignment horizontal="right"/>
    </xf>
    <xf numFmtId="167" fontId="5" fillId="10" borderId="53" xfId="5" applyNumberFormat="1" applyFont="1" applyFill="1" applyBorder="1" applyAlignment="1">
      <alignment horizontal="right"/>
    </xf>
    <xf numFmtId="167" fontId="5" fillId="10" borderId="11" xfId="5" applyNumberFormat="1" applyFont="1" applyFill="1" applyBorder="1" applyAlignment="1">
      <alignment horizontal="right"/>
    </xf>
    <xf numFmtId="166" fontId="5" fillId="10" borderId="18" xfId="5" applyNumberFormat="1" applyFont="1" applyFill="1" applyBorder="1" applyAlignment="1">
      <alignment horizontal="right"/>
    </xf>
    <xf numFmtId="0" fontId="10" fillId="3" borderId="38" xfId="5" applyFont="1" applyFill="1" applyBorder="1"/>
    <xf numFmtId="0" fontId="10" fillId="3" borderId="23" xfId="5" applyFont="1" applyFill="1" applyBorder="1" applyAlignment="1">
      <alignment horizontal="right"/>
    </xf>
    <xf numFmtId="0" fontId="10" fillId="2" borderId="68" xfId="5" applyFont="1" applyFill="1" applyBorder="1" applyAlignment="1">
      <alignment horizontal="center"/>
    </xf>
    <xf numFmtId="0" fontId="5" fillId="8" borderId="74" xfId="5" applyFont="1" applyFill="1" applyBorder="1"/>
    <xf numFmtId="0" fontId="10" fillId="8" borderId="68" xfId="5" applyFont="1" applyFill="1" applyBorder="1" applyAlignment="1">
      <alignment horizontal="center" vertical="center" wrapText="1"/>
    </xf>
    <xf numFmtId="0" fontId="5" fillId="0" borderId="39" xfId="5" applyFont="1" applyFill="1" applyBorder="1" applyAlignment="1">
      <alignment horizontal="center" vertical="top"/>
    </xf>
    <xf numFmtId="0" fontId="5" fillId="0" borderId="0" xfId="5" applyFont="1" applyFill="1" applyBorder="1" applyAlignment="1">
      <alignment vertical="top"/>
    </xf>
    <xf numFmtId="0" fontId="10" fillId="0" borderId="0" xfId="5" applyFont="1" applyFill="1" applyBorder="1" applyAlignment="1">
      <alignment vertical="top"/>
    </xf>
    <xf numFmtId="0" fontId="10" fillId="0" borderId="38" xfId="5" applyFont="1" applyFill="1" applyBorder="1" applyAlignment="1" applyProtection="1">
      <alignment vertical="top"/>
      <protection locked="0"/>
    </xf>
    <xf numFmtId="0" fontId="5" fillId="0" borderId="12" xfId="5" applyFont="1" applyFill="1" applyBorder="1" applyAlignment="1">
      <alignment horizontal="center" vertical="center"/>
    </xf>
    <xf numFmtId="0" fontId="5" fillId="0" borderId="0" xfId="5" applyFont="1" applyFill="1" applyBorder="1" applyAlignment="1">
      <alignment horizontal="center" vertical="center"/>
    </xf>
    <xf numFmtId="0" fontId="22" fillId="10" borderId="41" xfId="5" applyFont="1" applyFill="1" applyBorder="1" applyAlignment="1">
      <alignment horizontal="center"/>
    </xf>
    <xf numFmtId="0" fontId="10" fillId="10" borderId="0" xfId="5" applyFont="1" applyFill="1" applyBorder="1" applyAlignment="1">
      <alignment horizontal="center"/>
    </xf>
    <xf numFmtId="0" fontId="10" fillId="0" borderId="12" xfId="5" applyFont="1" applyFill="1" applyBorder="1"/>
    <xf numFmtId="0" fontId="5" fillId="2" borderId="34" xfId="5" applyFont="1" applyFill="1" applyBorder="1" applyAlignment="1">
      <alignment horizontal="right"/>
    </xf>
    <xf numFmtId="0" fontId="5" fillId="2" borderId="33" xfId="5" applyFont="1" applyFill="1" applyBorder="1" applyAlignment="1">
      <alignment horizontal="left"/>
    </xf>
    <xf numFmtId="0" fontId="5" fillId="2" borderId="39" xfId="5" applyFont="1" applyFill="1" applyBorder="1" applyAlignment="1">
      <alignment horizontal="center"/>
    </xf>
    <xf numFmtId="0" fontId="5" fillId="2" borderId="12" xfId="5" applyFont="1" applyFill="1" applyBorder="1" applyAlignment="1">
      <alignment horizontal="right"/>
    </xf>
    <xf numFmtId="0" fontId="10" fillId="2" borderId="0" xfId="5" applyFont="1" applyFill="1" applyBorder="1" applyAlignment="1">
      <alignment horizontal="right"/>
    </xf>
    <xf numFmtId="0" fontId="5" fillId="2" borderId="0" xfId="5" applyFont="1" applyFill="1" applyBorder="1"/>
    <xf numFmtId="0" fontId="5" fillId="2" borderId="0" xfId="5" applyFont="1" applyFill="1" applyBorder="1" applyAlignment="1">
      <alignment horizontal="right"/>
    </xf>
    <xf numFmtId="0" fontId="5" fillId="2" borderId="0" xfId="5" applyFont="1" applyFill="1" applyBorder="1" applyAlignment="1">
      <alignment horizontal="center"/>
    </xf>
    <xf numFmtId="0" fontId="10" fillId="2" borderId="38" xfId="5" applyFont="1" applyFill="1" applyBorder="1" applyAlignment="1">
      <alignment horizontal="left"/>
    </xf>
    <xf numFmtId="0" fontId="5" fillId="15" borderId="39" xfId="5" applyFont="1" applyFill="1" applyBorder="1" applyAlignment="1">
      <alignment horizontal="center" vertical="center"/>
    </xf>
    <xf numFmtId="0" fontId="5" fillId="15" borderId="0" xfId="5" applyFont="1" applyFill="1" applyBorder="1" applyAlignment="1">
      <alignment horizontal="center" vertical="center"/>
    </xf>
    <xf numFmtId="0" fontId="23" fillId="15" borderId="0" xfId="5" applyFont="1" applyFill="1" applyBorder="1" applyAlignment="1">
      <alignment horizontal="left" vertical="center"/>
    </xf>
    <xf numFmtId="0" fontId="5" fillId="15" borderId="0" xfId="5" applyFont="1" applyFill="1" applyBorder="1"/>
    <xf numFmtId="0" fontId="10" fillId="15" borderId="0" xfId="5" applyFont="1" applyFill="1" applyBorder="1" applyAlignment="1">
      <alignment horizontal="center"/>
    </xf>
    <xf numFmtId="0" fontId="24" fillId="15" borderId="0" xfId="5" applyFont="1" applyFill="1" applyBorder="1" applyAlignment="1">
      <alignment horizontal="center"/>
    </xf>
    <xf numFmtId="0" fontId="5" fillId="15" borderId="0" xfId="5" applyFont="1" applyFill="1" applyBorder="1" applyAlignment="1">
      <alignment horizontal="right" vertical="center"/>
    </xf>
    <xf numFmtId="0" fontId="10" fillId="15" borderId="0" xfId="5" applyFont="1" applyFill="1" applyBorder="1" applyAlignment="1">
      <alignment horizontal="left"/>
    </xf>
    <xf numFmtId="0" fontId="5" fillId="15" borderId="38" xfId="5" applyFont="1" applyFill="1" applyBorder="1" applyAlignment="1">
      <alignment horizontal="center"/>
    </xf>
    <xf numFmtId="0" fontId="5" fillId="15" borderId="56" xfId="5" applyFont="1" applyFill="1" applyBorder="1" applyAlignment="1">
      <alignment horizontal="center" vertical="center"/>
    </xf>
    <xf numFmtId="0" fontId="5" fillId="15" borderId="54" xfId="5" applyFont="1" applyFill="1" applyBorder="1" applyAlignment="1">
      <alignment horizontal="center" vertical="center"/>
    </xf>
    <xf numFmtId="0" fontId="5" fillId="15" borderId="26" xfId="5" applyFont="1" applyFill="1" applyBorder="1" applyAlignment="1">
      <alignment horizontal="center" vertical="center"/>
    </xf>
    <xf numFmtId="0" fontId="10" fillId="15" borderId="26" xfId="5" applyFont="1" applyFill="1" applyBorder="1" applyAlignment="1">
      <alignment horizontal="center"/>
    </xf>
    <xf numFmtId="0" fontId="10" fillId="15" borderId="26" xfId="5" applyFont="1" applyFill="1" applyBorder="1" applyAlignment="1">
      <alignment horizontal="left"/>
    </xf>
    <xf numFmtId="0" fontId="5" fillId="15" borderId="36" xfId="5" applyFont="1" applyFill="1" applyBorder="1" applyAlignment="1">
      <alignment horizontal="center"/>
    </xf>
    <xf numFmtId="0" fontId="5" fillId="15" borderId="67" xfId="5" applyFont="1" applyFill="1" applyBorder="1" applyAlignment="1">
      <alignment vertical="center"/>
    </xf>
    <xf numFmtId="0" fontId="5" fillId="15" borderId="66" xfId="5" applyFont="1" applyFill="1" applyBorder="1" applyAlignment="1">
      <alignment vertical="center"/>
    </xf>
    <xf numFmtId="0" fontId="10" fillId="15" borderId="66" xfId="5" applyFont="1" applyFill="1" applyBorder="1" applyAlignment="1">
      <alignment horizontal="center"/>
    </xf>
    <xf numFmtId="0" fontId="5" fillId="15" borderId="65" xfId="5" applyFont="1" applyFill="1" applyBorder="1" applyAlignment="1">
      <alignment horizontal="center"/>
    </xf>
    <xf numFmtId="0" fontId="5" fillId="10" borderId="72" xfId="5" applyNumberFormat="1" applyFont="1" applyFill="1" applyBorder="1" applyAlignment="1">
      <alignment horizontal="right"/>
    </xf>
    <xf numFmtId="4" fontId="5" fillId="0" borderId="68" xfId="3" applyNumberFormat="1" applyFont="1" applyFill="1" applyBorder="1"/>
    <xf numFmtId="166" fontId="5" fillId="10" borderId="68" xfId="5" applyNumberFormat="1" applyFont="1" applyFill="1" applyBorder="1"/>
    <xf numFmtId="166" fontId="5" fillId="0" borderId="72" xfId="3" applyNumberFormat="1" applyFont="1" applyFill="1" applyBorder="1"/>
    <xf numFmtId="9" fontId="5" fillId="10" borderId="61" xfId="6" applyFont="1" applyFill="1" applyBorder="1" applyAlignment="1">
      <alignment horizontal="left"/>
    </xf>
    <xf numFmtId="44" fontId="5" fillId="10" borderId="53" xfId="7" applyFont="1" applyFill="1" applyBorder="1" applyAlignment="1">
      <alignment horizontal="right"/>
    </xf>
    <xf numFmtId="0" fontId="10" fillId="3" borderId="68" xfId="5" applyFont="1" applyFill="1" applyBorder="1" applyAlignment="1"/>
    <xf numFmtId="0" fontId="10" fillId="10" borderId="60" xfId="5" applyFont="1" applyFill="1" applyBorder="1" applyAlignment="1">
      <alignment horizontal="center"/>
    </xf>
    <xf numFmtId="0" fontId="10" fillId="10" borderId="58" xfId="5" applyFont="1" applyFill="1" applyBorder="1" applyAlignment="1">
      <alignment horizontal="center"/>
    </xf>
    <xf numFmtId="0" fontId="10" fillId="10" borderId="9" xfId="5" applyFont="1" applyFill="1" applyBorder="1" applyAlignment="1">
      <alignment horizontal="center"/>
    </xf>
    <xf numFmtId="0" fontId="10" fillId="10" borderId="10" xfId="5" applyFont="1" applyFill="1" applyBorder="1" applyAlignment="1">
      <alignment horizontal="center"/>
    </xf>
    <xf numFmtId="167" fontId="5" fillId="10" borderId="9" xfId="5" applyNumberFormat="1" applyFont="1" applyFill="1" applyBorder="1" applyAlignment="1">
      <alignment horizontal="right"/>
    </xf>
    <xf numFmtId="167" fontId="5" fillId="10" borderId="10" xfId="5" applyNumberFormat="1" applyFont="1" applyFill="1" applyBorder="1" applyAlignment="1">
      <alignment horizontal="right"/>
    </xf>
    <xf numFmtId="0" fontId="10" fillId="10" borderId="40" xfId="5" applyFont="1" applyFill="1" applyBorder="1" applyAlignment="1">
      <alignment horizontal="center"/>
    </xf>
    <xf numFmtId="167" fontId="5" fillId="10" borderId="1" xfId="5" applyNumberFormat="1" applyFont="1" applyFill="1" applyBorder="1" applyAlignment="1">
      <alignment horizontal="right"/>
    </xf>
    <xf numFmtId="44" fontId="5" fillId="10" borderId="58" xfId="7" applyFont="1" applyFill="1" applyBorder="1" applyAlignment="1">
      <alignment horizontal="right"/>
    </xf>
    <xf numFmtId="0" fontId="5" fillId="10" borderId="0" xfId="5" applyFont="1" applyFill="1" applyBorder="1" applyAlignment="1">
      <alignment horizontal="center"/>
    </xf>
    <xf numFmtId="167" fontId="5" fillId="10" borderId="20" xfId="5" applyNumberFormat="1" applyFont="1" applyFill="1" applyBorder="1" applyAlignment="1">
      <alignment horizontal="right"/>
    </xf>
    <xf numFmtId="44" fontId="5" fillId="10" borderId="10" xfId="7" applyFont="1" applyFill="1" applyBorder="1" applyAlignment="1">
      <alignment horizontal="right"/>
    </xf>
    <xf numFmtId="166" fontId="5" fillId="10" borderId="76" xfId="5" applyNumberFormat="1" applyFont="1" applyFill="1" applyBorder="1" applyAlignment="1">
      <alignment horizontal="right"/>
    </xf>
    <xf numFmtId="0" fontId="5" fillId="0" borderId="36" xfId="5" applyFont="1" applyBorder="1"/>
    <xf numFmtId="0" fontId="5" fillId="0" borderId="26" xfId="5" applyFont="1" applyBorder="1"/>
    <xf numFmtId="0" fontId="5" fillId="0" borderId="37" xfId="5" applyFont="1" applyBorder="1"/>
    <xf numFmtId="0" fontId="5" fillId="0" borderId="38" xfId="5" applyFont="1" applyBorder="1"/>
    <xf numFmtId="0" fontId="5" fillId="0" borderId="0" xfId="5" applyFont="1" applyBorder="1"/>
    <xf numFmtId="0" fontId="5" fillId="0" borderId="39" xfId="5" applyFont="1" applyBorder="1"/>
    <xf numFmtId="0" fontId="5" fillId="0" borderId="12" xfId="5" applyFont="1" applyBorder="1"/>
    <xf numFmtId="0" fontId="5" fillId="0" borderId="57" xfId="5" applyFont="1" applyBorder="1" applyAlignment="1"/>
    <xf numFmtId="0" fontId="5" fillId="0" borderId="40" xfId="5" applyFont="1" applyBorder="1" applyAlignment="1"/>
    <xf numFmtId="0" fontId="5" fillId="0" borderId="69" xfId="5" applyFont="1" applyBorder="1" applyAlignment="1"/>
    <xf numFmtId="0" fontId="5" fillId="0" borderId="48" xfId="5" applyFont="1" applyBorder="1" applyAlignment="1"/>
    <xf numFmtId="0" fontId="5" fillId="0" borderId="23" xfId="5" applyFont="1" applyBorder="1" applyAlignment="1"/>
    <xf numFmtId="0" fontId="5" fillId="0" borderId="50" xfId="5" applyFont="1" applyBorder="1" applyAlignment="1"/>
    <xf numFmtId="0" fontId="5" fillId="0" borderId="38" xfId="5" applyFont="1" applyBorder="1" applyAlignment="1"/>
    <xf numFmtId="0" fontId="5" fillId="0" borderId="0" xfId="5" applyFont="1" applyBorder="1" applyAlignment="1"/>
    <xf numFmtId="0" fontId="5" fillId="0" borderId="39" xfId="5" applyFont="1" applyBorder="1" applyAlignment="1"/>
    <xf numFmtId="0" fontId="10" fillId="0" borderId="38" xfId="5" applyFont="1" applyBorder="1" applyAlignment="1">
      <alignment horizontal="left"/>
    </xf>
    <xf numFmtId="0" fontId="5" fillId="0" borderId="0" xfId="5" applyFont="1" applyBorder="1" applyAlignment="1">
      <alignment horizontal="center"/>
    </xf>
    <xf numFmtId="0" fontId="5" fillId="0" borderId="39" xfId="5" applyFont="1" applyBorder="1" applyAlignment="1">
      <alignment horizontal="center"/>
    </xf>
    <xf numFmtId="0" fontId="5" fillId="0" borderId="16" xfId="5" applyFont="1" applyBorder="1"/>
    <xf numFmtId="0" fontId="5" fillId="0" borderId="0" xfId="5" applyFont="1" applyBorder="1" applyAlignment="1">
      <alignment horizontal="left"/>
    </xf>
    <xf numFmtId="0" fontId="5" fillId="0" borderId="38" xfId="5" applyFont="1" applyBorder="1" applyAlignment="1">
      <alignment horizontal="left"/>
    </xf>
    <xf numFmtId="0" fontId="5" fillId="0" borderId="33" xfId="5" applyFont="1" applyBorder="1" applyAlignment="1">
      <alignment horizontal="left"/>
    </xf>
    <xf numFmtId="0" fontId="5" fillId="0" borderId="34" xfId="5" applyFont="1" applyBorder="1" applyAlignment="1">
      <alignment horizontal="left"/>
    </xf>
    <xf numFmtId="0" fontId="5" fillId="0" borderId="34" xfId="5" applyFont="1" applyBorder="1"/>
    <xf numFmtId="166" fontId="5" fillId="10" borderId="1" xfId="5" applyNumberFormat="1" applyFont="1" applyFill="1" applyBorder="1" applyAlignment="1">
      <alignment horizontal="right"/>
    </xf>
    <xf numFmtId="166" fontId="5" fillId="10" borderId="71" xfId="5" applyNumberFormat="1" applyFont="1" applyFill="1" applyBorder="1"/>
    <xf numFmtId="1" fontId="5" fillId="0" borderId="71" xfId="4" applyNumberFormat="1" applyFont="1" applyFill="1" applyBorder="1" applyAlignment="1">
      <alignment horizontal="center"/>
    </xf>
    <xf numFmtId="166" fontId="5" fillId="0" borderId="71" xfId="7" applyNumberFormat="1" applyFont="1" applyFill="1" applyBorder="1"/>
    <xf numFmtId="0" fontId="5" fillId="10" borderId="62" xfId="5" applyFont="1" applyFill="1" applyBorder="1" applyAlignment="1">
      <alignment vertical="top"/>
    </xf>
    <xf numFmtId="0" fontId="5" fillId="10" borderId="49" xfId="5" applyFont="1" applyFill="1" applyBorder="1" applyAlignment="1">
      <alignment vertical="top"/>
    </xf>
    <xf numFmtId="166" fontId="5" fillId="0" borderId="75" xfId="3" applyNumberFormat="1" applyFont="1" applyFill="1" applyBorder="1"/>
    <xf numFmtId="0" fontId="5" fillId="10" borderId="48" xfId="5" applyFont="1" applyFill="1" applyBorder="1" applyAlignment="1">
      <alignment horizontal="left"/>
    </xf>
    <xf numFmtId="44" fontId="5" fillId="10" borderId="49" xfId="7" applyFont="1" applyFill="1" applyBorder="1" applyAlignment="1">
      <alignment horizontal="right"/>
    </xf>
    <xf numFmtId="166" fontId="5" fillId="10" borderId="75" xfId="5" applyNumberFormat="1" applyFont="1" applyFill="1" applyBorder="1" applyAlignment="1">
      <alignment horizontal="right"/>
    </xf>
    <xf numFmtId="0" fontId="10" fillId="3" borderId="68" xfId="5" applyFont="1" applyFill="1" applyBorder="1" applyAlignment="1">
      <alignment vertical="center" wrapText="1"/>
    </xf>
    <xf numFmtId="0" fontId="10" fillId="3" borderId="23" xfId="5" applyFont="1" applyFill="1" applyBorder="1" applyAlignment="1">
      <alignment horizontal="right" vertical="center"/>
    </xf>
    <xf numFmtId="0" fontId="5" fillId="10" borderId="14" xfId="5" applyFont="1" applyFill="1" applyBorder="1" applyAlignment="1"/>
    <xf numFmtId="0" fontId="5" fillId="10" borderId="84" xfId="5" applyFont="1" applyFill="1" applyBorder="1"/>
    <xf numFmtId="0" fontId="10" fillId="3" borderId="48" xfId="5" applyFont="1" applyFill="1" applyBorder="1" applyAlignment="1">
      <alignment vertical="center"/>
    </xf>
    <xf numFmtId="0" fontId="10" fillId="3" borderId="23" xfId="5" applyFont="1" applyFill="1" applyBorder="1" applyAlignment="1">
      <alignment vertical="center"/>
    </xf>
    <xf numFmtId="0" fontId="10" fillId="3" borderId="68" xfId="5" applyFont="1" applyFill="1" applyBorder="1" applyAlignment="1">
      <alignment vertical="center"/>
    </xf>
    <xf numFmtId="0" fontId="0" fillId="0" borderId="78" xfId="0" applyFill="1" applyBorder="1" applyAlignment="1">
      <alignment horizontal="center"/>
    </xf>
    <xf numFmtId="0" fontId="0" fillId="0" borderId="1" xfId="0" applyFill="1" applyBorder="1" applyAlignment="1">
      <alignment horizontal="left"/>
    </xf>
    <xf numFmtId="0" fontId="0" fillId="0" borderId="72" xfId="0" applyFill="1" applyBorder="1"/>
    <xf numFmtId="0" fontId="0" fillId="0" borderId="0" xfId="0" applyFill="1"/>
    <xf numFmtId="0" fontId="0" fillId="0" borderId="72" xfId="0" applyFill="1" applyBorder="1" applyAlignment="1">
      <alignment horizontal="center"/>
    </xf>
    <xf numFmtId="43" fontId="10" fillId="12" borderId="40" xfId="13" applyFont="1" applyFill="1" applyBorder="1"/>
    <xf numFmtId="43" fontId="5" fillId="10" borderId="72" xfId="13" applyFont="1" applyFill="1" applyBorder="1"/>
    <xf numFmtId="43" fontId="10" fillId="12" borderId="23" xfId="13" applyFont="1" applyFill="1" applyBorder="1"/>
    <xf numFmtId="43" fontId="5" fillId="0" borderId="53" xfId="13" applyFont="1" applyFill="1" applyBorder="1" applyAlignment="1" applyProtection="1">
      <alignment horizontal="right" vertical="top" wrapText="1"/>
    </xf>
    <xf numFmtId="43" fontId="5" fillId="0" borderId="0" xfId="13" applyFont="1" applyFill="1" applyBorder="1" applyAlignment="1" applyProtection="1">
      <alignment horizontal="right" vertical="top" wrapText="1"/>
    </xf>
    <xf numFmtId="165" fontId="0" fillId="0" borderId="54" xfId="1" applyNumberFormat="1" applyFont="1" applyBorder="1" applyAlignment="1">
      <alignment horizontal="center"/>
    </xf>
    <xf numFmtId="165" fontId="0" fillId="0" borderId="1" xfId="1" applyNumberFormat="1" applyFont="1" applyFill="1" applyBorder="1" applyAlignment="1">
      <alignment horizontal="center"/>
    </xf>
    <xf numFmtId="165" fontId="0" fillId="0" borderId="1" xfId="1" applyNumberFormat="1" applyFont="1" applyBorder="1" applyAlignment="1">
      <alignment horizontal="center"/>
    </xf>
    <xf numFmtId="165" fontId="0" fillId="0" borderId="1" xfId="1" applyNumberFormat="1" applyFont="1" applyFill="1" applyBorder="1"/>
    <xf numFmtId="165" fontId="0" fillId="0" borderId="1" xfId="1" applyNumberFormat="1" applyFont="1" applyBorder="1"/>
    <xf numFmtId="165" fontId="0" fillId="0" borderId="59" xfId="0" applyNumberFormat="1" applyBorder="1"/>
    <xf numFmtId="165" fontId="0" fillId="0" borderId="72" xfId="1" applyNumberFormat="1" applyFont="1" applyBorder="1"/>
    <xf numFmtId="165" fontId="0" fillId="0" borderId="75" xfId="0" applyNumberFormat="1" applyBorder="1"/>
    <xf numFmtId="165" fontId="0" fillId="0" borderId="72" xfId="0" applyNumberFormat="1" applyBorder="1"/>
    <xf numFmtId="0" fontId="0" fillId="0" borderId="1" xfId="0" applyFill="1" applyBorder="1"/>
    <xf numFmtId="0" fontId="0" fillId="0" borderId="55" xfId="0" applyBorder="1" applyAlignment="1">
      <alignment horizontal="center"/>
    </xf>
    <xf numFmtId="0" fontId="0" fillId="0" borderId="60" xfId="0" applyFill="1" applyBorder="1" applyAlignment="1">
      <alignment horizontal="center"/>
    </xf>
    <xf numFmtId="0" fontId="0" fillId="0" borderId="60" xfId="0" applyBorder="1" applyAlignment="1">
      <alignment horizontal="center"/>
    </xf>
    <xf numFmtId="0" fontId="0" fillId="0" borderId="60" xfId="0" applyBorder="1" applyAlignment="1">
      <alignment horizontal="center" vertical="center" wrapText="1"/>
    </xf>
    <xf numFmtId="0" fontId="0" fillId="0" borderId="78" xfId="0" applyBorder="1"/>
    <xf numFmtId="0" fontId="0" fillId="0" borderId="78" xfId="0" applyFill="1" applyBorder="1" applyAlignment="1">
      <alignment horizontal="center" vertical="center" wrapText="1"/>
    </xf>
    <xf numFmtId="167" fontId="0" fillId="0" borderId="54" xfId="0" applyNumberFormat="1" applyBorder="1" applyAlignment="1">
      <alignment horizontal="center"/>
    </xf>
    <xf numFmtId="167" fontId="0" fillId="0" borderId="1" xfId="0" applyNumberFormat="1" applyFill="1" applyBorder="1" applyAlignment="1">
      <alignment horizontal="center"/>
    </xf>
    <xf numFmtId="167" fontId="0" fillId="0" borderId="1" xfId="0" applyNumberFormat="1" applyBorder="1" applyAlignment="1">
      <alignment horizontal="center"/>
    </xf>
    <xf numFmtId="167" fontId="0" fillId="0" borderId="1" xfId="0" applyNumberFormat="1" applyBorder="1" applyAlignment="1">
      <alignment horizontal="center" vertical="center" wrapText="1"/>
    </xf>
    <xf numFmtId="167" fontId="13" fillId="0" borderId="1" xfId="0" applyNumberFormat="1" applyFont="1" applyFill="1" applyBorder="1" applyAlignment="1">
      <alignment horizontal="center"/>
    </xf>
    <xf numFmtId="0" fontId="10" fillId="6" borderId="43" xfId="5" applyFont="1" applyFill="1" applyBorder="1" applyAlignment="1">
      <alignment horizontal="center"/>
    </xf>
    <xf numFmtId="0" fontId="10" fillId="6" borderId="44" xfId="5" applyFont="1" applyFill="1" applyBorder="1" applyAlignment="1">
      <alignment horizontal="center"/>
    </xf>
    <xf numFmtId="0" fontId="10" fillId="6" borderId="45" xfId="5" applyFont="1" applyFill="1" applyBorder="1" applyAlignment="1">
      <alignment horizontal="center" wrapText="1"/>
    </xf>
    <xf numFmtId="0" fontId="10" fillId="0" borderId="38" xfId="5" applyFont="1" applyFill="1" applyBorder="1" applyAlignment="1">
      <alignment horizontal="justify" vertical="center" wrapText="1"/>
    </xf>
    <xf numFmtId="0" fontId="10" fillId="0" borderId="0" xfId="5" applyFont="1" applyFill="1" applyBorder="1" applyAlignment="1">
      <alignment horizontal="justify" vertical="center" wrapText="1"/>
    </xf>
    <xf numFmtId="0" fontId="10" fillId="0" borderId="39" xfId="5" applyFont="1" applyFill="1" applyBorder="1" applyAlignment="1">
      <alignment horizontal="justify" vertical="center" wrapText="1"/>
    </xf>
    <xf numFmtId="0" fontId="5" fillId="10" borderId="40" xfId="5" applyFont="1" applyFill="1" applyBorder="1" applyAlignment="1"/>
    <xf numFmtId="0" fontId="5" fillId="10" borderId="60" xfId="5" applyFont="1" applyFill="1" applyBorder="1" applyAlignment="1">
      <alignment horizontal="center"/>
    </xf>
    <xf numFmtId="0" fontId="5" fillId="10" borderId="48" xfId="5" applyFont="1" applyFill="1" applyBorder="1" applyAlignment="1"/>
    <xf numFmtId="0" fontId="5" fillId="10" borderId="23" xfId="5" applyFont="1" applyFill="1" applyBorder="1" applyAlignment="1"/>
    <xf numFmtId="0" fontId="5" fillId="10" borderId="71" xfId="5" applyFont="1" applyFill="1" applyBorder="1" applyAlignment="1">
      <alignment horizontal="center"/>
    </xf>
    <xf numFmtId="0" fontId="10" fillId="6" borderId="55" xfId="5" applyFont="1" applyFill="1" applyBorder="1" applyAlignment="1">
      <alignment horizontal="center"/>
    </xf>
    <xf numFmtId="0" fontId="5" fillId="10" borderId="57" xfId="5" applyFont="1" applyFill="1" applyBorder="1" applyAlignment="1">
      <alignment horizontal="left"/>
    </xf>
    <xf numFmtId="0" fontId="5" fillId="10" borderId="40" xfId="5" applyFont="1" applyFill="1" applyBorder="1" applyAlignment="1">
      <alignment horizontal="left"/>
    </xf>
    <xf numFmtId="0" fontId="5" fillId="10" borderId="58" xfId="5" applyFont="1" applyFill="1" applyBorder="1" applyAlignment="1">
      <alignment horizontal="left"/>
    </xf>
    <xf numFmtId="167" fontId="5" fillId="10" borderId="60" xfId="5" applyNumberFormat="1" applyFont="1" applyFill="1" applyBorder="1" applyAlignment="1">
      <alignment horizontal="right"/>
    </xf>
    <xf numFmtId="167" fontId="5" fillId="10" borderId="58" xfId="5" applyNumberFormat="1" applyFont="1" applyFill="1" applyBorder="1" applyAlignment="1">
      <alignment horizontal="right"/>
    </xf>
    <xf numFmtId="0" fontId="5" fillId="10" borderId="16" xfId="5" applyFont="1" applyFill="1" applyBorder="1" applyAlignment="1">
      <alignment horizontal="left"/>
    </xf>
    <xf numFmtId="0" fontId="5" fillId="10" borderId="49" xfId="5" applyFont="1" applyFill="1" applyBorder="1" applyAlignment="1">
      <alignment horizontal="center"/>
    </xf>
    <xf numFmtId="0" fontId="5" fillId="2" borderId="12" xfId="5" applyFont="1" applyFill="1" applyBorder="1" applyAlignment="1">
      <alignment horizontal="center"/>
    </xf>
    <xf numFmtId="0" fontId="5" fillId="2" borderId="34" xfId="5" applyFont="1" applyFill="1" applyBorder="1" applyAlignment="1">
      <alignment horizontal="center"/>
    </xf>
    <xf numFmtId="0" fontId="5" fillId="0" borderId="0" xfId="5" applyFont="1" applyFill="1" applyBorder="1" applyAlignment="1">
      <alignment horizontal="center" vertical="top"/>
    </xf>
    <xf numFmtId="0" fontId="10" fillId="0" borderId="38" xfId="5" applyFont="1" applyBorder="1" applyAlignment="1">
      <alignment horizontal="justify" vertical="center" wrapText="1"/>
    </xf>
    <xf numFmtId="0" fontId="10" fillId="0" borderId="0" xfId="5" applyFont="1" applyBorder="1" applyAlignment="1">
      <alignment horizontal="justify" vertical="center" wrapText="1"/>
    </xf>
    <xf numFmtId="0" fontId="10" fillId="0" borderId="39" xfId="5" applyFont="1" applyBorder="1" applyAlignment="1">
      <alignment horizontal="justify" vertical="center" wrapText="1"/>
    </xf>
    <xf numFmtId="0" fontId="5" fillId="10" borderId="1" xfId="5" applyFont="1" applyFill="1" applyBorder="1" applyAlignment="1">
      <alignment horizontal="center"/>
    </xf>
    <xf numFmtId="0" fontId="5" fillId="10" borderId="18" xfId="5" applyFont="1" applyFill="1" applyBorder="1" applyAlignment="1">
      <alignment horizontal="center"/>
    </xf>
    <xf numFmtId="0" fontId="5" fillId="10" borderId="51" xfId="5" applyFont="1" applyFill="1" applyBorder="1" applyAlignment="1"/>
    <xf numFmtId="0" fontId="5" fillId="10" borderId="16" xfId="5" applyFont="1" applyFill="1" applyBorder="1" applyAlignment="1"/>
    <xf numFmtId="0" fontId="5" fillId="10" borderId="14" xfId="5" applyFont="1" applyFill="1" applyBorder="1" applyAlignment="1">
      <alignment horizontal="center"/>
    </xf>
    <xf numFmtId="2" fontId="5" fillId="10" borderId="15" xfId="5" applyNumberFormat="1" applyFont="1" applyFill="1" applyBorder="1" applyAlignment="1">
      <alignment horizontal="right"/>
    </xf>
    <xf numFmtId="2" fontId="5" fillId="10" borderId="61" xfId="5" applyNumberFormat="1" applyFont="1" applyFill="1" applyBorder="1" applyAlignment="1">
      <alignment horizontal="right"/>
    </xf>
    <xf numFmtId="0" fontId="5" fillId="10" borderId="57" xfId="5" applyFont="1" applyFill="1" applyBorder="1" applyAlignment="1">
      <alignment horizontal="left"/>
    </xf>
    <xf numFmtId="0" fontId="5" fillId="10" borderId="40" xfId="5" applyFont="1" applyFill="1" applyBorder="1" applyAlignment="1">
      <alignment horizontal="left"/>
    </xf>
    <xf numFmtId="0" fontId="5" fillId="2" borderId="12" xfId="5" applyFont="1" applyFill="1" applyBorder="1" applyAlignment="1">
      <alignment horizontal="center"/>
    </xf>
    <xf numFmtId="0" fontId="5" fillId="2" borderId="34" xfId="5" applyFont="1" applyFill="1" applyBorder="1" applyAlignment="1">
      <alignment horizontal="center"/>
    </xf>
    <xf numFmtId="0" fontId="5" fillId="0" borderId="0" xfId="5" applyFont="1" applyFill="1" applyBorder="1" applyAlignment="1">
      <alignment horizontal="center" vertical="top"/>
    </xf>
    <xf numFmtId="0" fontId="10" fillId="6" borderId="43" xfId="5" applyFont="1" applyFill="1" applyBorder="1" applyAlignment="1">
      <alignment horizontal="center"/>
    </xf>
    <xf numFmtId="0" fontId="10" fillId="6" borderId="44" xfId="5" applyFont="1" applyFill="1" applyBorder="1" applyAlignment="1">
      <alignment horizontal="center"/>
    </xf>
    <xf numFmtId="0" fontId="10" fillId="6" borderId="55" xfId="5" applyFont="1" applyFill="1" applyBorder="1" applyAlignment="1">
      <alignment horizontal="center"/>
    </xf>
    <xf numFmtId="0" fontId="5" fillId="10" borderId="16" xfId="5" applyFont="1" applyFill="1" applyBorder="1" applyAlignment="1">
      <alignment horizontal="left"/>
    </xf>
    <xf numFmtId="0" fontId="5" fillId="10" borderId="40" xfId="5" applyFont="1" applyFill="1" applyBorder="1" applyAlignment="1"/>
    <xf numFmtId="0" fontId="5" fillId="10" borderId="60" xfId="5" applyFont="1" applyFill="1" applyBorder="1" applyAlignment="1">
      <alignment horizontal="center"/>
    </xf>
    <xf numFmtId="0" fontId="5" fillId="10" borderId="48" xfId="5" applyFont="1" applyFill="1" applyBorder="1" applyAlignment="1"/>
    <xf numFmtId="0" fontId="5" fillId="10" borderId="23" xfId="5" applyFont="1" applyFill="1" applyBorder="1" applyAlignment="1"/>
    <xf numFmtId="0" fontId="10" fillId="6" borderId="45" xfId="5" applyFont="1" applyFill="1" applyBorder="1" applyAlignment="1">
      <alignment horizontal="center" wrapText="1"/>
    </xf>
    <xf numFmtId="0" fontId="10" fillId="0" borderId="38" xfId="5" applyFont="1" applyFill="1" applyBorder="1" applyAlignment="1">
      <alignment horizontal="justify" vertical="center" wrapText="1"/>
    </xf>
    <xf numFmtId="0" fontId="10" fillId="0" borderId="0" xfId="5" applyFont="1" applyFill="1" applyBorder="1" applyAlignment="1">
      <alignment horizontal="justify" vertical="center" wrapText="1"/>
    </xf>
    <xf numFmtId="0" fontId="10" fillId="0" borderId="39" xfId="5" applyFont="1" applyFill="1" applyBorder="1" applyAlignment="1">
      <alignment horizontal="justify" vertical="center" wrapText="1"/>
    </xf>
    <xf numFmtId="0" fontId="10" fillId="0" borderId="38" xfId="5" applyFont="1" applyBorder="1" applyAlignment="1">
      <alignment horizontal="justify" vertical="center" wrapText="1"/>
    </xf>
    <xf numFmtId="0" fontId="10" fillId="0" borderId="0" xfId="5" applyFont="1" applyBorder="1" applyAlignment="1">
      <alignment horizontal="justify" vertical="center" wrapText="1"/>
    </xf>
    <xf numFmtId="0" fontId="10" fillId="0" borderId="39" xfId="5" applyFont="1" applyBorder="1" applyAlignment="1">
      <alignment horizontal="justify" vertical="center" wrapText="1"/>
    </xf>
    <xf numFmtId="0" fontId="5" fillId="10" borderId="1" xfId="5" applyFont="1" applyFill="1" applyBorder="1" applyAlignment="1">
      <alignment horizontal="center"/>
    </xf>
    <xf numFmtId="167" fontId="14" fillId="10" borderId="60" xfId="5" applyNumberFormat="1" applyFont="1" applyFill="1" applyBorder="1" applyAlignment="1">
      <alignment horizontal="right"/>
    </xf>
    <xf numFmtId="167" fontId="14" fillId="10" borderId="58" xfId="5" applyNumberFormat="1" applyFont="1" applyFill="1" applyBorder="1" applyAlignment="1">
      <alignment horizontal="right"/>
    </xf>
    <xf numFmtId="0" fontId="5" fillId="10" borderId="51" xfId="5" applyFont="1" applyFill="1" applyBorder="1" applyAlignment="1"/>
    <xf numFmtId="0" fontId="5" fillId="10" borderId="16" xfId="5" applyFont="1" applyFill="1" applyBorder="1" applyAlignment="1"/>
    <xf numFmtId="0" fontId="5" fillId="10" borderId="14" xfId="5" applyFont="1" applyFill="1" applyBorder="1" applyAlignment="1">
      <alignment horizontal="center"/>
    </xf>
    <xf numFmtId="2" fontId="5" fillId="10" borderId="15" xfId="5" applyNumberFormat="1" applyFont="1" applyFill="1" applyBorder="1" applyAlignment="1">
      <alignment horizontal="right"/>
    </xf>
    <xf numFmtId="2" fontId="5" fillId="10" borderId="61" xfId="5" applyNumberFormat="1" applyFont="1" applyFill="1" applyBorder="1" applyAlignment="1">
      <alignment horizontal="right"/>
    </xf>
    <xf numFmtId="2" fontId="5" fillId="10" borderId="11" xfId="5" applyNumberFormat="1" applyFont="1" applyFill="1" applyBorder="1" applyAlignment="1">
      <alignment horizontal="right"/>
    </xf>
    <xf numFmtId="43" fontId="5" fillId="0" borderId="58" xfId="13" applyFont="1" applyFill="1" applyBorder="1" applyAlignment="1" applyProtection="1">
      <alignment horizontal="right" vertical="top" wrapText="1"/>
    </xf>
    <xf numFmtId="0" fontId="0" fillId="0" borderId="60" xfId="0" applyFill="1" applyBorder="1" applyAlignment="1">
      <alignment horizontal="left"/>
    </xf>
    <xf numFmtId="0" fontId="15" fillId="0" borderId="0" xfId="5" applyFill="1" applyAlignment="1" applyProtection="1">
      <alignment vertical="center"/>
    </xf>
    <xf numFmtId="4" fontId="14" fillId="0" borderId="73" xfId="3" applyNumberFormat="1" applyFont="1" applyFill="1" applyBorder="1"/>
    <xf numFmtId="43" fontId="14" fillId="0" borderId="0" xfId="8" applyFont="1" applyFill="1" applyBorder="1" applyAlignment="1" applyProtection="1">
      <alignment horizontal="right" vertical="top" wrapText="1"/>
    </xf>
    <xf numFmtId="0" fontId="10" fillId="6" borderId="36" xfId="5" applyFont="1" applyFill="1" applyBorder="1" applyAlignment="1">
      <alignment horizontal="center" vertical="center"/>
    </xf>
    <xf numFmtId="0" fontId="10" fillId="6" borderId="26" xfId="5" applyFont="1" applyFill="1" applyBorder="1" applyAlignment="1">
      <alignment horizontal="center" vertical="center"/>
    </xf>
    <xf numFmtId="0" fontId="10" fillId="6" borderId="88" xfId="5" applyFont="1" applyFill="1" applyBorder="1" applyAlignment="1">
      <alignment horizontal="center" vertical="center"/>
    </xf>
    <xf numFmtId="0" fontId="10" fillId="6" borderId="88" xfId="5" applyFont="1" applyFill="1" applyBorder="1" applyAlignment="1">
      <alignment horizontal="center" vertical="center" wrapText="1"/>
    </xf>
    <xf numFmtId="0" fontId="10" fillId="6" borderId="26" xfId="5" applyFont="1" applyFill="1" applyBorder="1" applyAlignment="1">
      <alignment horizontal="center" vertical="center" wrapText="1"/>
    </xf>
    <xf numFmtId="0" fontId="10" fillId="6" borderId="89" xfId="5" applyFont="1" applyFill="1" applyBorder="1" applyAlignment="1">
      <alignment horizontal="center" vertical="center"/>
    </xf>
    <xf numFmtId="0" fontId="0" fillId="0" borderId="36" xfId="0" applyBorder="1"/>
    <xf numFmtId="0" fontId="0" fillId="0" borderId="26" xfId="0" applyBorder="1"/>
    <xf numFmtId="0" fontId="14" fillId="10" borderId="54" xfId="5" applyFont="1" applyFill="1" applyBorder="1" applyAlignment="1">
      <alignment horizontal="center"/>
    </xf>
    <xf numFmtId="2" fontId="14" fillId="14" borderId="44" xfId="5" applyNumberFormat="1" applyFont="1" applyFill="1" applyBorder="1"/>
    <xf numFmtId="2" fontId="14" fillId="10" borderId="54" xfId="5" applyNumberFormat="1" applyFont="1" applyFill="1" applyBorder="1"/>
    <xf numFmtId="166" fontId="14" fillId="10" borderId="56" xfId="5" applyNumberFormat="1" applyFont="1" applyFill="1" applyBorder="1"/>
    <xf numFmtId="2" fontId="14" fillId="14" borderId="54" xfId="5" applyNumberFormat="1" applyFont="1" applyFill="1" applyBorder="1"/>
    <xf numFmtId="0" fontId="10" fillId="7" borderId="88" xfId="5" applyFont="1" applyFill="1" applyBorder="1" applyAlignment="1">
      <alignment horizontal="center"/>
    </xf>
    <xf numFmtId="0" fontId="10" fillId="7" borderId="89" xfId="5" applyFont="1" applyFill="1" applyBorder="1" applyAlignment="1">
      <alignment horizontal="center"/>
    </xf>
    <xf numFmtId="0" fontId="12" fillId="10" borderId="55" xfId="5" applyFont="1" applyFill="1" applyBorder="1" applyAlignment="1">
      <alignment horizontal="center"/>
    </xf>
    <xf numFmtId="0" fontId="12" fillId="10" borderId="45" xfId="5" applyFont="1" applyFill="1" applyBorder="1" applyAlignment="1">
      <alignment horizontal="center"/>
    </xf>
    <xf numFmtId="166" fontId="14" fillId="10" borderId="54" xfId="5" applyNumberFormat="1" applyFont="1" applyFill="1" applyBorder="1" applyAlignment="1">
      <alignment horizontal="right"/>
    </xf>
    <xf numFmtId="167" fontId="14" fillId="10" borderId="55" xfId="5" applyNumberFormat="1" applyFont="1" applyFill="1" applyBorder="1" applyAlignment="1">
      <alignment horizontal="right"/>
    </xf>
    <xf numFmtId="167" fontId="14" fillId="10" borderId="45" xfId="5" applyNumberFormat="1" applyFont="1" applyFill="1" applyBorder="1" applyAlignment="1">
      <alignment horizontal="right"/>
    </xf>
    <xf numFmtId="166" fontId="14" fillId="10" borderId="56" xfId="5" applyNumberFormat="1" applyFont="1" applyFill="1" applyBorder="1" applyAlignment="1">
      <alignment horizontal="right"/>
    </xf>
    <xf numFmtId="4" fontId="14" fillId="10" borderId="72" xfId="3" applyNumberFormat="1" applyFont="1" applyFill="1" applyBorder="1"/>
    <xf numFmtId="0" fontId="0" fillId="0" borderId="83" xfId="0" applyFill="1" applyBorder="1" applyAlignment="1">
      <alignment horizontal="center"/>
    </xf>
    <xf numFmtId="0" fontId="0" fillId="0" borderId="82" xfId="0" applyBorder="1" applyAlignment="1">
      <alignment horizontal="center" vertical="center" wrapText="1"/>
    </xf>
    <xf numFmtId="0" fontId="0" fillId="0" borderId="63" xfId="0" applyBorder="1"/>
    <xf numFmtId="0" fontId="0" fillId="0" borderId="63" xfId="0" applyBorder="1" applyAlignment="1">
      <alignment horizontal="center"/>
    </xf>
    <xf numFmtId="167" fontId="0" fillId="0" borderId="63" xfId="0" applyNumberFormat="1" applyBorder="1" applyAlignment="1">
      <alignment horizontal="center"/>
    </xf>
    <xf numFmtId="165" fontId="0" fillId="0" borderId="63" xfId="1" applyNumberFormat="1" applyFont="1" applyBorder="1" applyAlignment="1">
      <alignment horizontal="center"/>
    </xf>
    <xf numFmtId="0" fontId="0" fillId="0" borderId="64" xfId="0" applyBorder="1"/>
    <xf numFmtId="0" fontId="0" fillId="0" borderId="78" xfId="0" applyFill="1" applyBorder="1" applyAlignment="1">
      <alignment horizontal="center" vertical="center"/>
    </xf>
    <xf numFmtId="0" fontId="0" fillId="0" borderId="1" xfId="0" applyBorder="1" applyAlignment="1">
      <alignment horizontal="center" vertical="center"/>
    </xf>
    <xf numFmtId="167" fontId="0" fillId="0" borderId="1" xfId="0" applyNumberFormat="1" applyBorder="1" applyAlignment="1">
      <alignment horizontal="center" vertical="center"/>
    </xf>
    <xf numFmtId="165" fontId="0" fillId="0" borderId="1" xfId="1" applyNumberFormat="1" applyFont="1" applyBorder="1" applyAlignment="1">
      <alignment horizontal="center" vertical="center"/>
    </xf>
    <xf numFmtId="0" fontId="0" fillId="0" borderId="72" xfId="0" applyBorder="1" applyAlignment="1">
      <alignment vertical="center"/>
    </xf>
    <xf numFmtId="0" fontId="0" fillId="0" borderId="0" xfId="0" applyAlignment="1">
      <alignment vertical="center"/>
    </xf>
    <xf numFmtId="0" fontId="0" fillId="13" borderId="1" xfId="0" applyFill="1" applyBorder="1" applyAlignment="1">
      <alignment horizontal="center" vertical="center" wrapText="1"/>
    </xf>
    <xf numFmtId="165" fontId="0" fillId="13" borderId="1" xfId="1" applyNumberFormat="1" applyFont="1" applyFill="1" applyBorder="1" applyAlignment="1">
      <alignment horizontal="center"/>
    </xf>
    <xf numFmtId="165" fontId="0" fillId="13" borderId="1" xfId="1" applyNumberFormat="1" applyFont="1" applyFill="1" applyBorder="1" applyAlignment="1">
      <alignment horizontal="center" vertical="center" wrapText="1"/>
    </xf>
    <xf numFmtId="165" fontId="0" fillId="13" borderId="1" xfId="1" applyNumberFormat="1" applyFont="1" applyFill="1" applyBorder="1"/>
    <xf numFmtId="0" fontId="0" fillId="0" borderId="72" xfId="0" applyBorder="1" applyAlignment="1">
      <alignment vertical="center" wrapText="1"/>
    </xf>
    <xf numFmtId="0" fontId="0" fillId="0" borderId="0" xfId="0" applyAlignment="1">
      <alignment vertical="center" wrapText="1"/>
    </xf>
    <xf numFmtId="165" fontId="0" fillId="13" borderId="1" xfId="1" applyNumberFormat="1" applyFont="1" applyFill="1" applyBorder="1" applyAlignment="1">
      <alignment vertical="center"/>
    </xf>
    <xf numFmtId="165" fontId="0" fillId="13" borderId="63" xfId="1" applyNumberFormat="1" applyFont="1" applyFill="1" applyBorder="1"/>
    <xf numFmtId="0" fontId="0" fillId="0" borderId="57" xfId="0" applyBorder="1"/>
    <xf numFmtId="164" fontId="2" fillId="0" borderId="54" xfId="1" applyFont="1" applyBorder="1" applyAlignment="1">
      <alignment horizontal="center" vertical="center"/>
    </xf>
    <xf numFmtId="164" fontId="2" fillId="0" borderId="71" xfId="1" applyFont="1" applyBorder="1" applyAlignment="1">
      <alignment horizontal="center" vertical="center"/>
    </xf>
    <xf numFmtId="0" fontId="2" fillId="0" borderId="54" xfId="0" applyFont="1" applyBorder="1" applyAlignment="1">
      <alignment horizontal="center" vertical="center"/>
    </xf>
    <xf numFmtId="0" fontId="2" fillId="0" borderId="71" xfId="0" applyFont="1" applyBorder="1" applyAlignment="1">
      <alignment horizontal="center" vertical="center"/>
    </xf>
    <xf numFmtId="0" fontId="2" fillId="0" borderId="56" xfId="0" applyFont="1" applyBorder="1" applyAlignment="1">
      <alignment horizontal="center" vertical="center"/>
    </xf>
    <xf numFmtId="0" fontId="2" fillId="0" borderId="75" xfId="0" applyFont="1" applyBorder="1" applyAlignment="1">
      <alignment horizontal="center" vertical="center"/>
    </xf>
    <xf numFmtId="0" fontId="20" fillId="0" borderId="0" xfId="0" applyFont="1" applyAlignment="1">
      <alignment horizontal="center"/>
    </xf>
    <xf numFmtId="0" fontId="19" fillId="0" borderId="0" xfId="0" applyFont="1" applyAlignment="1">
      <alignment horizontal="center"/>
    </xf>
    <xf numFmtId="0" fontId="3" fillId="0" borderId="0" xfId="0" applyFont="1" applyAlignment="1">
      <alignment horizontal="center" vertical="center"/>
    </xf>
    <xf numFmtId="0" fontId="18" fillId="0" borderId="0" xfId="0" applyFont="1" applyAlignment="1">
      <alignment horizontal="center" vertical="center" wrapText="1"/>
    </xf>
    <xf numFmtId="0" fontId="21" fillId="0" borderId="0" xfId="0" applyFont="1" applyAlignment="1">
      <alignment horizontal="center"/>
    </xf>
    <xf numFmtId="0" fontId="2" fillId="0" borderId="77" xfId="0" applyFont="1" applyBorder="1" applyAlignment="1">
      <alignment horizontal="center" vertical="center"/>
    </xf>
    <xf numFmtId="0" fontId="2" fillId="0" borderId="79" xfId="0" applyFont="1" applyBorder="1" applyAlignment="1">
      <alignment horizontal="center" vertical="center"/>
    </xf>
    <xf numFmtId="0" fontId="2" fillId="0" borderId="54" xfId="0" applyFont="1" applyBorder="1" applyAlignment="1">
      <alignment horizontal="center"/>
    </xf>
    <xf numFmtId="0" fontId="2" fillId="0" borderId="80" xfId="0" applyFont="1" applyBorder="1" applyAlignment="1">
      <alignment horizontal="right"/>
    </xf>
    <xf numFmtId="0" fontId="2" fillId="0" borderId="18" xfId="0" applyFont="1" applyBorder="1" applyAlignment="1">
      <alignment horizontal="right"/>
    </xf>
    <xf numFmtId="0" fontId="2" fillId="0" borderId="78" xfId="0" applyFont="1" applyBorder="1" applyAlignment="1">
      <alignment horizontal="right"/>
    </xf>
    <xf numFmtId="0" fontId="2" fillId="0" borderId="1" xfId="0" applyFont="1" applyBorder="1" applyAlignment="1">
      <alignment horizontal="right"/>
    </xf>
    <xf numFmtId="0" fontId="2" fillId="0" borderId="79" xfId="0" applyFont="1" applyBorder="1" applyAlignment="1">
      <alignment horizontal="right"/>
    </xf>
    <xf numFmtId="0" fontId="2" fillId="0" borderId="71" xfId="0" applyFont="1" applyBorder="1" applyAlignment="1">
      <alignment horizontal="right"/>
    </xf>
    <xf numFmtId="0" fontId="5" fillId="16" borderId="86" xfId="2" applyFont="1" applyFill="1" applyBorder="1" applyAlignment="1">
      <alignment horizontal="center" vertical="center"/>
    </xf>
    <xf numFmtId="0" fontId="5" fillId="16" borderId="26" xfId="2" applyFont="1" applyFill="1" applyBorder="1" applyAlignment="1">
      <alignment horizontal="center" vertical="center"/>
    </xf>
    <xf numFmtId="0" fontId="5" fillId="16" borderId="37" xfId="2" applyFont="1" applyFill="1" applyBorder="1" applyAlignment="1">
      <alignment horizontal="center" vertical="center"/>
    </xf>
    <xf numFmtId="0" fontId="5" fillId="16" borderId="11" xfId="2" applyFont="1" applyFill="1" applyBorder="1" applyAlignment="1">
      <alignment horizontal="center" vertical="center"/>
    </xf>
    <xf numFmtId="0" fontId="5" fillId="16" borderId="12" xfId="2" applyFont="1" applyFill="1" applyBorder="1" applyAlignment="1">
      <alignment horizontal="center" vertical="center"/>
    </xf>
    <xf numFmtId="0" fontId="5" fillId="16" borderId="41" xfId="2" applyFont="1" applyFill="1" applyBorder="1" applyAlignment="1">
      <alignment horizontal="center" vertical="center"/>
    </xf>
    <xf numFmtId="0" fontId="10" fillId="16" borderId="9" xfId="5" applyFont="1" applyFill="1" applyBorder="1" applyAlignment="1">
      <alignment horizontal="center"/>
    </xf>
    <xf numFmtId="0" fontId="10" fillId="16" borderId="0" xfId="5" applyFont="1" applyFill="1" applyBorder="1" applyAlignment="1">
      <alignment horizontal="center"/>
    </xf>
    <xf numFmtId="0" fontId="10" fillId="16" borderId="10" xfId="5" applyFont="1" applyFill="1" applyBorder="1" applyAlignment="1">
      <alignment horizontal="center"/>
    </xf>
    <xf numFmtId="0" fontId="5" fillId="16" borderId="14" xfId="2" applyFont="1" applyFill="1" applyBorder="1" applyAlignment="1">
      <alignment horizontal="left" vertical="center"/>
    </xf>
    <xf numFmtId="0" fontId="5" fillId="16" borderId="18" xfId="5" applyFont="1" applyFill="1" applyBorder="1" applyAlignment="1">
      <alignment horizontal="left" vertical="center"/>
    </xf>
    <xf numFmtId="0" fontId="5" fillId="16" borderId="15" xfId="2" applyFont="1" applyFill="1" applyBorder="1" applyAlignment="1">
      <alignment horizontal="center" vertical="center"/>
    </xf>
    <xf numFmtId="0" fontId="5" fillId="16" borderId="16" xfId="2" applyFont="1" applyFill="1" applyBorder="1" applyAlignment="1">
      <alignment horizontal="center" vertical="center"/>
    </xf>
    <xf numFmtId="0" fontId="5" fillId="16" borderId="52" xfId="2" applyFont="1" applyFill="1" applyBorder="1" applyAlignment="1">
      <alignment horizontal="center" vertical="center"/>
    </xf>
    <xf numFmtId="0" fontId="5" fillId="16" borderId="11" xfId="5" applyFont="1" applyFill="1" applyBorder="1" applyAlignment="1">
      <alignment horizontal="center" vertical="center"/>
    </xf>
    <xf numFmtId="0" fontId="5" fillId="16" borderId="12" xfId="5" applyFont="1" applyFill="1" applyBorder="1" applyAlignment="1">
      <alignment horizontal="center" vertical="center"/>
    </xf>
    <xf numFmtId="0" fontId="5" fillId="16" borderId="41" xfId="5" applyFont="1" applyFill="1" applyBorder="1" applyAlignment="1">
      <alignment horizontal="center" vertical="center"/>
    </xf>
    <xf numFmtId="0" fontId="10" fillId="15" borderId="38" xfId="5" applyFont="1" applyFill="1" applyBorder="1" applyAlignment="1">
      <alignment horizontal="right" vertical="center"/>
    </xf>
    <xf numFmtId="0" fontId="10" fillId="15" borderId="0" xfId="5" applyFont="1" applyFill="1" applyBorder="1" applyAlignment="1">
      <alignment horizontal="right" vertical="center"/>
    </xf>
    <xf numFmtId="0" fontId="10" fillId="15" borderId="0" xfId="5" applyFont="1" applyFill="1" applyBorder="1" applyAlignment="1">
      <alignment horizontal="center" vertical="center"/>
    </xf>
    <xf numFmtId="0" fontId="5" fillId="15" borderId="87" xfId="5" applyFont="1" applyFill="1" applyBorder="1" applyAlignment="1">
      <alignment horizontal="center"/>
    </xf>
    <xf numFmtId="0" fontId="5" fillId="15" borderId="85" xfId="5" applyFont="1" applyFill="1" applyBorder="1" applyAlignment="1">
      <alignment horizontal="center"/>
    </xf>
    <xf numFmtId="0" fontId="5" fillId="15" borderId="83" xfId="5" applyFont="1" applyFill="1" applyBorder="1" applyAlignment="1">
      <alignment horizontal="center"/>
    </xf>
    <xf numFmtId="0" fontId="10" fillId="16" borderId="86" xfId="5" applyFont="1" applyFill="1" applyBorder="1" applyAlignment="1">
      <alignment horizontal="center"/>
    </xf>
    <xf numFmtId="0" fontId="10" fillId="16" borderId="26" xfId="5" applyFont="1" applyFill="1" applyBorder="1" applyAlignment="1">
      <alignment horizontal="center"/>
    </xf>
    <xf numFmtId="0" fontId="10" fillId="16" borderId="74" xfId="5" applyFont="1" applyFill="1" applyBorder="1" applyAlignment="1">
      <alignment horizontal="center"/>
    </xf>
    <xf numFmtId="0" fontId="5" fillId="16" borderId="54" xfId="2" applyFont="1" applyFill="1" applyBorder="1" applyAlignment="1">
      <alignment horizontal="left" vertical="center"/>
    </xf>
    <xf numFmtId="0" fontId="5" fillId="16" borderId="1" xfId="2" applyFont="1" applyFill="1" applyBorder="1" applyAlignment="1">
      <alignment horizontal="left" vertical="center"/>
    </xf>
    <xf numFmtId="0" fontId="5" fillId="16" borderId="63" xfId="2" applyFont="1" applyFill="1" applyBorder="1" applyAlignment="1">
      <alignment horizontal="left" vertical="center"/>
    </xf>
    <xf numFmtId="0" fontId="5" fillId="16" borderId="14" xfId="2" applyFont="1" applyFill="1" applyBorder="1" applyAlignment="1">
      <alignment horizontal="center" vertical="center"/>
    </xf>
    <xf numFmtId="0" fontId="5" fillId="16" borderId="63" xfId="2" applyFont="1" applyFill="1" applyBorder="1" applyAlignment="1">
      <alignment horizontal="center" vertical="center"/>
    </xf>
    <xf numFmtId="0" fontId="5" fillId="16" borderId="84" xfId="2" applyFont="1" applyFill="1" applyBorder="1" applyAlignment="1">
      <alignment horizontal="center" vertical="center"/>
    </xf>
    <xf numFmtId="0" fontId="5" fillId="16" borderId="64" xfId="2" applyFont="1" applyFill="1" applyBorder="1" applyAlignment="1">
      <alignment horizontal="center" vertical="center"/>
    </xf>
    <xf numFmtId="0" fontId="10" fillId="16" borderId="82" xfId="5" applyFont="1" applyFill="1" applyBorder="1" applyAlignment="1">
      <alignment horizontal="center"/>
    </xf>
    <xf numFmtId="0" fontId="10" fillId="16" borderId="34" xfId="5" applyFont="1" applyFill="1" applyBorder="1" applyAlignment="1">
      <alignment horizontal="center"/>
    </xf>
    <xf numFmtId="0" fontId="10" fillId="16" borderId="81" xfId="5" applyFont="1" applyFill="1" applyBorder="1" applyAlignment="1">
      <alignment horizontal="center"/>
    </xf>
    <xf numFmtId="0" fontId="5" fillId="10" borderId="57" xfId="5" applyFont="1" applyFill="1" applyBorder="1" applyAlignment="1">
      <alignment horizontal="left"/>
    </xf>
    <xf numFmtId="0" fontId="5" fillId="10" borderId="40" xfId="5" applyFont="1" applyFill="1" applyBorder="1" applyAlignment="1">
      <alignment horizontal="left"/>
    </xf>
    <xf numFmtId="0" fontId="5" fillId="10" borderId="58" xfId="5" applyFont="1" applyFill="1" applyBorder="1" applyAlignment="1">
      <alignment horizontal="left"/>
    </xf>
    <xf numFmtId="0" fontId="5" fillId="2" borderId="12" xfId="5" applyFont="1" applyFill="1" applyBorder="1" applyAlignment="1">
      <alignment horizontal="center"/>
    </xf>
    <xf numFmtId="0" fontId="5" fillId="2" borderId="34" xfId="5" applyFont="1" applyFill="1" applyBorder="1" applyAlignment="1">
      <alignment horizontal="center"/>
    </xf>
    <xf numFmtId="0" fontId="5" fillId="2" borderId="35" xfId="5" applyFont="1" applyFill="1" applyBorder="1" applyAlignment="1">
      <alignment horizontal="center"/>
    </xf>
    <xf numFmtId="0" fontId="5" fillId="0" borderId="0" xfId="5" applyFont="1" applyFill="1" applyBorder="1" applyAlignment="1">
      <alignment horizontal="center" vertical="top"/>
    </xf>
    <xf numFmtId="0" fontId="5" fillId="0" borderId="16" xfId="5" applyFont="1" applyFill="1" applyBorder="1" applyAlignment="1">
      <alignment horizontal="center" vertical="top"/>
    </xf>
    <xf numFmtId="0" fontId="10" fillId="11" borderId="78" xfId="5" applyFont="1" applyFill="1" applyBorder="1" applyAlignment="1" applyProtection="1">
      <alignment horizontal="center"/>
      <protection locked="0"/>
    </xf>
    <xf numFmtId="0" fontId="10" fillId="11" borderId="1" xfId="5" applyFont="1" applyFill="1" applyBorder="1" applyAlignment="1" applyProtection="1">
      <alignment horizontal="center"/>
      <protection locked="0"/>
    </xf>
    <xf numFmtId="0" fontId="10" fillId="11" borderId="72" xfId="5" applyFont="1" applyFill="1" applyBorder="1" applyAlignment="1" applyProtection="1">
      <alignment horizontal="center"/>
      <protection locked="0"/>
    </xf>
    <xf numFmtId="0" fontId="10" fillId="7" borderId="43" xfId="5" applyFont="1" applyFill="1" applyBorder="1" applyAlignment="1">
      <alignment horizontal="center" vertical="center" wrapText="1"/>
    </xf>
    <xf numFmtId="0" fontId="10" fillId="7" borderId="44" xfId="5" applyFont="1" applyFill="1" applyBorder="1" applyAlignment="1">
      <alignment horizontal="center" vertical="center" wrapText="1"/>
    </xf>
    <xf numFmtId="0" fontId="10" fillId="7" borderId="44" xfId="5" applyFont="1" applyFill="1" applyBorder="1" applyAlignment="1">
      <alignment horizontal="center" vertical="center"/>
    </xf>
    <xf numFmtId="0" fontId="10" fillId="7" borderId="46" xfId="5" applyFont="1" applyFill="1" applyBorder="1" applyAlignment="1">
      <alignment horizontal="center" vertical="center"/>
    </xf>
    <xf numFmtId="0" fontId="10" fillId="7" borderId="43" xfId="5" applyFont="1" applyFill="1" applyBorder="1" applyAlignment="1">
      <alignment horizontal="center"/>
    </xf>
    <xf numFmtId="0" fontId="10" fillId="7" borderId="44" xfId="5" applyFont="1" applyFill="1" applyBorder="1" applyAlignment="1">
      <alignment horizontal="center"/>
    </xf>
    <xf numFmtId="0" fontId="10" fillId="7" borderId="45" xfId="5" applyFont="1" applyFill="1" applyBorder="1" applyAlignment="1">
      <alignment horizontal="center"/>
    </xf>
    <xf numFmtId="0" fontId="10" fillId="7" borderId="11" xfId="5" applyFont="1" applyFill="1" applyBorder="1" applyAlignment="1">
      <alignment horizontal="center"/>
    </xf>
    <xf numFmtId="0" fontId="10" fillId="7" borderId="53" xfId="5" applyFont="1" applyFill="1" applyBorder="1" applyAlignment="1">
      <alignment horizontal="center"/>
    </xf>
    <xf numFmtId="0" fontId="10" fillId="7" borderId="55" xfId="5" applyFont="1" applyFill="1" applyBorder="1" applyAlignment="1">
      <alignment horizontal="center"/>
    </xf>
    <xf numFmtId="0" fontId="10" fillId="6" borderId="43" xfId="5" applyFont="1" applyFill="1" applyBorder="1" applyAlignment="1">
      <alignment horizontal="center"/>
    </xf>
    <xf numFmtId="0" fontId="10" fillId="6" borderId="44" xfId="5" applyFont="1" applyFill="1" applyBorder="1" applyAlignment="1">
      <alignment horizontal="center"/>
    </xf>
    <xf numFmtId="0" fontId="10" fillId="6" borderId="45" xfId="5" applyFont="1" applyFill="1" applyBorder="1" applyAlignment="1">
      <alignment horizontal="center"/>
    </xf>
    <xf numFmtId="0" fontId="10" fillId="6" borderId="55" xfId="5" applyFont="1" applyFill="1" applyBorder="1" applyAlignment="1">
      <alignment horizontal="center"/>
    </xf>
    <xf numFmtId="0" fontId="5" fillId="10" borderId="60" xfId="5" applyFont="1" applyFill="1" applyBorder="1" applyAlignment="1"/>
    <xf numFmtId="0" fontId="5" fillId="10" borderId="58" xfId="5" applyFont="1" applyFill="1" applyBorder="1" applyAlignment="1"/>
    <xf numFmtId="167" fontId="5" fillId="10" borderId="60" xfId="5" applyNumberFormat="1" applyFont="1" applyFill="1" applyBorder="1" applyAlignment="1">
      <alignment horizontal="right"/>
    </xf>
    <xf numFmtId="167" fontId="5" fillId="10" borderId="58" xfId="5" applyNumberFormat="1" applyFont="1" applyFill="1" applyBorder="1" applyAlignment="1">
      <alignment horizontal="right"/>
    </xf>
    <xf numFmtId="0" fontId="5" fillId="10" borderId="16" xfId="5" applyFont="1" applyFill="1" applyBorder="1" applyAlignment="1">
      <alignment horizontal="left"/>
    </xf>
    <xf numFmtId="0" fontId="5" fillId="0" borderId="57" xfId="3" applyFont="1" applyFill="1" applyBorder="1" applyAlignment="1">
      <alignment horizontal="left"/>
    </xf>
    <xf numFmtId="0" fontId="5" fillId="0" borderId="40" xfId="5" applyFont="1" applyFill="1" applyBorder="1"/>
    <xf numFmtId="0" fontId="5" fillId="10" borderId="62" xfId="5" applyFont="1" applyFill="1" applyBorder="1" applyAlignment="1"/>
    <xf numFmtId="0" fontId="5" fillId="10" borderId="49" xfId="5" applyFont="1" applyFill="1" applyBorder="1" applyAlignment="1"/>
    <xf numFmtId="9" fontId="5" fillId="10" borderId="62" xfId="5" applyNumberFormat="1" applyFont="1" applyFill="1" applyBorder="1" applyAlignment="1">
      <alignment horizontal="center"/>
    </xf>
    <xf numFmtId="0" fontId="5" fillId="10" borderId="49" xfId="5" applyFont="1" applyFill="1" applyBorder="1" applyAlignment="1">
      <alignment horizontal="center"/>
    </xf>
    <xf numFmtId="0" fontId="10" fillId="10" borderId="65" xfId="5" applyFont="1" applyFill="1" applyBorder="1" applyAlignment="1">
      <alignment horizontal="right"/>
    </xf>
    <xf numFmtId="0" fontId="10" fillId="10" borderId="66" xfId="5" applyFont="1" applyFill="1" applyBorder="1" applyAlignment="1">
      <alignment horizontal="right"/>
    </xf>
    <xf numFmtId="0" fontId="10" fillId="10" borderId="67" xfId="5" applyFont="1" applyFill="1" applyBorder="1" applyAlignment="1">
      <alignment horizontal="right"/>
    </xf>
    <xf numFmtId="0" fontId="10" fillId="10" borderId="34" xfId="5" applyFont="1" applyFill="1" applyBorder="1" applyAlignment="1">
      <alignment horizontal="right"/>
    </xf>
    <xf numFmtId="0" fontId="10" fillId="10" borderId="35" xfId="5" applyFont="1" applyFill="1" applyBorder="1" applyAlignment="1">
      <alignment horizontal="right"/>
    </xf>
    <xf numFmtId="0" fontId="5" fillId="10" borderId="57" xfId="5" applyFont="1" applyFill="1" applyBorder="1" applyAlignment="1"/>
    <xf numFmtId="0" fontId="5" fillId="10" borderId="40" xfId="5" applyFont="1" applyFill="1" applyBorder="1" applyAlignment="1"/>
    <xf numFmtId="0" fontId="5" fillId="10" borderId="60" xfId="5" applyFont="1" applyFill="1" applyBorder="1" applyAlignment="1">
      <alignment horizontal="center"/>
    </xf>
    <xf numFmtId="0" fontId="5" fillId="10" borderId="58" xfId="5" applyFont="1" applyFill="1" applyBorder="1" applyAlignment="1">
      <alignment horizontal="center"/>
    </xf>
    <xf numFmtId="0" fontId="10" fillId="6" borderId="55" xfId="5" applyFont="1" applyFill="1" applyBorder="1" applyAlignment="1">
      <alignment horizontal="center" vertical="center"/>
    </xf>
    <xf numFmtId="0" fontId="10" fillId="6" borderId="45" xfId="5" applyFont="1" applyFill="1" applyBorder="1" applyAlignment="1">
      <alignment horizontal="center" vertical="center"/>
    </xf>
    <xf numFmtId="166" fontId="5" fillId="10" borderId="60" xfId="5" applyNumberFormat="1" applyFont="1" applyFill="1" applyBorder="1" applyAlignment="1">
      <alignment horizontal="right"/>
    </xf>
    <xf numFmtId="166" fontId="5" fillId="10" borderId="58" xfId="5" applyNumberFormat="1" applyFont="1" applyFill="1" applyBorder="1" applyAlignment="1">
      <alignment horizontal="right"/>
    </xf>
    <xf numFmtId="2" fontId="5" fillId="10" borderId="62" xfId="5" applyNumberFormat="1" applyFont="1" applyFill="1" applyBorder="1" applyAlignment="1">
      <alignment horizontal="right"/>
    </xf>
    <xf numFmtId="2" fontId="5" fillId="10" borderId="49" xfId="5" applyNumberFormat="1" applyFont="1" applyFill="1" applyBorder="1" applyAlignment="1">
      <alignment horizontal="right"/>
    </xf>
    <xf numFmtId="0" fontId="10" fillId="10" borderId="33" xfId="5" applyFont="1" applyFill="1" applyBorder="1" applyAlignment="1">
      <alignment horizontal="right"/>
    </xf>
    <xf numFmtId="0" fontId="10" fillId="11" borderId="43" xfId="5" applyFont="1" applyFill="1" applyBorder="1" applyAlignment="1">
      <alignment horizontal="center" vertical="center"/>
    </xf>
    <xf numFmtId="0" fontId="10" fillId="11" borderId="44" xfId="5" applyFont="1" applyFill="1" applyBorder="1" applyAlignment="1">
      <alignment horizontal="center" vertical="center"/>
    </xf>
    <xf numFmtId="0" fontId="10" fillId="6" borderId="55" xfId="5" applyFont="1" applyFill="1" applyBorder="1" applyAlignment="1">
      <alignment horizontal="center" vertical="center" wrapText="1"/>
    </xf>
    <xf numFmtId="0" fontId="10" fillId="6" borderId="74" xfId="5" applyFont="1" applyFill="1" applyBorder="1" applyAlignment="1">
      <alignment horizontal="center" vertical="center" wrapText="1"/>
    </xf>
    <xf numFmtId="0" fontId="5" fillId="10" borderId="48" xfId="5" applyFont="1" applyFill="1" applyBorder="1" applyAlignment="1"/>
    <xf numFmtId="0" fontId="5" fillId="10" borderId="23" xfId="5" applyFont="1" applyFill="1" applyBorder="1" applyAlignment="1"/>
    <xf numFmtId="0" fontId="5" fillId="10" borderId="71" xfId="5" applyFont="1" applyFill="1" applyBorder="1" applyAlignment="1">
      <alignment horizontal="center"/>
    </xf>
    <xf numFmtId="0" fontId="5" fillId="0" borderId="0" xfId="5" applyFont="1" applyFill="1" applyBorder="1" applyAlignment="1">
      <alignment horizontal="right"/>
    </xf>
    <xf numFmtId="0" fontId="5" fillId="0" borderId="39" xfId="5" applyFont="1" applyFill="1" applyBorder="1" applyAlignment="1">
      <alignment horizontal="right"/>
    </xf>
    <xf numFmtId="0" fontId="5" fillId="0" borderId="34" xfId="5" applyFont="1" applyFill="1" applyBorder="1" applyAlignment="1">
      <alignment horizontal="right"/>
    </xf>
    <xf numFmtId="0" fontId="5" fillId="0" borderId="35" xfId="5" applyFont="1" applyFill="1" applyBorder="1" applyAlignment="1">
      <alignment horizontal="right"/>
    </xf>
    <xf numFmtId="0" fontId="10" fillId="6" borderId="55" xfId="5" applyFont="1" applyFill="1" applyBorder="1" applyAlignment="1">
      <alignment horizontal="center" wrapText="1"/>
    </xf>
    <xf numFmtId="0" fontId="10" fillId="6" borderId="45" xfId="5" applyFont="1" applyFill="1" applyBorder="1" applyAlignment="1">
      <alignment horizontal="center" wrapText="1"/>
    </xf>
    <xf numFmtId="0" fontId="10" fillId="12" borderId="57" xfId="5" applyFont="1" applyFill="1" applyBorder="1" applyAlignment="1"/>
    <xf numFmtId="0" fontId="10" fillId="12" borderId="40" xfId="5" applyFont="1" applyFill="1" applyBorder="1" applyAlignment="1"/>
    <xf numFmtId="43" fontId="5" fillId="10" borderId="60" xfId="13" applyFont="1" applyFill="1" applyBorder="1" applyAlignment="1">
      <alignment horizontal="right"/>
    </xf>
    <xf numFmtId="43" fontId="5" fillId="10" borderId="58" xfId="13" applyFont="1" applyFill="1" applyBorder="1" applyAlignment="1">
      <alignment horizontal="right"/>
    </xf>
    <xf numFmtId="43" fontId="5" fillId="10" borderId="62" xfId="13" applyFont="1" applyFill="1" applyBorder="1" applyAlignment="1">
      <alignment horizontal="right"/>
    </xf>
    <xf numFmtId="43" fontId="5" fillId="10" borderId="49" xfId="13" applyFont="1" applyFill="1" applyBorder="1" applyAlignment="1">
      <alignment horizontal="right"/>
    </xf>
    <xf numFmtId="0" fontId="10" fillId="0" borderId="38" xfId="5" applyFont="1" applyFill="1" applyBorder="1" applyAlignment="1">
      <alignment horizontal="justify" vertical="center" wrapText="1"/>
    </xf>
    <xf numFmtId="0" fontId="10" fillId="0" borderId="0" xfId="5" applyFont="1" applyFill="1" applyBorder="1" applyAlignment="1">
      <alignment horizontal="justify" vertical="center" wrapText="1"/>
    </xf>
    <xf numFmtId="0" fontId="10" fillId="0" borderId="39" xfId="5" applyFont="1" applyFill="1" applyBorder="1" applyAlignment="1">
      <alignment horizontal="justify" vertical="center" wrapText="1"/>
    </xf>
    <xf numFmtId="0" fontId="10" fillId="0" borderId="38" xfId="5" applyFont="1" applyFill="1" applyBorder="1" applyAlignment="1">
      <alignment horizontal="justify" wrapText="1"/>
    </xf>
    <xf numFmtId="0" fontId="10" fillId="0" borderId="0" xfId="5" applyFont="1" applyFill="1" applyBorder="1" applyAlignment="1">
      <alignment horizontal="justify" wrapText="1"/>
    </xf>
    <xf numFmtId="0" fontId="10" fillId="0" borderId="39" xfId="5" applyFont="1" applyFill="1" applyBorder="1" applyAlignment="1">
      <alignment horizontal="justify" wrapText="1"/>
    </xf>
    <xf numFmtId="2" fontId="5" fillId="10" borderId="60" xfId="5" applyNumberFormat="1" applyFont="1" applyFill="1" applyBorder="1" applyAlignment="1">
      <alignment horizontal="right"/>
    </xf>
    <xf numFmtId="2" fontId="5" fillId="10" borderId="58" xfId="5" applyNumberFormat="1" applyFont="1" applyFill="1" applyBorder="1" applyAlignment="1">
      <alignment horizontal="right"/>
    </xf>
    <xf numFmtId="0" fontId="10" fillId="0" borderId="38" xfId="5" applyFont="1" applyBorder="1" applyAlignment="1">
      <alignment horizontal="justify" vertical="center" wrapText="1"/>
    </xf>
    <xf numFmtId="0" fontId="10" fillId="0" borderId="0" xfId="5" applyFont="1" applyBorder="1" applyAlignment="1">
      <alignment horizontal="justify" vertical="center" wrapText="1"/>
    </xf>
    <xf numFmtId="0" fontId="10" fillId="0" borderId="39" xfId="5" applyFont="1" applyBorder="1" applyAlignment="1">
      <alignment horizontal="justify" vertical="center" wrapText="1"/>
    </xf>
    <xf numFmtId="0" fontId="10" fillId="0" borderId="38" xfId="5" applyFont="1" applyBorder="1" applyAlignment="1">
      <alignment horizontal="justify" wrapText="1"/>
    </xf>
    <xf numFmtId="0" fontId="10" fillId="0" borderId="0" xfId="5" applyFont="1" applyBorder="1" applyAlignment="1">
      <alignment horizontal="justify" wrapText="1"/>
    </xf>
    <xf numFmtId="0" fontId="10" fillId="0" borderId="39" xfId="5" applyFont="1" applyBorder="1" applyAlignment="1">
      <alignment horizontal="justify" wrapText="1"/>
    </xf>
    <xf numFmtId="0" fontId="5" fillId="0" borderId="0" xfId="5" applyFont="1" applyBorder="1" applyAlignment="1">
      <alignment horizontal="right"/>
    </xf>
    <xf numFmtId="0" fontId="5" fillId="0" borderId="39" xfId="5" applyFont="1" applyBorder="1" applyAlignment="1">
      <alignment horizontal="right"/>
    </xf>
    <xf numFmtId="0" fontId="5" fillId="0" borderId="34" xfId="5" applyFont="1" applyBorder="1" applyAlignment="1">
      <alignment horizontal="right"/>
    </xf>
    <xf numFmtId="0" fontId="5" fillId="0" borderId="35" xfId="5" applyFont="1" applyBorder="1" applyAlignment="1">
      <alignment horizontal="right"/>
    </xf>
    <xf numFmtId="0" fontId="10" fillId="6" borderId="45" xfId="5" applyFont="1" applyFill="1" applyBorder="1" applyAlignment="1">
      <alignment horizontal="center" vertical="center" wrapText="1"/>
    </xf>
    <xf numFmtId="0" fontId="17" fillId="0" borderId="0" xfId="5" applyFont="1" applyFill="1" applyBorder="1" applyAlignment="1">
      <alignment horizontal="right"/>
    </xf>
    <xf numFmtId="0" fontId="17" fillId="0" borderId="39" xfId="5" applyFont="1" applyFill="1" applyBorder="1" applyAlignment="1">
      <alignment horizontal="right"/>
    </xf>
    <xf numFmtId="0" fontId="17" fillId="0" borderId="34" xfId="5" applyFont="1" applyFill="1" applyBorder="1" applyAlignment="1">
      <alignment horizontal="right"/>
    </xf>
    <xf numFmtId="0" fontId="17" fillId="0" borderId="35" xfId="5" applyFont="1" applyFill="1" applyBorder="1" applyAlignment="1">
      <alignment horizontal="right"/>
    </xf>
    <xf numFmtId="0" fontId="16" fillId="0" borderId="33" xfId="5" applyFont="1" applyFill="1" applyBorder="1" applyAlignment="1">
      <alignment horizontal="left"/>
    </xf>
    <xf numFmtId="0" fontId="16" fillId="0" borderId="34" xfId="5" applyFont="1" applyFill="1" applyBorder="1" applyAlignment="1">
      <alignment horizontal="left"/>
    </xf>
    <xf numFmtId="0" fontId="12" fillId="6" borderId="43" xfId="5" applyFont="1" applyFill="1" applyBorder="1" applyAlignment="1">
      <alignment horizontal="center"/>
    </xf>
    <xf numFmtId="0" fontId="12" fillId="6" borderId="44" xfId="5" applyFont="1" applyFill="1" applyBorder="1" applyAlignment="1">
      <alignment horizontal="center"/>
    </xf>
    <xf numFmtId="0" fontId="12" fillId="6" borderId="55" xfId="5" applyFont="1" applyFill="1" applyBorder="1" applyAlignment="1">
      <alignment horizontal="center" wrapText="1"/>
    </xf>
    <xf numFmtId="0" fontId="12" fillId="6" borderId="45" xfId="5" applyFont="1" applyFill="1" applyBorder="1" applyAlignment="1">
      <alignment horizontal="center" wrapText="1"/>
    </xf>
    <xf numFmtId="43" fontId="14" fillId="10" borderId="60" xfId="8" applyFont="1" applyFill="1" applyBorder="1" applyAlignment="1">
      <alignment horizontal="right"/>
    </xf>
    <xf numFmtId="43" fontId="14" fillId="10" borderId="58" xfId="8" applyFont="1" applyFill="1" applyBorder="1" applyAlignment="1">
      <alignment horizontal="right"/>
    </xf>
    <xf numFmtId="43" fontId="14" fillId="10" borderId="62" xfId="8" applyFont="1" applyFill="1" applyBorder="1" applyAlignment="1">
      <alignment horizontal="right"/>
    </xf>
    <xf numFmtId="43" fontId="14" fillId="10" borderId="49" xfId="8" applyFont="1" applyFill="1" applyBorder="1" applyAlignment="1">
      <alignment horizontal="right"/>
    </xf>
    <xf numFmtId="0" fontId="12" fillId="10" borderId="65" xfId="5" applyFont="1" applyFill="1" applyBorder="1" applyAlignment="1">
      <alignment horizontal="right"/>
    </xf>
    <xf numFmtId="0" fontId="12" fillId="10" borderId="66" xfId="5" applyFont="1" applyFill="1" applyBorder="1" applyAlignment="1">
      <alignment horizontal="right"/>
    </xf>
    <xf numFmtId="0" fontId="12" fillId="10" borderId="67" xfId="5" applyFont="1" applyFill="1" applyBorder="1" applyAlignment="1">
      <alignment horizontal="right"/>
    </xf>
    <xf numFmtId="0" fontId="5" fillId="0" borderId="51" xfId="5" applyFont="1" applyFill="1" applyBorder="1" applyAlignment="1">
      <alignment horizontal="center"/>
    </xf>
    <xf numFmtId="0" fontId="5" fillId="0" borderId="16" xfId="5" applyFont="1" applyFill="1" applyBorder="1" applyAlignment="1">
      <alignment horizontal="center"/>
    </xf>
    <xf numFmtId="0" fontId="5" fillId="0" borderId="52" xfId="5" applyFont="1" applyFill="1" applyBorder="1" applyAlignment="1">
      <alignment horizontal="center"/>
    </xf>
    <xf numFmtId="0" fontId="5" fillId="0" borderId="57" xfId="5" applyFont="1" applyFill="1" applyBorder="1" applyAlignment="1">
      <alignment horizontal="center"/>
    </xf>
    <xf numFmtId="0" fontId="5" fillId="0" borderId="40" xfId="5" applyFont="1" applyFill="1" applyBorder="1" applyAlignment="1">
      <alignment horizontal="center"/>
    </xf>
    <xf numFmtId="0" fontId="5" fillId="0" borderId="69" xfId="5" applyFont="1" applyFill="1" applyBorder="1" applyAlignment="1">
      <alignment horizontal="center"/>
    </xf>
    <xf numFmtId="0" fontId="12" fillId="10" borderId="33" xfId="5" applyFont="1" applyFill="1" applyBorder="1" applyAlignment="1">
      <alignment horizontal="right"/>
    </xf>
    <xf numFmtId="0" fontId="12" fillId="10" borderId="34" xfId="5" applyFont="1" applyFill="1" applyBorder="1" applyAlignment="1">
      <alignment horizontal="right"/>
    </xf>
    <xf numFmtId="0" fontId="12" fillId="10" borderId="35" xfId="5" applyFont="1" applyFill="1" applyBorder="1" applyAlignment="1">
      <alignment horizontal="right"/>
    </xf>
    <xf numFmtId="0" fontId="10" fillId="6" borderId="86" xfId="5" applyFont="1" applyFill="1" applyBorder="1" applyAlignment="1">
      <alignment horizontal="center" vertical="center"/>
    </xf>
    <xf numFmtId="0" fontId="10" fillId="6" borderId="74" xfId="5" applyFont="1" applyFill="1" applyBorder="1" applyAlignment="1">
      <alignment horizontal="center" vertical="center"/>
    </xf>
    <xf numFmtId="166" fontId="14" fillId="10" borderId="55" xfId="5" applyNumberFormat="1" applyFont="1" applyFill="1" applyBorder="1" applyAlignment="1">
      <alignment horizontal="right"/>
    </xf>
    <xf numFmtId="166" fontId="14" fillId="10" borderId="45" xfId="5" applyNumberFormat="1" applyFont="1" applyFill="1" applyBorder="1" applyAlignment="1">
      <alignment horizontal="right"/>
    </xf>
    <xf numFmtId="166" fontId="14" fillId="10" borderId="60" xfId="5" applyNumberFormat="1" applyFont="1" applyFill="1" applyBorder="1" applyAlignment="1">
      <alignment horizontal="right"/>
    </xf>
    <xf numFmtId="166" fontId="14" fillId="10" borderId="58" xfId="5" applyNumberFormat="1" applyFont="1" applyFill="1" applyBorder="1" applyAlignment="1">
      <alignment horizontal="right"/>
    </xf>
    <xf numFmtId="2" fontId="14" fillId="10" borderId="62" xfId="5" applyNumberFormat="1" applyFont="1" applyFill="1" applyBorder="1" applyAlignment="1">
      <alignment horizontal="right"/>
    </xf>
    <xf numFmtId="2" fontId="14" fillId="10" borderId="49" xfId="5" applyNumberFormat="1" applyFont="1" applyFill="1" applyBorder="1" applyAlignment="1">
      <alignment horizontal="right"/>
    </xf>
    <xf numFmtId="0" fontId="5" fillId="10" borderId="63" xfId="5"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5" fillId="10" borderId="43" xfId="5" applyFont="1" applyFill="1" applyBorder="1" applyAlignment="1">
      <alignment horizontal="left"/>
    </xf>
    <xf numFmtId="0" fontId="5" fillId="10" borderId="44" xfId="5" applyFont="1" applyFill="1" applyBorder="1" applyAlignment="1">
      <alignment horizontal="left"/>
    </xf>
    <xf numFmtId="0" fontId="5" fillId="10" borderId="45" xfId="5" applyFont="1" applyFill="1" applyBorder="1" applyAlignment="1">
      <alignment horizontal="left"/>
    </xf>
    <xf numFmtId="0" fontId="14" fillId="0" borderId="57" xfId="3" applyFont="1" applyFill="1" applyBorder="1" applyAlignment="1">
      <alignment horizontal="left"/>
    </xf>
    <xf numFmtId="0" fontId="5" fillId="10" borderId="48" xfId="5" applyFont="1" applyFill="1" applyBorder="1" applyAlignment="1">
      <alignment horizontal="left"/>
    </xf>
    <xf numFmtId="0" fontId="5" fillId="10" borderId="23" xfId="5" applyFont="1" applyFill="1" applyBorder="1" applyAlignment="1">
      <alignment horizontal="left"/>
    </xf>
    <xf numFmtId="0" fontId="5" fillId="10" borderId="49" xfId="5" applyFont="1" applyFill="1" applyBorder="1" applyAlignment="1">
      <alignment horizontal="left"/>
    </xf>
    <xf numFmtId="0" fontId="0" fillId="0" borderId="40" xfId="0" applyBorder="1" applyAlignment="1">
      <alignment horizontal="left"/>
    </xf>
    <xf numFmtId="0" fontId="0" fillId="0" borderId="58" xfId="0" applyBorder="1" applyAlignment="1">
      <alignment horizontal="left"/>
    </xf>
    <xf numFmtId="0" fontId="10" fillId="7" borderId="36" xfId="5" applyFont="1" applyFill="1" applyBorder="1" applyAlignment="1">
      <alignment horizontal="center"/>
    </xf>
    <xf numFmtId="0" fontId="10" fillId="7" borderId="26" xfId="5" applyFont="1" applyFill="1" applyBorder="1" applyAlignment="1">
      <alignment horizontal="center"/>
    </xf>
    <xf numFmtId="0" fontId="10" fillId="7" borderId="74" xfId="5" applyFont="1" applyFill="1" applyBorder="1" applyAlignment="1">
      <alignment horizontal="center"/>
    </xf>
    <xf numFmtId="0" fontId="10" fillId="7" borderId="9" xfId="5" applyFont="1" applyFill="1" applyBorder="1" applyAlignment="1">
      <alignment horizontal="center"/>
    </xf>
    <xf numFmtId="0" fontId="10" fillId="7" borderId="10" xfId="5" applyFont="1" applyFill="1" applyBorder="1" applyAlignment="1">
      <alignment horizontal="center"/>
    </xf>
    <xf numFmtId="0" fontId="10" fillId="7" borderId="86" xfId="5" applyFont="1" applyFill="1" applyBorder="1" applyAlignment="1">
      <alignment horizontal="center"/>
    </xf>
    <xf numFmtId="0" fontId="8" fillId="3" borderId="14" xfId="2" applyFont="1" applyFill="1" applyBorder="1" applyAlignment="1">
      <alignment horizontal="center" vertical="center"/>
    </xf>
    <xf numFmtId="0" fontId="8" fillId="3" borderId="20" xfId="2" applyFont="1" applyFill="1" applyBorder="1" applyAlignment="1">
      <alignment horizontal="center" vertical="center"/>
    </xf>
    <xf numFmtId="0" fontId="11" fillId="2" borderId="0" xfId="5" applyFont="1" applyFill="1" applyBorder="1" applyAlignment="1">
      <alignment horizontal="center"/>
    </xf>
    <xf numFmtId="0" fontId="11" fillId="2" borderId="29" xfId="5" applyFont="1" applyFill="1" applyBorder="1" applyAlignment="1">
      <alignment horizontal="center"/>
    </xf>
    <xf numFmtId="0" fontId="9" fillId="6" borderId="36" xfId="5" applyFont="1" applyFill="1" applyBorder="1" applyAlignment="1" applyProtection="1">
      <alignment horizontal="center"/>
      <protection locked="0"/>
    </xf>
    <xf numFmtId="0" fontId="9" fillId="6" borderId="26" xfId="5" applyFont="1" applyFill="1" applyBorder="1" applyAlignment="1" applyProtection="1">
      <alignment horizontal="center"/>
      <protection locked="0"/>
    </xf>
    <xf numFmtId="0" fontId="9" fillId="6" borderId="37" xfId="5" applyFont="1" applyFill="1" applyBorder="1" applyAlignment="1" applyProtection="1">
      <alignment horizontal="center"/>
      <protection locked="0"/>
    </xf>
    <xf numFmtId="0" fontId="10" fillId="3" borderId="48" xfId="5" applyFont="1" applyFill="1" applyBorder="1" applyAlignment="1">
      <alignment horizontal="left" wrapText="1"/>
    </xf>
    <xf numFmtId="0" fontId="10" fillId="3" borderId="23" xfId="5" applyFont="1" applyFill="1" applyBorder="1" applyAlignment="1">
      <alignment horizontal="left" wrapText="1"/>
    </xf>
    <xf numFmtId="0" fontId="10" fillId="3" borderId="49" xfId="5" applyFont="1" applyFill="1" applyBorder="1" applyAlignment="1">
      <alignment horizontal="left" wrapText="1"/>
    </xf>
    <xf numFmtId="0" fontId="8" fillId="3" borderId="19" xfId="2" applyFont="1" applyFill="1" applyBorder="1" applyAlignment="1">
      <alignment horizontal="center" vertical="center"/>
    </xf>
    <xf numFmtId="0" fontId="8" fillId="3" borderId="21" xfId="2" applyFont="1" applyFill="1" applyBorder="1" applyAlignment="1">
      <alignment horizontal="center" vertical="center"/>
    </xf>
    <xf numFmtId="0" fontId="10" fillId="3" borderId="9" xfId="5" applyFont="1" applyFill="1" applyBorder="1" applyAlignment="1">
      <alignment horizontal="center"/>
    </xf>
    <xf numFmtId="0" fontId="10" fillId="3" borderId="0" xfId="5" applyFont="1" applyFill="1" applyBorder="1" applyAlignment="1">
      <alignment horizontal="center"/>
    </xf>
    <xf numFmtId="0" fontId="10" fillId="3" borderId="10" xfId="5" applyFont="1" applyFill="1" applyBorder="1" applyAlignment="1">
      <alignment horizontal="center"/>
    </xf>
    <xf numFmtId="0" fontId="8" fillId="2" borderId="12" xfId="5" applyFont="1" applyFill="1" applyBorder="1" applyAlignment="1">
      <alignment horizontal="center"/>
    </xf>
    <xf numFmtId="0" fontId="5" fillId="2" borderId="2" xfId="5" applyFont="1" applyFill="1" applyBorder="1" applyAlignment="1">
      <alignment horizontal="center"/>
    </xf>
    <xf numFmtId="0" fontId="5" fillId="2" borderId="8" xfId="5" applyFont="1" applyFill="1" applyBorder="1" applyAlignment="1">
      <alignment horizontal="center"/>
    </xf>
    <xf numFmtId="0" fontId="9" fillId="3" borderId="9" xfId="5" applyFont="1" applyFill="1" applyBorder="1" applyAlignment="1">
      <alignment horizontal="center"/>
    </xf>
    <xf numFmtId="0" fontId="9" fillId="3" borderId="0" xfId="5" applyFont="1" applyFill="1" applyBorder="1" applyAlignment="1">
      <alignment horizontal="center"/>
    </xf>
    <xf numFmtId="0" fontId="9" fillId="3" borderId="10" xfId="5" applyFont="1" applyFill="1" applyBorder="1" applyAlignment="1">
      <alignment horizontal="center"/>
    </xf>
    <xf numFmtId="0" fontId="6" fillId="3" borderId="3" xfId="5" applyFont="1" applyFill="1" applyBorder="1" applyAlignment="1">
      <alignment horizontal="center"/>
    </xf>
    <xf numFmtId="0" fontId="6" fillId="3" borderId="4" xfId="5" applyFont="1" applyFill="1" applyBorder="1" applyAlignment="1">
      <alignment horizontal="center"/>
    </xf>
    <xf numFmtId="0" fontId="6" fillId="3" borderId="5" xfId="5" applyFont="1" applyFill="1" applyBorder="1" applyAlignment="1">
      <alignment horizontal="center"/>
    </xf>
    <xf numFmtId="0" fontId="8" fillId="3" borderId="6" xfId="2" applyFont="1" applyFill="1" applyBorder="1" applyAlignment="1">
      <alignment horizontal="center" vertical="center"/>
    </xf>
    <xf numFmtId="0" fontId="8" fillId="3" borderId="1" xfId="2" applyFont="1" applyFill="1" applyBorder="1" applyAlignment="1">
      <alignment horizontal="center" vertical="center"/>
    </xf>
    <xf numFmtId="0" fontId="8" fillId="3" borderId="3" xfId="2" applyFont="1" applyFill="1" applyBorder="1" applyAlignment="1">
      <alignment horizontal="center" vertical="center"/>
    </xf>
    <xf numFmtId="0" fontId="8" fillId="3" borderId="4" xfId="2" applyFont="1" applyFill="1" applyBorder="1" applyAlignment="1">
      <alignment horizontal="center" vertical="center"/>
    </xf>
    <xf numFmtId="0" fontId="8" fillId="3" borderId="7" xfId="2" applyFont="1" applyFill="1" applyBorder="1" applyAlignment="1">
      <alignment horizontal="center" vertical="center"/>
    </xf>
    <xf numFmtId="0" fontId="8" fillId="3" borderId="11" xfId="2" applyFont="1" applyFill="1" applyBorder="1" applyAlignment="1">
      <alignment horizontal="center" vertical="center"/>
    </xf>
    <xf numFmtId="0" fontId="8" fillId="3" borderId="12" xfId="2" applyFont="1" applyFill="1" applyBorder="1" applyAlignment="1">
      <alignment horizontal="center" vertical="center"/>
    </xf>
    <xf numFmtId="0" fontId="8" fillId="3" borderId="13" xfId="2" applyFont="1" applyFill="1" applyBorder="1" applyAlignment="1">
      <alignment horizontal="center" vertical="center"/>
    </xf>
    <xf numFmtId="0" fontId="8" fillId="3" borderId="18" xfId="5" applyFont="1" applyFill="1" applyBorder="1" applyAlignment="1">
      <alignment horizontal="center" vertical="center"/>
    </xf>
    <xf numFmtId="0" fontId="8" fillId="3" borderId="15" xfId="2" applyFont="1" applyFill="1" applyBorder="1" applyAlignment="1">
      <alignment horizontal="center" vertical="center"/>
    </xf>
    <xf numFmtId="0" fontId="8" fillId="3" borderId="16" xfId="2" applyFont="1" applyFill="1" applyBorder="1" applyAlignment="1">
      <alignment horizontal="center" vertical="center"/>
    </xf>
    <xf numFmtId="0" fontId="8" fillId="3" borderId="17" xfId="2" applyFont="1" applyFill="1" applyBorder="1" applyAlignment="1">
      <alignment horizontal="center" vertical="center"/>
    </xf>
    <xf numFmtId="0" fontId="8" fillId="3" borderId="11" xfId="5" applyFont="1" applyFill="1" applyBorder="1" applyAlignment="1">
      <alignment horizontal="center" vertical="center"/>
    </xf>
    <xf numFmtId="0" fontId="8" fillId="3" borderId="12" xfId="5" applyFont="1" applyFill="1" applyBorder="1" applyAlignment="1">
      <alignment horizontal="center" vertical="center"/>
    </xf>
    <xf numFmtId="0" fontId="8" fillId="3" borderId="13" xfId="5" applyFont="1" applyFill="1" applyBorder="1" applyAlignment="1">
      <alignment horizontal="center" vertical="center"/>
    </xf>
    <xf numFmtId="0" fontId="10" fillId="3" borderId="50" xfId="5" applyFont="1" applyFill="1" applyBorder="1" applyAlignment="1">
      <alignment horizontal="left" wrapText="1"/>
    </xf>
    <xf numFmtId="0" fontId="5" fillId="10" borderId="1" xfId="5" applyFont="1" applyFill="1" applyBorder="1" applyAlignment="1">
      <alignment horizontal="center"/>
    </xf>
    <xf numFmtId="0" fontId="5" fillId="10" borderId="18" xfId="5" applyFont="1" applyFill="1" applyBorder="1" applyAlignment="1">
      <alignment horizontal="center"/>
    </xf>
    <xf numFmtId="0" fontId="10" fillId="3" borderId="48" xfId="5" applyFont="1" applyFill="1" applyBorder="1" applyAlignment="1">
      <alignment horizontal="left" vertical="center" wrapText="1"/>
    </xf>
    <xf numFmtId="0" fontId="10" fillId="3" borderId="23" xfId="5" applyFont="1" applyFill="1" applyBorder="1" applyAlignment="1">
      <alignment horizontal="left" vertical="center" wrapText="1"/>
    </xf>
    <xf numFmtId="0" fontId="10" fillId="3" borderId="49" xfId="5" applyFont="1" applyFill="1" applyBorder="1" applyAlignment="1">
      <alignment horizontal="left" vertical="center" wrapText="1"/>
    </xf>
    <xf numFmtId="167" fontId="14" fillId="10" borderId="60" xfId="5" applyNumberFormat="1" applyFont="1" applyFill="1" applyBorder="1" applyAlignment="1">
      <alignment horizontal="right"/>
    </xf>
    <xf numFmtId="167" fontId="14" fillId="10" borderId="58" xfId="5" applyNumberFormat="1" applyFont="1" applyFill="1" applyBorder="1" applyAlignment="1">
      <alignment horizontal="right"/>
    </xf>
    <xf numFmtId="0" fontId="5" fillId="10" borderId="51" xfId="5" applyFont="1" applyFill="1" applyBorder="1" applyAlignment="1"/>
    <xf numFmtId="0" fontId="5" fillId="10" borderId="16" xfId="5" applyFont="1" applyFill="1" applyBorder="1" applyAlignment="1"/>
    <xf numFmtId="0" fontId="5" fillId="10" borderId="14" xfId="5" applyFont="1" applyFill="1" applyBorder="1" applyAlignment="1">
      <alignment horizontal="center"/>
    </xf>
    <xf numFmtId="0" fontId="5" fillId="10" borderId="20" xfId="5" applyFont="1" applyFill="1" applyBorder="1" applyAlignment="1">
      <alignment horizontal="center"/>
    </xf>
    <xf numFmtId="2" fontId="5" fillId="10" borderId="15" xfId="5" applyNumberFormat="1" applyFont="1" applyFill="1" applyBorder="1" applyAlignment="1">
      <alignment horizontal="right"/>
    </xf>
    <xf numFmtId="2" fontId="5" fillId="10" borderId="61" xfId="5" applyNumberFormat="1" applyFont="1" applyFill="1" applyBorder="1" applyAlignment="1">
      <alignment horizontal="right"/>
    </xf>
    <xf numFmtId="0" fontId="10" fillId="3" borderId="50" xfId="5" applyFont="1" applyFill="1" applyBorder="1" applyAlignment="1">
      <alignment horizontal="left" vertical="center" wrapText="1"/>
    </xf>
    <xf numFmtId="0" fontId="10" fillId="11" borderId="57" xfId="5" applyFont="1" applyFill="1" applyBorder="1" applyAlignment="1" applyProtection="1">
      <alignment horizontal="center"/>
      <protection locked="0"/>
    </xf>
    <xf numFmtId="0" fontId="10" fillId="11" borderId="40" xfId="5" applyFont="1" applyFill="1" applyBorder="1" applyAlignment="1" applyProtection="1">
      <alignment horizontal="center"/>
      <protection locked="0"/>
    </xf>
    <xf numFmtId="0" fontId="10" fillId="11" borderId="69" xfId="5" applyFont="1" applyFill="1" applyBorder="1" applyAlignment="1" applyProtection="1">
      <alignment horizontal="center"/>
      <protection locked="0"/>
    </xf>
    <xf numFmtId="0" fontId="10" fillId="7" borderId="65" xfId="5" applyFont="1" applyFill="1" applyBorder="1" applyAlignment="1">
      <alignment horizontal="center" vertical="center" wrapText="1"/>
    </xf>
    <xf numFmtId="0" fontId="10" fillId="7" borderId="66" xfId="5" applyFont="1" applyFill="1" applyBorder="1" applyAlignment="1">
      <alignment horizontal="center" vertical="center" wrapText="1"/>
    </xf>
    <xf numFmtId="0" fontId="10" fillId="7" borderId="65" xfId="5" applyFont="1" applyFill="1" applyBorder="1" applyAlignment="1">
      <alignment horizontal="center" vertical="center"/>
    </xf>
    <xf numFmtId="0" fontId="10" fillId="7" borderId="67" xfId="5" applyFont="1" applyFill="1" applyBorder="1" applyAlignment="1">
      <alignment horizontal="center" vertical="center"/>
    </xf>
    <xf numFmtId="0" fontId="26" fillId="0" borderId="68" xfId="0" applyFont="1" applyFill="1" applyBorder="1" applyAlignment="1">
      <alignment vertical="center"/>
    </xf>
    <xf numFmtId="0" fontId="26" fillId="0" borderId="73" xfId="0" applyFont="1" applyFill="1" applyBorder="1" applyAlignment="1">
      <alignment vertical="center"/>
    </xf>
    <xf numFmtId="0" fontId="26" fillId="0" borderId="73" xfId="0" applyFont="1" applyFill="1" applyBorder="1" applyAlignment="1">
      <alignment vertical="center" wrapText="1"/>
    </xf>
    <xf numFmtId="0" fontId="26" fillId="0" borderId="68" xfId="0" applyFont="1" applyBorder="1" applyAlignment="1">
      <alignment vertical="center"/>
    </xf>
    <xf numFmtId="0" fontId="26" fillId="0" borderId="73" xfId="0" applyFont="1" applyBorder="1" applyAlignment="1">
      <alignment vertical="center"/>
    </xf>
  </cellXfs>
  <cellStyles count="15">
    <cellStyle name="Millares 113" xfId="13"/>
    <cellStyle name="Millares 2" xfId="8"/>
    <cellStyle name="Moneda [0]" xfId="1" builtinId="7"/>
    <cellStyle name="Moneda 2" xfId="7"/>
    <cellStyle name="Moneda 51" xfId="12"/>
    <cellStyle name="Normal" xfId="0" builtinId="0"/>
    <cellStyle name="Normal 14" xfId="3"/>
    <cellStyle name="Normal 14 3" xfId="10"/>
    <cellStyle name="Normal 2" xfId="5"/>
    <cellStyle name="Normal 24" xfId="9"/>
    <cellStyle name="Normal_modelo ACTA OBRA y MODIFICACION" xfId="2"/>
    <cellStyle name="Porcentaje 2" xfId="6"/>
    <cellStyle name="Porcentaje 5" xfId="14"/>
    <cellStyle name="Porcentual 9" xfId="4"/>
    <cellStyle name="Porcentual 9 2" xfId="11"/>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externalLink" Target="externalLinks/externalLink12.xml"/><Relationship Id="rId63" Type="http://schemas.openxmlformats.org/officeDocument/2006/relationships/externalLink" Target="externalLinks/externalLink20.xml"/><Relationship Id="rId68" Type="http://schemas.openxmlformats.org/officeDocument/2006/relationships/externalLink" Target="externalLinks/externalLink25.xml"/><Relationship Id="rId76" Type="http://schemas.openxmlformats.org/officeDocument/2006/relationships/externalLink" Target="externalLinks/externalLink33.xml"/><Relationship Id="rId84" Type="http://schemas.openxmlformats.org/officeDocument/2006/relationships/externalLink" Target="externalLinks/externalLink41.xml"/><Relationship Id="rId89" Type="http://schemas.openxmlformats.org/officeDocument/2006/relationships/externalLink" Target="externalLinks/externalLink46.xml"/><Relationship Id="rId97" Type="http://schemas.openxmlformats.org/officeDocument/2006/relationships/externalLink" Target="externalLinks/externalLink54.xml"/><Relationship Id="rId7" Type="http://schemas.openxmlformats.org/officeDocument/2006/relationships/worksheet" Target="worksheets/sheet7.xml"/><Relationship Id="rId71" Type="http://schemas.openxmlformats.org/officeDocument/2006/relationships/externalLink" Target="externalLinks/externalLink28.xml"/><Relationship Id="rId92" Type="http://schemas.openxmlformats.org/officeDocument/2006/relationships/externalLink" Target="externalLinks/externalLink49.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externalLink" Target="externalLinks/externalLink15.xml"/><Relationship Id="rId66" Type="http://schemas.openxmlformats.org/officeDocument/2006/relationships/externalLink" Target="externalLinks/externalLink23.xml"/><Relationship Id="rId74" Type="http://schemas.openxmlformats.org/officeDocument/2006/relationships/externalLink" Target="externalLinks/externalLink31.xml"/><Relationship Id="rId79" Type="http://schemas.openxmlformats.org/officeDocument/2006/relationships/externalLink" Target="externalLinks/externalLink36.xml"/><Relationship Id="rId87" Type="http://schemas.openxmlformats.org/officeDocument/2006/relationships/externalLink" Target="externalLinks/externalLink44.xml"/><Relationship Id="rId5" Type="http://schemas.openxmlformats.org/officeDocument/2006/relationships/worksheet" Target="worksheets/sheet5.xml"/><Relationship Id="rId61" Type="http://schemas.openxmlformats.org/officeDocument/2006/relationships/externalLink" Target="externalLinks/externalLink18.xml"/><Relationship Id="rId82" Type="http://schemas.openxmlformats.org/officeDocument/2006/relationships/externalLink" Target="externalLinks/externalLink39.xml"/><Relationship Id="rId90" Type="http://schemas.openxmlformats.org/officeDocument/2006/relationships/externalLink" Target="externalLinks/externalLink47.xml"/><Relationship Id="rId95" Type="http://schemas.openxmlformats.org/officeDocument/2006/relationships/externalLink" Target="externalLinks/externalLink52.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externalLink" Target="externalLinks/externalLink13.xml"/><Relationship Id="rId64" Type="http://schemas.openxmlformats.org/officeDocument/2006/relationships/externalLink" Target="externalLinks/externalLink21.xml"/><Relationship Id="rId69" Type="http://schemas.openxmlformats.org/officeDocument/2006/relationships/externalLink" Target="externalLinks/externalLink26.xml"/><Relationship Id="rId77" Type="http://schemas.openxmlformats.org/officeDocument/2006/relationships/externalLink" Target="externalLinks/externalLink34.xml"/><Relationship Id="rId100"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8.xml"/><Relationship Id="rId72" Type="http://schemas.openxmlformats.org/officeDocument/2006/relationships/externalLink" Target="externalLinks/externalLink29.xml"/><Relationship Id="rId80" Type="http://schemas.openxmlformats.org/officeDocument/2006/relationships/externalLink" Target="externalLinks/externalLink37.xml"/><Relationship Id="rId85" Type="http://schemas.openxmlformats.org/officeDocument/2006/relationships/externalLink" Target="externalLinks/externalLink42.xml"/><Relationship Id="rId93" Type="http://schemas.openxmlformats.org/officeDocument/2006/relationships/externalLink" Target="externalLinks/externalLink50.xml"/><Relationship Id="rId98"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externalLink" Target="externalLinks/externalLink16.xml"/><Relationship Id="rId67" Type="http://schemas.openxmlformats.org/officeDocument/2006/relationships/externalLink" Target="externalLinks/externalLink24.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62" Type="http://schemas.openxmlformats.org/officeDocument/2006/relationships/externalLink" Target="externalLinks/externalLink19.xml"/><Relationship Id="rId70" Type="http://schemas.openxmlformats.org/officeDocument/2006/relationships/externalLink" Target="externalLinks/externalLink27.xml"/><Relationship Id="rId75" Type="http://schemas.openxmlformats.org/officeDocument/2006/relationships/externalLink" Target="externalLinks/externalLink32.xml"/><Relationship Id="rId83" Type="http://schemas.openxmlformats.org/officeDocument/2006/relationships/externalLink" Target="externalLinks/externalLink40.xml"/><Relationship Id="rId88" Type="http://schemas.openxmlformats.org/officeDocument/2006/relationships/externalLink" Target="externalLinks/externalLink45.xml"/><Relationship Id="rId91" Type="http://schemas.openxmlformats.org/officeDocument/2006/relationships/externalLink" Target="externalLinks/externalLink48.xml"/><Relationship Id="rId96" Type="http://schemas.openxmlformats.org/officeDocument/2006/relationships/externalLink" Target="externalLinks/externalLink5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externalLink" Target="externalLinks/externalLink1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externalLink" Target="externalLinks/externalLink17.xml"/><Relationship Id="rId65" Type="http://schemas.openxmlformats.org/officeDocument/2006/relationships/externalLink" Target="externalLinks/externalLink22.xml"/><Relationship Id="rId73" Type="http://schemas.openxmlformats.org/officeDocument/2006/relationships/externalLink" Target="externalLinks/externalLink30.xml"/><Relationship Id="rId78" Type="http://schemas.openxmlformats.org/officeDocument/2006/relationships/externalLink" Target="externalLinks/externalLink35.xml"/><Relationship Id="rId81" Type="http://schemas.openxmlformats.org/officeDocument/2006/relationships/externalLink" Target="externalLinks/externalLink38.xml"/><Relationship Id="rId86" Type="http://schemas.openxmlformats.org/officeDocument/2006/relationships/externalLink" Target="externalLinks/externalLink43.xml"/><Relationship Id="rId94" Type="http://schemas.openxmlformats.org/officeDocument/2006/relationships/externalLink" Target="externalLinks/externalLink51.xml"/><Relationship Id="rId99" Type="http://schemas.openxmlformats.org/officeDocument/2006/relationships/styles" Target="styles.xml"/><Relationship Id="rId10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3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4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4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4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1665" name="Object 1" hidden="1">
              <a:extLst>
                <a:ext uri="{63B3BB69-23CF-44E3-9099-C40C66FF867C}">
                  <a14:compatExt spid="_x0000_s241665"/>
                </a:ext>
                <a:ext uri="{FF2B5EF4-FFF2-40B4-BE49-F238E27FC236}">
                  <a16:creationId xmlns:a16="http://schemas.microsoft.com/office/drawing/2014/main" xmlns="" id="{00000000-0008-0000-0100-000001B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100-000003000000}"/>
            </a:ext>
          </a:extLst>
        </xdr:cNvPr>
        <xdr:cNvSpPr/>
      </xdr:nvSpPr>
      <xdr:spPr>
        <a:xfrm>
          <a:off x="1800225" y="2381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4" name="Imagen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2"/>
        <a:stretch>
          <a:fillRect/>
        </a:stretch>
      </xdr:blipFill>
      <xdr:spPr>
        <a:xfrm>
          <a:off x="6911242" y="227134"/>
          <a:ext cx="1202841" cy="5351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8657" name="Object 1" hidden="1">
              <a:extLst>
                <a:ext uri="{63B3BB69-23CF-44E3-9099-C40C66FF867C}">
                  <a14:compatExt spid="_x0000_s198657"/>
                </a:ext>
                <a:ext uri="{FF2B5EF4-FFF2-40B4-BE49-F238E27FC236}">
                  <a16:creationId xmlns:a16="http://schemas.microsoft.com/office/drawing/2014/main" xmlns="" id="{00000000-0008-0000-0200-0000010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57150</xdr:rowOff>
    </xdr:from>
    <xdr:to>
      <xdr:col>3</xdr:col>
      <xdr:colOff>514350</xdr:colOff>
      <xdr:row>4</xdr:row>
      <xdr:rowOff>76200</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200-000003000000}"/>
            </a:ext>
          </a:extLst>
        </xdr:cNvPr>
        <xdr:cNvSpPr/>
      </xdr:nvSpPr>
      <xdr:spPr>
        <a:xfrm>
          <a:off x="1790700" y="2476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767622</xdr:colOff>
      <xdr:row>4</xdr:row>
      <xdr:rowOff>12523</xdr:rowOff>
    </xdr:to>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stretch>
          <a:fillRect/>
        </a:stretch>
      </xdr:blipFill>
      <xdr:spPr>
        <a:xfrm>
          <a:off x="6899031" y="239345"/>
          <a:ext cx="1202841" cy="5351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9681" name="Object 1" hidden="1">
              <a:extLst>
                <a:ext uri="{63B3BB69-23CF-44E3-9099-C40C66FF867C}">
                  <a14:compatExt spid="_x0000_s199681"/>
                </a:ext>
                <a:ext uri="{FF2B5EF4-FFF2-40B4-BE49-F238E27FC236}">
                  <a16:creationId xmlns:a16="http://schemas.microsoft.com/office/drawing/2014/main" xmlns="" id="{00000000-0008-0000-0300-0000010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47625</xdr:rowOff>
    </xdr:from>
    <xdr:to>
      <xdr:col>3</xdr:col>
      <xdr:colOff>552450</xdr:colOff>
      <xdr:row>4</xdr:row>
      <xdr:rowOff>66675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300-000003000000}"/>
            </a:ext>
          </a:extLst>
        </xdr:cNvPr>
        <xdr:cNvSpPr/>
      </xdr:nvSpPr>
      <xdr:spPr>
        <a:xfrm>
          <a:off x="1828800" y="2381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4" name="Imagen 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stretch>
          <a:fillRect/>
        </a:stretch>
      </xdr:blipFill>
      <xdr:spPr>
        <a:xfrm>
          <a:off x="6911243" y="239346"/>
          <a:ext cx="1202841" cy="5351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0705" name="Object 1" hidden="1">
              <a:extLst>
                <a:ext uri="{63B3BB69-23CF-44E3-9099-C40C66FF867C}">
                  <a14:compatExt spid="_x0000_s200705"/>
                </a:ext>
                <a:ext uri="{FF2B5EF4-FFF2-40B4-BE49-F238E27FC236}">
                  <a16:creationId xmlns:a16="http://schemas.microsoft.com/office/drawing/2014/main" xmlns="" id="{00000000-0008-0000-0400-0000011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114300</xdr:rowOff>
    </xdr:from>
    <xdr:to>
      <xdr:col>3</xdr:col>
      <xdr:colOff>581025</xdr:colOff>
      <xdr:row>4</xdr:row>
      <xdr:rowOff>133350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xmlns="" id="{00000000-0008-0000-0400-000003000000}"/>
            </a:ext>
          </a:extLst>
        </xdr:cNvPr>
        <xdr:cNvSpPr/>
      </xdr:nvSpPr>
      <xdr:spPr>
        <a:xfrm>
          <a:off x="1857375" y="30480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48846</xdr:rowOff>
    </xdr:from>
    <xdr:to>
      <xdr:col>9</xdr:col>
      <xdr:colOff>840891</xdr:colOff>
      <xdr:row>4</xdr:row>
      <xdr:rowOff>12524</xdr:rowOff>
    </xdr:to>
    <xdr:pic>
      <xdr:nvPicPr>
        <xdr:cNvPr id="4" name="Imagen 3">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2"/>
        <a:stretch>
          <a:fillRect/>
        </a:stretch>
      </xdr:blipFill>
      <xdr:spPr>
        <a:xfrm>
          <a:off x="6972300" y="239346"/>
          <a:ext cx="1202841" cy="5351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1729" name="Object 1" hidden="1">
              <a:extLst>
                <a:ext uri="{63B3BB69-23CF-44E3-9099-C40C66FF867C}">
                  <a14:compatExt spid="_x0000_s201729"/>
                </a:ext>
                <a:ext uri="{FF2B5EF4-FFF2-40B4-BE49-F238E27FC236}">
                  <a16:creationId xmlns:a16="http://schemas.microsoft.com/office/drawing/2014/main" xmlns="" id="{00000000-0008-0000-0500-0000011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76200</xdr:rowOff>
    </xdr:from>
    <xdr:to>
      <xdr:col>3</xdr:col>
      <xdr:colOff>571500</xdr:colOff>
      <xdr:row>4</xdr:row>
      <xdr:rowOff>95250</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xmlns="" id="{00000000-0008-0000-0500-000003000000}"/>
            </a:ext>
          </a:extLst>
        </xdr:cNvPr>
        <xdr:cNvSpPr/>
      </xdr:nvSpPr>
      <xdr:spPr>
        <a:xfrm>
          <a:off x="1847850" y="26670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4" name="Imagen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2"/>
        <a:stretch>
          <a:fillRect/>
        </a:stretch>
      </xdr:blipFill>
      <xdr:spPr>
        <a:xfrm>
          <a:off x="6935666" y="227134"/>
          <a:ext cx="1202841" cy="5351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2753" name="Object 1" hidden="1">
              <a:extLst>
                <a:ext uri="{63B3BB69-23CF-44E3-9099-C40C66FF867C}">
                  <a14:compatExt spid="_x0000_s202753"/>
                </a:ext>
                <a:ext uri="{FF2B5EF4-FFF2-40B4-BE49-F238E27FC236}">
                  <a16:creationId xmlns:a16="http://schemas.microsoft.com/office/drawing/2014/main" xmlns="" id="{00000000-0008-0000-0600-0000011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600-000003000000}"/>
            </a:ext>
          </a:extLst>
        </xdr:cNvPr>
        <xdr:cNvSpPr/>
      </xdr:nvSpPr>
      <xdr:spPr>
        <a:xfrm>
          <a:off x="1790700" y="381000"/>
          <a:ext cx="1209675" cy="5810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4" name="Imagen 3">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2"/>
        <a:stretch>
          <a:fillRect/>
        </a:stretch>
      </xdr:blipFill>
      <xdr:spPr>
        <a:xfrm>
          <a:off x="6947878" y="227135"/>
          <a:ext cx="1202841" cy="53517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xmlns="" id="{00000000-0008-0000-07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190500</xdr:rowOff>
    </xdr:from>
    <xdr:to>
      <xdr:col>3</xdr:col>
      <xdr:colOff>552450</xdr:colOff>
      <xdr:row>5</xdr:row>
      <xdr:rowOff>9525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700-000003000000}"/>
            </a:ext>
          </a:extLst>
        </xdr:cNvPr>
        <xdr:cNvSpPr/>
      </xdr:nvSpPr>
      <xdr:spPr>
        <a:xfrm>
          <a:off x="1628775" y="381000"/>
          <a:ext cx="1209675" cy="5810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439616</xdr:colOff>
      <xdr:row>1</xdr:row>
      <xdr:rowOff>36635</xdr:rowOff>
    </xdr:from>
    <xdr:ext cx="1207238" cy="549831"/>
    <xdr:pic>
      <xdr:nvPicPr>
        <xdr:cNvPr id="4" name="Imagen 3">
          <a:extLst>
            <a:ext uri="{FF2B5EF4-FFF2-40B4-BE49-F238E27FC236}">
              <a16:creationId xmlns:a16="http://schemas.microsoft.com/office/drawing/2014/main" xmlns="" id="{00000000-0008-0000-0700-000004000000}"/>
            </a:ext>
          </a:extLst>
        </xdr:cNvPr>
        <xdr:cNvPicPr>
          <a:picLocks noChangeAspect="1"/>
        </xdr:cNvPicPr>
      </xdr:nvPicPr>
      <xdr:blipFill>
        <a:blip xmlns:r="http://schemas.openxmlformats.org/officeDocument/2006/relationships" r:embed="rId2"/>
        <a:stretch>
          <a:fillRect/>
        </a:stretch>
      </xdr:blipFill>
      <xdr:spPr>
        <a:xfrm>
          <a:off x="6535616" y="227135"/>
          <a:ext cx="1207238" cy="549831"/>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xmlns="" id="{00000000-0008-0000-08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83343</xdr:colOff>
      <xdr:row>1</xdr:row>
      <xdr:rowOff>190500</xdr:rowOff>
    </xdr:from>
    <xdr:to>
      <xdr:col>3</xdr:col>
      <xdr:colOff>531018</xdr:colOff>
      <xdr:row>5</xdr:row>
      <xdr:rowOff>0</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800-000003000000}"/>
            </a:ext>
          </a:extLst>
        </xdr:cNvPr>
        <xdr:cNvSpPr/>
      </xdr:nvSpPr>
      <xdr:spPr>
        <a:xfrm>
          <a:off x="1883568" y="381000"/>
          <a:ext cx="1209675" cy="5715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61058</xdr:rowOff>
    </xdr:from>
    <xdr:to>
      <xdr:col>9</xdr:col>
      <xdr:colOff>816469</xdr:colOff>
      <xdr:row>4</xdr:row>
      <xdr:rowOff>24736</xdr:rowOff>
    </xdr:to>
    <xdr:pic>
      <xdr:nvPicPr>
        <xdr:cNvPr id="4" name="Imagen 3">
          <a:extLst>
            <a:ext uri="{FF2B5EF4-FFF2-40B4-BE49-F238E27FC236}">
              <a16:creationId xmlns:a16="http://schemas.microsoft.com/office/drawing/2014/main" xmlns="" id="{00000000-0008-0000-0800-000004000000}"/>
            </a:ext>
          </a:extLst>
        </xdr:cNvPr>
        <xdr:cNvPicPr>
          <a:picLocks noChangeAspect="1"/>
        </xdr:cNvPicPr>
      </xdr:nvPicPr>
      <xdr:blipFill>
        <a:blip xmlns:r="http://schemas.openxmlformats.org/officeDocument/2006/relationships" r:embed="rId2"/>
        <a:stretch>
          <a:fillRect/>
        </a:stretch>
      </xdr:blipFill>
      <xdr:spPr>
        <a:xfrm>
          <a:off x="7024077" y="251558"/>
          <a:ext cx="1202842" cy="53517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xmlns="" id="{00000000-0008-0000-09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100264</xdr:colOff>
      <xdr:row>1</xdr:row>
      <xdr:rowOff>162928</xdr:rowOff>
    </xdr:from>
    <xdr:to>
      <xdr:col>3</xdr:col>
      <xdr:colOff>545432</xdr:colOff>
      <xdr:row>4</xdr:row>
      <xdr:rowOff>180474</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xmlns="" id="{00000000-0008-0000-0900-000003000000}"/>
            </a:ext>
          </a:extLst>
        </xdr:cNvPr>
        <xdr:cNvSpPr/>
      </xdr:nvSpPr>
      <xdr:spPr>
        <a:xfrm>
          <a:off x="1900489" y="353428"/>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4" name="Imagen 3">
          <a:extLst>
            <a:ext uri="{FF2B5EF4-FFF2-40B4-BE49-F238E27FC236}">
              <a16:creationId xmlns:a16="http://schemas.microsoft.com/office/drawing/2014/main" xmlns="" id="{00000000-0008-0000-0900-000004000000}"/>
            </a:ext>
          </a:extLst>
        </xdr:cNvPr>
        <xdr:cNvPicPr>
          <a:picLocks noChangeAspect="1"/>
        </xdr:cNvPicPr>
      </xdr:nvPicPr>
      <xdr:blipFill>
        <a:blip xmlns:r="http://schemas.openxmlformats.org/officeDocument/2006/relationships" r:embed="rId2"/>
        <a:stretch>
          <a:fillRect/>
        </a:stretch>
      </xdr:blipFill>
      <xdr:spPr>
        <a:xfrm>
          <a:off x="7011866" y="227135"/>
          <a:ext cx="1202842" cy="53517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6849" name="Object 1" hidden="1">
              <a:extLst>
                <a:ext uri="{63B3BB69-23CF-44E3-9099-C40C66FF867C}">
                  <a14:compatExt spid="_x0000_s206849"/>
                </a:ext>
                <a:ext uri="{FF2B5EF4-FFF2-40B4-BE49-F238E27FC236}">
                  <a16:creationId xmlns:a16="http://schemas.microsoft.com/office/drawing/2014/main" xmlns="" id="{00000000-0008-0000-0A00-0000012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557964</xdr:colOff>
      <xdr:row>4</xdr:row>
      <xdr:rowOff>167941</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A00-000003000000}"/>
            </a:ext>
          </a:extLst>
        </xdr:cNvPr>
        <xdr:cNvSpPr/>
      </xdr:nvSpPr>
      <xdr:spPr>
        <a:xfrm>
          <a:off x="1913021" y="340895"/>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804258</xdr:colOff>
      <xdr:row>4</xdr:row>
      <xdr:rowOff>12524</xdr:rowOff>
    </xdr:to>
    <xdr:pic>
      <xdr:nvPicPr>
        <xdr:cNvPr id="4" name="Imagen 3">
          <a:extLst>
            <a:ext uri="{FF2B5EF4-FFF2-40B4-BE49-F238E27FC236}">
              <a16:creationId xmlns:a16="http://schemas.microsoft.com/office/drawing/2014/main" xmlns="" id="{00000000-0008-0000-0A00-000004000000}"/>
            </a:ext>
          </a:extLst>
        </xdr:cNvPr>
        <xdr:cNvPicPr>
          <a:picLocks noChangeAspect="1"/>
        </xdr:cNvPicPr>
      </xdr:nvPicPr>
      <xdr:blipFill>
        <a:blip xmlns:r="http://schemas.openxmlformats.org/officeDocument/2006/relationships" r:embed="rId2"/>
        <a:stretch>
          <a:fillRect/>
        </a:stretch>
      </xdr:blipFill>
      <xdr:spPr>
        <a:xfrm>
          <a:off x="7011866" y="239346"/>
          <a:ext cx="1202842" cy="53517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7873" name="Object 1" hidden="1">
              <a:extLst>
                <a:ext uri="{63B3BB69-23CF-44E3-9099-C40C66FF867C}">
                  <a14:compatExt spid="_x0000_s207873"/>
                </a:ext>
                <a:ext uri="{FF2B5EF4-FFF2-40B4-BE49-F238E27FC236}">
                  <a16:creationId xmlns:a16="http://schemas.microsoft.com/office/drawing/2014/main" xmlns="" id="{00000000-0008-0000-0B00-0000012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175461</xdr:rowOff>
    </xdr:from>
    <xdr:to>
      <xdr:col>3</xdr:col>
      <xdr:colOff>545432</xdr:colOff>
      <xdr:row>4</xdr:row>
      <xdr:rowOff>193007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B00-000003000000}"/>
            </a:ext>
          </a:extLst>
        </xdr:cNvPr>
        <xdr:cNvSpPr/>
      </xdr:nvSpPr>
      <xdr:spPr>
        <a:xfrm>
          <a:off x="1900488" y="365961"/>
          <a:ext cx="1207169"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4" name="Imagen 3">
          <a:extLst>
            <a:ext uri="{FF2B5EF4-FFF2-40B4-BE49-F238E27FC236}">
              <a16:creationId xmlns:a16="http://schemas.microsoft.com/office/drawing/2014/main" xmlns="" id="{00000000-0008-0000-0B00-000004000000}"/>
            </a:ext>
          </a:extLst>
        </xdr:cNvPr>
        <xdr:cNvPicPr>
          <a:picLocks noChangeAspect="1"/>
        </xdr:cNvPicPr>
      </xdr:nvPicPr>
      <xdr:blipFill>
        <a:blip xmlns:r="http://schemas.openxmlformats.org/officeDocument/2006/relationships" r:embed="rId2"/>
        <a:stretch>
          <a:fillRect/>
        </a:stretch>
      </xdr:blipFill>
      <xdr:spPr>
        <a:xfrm>
          <a:off x="6987442" y="214923"/>
          <a:ext cx="1202842" cy="54006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8897" name="Object 1" hidden="1">
              <a:extLst>
                <a:ext uri="{63B3BB69-23CF-44E3-9099-C40C66FF867C}">
                  <a14:compatExt spid="_x0000_s208897"/>
                </a:ext>
                <a:ext uri="{FF2B5EF4-FFF2-40B4-BE49-F238E27FC236}">
                  <a16:creationId xmlns:a16="http://schemas.microsoft.com/office/drawing/2014/main" xmlns="" id="{00000000-0008-0000-0C00-0000013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C00-000003000000}"/>
            </a:ext>
          </a:extLst>
        </xdr:cNvPr>
        <xdr:cNvSpPr/>
      </xdr:nvSpPr>
      <xdr:spPr>
        <a:xfrm>
          <a:off x="1915362" y="347505"/>
          <a:ext cx="1207582" cy="59400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4" name="Imagen 3">
          <a:extLst>
            <a:ext uri="{FF2B5EF4-FFF2-40B4-BE49-F238E27FC236}">
              <a16:creationId xmlns:a16="http://schemas.microsoft.com/office/drawing/2014/main" xmlns="" id="{00000000-0008-0000-0C00-000004000000}"/>
            </a:ext>
          </a:extLst>
        </xdr:cNvPr>
        <xdr:cNvPicPr>
          <a:picLocks noChangeAspect="1"/>
        </xdr:cNvPicPr>
      </xdr:nvPicPr>
      <xdr:blipFill>
        <a:blip xmlns:r="http://schemas.openxmlformats.org/officeDocument/2006/relationships" r:embed="rId2"/>
        <a:stretch>
          <a:fillRect/>
        </a:stretch>
      </xdr:blipFill>
      <xdr:spPr>
        <a:xfrm>
          <a:off x="6950809" y="239346"/>
          <a:ext cx="1202842" cy="53517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9921" name="Object 1" hidden="1">
              <a:extLst>
                <a:ext uri="{63B3BB69-23CF-44E3-9099-C40C66FF867C}">
                  <a14:compatExt spid="_x0000_s209921"/>
                </a:ext>
                <a:ext uri="{FF2B5EF4-FFF2-40B4-BE49-F238E27FC236}">
                  <a16:creationId xmlns:a16="http://schemas.microsoft.com/office/drawing/2014/main" xmlns="" id="{00000000-0008-0000-0D00-0000013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83737</xdr:colOff>
      <xdr:row>1</xdr:row>
      <xdr:rowOff>136072</xdr:rowOff>
    </xdr:from>
    <xdr:to>
      <xdr:col>3</xdr:col>
      <xdr:colOff>507176</xdr:colOff>
      <xdr:row>5</xdr:row>
      <xdr:rowOff>32971</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D00-000003000000}"/>
            </a:ext>
          </a:extLst>
        </xdr:cNvPr>
        <xdr:cNvSpPr/>
      </xdr:nvSpPr>
      <xdr:spPr>
        <a:xfrm>
          <a:off x="1893487" y="450397"/>
          <a:ext cx="1185439" cy="65889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61850</xdr:rowOff>
    </xdr:from>
    <xdr:to>
      <xdr:col>9</xdr:col>
      <xdr:colOff>774283</xdr:colOff>
      <xdr:row>4</xdr:row>
      <xdr:rowOff>55025</xdr:rowOff>
    </xdr:to>
    <xdr:pic>
      <xdr:nvPicPr>
        <xdr:cNvPr id="4" name="Imagen 3">
          <a:extLst>
            <a:ext uri="{FF2B5EF4-FFF2-40B4-BE49-F238E27FC236}">
              <a16:creationId xmlns:a16="http://schemas.microsoft.com/office/drawing/2014/main" xmlns="" id="{00000000-0008-0000-0D00-000004000000}"/>
            </a:ext>
          </a:extLst>
        </xdr:cNvPr>
        <xdr:cNvPicPr>
          <a:picLocks noChangeAspect="1"/>
        </xdr:cNvPicPr>
      </xdr:nvPicPr>
      <xdr:blipFill>
        <a:blip xmlns:r="http://schemas.openxmlformats.org/officeDocument/2006/relationships" r:embed="rId2"/>
        <a:stretch>
          <a:fillRect/>
        </a:stretch>
      </xdr:blipFill>
      <xdr:spPr>
        <a:xfrm>
          <a:off x="6989989" y="376175"/>
          <a:ext cx="1204269" cy="56467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0945" name="Object 1" hidden="1">
              <a:extLst>
                <a:ext uri="{63B3BB69-23CF-44E3-9099-C40C66FF867C}">
                  <a14:compatExt spid="_x0000_s210945"/>
                </a:ext>
                <a:ext uri="{FF2B5EF4-FFF2-40B4-BE49-F238E27FC236}">
                  <a16:creationId xmlns:a16="http://schemas.microsoft.com/office/drawing/2014/main" xmlns="" id="{00000000-0008-0000-0E00-0000013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470064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E00-000003000000}"/>
            </a:ext>
          </a:extLst>
        </xdr:cNvPr>
        <xdr:cNvSpPr/>
      </xdr:nvSpPr>
      <xdr:spPr>
        <a:xfrm>
          <a:off x="1834452" y="462767"/>
          <a:ext cx="1169262" cy="62559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408215</xdr:colOff>
      <xdr:row>1</xdr:row>
      <xdr:rowOff>61851</xdr:rowOff>
    </xdr:from>
    <xdr:to>
      <xdr:col>9</xdr:col>
      <xdr:colOff>761914</xdr:colOff>
      <xdr:row>4</xdr:row>
      <xdr:rowOff>55026</xdr:rowOff>
    </xdr:to>
    <xdr:pic>
      <xdr:nvPicPr>
        <xdr:cNvPr id="4" name="Imagen 3">
          <a:extLst>
            <a:ext uri="{FF2B5EF4-FFF2-40B4-BE49-F238E27FC236}">
              <a16:creationId xmlns:a16="http://schemas.microsoft.com/office/drawing/2014/main" xmlns="" id="{00000000-0008-0000-0E00-000004000000}"/>
            </a:ext>
          </a:extLst>
        </xdr:cNvPr>
        <xdr:cNvPicPr>
          <a:picLocks noChangeAspect="1"/>
        </xdr:cNvPicPr>
      </xdr:nvPicPr>
      <xdr:blipFill>
        <a:blip xmlns:r="http://schemas.openxmlformats.org/officeDocument/2006/relationships" r:embed="rId2"/>
        <a:stretch>
          <a:fillRect/>
        </a:stretch>
      </xdr:blipFill>
      <xdr:spPr>
        <a:xfrm>
          <a:off x="7047140" y="376176"/>
          <a:ext cx="1201424" cy="56467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1969" name="Object 1" hidden="1">
              <a:extLst>
                <a:ext uri="{63B3BB69-23CF-44E3-9099-C40C66FF867C}">
                  <a14:compatExt spid="_x0000_s211969"/>
                </a:ext>
                <a:ext uri="{FF2B5EF4-FFF2-40B4-BE49-F238E27FC236}">
                  <a16:creationId xmlns:a16="http://schemas.microsoft.com/office/drawing/2014/main" xmlns="" id="{00000000-0008-0000-0F00-0000013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F00-000003000000}"/>
            </a:ext>
          </a:extLst>
        </xdr:cNvPr>
        <xdr:cNvSpPr/>
      </xdr:nvSpPr>
      <xdr:spPr>
        <a:xfrm>
          <a:off x="1843977" y="455196"/>
          <a:ext cx="1207582" cy="62364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4" name="Imagen 3">
          <a:extLst>
            <a:ext uri="{FF2B5EF4-FFF2-40B4-BE49-F238E27FC236}">
              <a16:creationId xmlns:a16="http://schemas.microsoft.com/office/drawing/2014/main" xmlns="" id="{00000000-0008-0000-0F00-000004000000}"/>
            </a:ext>
          </a:extLst>
        </xdr:cNvPr>
        <xdr:cNvPicPr>
          <a:picLocks noChangeAspect="1"/>
        </xdr:cNvPicPr>
      </xdr:nvPicPr>
      <xdr:blipFill>
        <a:blip xmlns:r="http://schemas.openxmlformats.org/officeDocument/2006/relationships" r:embed="rId2"/>
        <a:stretch>
          <a:fillRect/>
        </a:stretch>
      </xdr:blipFill>
      <xdr:spPr>
        <a:xfrm>
          <a:off x="7081086" y="354932"/>
          <a:ext cx="1212251" cy="5573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2993" name="Object 1" hidden="1">
              <a:extLst>
                <a:ext uri="{63B3BB69-23CF-44E3-9099-C40C66FF867C}">
                  <a14:compatExt spid="_x0000_s212993"/>
                </a:ext>
                <a:ext uri="{FF2B5EF4-FFF2-40B4-BE49-F238E27FC236}">
                  <a16:creationId xmlns:a16="http://schemas.microsoft.com/office/drawing/2014/main" xmlns="" id="{00000000-0008-0000-1000-0000014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000-000003000000}"/>
            </a:ext>
          </a:extLst>
        </xdr:cNvPr>
        <xdr:cNvSpPr/>
      </xdr:nvSpPr>
      <xdr:spPr>
        <a:xfrm>
          <a:off x="1872552" y="5122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4" name="Imagen 3">
          <a:extLst>
            <a:ext uri="{FF2B5EF4-FFF2-40B4-BE49-F238E27FC236}">
              <a16:creationId xmlns:a16="http://schemas.microsoft.com/office/drawing/2014/main" xmlns="" id="{00000000-0008-0000-1000-000004000000}"/>
            </a:ext>
          </a:extLst>
        </xdr:cNvPr>
        <xdr:cNvPicPr>
          <a:picLocks noChangeAspect="1"/>
        </xdr:cNvPicPr>
      </xdr:nvPicPr>
      <xdr:blipFill>
        <a:blip xmlns:r="http://schemas.openxmlformats.org/officeDocument/2006/relationships" r:embed="rId2"/>
        <a:stretch>
          <a:fillRect/>
        </a:stretch>
      </xdr:blipFill>
      <xdr:spPr>
        <a:xfrm>
          <a:off x="7140575" y="374650"/>
          <a:ext cx="1204063"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4017" name="Object 1" hidden="1">
              <a:extLst>
                <a:ext uri="{63B3BB69-23CF-44E3-9099-C40C66FF867C}">
                  <a14:compatExt spid="_x0000_s214017"/>
                </a:ext>
                <a:ext uri="{FF2B5EF4-FFF2-40B4-BE49-F238E27FC236}">
                  <a16:creationId xmlns:a16="http://schemas.microsoft.com/office/drawing/2014/main" xmlns="" id="{00000000-0008-0000-1100-0000014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100-000003000000}"/>
            </a:ext>
          </a:extLst>
        </xdr:cNvPr>
        <xdr:cNvSpPr/>
      </xdr:nvSpPr>
      <xdr:spPr>
        <a:xfrm>
          <a:off x="1843977" y="474246"/>
          <a:ext cx="1207582" cy="62364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781120</xdr:colOff>
      <xdr:row>4</xdr:row>
      <xdr:rowOff>35982</xdr:rowOff>
    </xdr:to>
    <xdr:pic>
      <xdr:nvPicPr>
        <xdr:cNvPr id="4" name="Imagen 3">
          <a:extLst>
            <a:ext uri="{FF2B5EF4-FFF2-40B4-BE49-F238E27FC236}">
              <a16:creationId xmlns:a16="http://schemas.microsoft.com/office/drawing/2014/main" xmlns="" id="{00000000-0008-0000-1100-000004000000}"/>
            </a:ext>
          </a:extLst>
        </xdr:cNvPr>
        <xdr:cNvPicPr>
          <a:picLocks noChangeAspect="1"/>
        </xdr:cNvPicPr>
      </xdr:nvPicPr>
      <xdr:blipFill>
        <a:blip xmlns:r="http://schemas.openxmlformats.org/officeDocument/2006/relationships" r:embed="rId2"/>
        <a:stretch>
          <a:fillRect/>
        </a:stretch>
      </xdr:blipFill>
      <xdr:spPr>
        <a:xfrm>
          <a:off x="7071561" y="373982"/>
          <a:ext cx="1205734" cy="557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5041" name="Object 1" hidden="1">
              <a:extLst>
                <a:ext uri="{63B3BB69-23CF-44E3-9099-C40C66FF867C}">
                  <a14:compatExt spid="_x0000_s215041"/>
                </a:ext>
                <a:ext uri="{FF2B5EF4-FFF2-40B4-BE49-F238E27FC236}">
                  <a16:creationId xmlns:a16="http://schemas.microsoft.com/office/drawing/2014/main" xmlns="" id="{00000000-0008-0000-1200-0000014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200-000003000000}"/>
            </a:ext>
          </a:extLst>
        </xdr:cNvPr>
        <xdr:cNvSpPr/>
      </xdr:nvSpPr>
      <xdr:spPr>
        <a:xfrm>
          <a:off x="1815402" y="447552"/>
          <a:ext cx="1207582" cy="65033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4" name="Imagen 3">
          <a:extLst>
            <a:ext uri="{FF2B5EF4-FFF2-40B4-BE49-F238E27FC236}">
              <a16:creationId xmlns:a16="http://schemas.microsoft.com/office/drawing/2014/main" xmlns="" id="{00000000-0008-0000-1200-000004000000}"/>
            </a:ext>
          </a:extLst>
        </xdr:cNvPr>
        <xdr:cNvPicPr>
          <a:picLocks noChangeAspect="1"/>
        </xdr:cNvPicPr>
      </xdr:nvPicPr>
      <xdr:blipFill>
        <a:blip xmlns:r="http://schemas.openxmlformats.org/officeDocument/2006/relationships" r:embed="rId2"/>
        <a:stretch>
          <a:fillRect/>
        </a:stretch>
      </xdr:blipFill>
      <xdr:spPr>
        <a:xfrm>
          <a:off x="6958569" y="373331"/>
          <a:ext cx="1208970" cy="56467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6065" name="Object 1" hidden="1">
              <a:extLst>
                <a:ext uri="{63B3BB69-23CF-44E3-9099-C40C66FF867C}">
                  <a14:compatExt spid="_x0000_s216065"/>
                </a:ext>
                <a:ext uri="{FF2B5EF4-FFF2-40B4-BE49-F238E27FC236}">
                  <a16:creationId xmlns:a16="http://schemas.microsoft.com/office/drawing/2014/main" xmlns="" id="{00000000-0008-0000-1300-0000014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300-000003000000}"/>
            </a:ext>
          </a:extLst>
        </xdr:cNvPr>
        <xdr:cNvSpPr/>
      </xdr:nvSpPr>
      <xdr:spPr>
        <a:xfrm>
          <a:off x="1796352" y="472292"/>
          <a:ext cx="1207582" cy="62559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37110</xdr:rowOff>
    </xdr:from>
    <xdr:to>
      <xdr:col>9</xdr:col>
      <xdr:colOff>823764</xdr:colOff>
      <xdr:row>4</xdr:row>
      <xdr:rowOff>30285</xdr:rowOff>
    </xdr:to>
    <xdr:pic>
      <xdr:nvPicPr>
        <xdr:cNvPr id="4" name="Imagen 3">
          <a:extLst>
            <a:ext uri="{FF2B5EF4-FFF2-40B4-BE49-F238E27FC236}">
              <a16:creationId xmlns:a16="http://schemas.microsoft.com/office/drawing/2014/main" xmlns="" id="{00000000-0008-0000-1300-000004000000}"/>
            </a:ext>
          </a:extLst>
        </xdr:cNvPr>
        <xdr:cNvPicPr>
          <a:picLocks noChangeAspect="1"/>
        </xdr:cNvPicPr>
      </xdr:nvPicPr>
      <xdr:blipFill>
        <a:blip xmlns:r="http://schemas.openxmlformats.org/officeDocument/2006/relationships" r:embed="rId2"/>
        <a:stretch>
          <a:fillRect/>
        </a:stretch>
      </xdr:blipFill>
      <xdr:spPr>
        <a:xfrm>
          <a:off x="6958569" y="360960"/>
          <a:ext cx="1208970" cy="56467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7089" name="Object 1" hidden="1">
              <a:extLst>
                <a:ext uri="{63B3BB69-23CF-44E3-9099-C40C66FF867C}">
                  <a14:compatExt spid="_x0000_s217089"/>
                </a:ext>
                <a:ext uri="{FF2B5EF4-FFF2-40B4-BE49-F238E27FC236}">
                  <a16:creationId xmlns:a16="http://schemas.microsoft.com/office/drawing/2014/main" xmlns="" id="{00000000-0008-0000-1400-0000015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136071</xdr:rowOff>
    </xdr:from>
    <xdr:to>
      <xdr:col>3</xdr:col>
      <xdr:colOff>508384</xdr:colOff>
      <xdr:row>4</xdr:row>
      <xdr:rowOff>158575</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xmlns="" id="{00000000-0008-0000-1400-000003000000}"/>
            </a:ext>
          </a:extLst>
        </xdr:cNvPr>
        <xdr:cNvSpPr/>
      </xdr:nvSpPr>
      <xdr:spPr>
        <a:xfrm>
          <a:off x="1891602" y="450396"/>
          <a:ext cx="1207582" cy="59400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63500</xdr:rowOff>
    </xdr:from>
    <xdr:to>
      <xdr:col>9</xdr:col>
      <xdr:colOff>750038</xdr:colOff>
      <xdr:row>4</xdr:row>
      <xdr:rowOff>41831</xdr:rowOff>
    </xdr:to>
    <xdr:pic>
      <xdr:nvPicPr>
        <xdr:cNvPr id="4" name="Imagen 3">
          <a:extLst>
            <a:ext uri="{FF2B5EF4-FFF2-40B4-BE49-F238E27FC236}">
              <a16:creationId xmlns:a16="http://schemas.microsoft.com/office/drawing/2014/main" xmlns="" id="{00000000-0008-0000-1400-000004000000}"/>
            </a:ext>
          </a:extLst>
        </xdr:cNvPr>
        <xdr:cNvPicPr>
          <a:picLocks noChangeAspect="1"/>
        </xdr:cNvPicPr>
      </xdr:nvPicPr>
      <xdr:blipFill>
        <a:blip xmlns:r="http://schemas.openxmlformats.org/officeDocument/2006/relationships" r:embed="rId2"/>
        <a:stretch>
          <a:fillRect/>
        </a:stretch>
      </xdr:blipFill>
      <xdr:spPr>
        <a:xfrm>
          <a:off x="7124700" y="377825"/>
          <a:ext cx="1207238" cy="54983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8113" name="Object 1" hidden="1">
              <a:extLst>
                <a:ext uri="{63B3BB69-23CF-44E3-9099-C40C66FF867C}">
                  <a14:compatExt spid="_x0000_s218113"/>
                </a:ext>
                <a:ext uri="{FF2B5EF4-FFF2-40B4-BE49-F238E27FC236}">
                  <a16:creationId xmlns:a16="http://schemas.microsoft.com/office/drawing/2014/main" xmlns="" id="{00000000-0008-0000-1500-0000015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500-000003000000}"/>
            </a:ext>
          </a:extLst>
        </xdr:cNvPr>
        <xdr:cNvSpPr/>
      </xdr:nvSpPr>
      <xdr:spPr>
        <a:xfrm>
          <a:off x="1863027"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4" name="Imagen 3">
          <a:extLst>
            <a:ext uri="{FF2B5EF4-FFF2-40B4-BE49-F238E27FC236}">
              <a16:creationId xmlns:a16="http://schemas.microsoft.com/office/drawing/2014/main" xmlns="" id="{00000000-0008-0000-1500-000004000000}"/>
            </a:ext>
          </a:extLst>
        </xdr:cNvPr>
        <xdr:cNvPicPr>
          <a:picLocks noChangeAspect="1"/>
        </xdr:cNvPicPr>
      </xdr:nvPicPr>
      <xdr:blipFill>
        <a:blip xmlns:r="http://schemas.openxmlformats.org/officeDocument/2006/relationships" r:embed="rId2"/>
        <a:stretch>
          <a:fillRect/>
        </a:stretch>
      </xdr:blipFill>
      <xdr:spPr>
        <a:xfrm>
          <a:off x="7146925" y="377825"/>
          <a:ext cx="1207238" cy="54983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9137" name="Object 1" hidden="1">
              <a:extLst>
                <a:ext uri="{63B3BB69-23CF-44E3-9099-C40C66FF867C}">
                  <a14:compatExt spid="_x0000_s219137"/>
                </a:ext>
                <a:ext uri="{FF2B5EF4-FFF2-40B4-BE49-F238E27FC236}">
                  <a16:creationId xmlns:a16="http://schemas.microsoft.com/office/drawing/2014/main" xmlns="" id="{00000000-0008-0000-1600-0000015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600-000003000000}"/>
            </a:ext>
          </a:extLst>
        </xdr:cNvPr>
        <xdr:cNvSpPr/>
      </xdr:nvSpPr>
      <xdr:spPr>
        <a:xfrm>
          <a:off x="1882077" y="4646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4" name="Imagen 3">
          <a:extLst>
            <a:ext uri="{FF2B5EF4-FFF2-40B4-BE49-F238E27FC236}">
              <a16:creationId xmlns:a16="http://schemas.microsoft.com/office/drawing/2014/main" xmlns="" id="{00000000-0008-0000-1600-000004000000}"/>
            </a:ext>
          </a:extLst>
        </xdr:cNvPr>
        <xdr:cNvPicPr>
          <a:picLocks noChangeAspect="1"/>
        </xdr:cNvPicPr>
      </xdr:nvPicPr>
      <xdr:blipFill>
        <a:blip xmlns:r="http://schemas.openxmlformats.org/officeDocument/2006/relationships" r:embed="rId2"/>
        <a:stretch>
          <a:fillRect/>
        </a:stretch>
      </xdr:blipFill>
      <xdr:spPr>
        <a:xfrm>
          <a:off x="7178675" y="327025"/>
          <a:ext cx="1207238" cy="54983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0161" name="Object 1" hidden="1">
              <a:extLst>
                <a:ext uri="{63B3BB69-23CF-44E3-9099-C40C66FF867C}">
                  <a14:compatExt spid="_x0000_s220161"/>
                </a:ext>
                <a:ext uri="{FF2B5EF4-FFF2-40B4-BE49-F238E27FC236}">
                  <a16:creationId xmlns:a16="http://schemas.microsoft.com/office/drawing/2014/main" xmlns="" id="{00000000-0008-0000-1700-0000015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700-000003000000}"/>
            </a:ext>
          </a:extLst>
        </xdr:cNvPr>
        <xdr:cNvSpPr/>
      </xdr:nvSpPr>
      <xdr:spPr>
        <a:xfrm>
          <a:off x="1882077" y="4741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4" name="Imagen 3">
          <a:extLst>
            <a:ext uri="{FF2B5EF4-FFF2-40B4-BE49-F238E27FC236}">
              <a16:creationId xmlns:a16="http://schemas.microsoft.com/office/drawing/2014/main" xmlns="" id="{00000000-0008-0000-1700-000004000000}"/>
            </a:ext>
          </a:extLst>
        </xdr:cNvPr>
        <xdr:cNvPicPr>
          <a:picLocks noChangeAspect="1"/>
        </xdr:cNvPicPr>
      </xdr:nvPicPr>
      <xdr:blipFill>
        <a:blip xmlns:r="http://schemas.openxmlformats.org/officeDocument/2006/relationships" r:embed="rId2"/>
        <a:stretch>
          <a:fillRect/>
        </a:stretch>
      </xdr:blipFill>
      <xdr:spPr>
        <a:xfrm>
          <a:off x="7165975" y="311150"/>
          <a:ext cx="1207238" cy="54983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1185" name="Object 1" hidden="1">
              <a:extLst>
                <a:ext uri="{63B3BB69-23CF-44E3-9099-C40C66FF867C}">
                  <a14:compatExt spid="_x0000_s221185"/>
                </a:ext>
                <a:ext uri="{FF2B5EF4-FFF2-40B4-BE49-F238E27FC236}">
                  <a16:creationId xmlns:a16="http://schemas.microsoft.com/office/drawing/2014/main" xmlns="" id="{00000000-0008-0000-1800-0000016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800-000003000000}"/>
            </a:ext>
          </a:extLst>
        </xdr:cNvPr>
        <xdr:cNvSpPr/>
      </xdr:nvSpPr>
      <xdr:spPr>
        <a:xfrm>
          <a:off x="1872552"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4" name="Imagen 3">
          <a:extLst>
            <a:ext uri="{FF2B5EF4-FFF2-40B4-BE49-F238E27FC236}">
              <a16:creationId xmlns:a16="http://schemas.microsoft.com/office/drawing/2014/main" xmlns="" id="{00000000-0008-0000-1800-000004000000}"/>
            </a:ext>
          </a:extLst>
        </xdr:cNvPr>
        <xdr:cNvPicPr>
          <a:picLocks noChangeAspect="1"/>
        </xdr:cNvPicPr>
      </xdr:nvPicPr>
      <xdr:blipFill>
        <a:blip xmlns:r="http://schemas.openxmlformats.org/officeDocument/2006/relationships" r:embed="rId2"/>
        <a:stretch>
          <a:fillRect/>
        </a:stretch>
      </xdr:blipFill>
      <xdr:spPr>
        <a:xfrm>
          <a:off x="7146925" y="365125"/>
          <a:ext cx="1207238" cy="54983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180975</xdr:rowOff>
        </xdr:from>
        <xdr:to>
          <xdr:col>1</xdr:col>
          <xdr:colOff>857250</xdr:colOff>
          <xdr:row>4</xdr:row>
          <xdr:rowOff>190500</xdr:rowOff>
        </xdr:to>
        <xdr:sp macro="" textlink="">
          <xdr:nvSpPr>
            <xdr:cNvPr id="222209" name="Object 1" hidden="1">
              <a:extLst>
                <a:ext uri="{63B3BB69-23CF-44E3-9099-C40C66FF867C}">
                  <a14:compatExt spid="_x0000_s222209"/>
                </a:ext>
                <a:ext uri="{FF2B5EF4-FFF2-40B4-BE49-F238E27FC236}">
                  <a16:creationId xmlns:a16="http://schemas.microsoft.com/office/drawing/2014/main" xmlns="" id="{00000000-0008-0000-1900-0000016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900-000003000000}"/>
            </a:ext>
          </a:extLst>
        </xdr:cNvPr>
        <xdr:cNvSpPr/>
      </xdr:nvSpPr>
      <xdr:spPr>
        <a:xfrm>
          <a:off x="1891602" y="378906"/>
          <a:ext cx="1207582" cy="71898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190500</xdr:rowOff>
    </xdr:from>
    <xdr:to>
      <xdr:col>9</xdr:col>
      <xdr:colOff>699238</xdr:colOff>
      <xdr:row>4</xdr:row>
      <xdr:rowOff>29131</xdr:rowOff>
    </xdr:to>
    <xdr:pic>
      <xdr:nvPicPr>
        <xdr:cNvPr id="4" name="Imagen 3">
          <a:extLst>
            <a:ext uri="{FF2B5EF4-FFF2-40B4-BE49-F238E27FC236}">
              <a16:creationId xmlns:a16="http://schemas.microsoft.com/office/drawing/2014/main" xmlns="" id="{00000000-0008-0000-1900-000004000000}"/>
            </a:ext>
          </a:extLst>
        </xdr:cNvPr>
        <xdr:cNvPicPr>
          <a:picLocks noChangeAspect="1"/>
        </xdr:cNvPicPr>
      </xdr:nvPicPr>
      <xdr:blipFill>
        <a:blip xmlns:r="http://schemas.openxmlformats.org/officeDocument/2006/relationships" r:embed="rId2"/>
        <a:stretch>
          <a:fillRect/>
        </a:stretch>
      </xdr:blipFill>
      <xdr:spPr>
        <a:xfrm>
          <a:off x="7019925" y="381000"/>
          <a:ext cx="1204063" cy="54348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3233" name="Object 1" hidden="1">
              <a:extLst>
                <a:ext uri="{63B3BB69-23CF-44E3-9099-C40C66FF867C}">
                  <a14:compatExt spid="_x0000_s223233"/>
                </a:ext>
                <a:ext uri="{FF2B5EF4-FFF2-40B4-BE49-F238E27FC236}">
                  <a16:creationId xmlns:a16="http://schemas.microsoft.com/office/drawing/2014/main" xmlns="" id="{00000000-0008-0000-1A00-0000016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A00-000003000000}"/>
            </a:ext>
          </a:extLst>
        </xdr:cNvPr>
        <xdr:cNvSpPr/>
      </xdr:nvSpPr>
      <xdr:spPr>
        <a:xfrm>
          <a:off x="1891602" y="4932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711938</xdr:colOff>
      <xdr:row>4</xdr:row>
      <xdr:rowOff>29131</xdr:rowOff>
    </xdr:to>
    <xdr:pic>
      <xdr:nvPicPr>
        <xdr:cNvPr id="4" name="Imagen 3">
          <a:extLst>
            <a:ext uri="{FF2B5EF4-FFF2-40B4-BE49-F238E27FC236}">
              <a16:creationId xmlns:a16="http://schemas.microsoft.com/office/drawing/2014/main" xmlns="" id="{00000000-0008-0000-1A00-000004000000}"/>
            </a:ext>
          </a:extLst>
        </xdr:cNvPr>
        <xdr:cNvPicPr>
          <a:picLocks noChangeAspect="1"/>
        </xdr:cNvPicPr>
      </xdr:nvPicPr>
      <xdr:blipFill>
        <a:blip xmlns:r="http://schemas.openxmlformats.org/officeDocument/2006/relationships" r:embed="rId2"/>
        <a:stretch>
          <a:fillRect/>
        </a:stretch>
      </xdr:blipFill>
      <xdr:spPr>
        <a:xfrm>
          <a:off x="7032625" y="355600"/>
          <a:ext cx="1204063" cy="54983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4257" name="Object 1" hidden="1">
              <a:extLst>
                <a:ext uri="{63B3BB69-23CF-44E3-9099-C40C66FF867C}">
                  <a14:compatExt spid="_x0000_s224257"/>
                </a:ext>
                <a:ext uri="{FF2B5EF4-FFF2-40B4-BE49-F238E27FC236}">
                  <a16:creationId xmlns:a16="http://schemas.microsoft.com/office/drawing/2014/main" xmlns="" id="{00000000-0008-0000-1B00-0000016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B00-000003000000}"/>
            </a:ext>
          </a:extLst>
        </xdr:cNvPr>
        <xdr:cNvSpPr/>
      </xdr:nvSpPr>
      <xdr:spPr>
        <a:xfrm>
          <a:off x="1891602" y="5408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63500</xdr:rowOff>
    </xdr:from>
    <xdr:to>
      <xdr:col>9</xdr:col>
      <xdr:colOff>686538</xdr:colOff>
      <xdr:row>4</xdr:row>
      <xdr:rowOff>41831</xdr:rowOff>
    </xdr:to>
    <xdr:pic>
      <xdr:nvPicPr>
        <xdr:cNvPr id="4" name="Imagen 3">
          <a:extLst>
            <a:ext uri="{FF2B5EF4-FFF2-40B4-BE49-F238E27FC236}">
              <a16:creationId xmlns:a16="http://schemas.microsoft.com/office/drawing/2014/main" xmlns="" id="{00000000-0008-0000-1B00-000004000000}"/>
            </a:ext>
          </a:extLst>
        </xdr:cNvPr>
        <xdr:cNvPicPr>
          <a:picLocks noChangeAspect="1"/>
        </xdr:cNvPicPr>
      </xdr:nvPicPr>
      <xdr:blipFill>
        <a:blip xmlns:r="http://schemas.openxmlformats.org/officeDocument/2006/relationships" r:embed="rId2"/>
        <a:stretch>
          <a:fillRect/>
        </a:stretch>
      </xdr:blipFill>
      <xdr:spPr>
        <a:xfrm>
          <a:off x="7007225" y="415925"/>
          <a:ext cx="1204063" cy="54983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6737" name="Object 1" hidden="1">
              <a:extLst>
                <a:ext uri="{63B3BB69-23CF-44E3-9099-C40C66FF867C}">
                  <a14:compatExt spid="_x0000_s116737"/>
                </a:ext>
                <a:ext uri="{FF2B5EF4-FFF2-40B4-BE49-F238E27FC236}">
                  <a16:creationId xmlns:a16="http://schemas.microsoft.com/office/drawing/2014/main" xmlns="" id="{00000000-0008-0000-1C00-000001C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C00-000003000000}"/>
            </a:ext>
          </a:extLst>
        </xdr:cNvPr>
        <xdr:cNvSpPr/>
      </xdr:nvSpPr>
      <xdr:spPr>
        <a:xfrm>
          <a:off x="1643952" y="5027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851638</xdr:colOff>
      <xdr:row>3</xdr:row>
      <xdr:rowOff>194231</xdr:rowOff>
    </xdr:to>
    <xdr:pic>
      <xdr:nvPicPr>
        <xdr:cNvPr id="4" name="Imagen 3">
          <a:extLst>
            <a:ext uri="{FF2B5EF4-FFF2-40B4-BE49-F238E27FC236}">
              <a16:creationId xmlns:a16="http://schemas.microsoft.com/office/drawing/2014/main" xmlns="" id="{00000000-0008-0000-1C00-000004000000}"/>
            </a:ext>
          </a:extLst>
        </xdr:cNvPr>
        <xdr:cNvPicPr>
          <a:picLocks noChangeAspect="1"/>
        </xdr:cNvPicPr>
      </xdr:nvPicPr>
      <xdr:blipFill>
        <a:blip xmlns:r="http://schemas.openxmlformats.org/officeDocument/2006/relationships" r:embed="rId2"/>
        <a:stretch>
          <a:fillRect/>
        </a:stretch>
      </xdr:blipFill>
      <xdr:spPr>
        <a:xfrm>
          <a:off x="6584950" y="365125"/>
          <a:ext cx="1200888" cy="54348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225281" name="Object 1" hidden="1">
              <a:extLst>
                <a:ext uri="{63B3BB69-23CF-44E3-9099-C40C66FF867C}">
                  <a14:compatExt spid="_x0000_s225281"/>
                </a:ext>
                <a:ext uri="{FF2B5EF4-FFF2-40B4-BE49-F238E27FC236}">
                  <a16:creationId xmlns:a16="http://schemas.microsoft.com/office/drawing/2014/main" xmlns="" id="{00000000-0008-0000-1D00-0000017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D00-000003000000}"/>
            </a:ext>
          </a:extLst>
        </xdr:cNvPr>
        <xdr:cNvSpPr/>
      </xdr:nvSpPr>
      <xdr:spPr>
        <a:xfrm>
          <a:off x="1891602" y="436056"/>
          <a:ext cx="1207582" cy="68088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4" name="Imagen 3">
          <a:extLst>
            <a:ext uri="{FF2B5EF4-FFF2-40B4-BE49-F238E27FC236}">
              <a16:creationId xmlns:a16="http://schemas.microsoft.com/office/drawing/2014/main" xmlns="" id="{00000000-0008-0000-1D00-000004000000}"/>
            </a:ext>
          </a:extLst>
        </xdr:cNvPr>
        <xdr:cNvPicPr>
          <a:picLocks noChangeAspect="1"/>
        </xdr:cNvPicPr>
      </xdr:nvPicPr>
      <xdr:blipFill>
        <a:blip xmlns:r="http://schemas.openxmlformats.org/officeDocument/2006/relationships" r:embed="rId2"/>
        <a:stretch>
          <a:fillRect/>
        </a:stretch>
      </xdr:blipFill>
      <xdr:spPr>
        <a:xfrm>
          <a:off x="7032625" y="387350"/>
          <a:ext cx="1207238" cy="54348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6305" name="Object 1" hidden="1">
              <a:extLst>
                <a:ext uri="{63B3BB69-23CF-44E3-9099-C40C66FF867C}">
                  <a14:compatExt spid="_x0000_s226305"/>
                </a:ext>
                <a:ext uri="{FF2B5EF4-FFF2-40B4-BE49-F238E27FC236}">
                  <a16:creationId xmlns:a16="http://schemas.microsoft.com/office/drawing/2014/main" xmlns="" id="{00000000-0008-0000-1E00-0000017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E00-000003000000}"/>
            </a:ext>
          </a:extLst>
        </xdr:cNvPr>
        <xdr:cNvSpPr/>
      </xdr:nvSpPr>
      <xdr:spPr>
        <a:xfrm>
          <a:off x="1805877" y="5313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4" name="Imagen 3">
          <a:extLst>
            <a:ext uri="{FF2B5EF4-FFF2-40B4-BE49-F238E27FC236}">
              <a16:creationId xmlns:a16="http://schemas.microsoft.com/office/drawing/2014/main" xmlns="" id="{00000000-0008-0000-1E00-000004000000}"/>
            </a:ext>
          </a:extLst>
        </xdr:cNvPr>
        <xdr:cNvPicPr>
          <a:picLocks noChangeAspect="1"/>
        </xdr:cNvPicPr>
      </xdr:nvPicPr>
      <xdr:blipFill>
        <a:blip xmlns:r="http://schemas.openxmlformats.org/officeDocument/2006/relationships" r:embed="rId2"/>
        <a:stretch>
          <a:fillRect/>
        </a:stretch>
      </xdr:blipFill>
      <xdr:spPr>
        <a:xfrm>
          <a:off x="6946900" y="381000"/>
          <a:ext cx="1207238" cy="54983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7329" name="Object 1" hidden="1">
              <a:extLst>
                <a:ext uri="{63B3BB69-23CF-44E3-9099-C40C66FF867C}">
                  <a14:compatExt spid="_x0000_s227329"/>
                </a:ext>
                <a:ext uri="{FF2B5EF4-FFF2-40B4-BE49-F238E27FC236}">
                  <a16:creationId xmlns:a16="http://schemas.microsoft.com/office/drawing/2014/main" xmlns="" id="{00000000-0008-0000-1F00-0000017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F00-000003000000}"/>
            </a:ext>
          </a:extLst>
        </xdr:cNvPr>
        <xdr:cNvSpPr/>
      </xdr:nvSpPr>
      <xdr:spPr>
        <a:xfrm>
          <a:off x="1891602" y="5122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4" name="Imagen 3">
          <a:extLst>
            <a:ext uri="{FF2B5EF4-FFF2-40B4-BE49-F238E27FC236}">
              <a16:creationId xmlns:a16="http://schemas.microsoft.com/office/drawing/2014/main" xmlns="" id="{00000000-0008-0000-1F00-000004000000}"/>
            </a:ext>
          </a:extLst>
        </xdr:cNvPr>
        <xdr:cNvPicPr>
          <a:picLocks noChangeAspect="1"/>
        </xdr:cNvPicPr>
      </xdr:nvPicPr>
      <xdr:blipFill>
        <a:blip xmlns:r="http://schemas.openxmlformats.org/officeDocument/2006/relationships" r:embed="rId2"/>
        <a:stretch>
          <a:fillRect/>
        </a:stretch>
      </xdr:blipFill>
      <xdr:spPr>
        <a:xfrm>
          <a:off x="7058025" y="361950"/>
          <a:ext cx="1207238" cy="54983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8353" name="Object 1" hidden="1">
              <a:extLst>
                <a:ext uri="{63B3BB69-23CF-44E3-9099-C40C66FF867C}">
                  <a14:compatExt spid="_x0000_s228353"/>
                </a:ext>
                <a:ext uri="{FF2B5EF4-FFF2-40B4-BE49-F238E27FC236}">
                  <a16:creationId xmlns:a16="http://schemas.microsoft.com/office/drawing/2014/main" xmlns="" id="{00000000-0008-0000-2000-0000017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000-000003000000}"/>
            </a:ext>
          </a:extLst>
        </xdr:cNvPr>
        <xdr:cNvSpPr/>
      </xdr:nvSpPr>
      <xdr:spPr>
        <a:xfrm>
          <a:off x="1891602" y="5408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4" name="Imagen 3">
          <a:extLst>
            <a:ext uri="{FF2B5EF4-FFF2-40B4-BE49-F238E27FC236}">
              <a16:creationId xmlns:a16="http://schemas.microsoft.com/office/drawing/2014/main" xmlns="" id="{00000000-0008-0000-2000-000004000000}"/>
            </a:ext>
          </a:extLst>
        </xdr:cNvPr>
        <xdr:cNvPicPr>
          <a:picLocks noChangeAspect="1"/>
        </xdr:cNvPicPr>
      </xdr:nvPicPr>
      <xdr:blipFill>
        <a:blip xmlns:r="http://schemas.openxmlformats.org/officeDocument/2006/relationships" r:embed="rId2"/>
        <a:stretch>
          <a:fillRect/>
        </a:stretch>
      </xdr:blipFill>
      <xdr:spPr>
        <a:xfrm>
          <a:off x="7045325" y="390525"/>
          <a:ext cx="1207238" cy="54983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9377" name="Object 1" hidden="1">
              <a:extLst>
                <a:ext uri="{63B3BB69-23CF-44E3-9099-C40C66FF867C}">
                  <a14:compatExt spid="_x0000_s229377"/>
                </a:ext>
                <a:ext uri="{FF2B5EF4-FFF2-40B4-BE49-F238E27FC236}">
                  <a16:creationId xmlns:a16="http://schemas.microsoft.com/office/drawing/2014/main" xmlns="" id="{00000000-0008-0000-2100-0000018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100-000003000000}"/>
            </a:ext>
          </a:extLst>
        </xdr:cNvPr>
        <xdr:cNvSpPr/>
      </xdr:nvSpPr>
      <xdr:spPr>
        <a:xfrm>
          <a:off x="1863027" y="5313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4" name="Imagen 3">
          <a:extLst>
            <a:ext uri="{FF2B5EF4-FFF2-40B4-BE49-F238E27FC236}">
              <a16:creationId xmlns:a16="http://schemas.microsoft.com/office/drawing/2014/main" xmlns="" id="{00000000-0008-0000-2100-000004000000}"/>
            </a:ext>
          </a:extLst>
        </xdr:cNvPr>
        <xdr:cNvPicPr>
          <a:picLocks noChangeAspect="1"/>
        </xdr:cNvPicPr>
      </xdr:nvPicPr>
      <xdr:blipFill>
        <a:blip xmlns:r="http://schemas.openxmlformats.org/officeDocument/2006/relationships" r:embed="rId2"/>
        <a:stretch>
          <a:fillRect/>
        </a:stretch>
      </xdr:blipFill>
      <xdr:spPr>
        <a:xfrm>
          <a:off x="7067550" y="381000"/>
          <a:ext cx="1207238" cy="54983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0401" name="Object 1" hidden="1">
              <a:extLst>
                <a:ext uri="{63B3BB69-23CF-44E3-9099-C40C66FF867C}">
                  <a14:compatExt spid="_x0000_s230401"/>
                </a:ext>
                <a:ext uri="{FF2B5EF4-FFF2-40B4-BE49-F238E27FC236}">
                  <a16:creationId xmlns:a16="http://schemas.microsoft.com/office/drawing/2014/main" xmlns="" id="{00000000-0008-0000-2200-0000018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200-000003000000}"/>
            </a:ext>
          </a:extLst>
        </xdr:cNvPr>
        <xdr:cNvSpPr/>
      </xdr:nvSpPr>
      <xdr:spPr>
        <a:xfrm>
          <a:off x="1805877"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4" name="Imagen 3">
          <a:extLst>
            <a:ext uri="{FF2B5EF4-FFF2-40B4-BE49-F238E27FC236}">
              <a16:creationId xmlns:a16="http://schemas.microsoft.com/office/drawing/2014/main" xmlns="" id="{00000000-0008-0000-2200-000004000000}"/>
            </a:ext>
          </a:extLst>
        </xdr:cNvPr>
        <xdr:cNvPicPr>
          <a:picLocks noChangeAspect="1"/>
        </xdr:cNvPicPr>
      </xdr:nvPicPr>
      <xdr:blipFill>
        <a:blip xmlns:r="http://schemas.openxmlformats.org/officeDocument/2006/relationships" r:embed="rId2"/>
        <a:stretch>
          <a:fillRect/>
        </a:stretch>
      </xdr:blipFill>
      <xdr:spPr>
        <a:xfrm>
          <a:off x="6934200" y="365125"/>
          <a:ext cx="1207238" cy="54983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1425" name="Object 1" hidden="1">
              <a:extLst>
                <a:ext uri="{63B3BB69-23CF-44E3-9099-C40C66FF867C}">
                  <a14:compatExt spid="_x0000_s231425"/>
                </a:ext>
                <a:ext uri="{FF2B5EF4-FFF2-40B4-BE49-F238E27FC236}">
                  <a16:creationId xmlns:a16="http://schemas.microsoft.com/office/drawing/2014/main" xmlns="" id="{00000000-0008-0000-2300-0000018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300-000003000000}"/>
            </a:ext>
          </a:extLst>
        </xdr:cNvPr>
        <xdr:cNvSpPr/>
      </xdr:nvSpPr>
      <xdr:spPr>
        <a:xfrm>
          <a:off x="1882077" y="5313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4" name="Imagen 3">
          <a:extLst>
            <a:ext uri="{FF2B5EF4-FFF2-40B4-BE49-F238E27FC236}">
              <a16:creationId xmlns:a16="http://schemas.microsoft.com/office/drawing/2014/main" xmlns="" id="{00000000-0008-0000-2300-000004000000}"/>
            </a:ext>
          </a:extLst>
        </xdr:cNvPr>
        <xdr:cNvPicPr>
          <a:picLocks noChangeAspect="1"/>
        </xdr:cNvPicPr>
      </xdr:nvPicPr>
      <xdr:blipFill>
        <a:blip xmlns:r="http://schemas.openxmlformats.org/officeDocument/2006/relationships" r:embed="rId2"/>
        <a:stretch>
          <a:fillRect/>
        </a:stretch>
      </xdr:blipFill>
      <xdr:spPr>
        <a:xfrm>
          <a:off x="7010400" y="393700"/>
          <a:ext cx="1207238" cy="54983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2449" name="Object 1" hidden="1">
              <a:extLst>
                <a:ext uri="{63B3BB69-23CF-44E3-9099-C40C66FF867C}">
                  <a14:compatExt spid="_x0000_s232449"/>
                </a:ext>
                <a:ext uri="{FF2B5EF4-FFF2-40B4-BE49-F238E27FC236}">
                  <a16:creationId xmlns:a16="http://schemas.microsoft.com/office/drawing/2014/main" xmlns="" id="{00000000-0008-0000-2400-0000018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400-000003000000}"/>
            </a:ext>
          </a:extLst>
        </xdr:cNvPr>
        <xdr:cNvSpPr/>
      </xdr:nvSpPr>
      <xdr:spPr>
        <a:xfrm>
          <a:off x="1882077" y="5122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4" name="Imagen 3">
          <a:extLst>
            <a:ext uri="{FF2B5EF4-FFF2-40B4-BE49-F238E27FC236}">
              <a16:creationId xmlns:a16="http://schemas.microsoft.com/office/drawing/2014/main" xmlns="" id="{00000000-0008-0000-2400-000004000000}"/>
            </a:ext>
          </a:extLst>
        </xdr:cNvPr>
        <xdr:cNvPicPr>
          <a:picLocks noChangeAspect="1"/>
        </xdr:cNvPicPr>
      </xdr:nvPicPr>
      <xdr:blipFill>
        <a:blip xmlns:r="http://schemas.openxmlformats.org/officeDocument/2006/relationships" r:embed="rId2"/>
        <a:stretch>
          <a:fillRect/>
        </a:stretch>
      </xdr:blipFill>
      <xdr:spPr>
        <a:xfrm>
          <a:off x="7140575" y="387350"/>
          <a:ext cx="1207238" cy="54983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4497" name="Object 1" hidden="1">
              <a:extLst>
                <a:ext uri="{63B3BB69-23CF-44E3-9099-C40C66FF867C}">
                  <a14:compatExt spid="_x0000_s234497"/>
                </a:ext>
                <a:ext uri="{FF2B5EF4-FFF2-40B4-BE49-F238E27FC236}">
                  <a16:creationId xmlns:a16="http://schemas.microsoft.com/office/drawing/2014/main" xmlns="" id="{00000000-0008-0000-2500-0000019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500-000003000000}"/>
            </a:ext>
          </a:extLst>
        </xdr:cNvPr>
        <xdr:cNvSpPr/>
      </xdr:nvSpPr>
      <xdr:spPr>
        <a:xfrm>
          <a:off x="1843977" y="4932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4" name="Imagen 3">
          <a:extLst>
            <a:ext uri="{FF2B5EF4-FFF2-40B4-BE49-F238E27FC236}">
              <a16:creationId xmlns:a16="http://schemas.microsoft.com/office/drawing/2014/main" xmlns="" id="{00000000-0008-0000-2500-000004000000}"/>
            </a:ext>
          </a:extLst>
        </xdr:cNvPr>
        <xdr:cNvPicPr>
          <a:picLocks noChangeAspect="1"/>
        </xdr:cNvPicPr>
      </xdr:nvPicPr>
      <xdr:blipFill>
        <a:blip xmlns:r="http://schemas.openxmlformats.org/officeDocument/2006/relationships" r:embed="rId2"/>
        <a:stretch>
          <a:fillRect/>
        </a:stretch>
      </xdr:blipFill>
      <xdr:spPr>
        <a:xfrm>
          <a:off x="6784975" y="355600"/>
          <a:ext cx="1207238" cy="54983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xmlns="" id="{00000000-0008-0000-26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600-000003000000}"/>
            </a:ext>
          </a:extLst>
        </xdr:cNvPr>
        <xdr:cNvSpPr/>
      </xdr:nvSpPr>
      <xdr:spPr>
        <a:xfrm>
          <a:off x="1634427" y="531306"/>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838938</xdr:colOff>
      <xdr:row>3</xdr:row>
      <xdr:rowOff>194231</xdr:rowOff>
    </xdr:to>
    <xdr:pic>
      <xdr:nvPicPr>
        <xdr:cNvPr id="4" name="Imagen 3">
          <a:extLst>
            <a:ext uri="{FF2B5EF4-FFF2-40B4-BE49-F238E27FC236}">
              <a16:creationId xmlns:a16="http://schemas.microsoft.com/office/drawing/2014/main" xmlns="" id="{00000000-0008-0000-2600-000004000000}"/>
            </a:ext>
          </a:extLst>
        </xdr:cNvPr>
        <xdr:cNvPicPr>
          <a:picLocks noChangeAspect="1"/>
        </xdr:cNvPicPr>
      </xdr:nvPicPr>
      <xdr:blipFill>
        <a:blip xmlns:r="http://schemas.openxmlformats.org/officeDocument/2006/relationships" r:embed="rId2"/>
        <a:stretch>
          <a:fillRect/>
        </a:stretch>
      </xdr:blipFill>
      <xdr:spPr>
        <a:xfrm>
          <a:off x="6562725" y="393700"/>
          <a:ext cx="1200888" cy="54348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xmlns="" id="{00000000-0008-0000-27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700-000003000000}"/>
            </a:ext>
          </a:extLst>
        </xdr:cNvPr>
        <xdr:cNvSpPr/>
      </xdr:nvSpPr>
      <xdr:spPr>
        <a:xfrm>
          <a:off x="164782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877038</xdr:colOff>
      <xdr:row>3</xdr:row>
      <xdr:rowOff>194231</xdr:rowOff>
    </xdr:to>
    <xdr:pic>
      <xdr:nvPicPr>
        <xdr:cNvPr id="4" name="Imagen 3">
          <a:extLst>
            <a:ext uri="{FF2B5EF4-FFF2-40B4-BE49-F238E27FC236}">
              <a16:creationId xmlns:a16="http://schemas.microsoft.com/office/drawing/2014/main" xmlns="" id="{00000000-0008-0000-2700-000004000000}"/>
            </a:ext>
          </a:extLst>
        </xdr:cNvPr>
        <xdr:cNvPicPr>
          <a:picLocks noChangeAspect="1"/>
        </xdr:cNvPicPr>
      </xdr:nvPicPr>
      <xdr:blipFill>
        <a:blip xmlns:r="http://schemas.openxmlformats.org/officeDocument/2006/relationships" r:embed="rId2"/>
        <a:stretch>
          <a:fillRect/>
        </a:stretch>
      </xdr:blipFill>
      <xdr:spPr>
        <a:xfrm>
          <a:off x="6610350" y="250825"/>
          <a:ext cx="1200888" cy="543481"/>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5521" name="Object 1" hidden="1">
              <a:extLst>
                <a:ext uri="{63B3BB69-23CF-44E3-9099-C40C66FF867C}">
                  <a14:compatExt spid="_x0000_s235521"/>
                </a:ext>
                <a:ext uri="{FF2B5EF4-FFF2-40B4-BE49-F238E27FC236}">
                  <a16:creationId xmlns:a16="http://schemas.microsoft.com/office/drawing/2014/main" xmlns="" id="{00000000-0008-0000-2800-0000019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800-000003000000}"/>
            </a:ext>
          </a:extLst>
        </xdr:cNvPr>
        <xdr:cNvSpPr/>
      </xdr:nvSpPr>
      <xdr:spPr>
        <a:xfrm>
          <a:off x="1895475" y="3524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4" name="Imagen 3">
          <a:extLst>
            <a:ext uri="{FF2B5EF4-FFF2-40B4-BE49-F238E27FC236}">
              <a16:creationId xmlns:a16="http://schemas.microsoft.com/office/drawing/2014/main" xmlns="" id="{00000000-0008-0000-2800-000004000000}"/>
            </a:ext>
          </a:extLst>
        </xdr:cNvPr>
        <xdr:cNvPicPr>
          <a:picLocks noChangeAspect="1"/>
        </xdr:cNvPicPr>
      </xdr:nvPicPr>
      <xdr:blipFill>
        <a:blip xmlns:r="http://schemas.openxmlformats.org/officeDocument/2006/relationships" r:embed="rId2"/>
        <a:stretch>
          <a:fillRect/>
        </a:stretch>
      </xdr:blipFill>
      <xdr:spPr>
        <a:xfrm>
          <a:off x="7134225" y="241300"/>
          <a:ext cx="1207238" cy="549831"/>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0641" name="Object 1" hidden="1">
              <a:extLst>
                <a:ext uri="{63B3BB69-23CF-44E3-9099-C40C66FF867C}">
                  <a14:compatExt spid="_x0000_s240641"/>
                </a:ext>
                <a:ext uri="{FF2B5EF4-FFF2-40B4-BE49-F238E27FC236}">
                  <a16:creationId xmlns:a16="http://schemas.microsoft.com/office/drawing/2014/main" xmlns="" id="{00000000-0008-0000-2900-000001A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900-000003000000}"/>
            </a:ext>
          </a:extLst>
        </xdr:cNvPr>
        <xdr:cNvSpPr/>
      </xdr:nvSpPr>
      <xdr:spPr>
        <a:xfrm>
          <a:off x="1895475" y="3524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4" name="Imagen 3">
          <a:extLst>
            <a:ext uri="{FF2B5EF4-FFF2-40B4-BE49-F238E27FC236}">
              <a16:creationId xmlns:a16="http://schemas.microsoft.com/office/drawing/2014/main" xmlns="" id="{00000000-0008-0000-2900-000004000000}"/>
            </a:ext>
          </a:extLst>
        </xdr:cNvPr>
        <xdr:cNvPicPr>
          <a:picLocks noChangeAspect="1"/>
        </xdr:cNvPicPr>
      </xdr:nvPicPr>
      <xdr:blipFill>
        <a:blip xmlns:r="http://schemas.openxmlformats.org/officeDocument/2006/relationships" r:embed="rId2"/>
        <a:stretch>
          <a:fillRect/>
        </a:stretch>
      </xdr:blipFill>
      <xdr:spPr>
        <a:xfrm>
          <a:off x="7134225" y="241300"/>
          <a:ext cx="1207238" cy="549831"/>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97633" name="Object 1" hidden="1">
              <a:extLst>
                <a:ext uri="{63B3BB69-23CF-44E3-9099-C40C66FF867C}">
                  <a14:compatExt spid="_x0000_s197633"/>
                </a:ext>
                <a:ext uri="{FF2B5EF4-FFF2-40B4-BE49-F238E27FC236}">
                  <a16:creationId xmlns:a16="http://schemas.microsoft.com/office/drawing/2014/main" xmlns="" id="{00000000-0008-0000-2A00-0000010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2A00-000003000000}"/>
            </a:ext>
          </a:extLst>
        </xdr:cNvPr>
        <xdr:cNvSpPr/>
      </xdr:nvSpPr>
      <xdr:spPr>
        <a:xfrm>
          <a:off x="1790700" y="48577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4" name="Imagen 3">
          <a:extLst>
            <a:ext uri="{FF2B5EF4-FFF2-40B4-BE49-F238E27FC236}">
              <a16:creationId xmlns:a16="http://schemas.microsoft.com/office/drawing/2014/main" xmlns="" id="{00000000-0008-0000-2A00-000004000000}"/>
            </a:ext>
          </a:extLst>
        </xdr:cNvPr>
        <xdr:cNvPicPr>
          <a:picLocks noChangeAspect="1"/>
        </xdr:cNvPicPr>
      </xdr:nvPicPr>
      <xdr:blipFill>
        <a:blip xmlns:r="http://schemas.openxmlformats.org/officeDocument/2006/relationships" r:embed="rId2"/>
        <a:stretch>
          <a:fillRect/>
        </a:stretch>
      </xdr:blipFill>
      <xdr:spPr>
        <a:xfrm>
          <a:off x="7038975" y="374650"/>
          <a:ext cx="1207238" cy="54983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xmlns="" id="{00000000-0008-0000-2A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3250" y="23745825"/>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HELO-VAIO\Proyectos\CEI\Tunja-Barbosa\HORIZONTAL%20Barbos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HELO-VAIO\Users\COMPAQ\Downloads\ZXPREPLIEGOS%20PUENTE%20ARMADA\PRESUP\ZPREPLIEGOS%20PUENTE%20ARMADA\OBRAS%20PUENTE%20ARMADA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HELO-VAIO\invmeta\INFORMES\infabr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HELO-VAIO\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HELO-VAIO\Users\COMPAQ\Downloads\PAVICOL\MSOFFICE\LICITAR\analisis%20del%20AIU\AI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HELO-VAIO\Users\COMPAQ\Downloads\Familia%20Monsalvo%20Diaz\Equipo%20Anterior\Rossana\IDU%2050.19\An&#225;lisis%20de%20precios%20unitario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HELO-VAIO\PLATO%20PALERMO.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HELO-VAIO\WINDOWS\TEMP\Alcantarillado%20PAVCO-RAS%202000%20(08-11-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HELO-VAIO\Users\rodrel\AppData\Local\Microsoft\Windows\Temporary%20Internet%20Files\Content.IE5\90ZIF8WU\Cantidades.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HELO-VAIO\Informe%20trimestral%2010-Dic-08\invmeta\INFORMES\infabr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HELO-VAIO\Users\Sonia.Martinez\Documents\LICITACIONES%20SONIA\CONTRATOS%20DE%20INGENIERIA%20DE%20VIAS\INV-1697-2010%20-%20EMERGENCIA%20-%20MOJARRAS%20-%20POPAYAN\APUS%20NP\PRESUPUESTO%20OFICIAL%20INVIAS.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HELO-VAIO\Users\COMPAQ\Downloads\Users\JorgeF\Documents\amv%20grupo%203%20boyaca%202009\PRECIOS%20UNITARIOS\corregidos\2011\LICITACIONES%20AGOSTO%202011\apus%20boyaca%20VIA%20chiquinquira%20-%20TUNJA.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HELO-VAIO\Users\mrojast\A%20Max\Emergencias\INFORMES\PROYECTOS%20FNC\237%20mil\CORDOBA\CAUCACIA%20-%20PLANETA%20RICA.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HELO-VAIO\Juan%20Andr&#233;s\Techo\Informe%20final\Juan%20Andr&#233;s\Aci-Sedic\Ciudad%20de%20Cali\dise&#241;o%20pozo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HELO-VAIO\Documents%20and%20Settings\usuario\Mis%20documentos\Mis%20documentos\presupuest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HELO-VAIO\Users\COMPAQ\Downloads\INFO_PC1\CIVILTEC\IDU-129-2005\COPIA%20PRESUPUESTO\PRESUPUESTO\An&#225;lisis%20de%20precios%20unitarios\Secci&#243;n%201%20Paviment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HELO-VAIO\Users\aescorcia\Desktop\APU\APU%202011\CHOCO\APU%20ADVIAL.%20G-2%20201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HELO-VAIO\Users\aescorcia\Desktop\APU\APU%202011\APU%20CON%20PARTICULARES%20OPA.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HELO-VAIO\Users\COMPAQ\Downloads\BACKP%2008062011\MIS%20DOCUMENTOS\varios\Nueva%20carpeta\Presupuesto\APUS\09-04-16%20APUs%20Volumen%201%20REV%207\APU%20nuevo%20forma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HELO-VAIO\Users\COMPAQ\Downloads\MANTENIMIENTO%20RUTA%201001_MARZO%20DE%202008\Documents%20and%20Settings\PEDRO%20GARCIA%20REALPE\Mis%20documentos\AMV_G1_2006_TUMACO\Actas%20AMV_G1_Tumaco\a%20%20aaInformaci&#243;n"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HELO-VAIO\Documents%20and%20Settings\pc-30\Mis%20documentos\Downloads\DC.01-GEINF-Tramo2-0-Anexos%20(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HELO-VAIO\14%20CERREJON\temp\091029%20CiclosCERREJO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HELO-VAIO\Users\mrojast\A%20Max\APU\APU%202011\APU%20CON%20PARTICULARES%20OPA.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HELO-VAIO\Users\COMPAQ\Downloads\MANTENIMIENTO%20RUTA%201001_MARZO%20DE%202008\Documents%20and%20Settings\Jaime%20Rojas\Mis%20documentos\Contrato\Interv\JunBarba\a%20%20aaInformaci&#243;n%20GRUPO%204\A%20MInformes%20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SJG\APUs%202017%20INVIAS%20GOBMETA\APUS%20Meta%202017-2.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scuevas/AppData/Local/Microsoft/Windows/Temporary%20Internet%20Files/Content.Outlook/FLMPW5OZ/APUS%20Meta%202017-2.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Desktop\META%20MOD.%203\APUs%20DT%20META%20DIC%202016\apus_meta_2016-1%20PROPUESTO%20X%20TERRITORIAL.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wendy/APUS/APUS%20Meta%20201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Seguim-16"/>
      <sheetName val="Varios"/>
      <sheetName val="INVIAS"/>
      <sheetName val="LISTA_EPC"/>
      <sheetName val="201.7"/>
      <sheetName val="210.1.1"/>
      <sheetName val="210.1.2"/>
      <sheetName val="210.2.1"/>
      <sheetName val="220.1"/>
      <sheetName val="230.2"/>
      <sheetName val="33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Hoja1"/>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11.1"/>
      <sheetName val="320.2"/>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sheetData sheetId="138"/>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sheetData sheetId="145"/>
      <sheetData sheetId="146">
        <row r="2">
          <cell r="A2">
            <v>0</v>
          </cell>
        </row>
      </sheetData>
      <sheetData sheetId="147">
        <row r="2">
          <cell r="A2">
            <v>0</v>
          </cell>
        </row>
      </sheetData>
      <sheetData sheetId="148">
        <row r="2">
          <cell r="A2">
            <v>0</v>
          </cell>
        </row>
      </sheetData>
      <sheetData sheetId="149"/>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B2">
            <v>100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ow r="2">
          <cell r="A2">
            <v>0</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ow r="2">
          <cell r="A2">
            <v>0</v>
          </cell>
        </row>
      </sheetData>
      <sheetData sheetId="372">
        <row r="2">
          <cell r="A2">
            <v>0</v>
          </cell>
        </row>
      </sheetData>
      <sheetData sheetId="373"/>
      <sheetData sheetId="374">
        <row r="2">
          <cell r="A2">
            <v>0</v>
          </cell>
        </row>
      </sheetData>
      <sheetData sheetId="375"/>
      <sheetData sheetId="376"/>
      <sheetData sheetId="377">
        <row r="2">
          <cell r="A2">
            <v>0</v>
          </cell>
        </row>
      </sheetData>
      <sheetData sheetId="378">
        <row r="2">
          <cell r="A2">
            <v>0</v>
          </cell>
        </row>
      </sheetData>
      <sheetData sheetId="379">
        <row r="2">
          <cell r="A2">
            <v>0</v>
          </cell>
        </row>
      </sheetData>
      <sheetData sheetId="380"/>
      <sheetData sheetId="381">
        <row r="2">
          <cell r="A2">
            <v>0</v>
          </cell>
        </row>
      </sheetData>
      <sheetData sheetId="382">
        <row r="2">
          <cell r="A2">
            <v>0</v>
          </cell>
        </row>
      </sheetData>
      <sheetData sheetId="383">
        <row r="2">
          <cell r="A2">
            <v>0</v>
          </cell>
        </row>
      </sheetData>
      <sheetData sheetId="384"/>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sheetData sheetId="395">
        <row r="2">
          <cell r="A2">
            <v>0</v>
          </cell>
        </row>
      </sheetData>
      <sheetData sheetId="396">
        <row r="2">
          <cell r="A2">
            <v>0</v>
          </cell>
        </row>
      </sheetData>
      <sheetData sheetId="397">
        <row r="2">
          <cell r="A2">
            <v>0</v>
          </cell>
        </row>
      </sheetData>
      <sheetData sheetId="398"/>
      <sheetData sheetId="399">
        <row r="5">
          <cell r="B5" t="str">
            <v>T1</v>
          </cell>
        </row>
      </sheetData>
      <sheetData sheetId="400">
        <row r="2">
          <cell r="A2">
            <v>0</v>
          </cell>
        </row>
      </sheetData>
      <sheetData sheetId="401">
        <row r="2">
          <cell r="A2">
            <v>0</v>
          </cell>
        </row>
      </sheetData>
      <sheetData sheetId="402"/>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row r="2">
          <cell r="A2">
            <v>0</v>
          </cell>
        </row>
      </sheetData>
      <sheetData sheetId="416">
        <row r="2">
          <cell r="A2">
            <v>0</v>
          </cell>
        </row>
      </sheetData>
      <sheetData sheetId="417">
        <row r="2">
          <cell r="A2">
            <v>0</v>
          </cell>
        </row>
      </sheetData>
      <sheetData sheetId="418"/>
      <sheetData sheetId="419">
        <row r="5">
          <cell r="B5" t="str">
            <v>T1</v>
          </cell>
        </row>
      </sheetData>
      <sheetData sheetId="420">
        <row r="2">
          <cell r="A2">
            <v>0</v>
          </cell>
        </row>
      </sheetData>
      <sheetData sheetId="421">
        <row r="2">
          <cell r="A2">
            <v>0</v>
          </cell>
        </row>
      </sheetData>
      <sheetData sheetId="422"/>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ow r="2">
          <cell r="A2">
            <v>0</v>
          </cell>
        </row>
      </sheetData>
      <sheetData sheetId="465">
        <row r="2">
          <cell r="A2">
            <v>0</v>
          </cell>
        </row>
      </sheetData>
      <sheetData sheetId="466"/>
      <sheetData sheetId="467"/>
      <sheetData sheetId="468"/>
      <sheetData sheetId="469"/>
      <sheetData sheetId="470"/>
      <sheetData sheetId="471"/>
      <sheetData sheetId="472"/>
      <sheetData sheetId="473">
        <row r="2">
          <cell r="A2">
            <v>0</v>
          </cell>
        </row>
      </sheetData>
      <sheetData sheetId="474">
        <row r="2">
          <cell r="A2">
            <v>0</v>
          </cell>
        </row>
      </sheetData>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  aaInformación GRUPO 4\A MIn"/>
      <sheetName val="aCCIDENTES%20DE%201995%20-%2019"/>
      <sheetName val="aCCIDENTES DE 1995 - 1996.xls"/>
      <sheetName val="ACTA DE MODIFICACION  (2)"/>
      <sheetName val="INDICMICROEMP"/>
      <sheetName val="items"/>
      <sheetName val="#¡REF"/>
      <sheetName val="MATERIALES"/>
      <sheetName val="Datos Básicos"/>
      <sheetName val="SALARIOS"/>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s>
    <sheetDataSet>
      <sheetData sheetId="0"/>
      <sheetData sheetId="1"/>
      <sheetData sheetId="2"/>
      <sheetData sheetId="3"/>
      <sheetData sheetId="4"/>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Itemes Renovación"/>
      <sheetName val="FECHAS DE CORTE"/>
      <sheetName val="Informacion General"/>
      <sheetName val="TRAYECTO 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items"/>
      <sheetName val="A-HOR"/>
      <sheetName val="ESTADO RED TEC"/>
      <sheetName val="PR 1"/>
      <sheetName val="Hoja1"/>
      <sheetName val="INSUMOS"/>
      <sheetName val="BANCOS"/>
      <sheetName val="CARGOS"/>
      <sheetName val="EPS"/>
      <sheetName val="PENSIONES"/>
      <sheetName val="PREACTA 10"/>
      <sheetName val="DATOS"/>
      <sheetName val="PREACTA 9"/>
      <sheetName val="Res-Accide-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row r="8">
          <cell r="A8" t="str">
            <v>A0100130</v>
          </cell>
          <cell r="B8" t="str">
            <v>día</v>
          </cell>
          <cell r="C8" t="str">
            <v>Armador</v>
          </cell>
          <cell r="D8">
            <v>50041.803166666672</v>
          </cell>
        </row>
        <row r="9">
          <cell r="A9" t="str">
            <v>A0100150</v>
          </cell>
          <cell r="B9" t="str">
            <v>día</v>
          </cell>
          <cell r="C9" t="str">
            <v>Ayudante</v>
          </cell>
          <cell r="D9">
            <v>45492.548333333332</v>
          </cell>
        </row>
        <row r="10">
          <cell r="A10" t="str">
            <v>A0010010</v>
          </cell>
          <cell r="B10" t="str">
            <v>día</v>
          </cell>
          <cell r="C10" t="str">
            <v>Cadenero</v>
          </cell>
          <cell r="D10">
            <v>59140.312833333337</v>
          </cell>
        </row>
        <row r="11">
          <cell r="A11" t="str">
            <v>A0100181</v>
          </cell>
          <cell r="B11" t="str">
            <v>día</v>
          </cell>
          <cell r="C11" t="str">
            <v>Calculista</v>
          </cell>
          <cell r="D11">
            <v>307838.80394331878</v>
          </cell>
        </row>
        <row r="12">
          <cell r="A12" t="str">
            <v>A0100140</v>
          </cell>
          <cell r="B12" t="str">
            <v>día</v>
          </cell>
          <cell r="C12" t="str">
            <v>Cortador</v>
          </cell>
          <cell r="D12">
            <v>68238.822499999995</v>
          </cell>
        </row>
        <row r="13">
          <cell r="A13" t="str">
            <v>A0100010</v>
          </cell>
          <cell r="B13" t="str">
            <v>día</v>
          </cell>
          <cell r="C13" t="str">
            <v>Cuadrilla de desmontaje (10 personas)</v>
          </cell>
          <cell r="D13">
            <v>500418.03166666668</v>
          </cell>
        </row>
        <row r="14">
          <cell r="A14" t="str">
            <v>A0100180</v>
          </cell>
          <cell r="B14" t="str">
            <v>día</v>
          </cell>
          <cell r="C14" t="str">
            <v>Cuadrilla de fabricación</v>
          </cell>
          <cell r="D14">
            <v>272955.28999999998</v>
          </cell>
        </row>
        <row r="15">
          <cell r="A15" t="str">
            <v>A0041004</v>
          </cell>
          <cell r="B15" t="str">
            <v>día</v>
          </cell>
          <cell r="C15" t="str">
            <v>Cuadrilla de Un Oficial y (2) Obreros.</v>
          </cell>
          <cell r="D15">
            <v>181970.19333333333</v>
          </cell>
        </row>
        <row r="16">
          <cell r="A16" t="str">
            <v>A0041006</v>
          </cell>
          <cell r="B16" t="str">
            <v>día</v>
          </cell>
          <cell r="C16" t="str">
            <v>Cuadrilla de un oficial y (4) Obreros.</v>
          </cell>
          <cell r="D16">
            <v>272955.28999999998</v>
          </cell>
        </row>
        <row r="17">
          <cell r="A17" t="str">
            <v>A0100170</v>
          </cell>
          <cell r="B17" t="str">
            <v>día</v>
          </cell>
          <cell r="C17" t="str">
            <v>Dibujante</v>
          </cell>
          <cell r="D17">
            <v>90985.096666666665</v>
          </cell>
        </row>
        <row r="18">
          <cell r="A18" t="str">
            <v>A0100182</v>
          </cell>
          <cell r="B18" t="str">
            <v>día</v>
          </cell>
          <cell r="C18" t="str">
            <v>Dibujante 2</v>
          </cell>
          <cell r="D18">
            <v>81886.587</v>
          </cell>
        </row>
        <row r="19">
          <cell r="A19" t="str">
            <v>A0100120</v>
          </cell>
          <cell r="B19" t="str">
            <v>u</v>
          </cell>
          <cell r="C19" t="str">
            <v>Estudios, análisis e informes</v>
          </cell>
          <cell r="D19">
            <v>1819701.9333333333</v>
          </cell>
        </row>
        <row r="20">
          <cell r="A20" t="str">
            <v>A0100070</v>
          </cell>
          <cell r="B20" t="str">
            <v>día</v>
          </cell>
          <cell r="C20" t="str">
            <v>Ingeniero de montaje y prueba</v>
          </cell>
          <cell r="D20">
            <v>309128.61749999999</v>
          </cell>
        </row>
        <row r="21">
          <cell r="A21" t="str">
            <v>A0100069</v>
          </cell>
          <cell r="B21" t="str">
            <v>día</v>
          </cell>
          <cell r="C21" t="str">
            <v>Ingeniero de Montaje y Prueba Pilote (1)</v>
          </cell>
          <cell r="D21">
            <v>330447.83249999996</v>
          </cell>
        </row>
        <row r="22">
          <cell r="A22" t="str">
            <v>A0100082</v>
          </cell>
          <cell r="B22" t="str">
            <v>día</v>
          </cell>
          <cell r="C22" t="str">
            <v>Ingeniero Especialista prueba de  integridad</v>
          </cell>
          <cell r="D22">
            <v>493006.84687500005</v>
          </cell>
        </row>
        <row r="23">
          <cell r="A23" t="str">
            <v>A0100071</v>
          </cell>
          <cell r="B23" t="str">
            <v>día</v>
          </cell>
          <cell r="C23" t="str">
            <v xml:space="preserve">Ingeniero Geotecnista </v>
          </cell>
          <cell r="D23">
            <v>493006.84687500005</v>
          </cell>
        </row>
        <row r="24">
          <cell r="A24" t="str">
            <v>A0100020</v>
          </cell>
          <cell r="B24" t="str">
            <v>día</v>
          </cell>
          <cell r="C24" t="str">
            <v>Ingeniero supervisor</v>
          </cell>
          <cell r="D24">
            <v>303057.4161509432</v>
          </cell>
        </row>
        <row r="25">
          <cell r="A25" t="str">
            <v>A0100080</v>
          </cell>
          <cell r="B25" t="str">
            <v>día</v>
          </cell>
          <cell r="C25" t="str">
            <v>Ingeniero supervisor y director de prueba</v>
          </cell>
          <cell r="D25">
            <v>493006.84687500005</v>
          </cell>
        </row>
        <row r="26">
          <cell r="A26" t="str">
            <v>A0100081</v>
          </cell>
          <cell r="B26" t="str">
            <v>día</v>
          </cell>
          <cell r="C26" t="str">
            <v>Ingeniero Supervisor y Director de Prueba Pilote</v>
          </cell>
          <cell r="D26">
            <v>493006.84687500005</v>
          </cell>
        </row>
        <row r="27">
          <cell r="A27" t="str">
            <v>A0100160</v>
          </cell>
          <cell r="B27" t="str">
            <v>día</v>
          </cell>
          <cell r="C27" t="str">
            <v>Inspector</v>
          </cell>
          <cell r="D27">
            <v>95534.351500000004</v>
          </cell>
        </row>
        <row r="28">
          <cell r="A28" t="str">
            <v>A0020010</v>
          </cell>
          <cell r="B28" t="str">
            <v>día</v>
          </cell>
          <cell r="C28" t="str">
            <v>Inspector de fabricación y montaje</v>
          </cell>
          <cell r="D28">
            <v>128101.256758296</v>
          </cell>
        </row>
        <row r="29">
          <cell r="A29" t="str">
            <v>A0041008</v>
          </cell>
          <cell r="B29" t="str">
            <v>día</v>
          </cell>
          <cell r="C29" t="str">
            <v>1 Oficial y 1 Obrero.</v>
          </cell>
          <cell r="D29">
            <v>136477.64499999999</v>
          </cell>
        </row>
        <row r="30">
          <cell r="A30" t="str">
            <v>A0100030</v>
          </cell>
          <cell r="B30" t="str">
            <v>día</v>
          </cell>
          <cell r="C30" t="str">
            <v>Maestro</v>
          </cell>
          <cell r="D30">
            <v>136477.64499999999</v>
          </cell>
        </row>
        <row r="31">
          <cell r="A31" t="str">
            <v>A0030100</v>
          </cell>
          <cell r="B31" t="str">
            <v>día</v>
          </cell>
          <cell r="C31" t="str">
            <v>Obrero (10)</v>
          </cell>
          <cell r="D31">
            <v>454925.48333333334</v>
          </cell>
        </row>
        <row r="32">
          <cell r="A32" t="str">
            <v>A0030020</v>
          </cell>
          <cell r="B32" t="str">
            <v>día</v>
          </cell>
          <cell r="C32" t="str">
            <v>Obrero (2)</v>
          </cell>
          <cell r="D32">
            <v>90985.096666666665</v>
          </cell>
        </row>
        <row r="33">
          <cell r="A33" t="str">
            <v>A0030030</v>
          </cell>
          <cell r="B33" t="str">
            <v>día</v>
          </cell>
          <cell r="C33" t="str">
            <v>Obrero (3)</v>
          </cell>
          <cell r="D33">
            <v>136477.64499999999</v>
          </cell>
        </row>
        <row r="34">
          <cell r="A34" t="str">
            <v>A0030040</v>
          </cell>
          <cell r="B34" t="str">
            <v>día</v>
          </cell>
          <cell r="C34" t="str">
            <v>Obrero (4)</v>
          </cell>
          <cell r="D34">
            <v>181970.19333333333</v>
          </cell>
        </row>
        <row r="35">
          <cell r="A35" t="str">
            <v>A0030050</v>
          </cell>
          <cell r="B35" t="str">
            <v>día</v>
          </cell>
          <cell r="C35" t="str">
            <v>Obrero (5)</v>
          </cell>
          <cell r="D35">
            <v>227462.74166666667</v>
          </cell>
        </row>
        <row r="36">
          <cell r="A36" t="str">
            <v>A0030060</v>
          </cell>
          <cell r="B36" t="str">
            <v>día</v>
          </cell>
          <cell r="C36" t="str">
            <v>Obrero (6)</v>
          </cell>
          <cell r="D36">
            <v>272955.28999999998</v>
          </cell>
        </row>
        <row r="37">
          <cell r="A37" t="str">
            <v>A0030070</v>
          </cell>
          <cell r="B37" t="str">
            <v>día</v>
          </cell>
          <cell r="C37" t="str">
            <v>Obrero (7)</v>
          </cell>
          <cell r="D37">
            <v>318447.83833333332</v>
          </cell>
        </row>
        <row r="38">
          <cell r="A38" t="str">
            <v>A0030080</v>
          </cell>
          <cell r="B38" t="str">
            <v>día</v>
          </cell>
          <cell r="C38" t="str">
            <v>Obrero (8)</v>
          </cell>
          <cell r="D38">
            <v>363940.38666666666</v>
          </cell>
        </row>
        <row r="39">
          <cell r="A39" t="str">
            <v>A0030090</v>
          </cell>
          <cell r="B39" t="str">
            <v>día</v>
          </cell>
          <cell r="C39" t="str">
            <v>Obrero (9)</v>
          </cell>
          <cell r="D39">
            <v>409432.935</v>
          </cell>
        </row>
        <row r="40">
          <cell r="A40" t="str">
            <v>A0100060</v>
          </cell>
          <cell r="B40" t="str">
            <v>día</v>
          </cell>
          <cell r="C40" t="str">
            <v>Obrero (prueba de carga)</v>
          </cell>
          <cell r="D40">
            <v>50041.803166666672</v>
          </cell>
        </row>
        <row r="41">
          <cell r="A41" t="str">
            <v>A0030120</v>
          </cell>
          <cell r="B41" t="str">
            <v>día</v>
          </cell>
          <cell r="C41" t="str">
            <v>Obreros de incado (2)</v>
          </cell>
          <cell r="D41">
            <v>100083.60633333334</v>
          </cell>
        </row>
        <row r="42">
          <cell r="A42" t="str">
            <v>A0030110</v>
          </cell>
          <cell r="B42" t="str">
            <v>día</v>
          </cell>
          <cell r="C42" t="str">
            <v>Obreros de izado (2)</v>
          </cell>
          <cell r="D42">
            <v>100083.60633333334</v>
          </cell>
        </row>
        <row r="43">
          <cell r="A43" t="str">
            <v>A0040010</v>
          </cell>
          <cell r="B43" t="str">
            <v>día</v>
          </cell>
          <cell r="C43" t="str">
            <v>Oficial</v>
          </cell>
          <cell r="D43">
            <v>90985.096666666665</v>
          </cell>
        </row>
        <row r="44">
          <cell r="A44" t="str">
            <v>A0041002</v>
          </cell>
          <cell r="B44" t="str">
            <v>día</v>
          </cell>
          <cell r="C44" t="str">
            <v xml:space="preserve">Oficial  Obrero (3) Cuadrilla de un oficial y 3 Obreros. </v>
          </cell>
          <cell r="D44">
            <v>227462.74166666667</v>
          </cell>
        </row>
        <row r="45">
          <cell r="A45" t="str">
            <v>A0040020</v>
          </cell>
          <cell r="B45" t="str">
            <v>día</v>
          </cell>
          <cell r="C45" t="str">
            <v>Oficial (2)</v>
          </cell>
          <cell r="D45">
            <v>181970.19333333333</v>
          </cell>
        </row>
        <row r="46">
          <cell r="A46" t="str">
            <v>A0040030</v>
          </cell>
          <cell r="B46" t="str">
            <v>día</v>
          </cell>
          <cell r="C46" t="str">
            <v>Oficial (3)</v>
          </cell>
          <cell r="D46">
            <v>272955.28999999998</v>
          </cell>
        </row>
        <row r="47">
          <cell r="A47" t="str">
            <v>A0100050</v>
          </cell>
          <cell r="B47" t="str">
            <v>día</v>
          </cell>
          <cell r="C47" t="str">
            <v>Oficial + 3 Ayudantes (armado e inyección de anclajes)</v>
          </cell>
          <cell r="D47">
            <v>241110.50616666666</v>
          </cell>
        </row>
        <row r="48">
          <cell r="A48" t="str">
            <v>A0041000</v>
          </cell>
          <cell r="B48" t="str">
            <v>día</v>
          </cell>
          <cell r="C48" t="str">
            <v>Oficial experto en desmontaje</v>
          </cell>
          <cell r="D48">
            <v>100083.60633333334</v>
          </cell>
        </row>
        <row r="49">
          <cell r="A49" t="str">
            <v>A0041001</v>
          </cell>
          <cell r="B49" t="str">
            <v>día</v>
          </cell>
          <cell r="C49" t="str">
            <v>Oficial experto en explosivos</v>
          </cell>
          <cell r="D49">
            <v>109182.11599999999</v>
          </cell>
        </row>
        <row r="50">
          <cell r="A50" t="str">
            <v>A0100092</v>
          </cell>
          <cell r="B50" t="str">
            <v>día</v>
          </cell>
          <cell r="C50" t="str">
            <v>Operador prueba de integridad</v>
          </cell>
          <cell r="D50">
            <v>113731.37083333333</v>
          </cell>
        </row>
        <row r="51">
          <cell r="A51" t="str">
            <v>A0050010</v>
          </cell>
          <cell r="B51" t="str">
            <v>día</v>
          </cell>
          <cell r="C51" t="str">
            <v>Paletero</v>
          </cell>
          <cell r="D51">
            <v>45492.548333333332</v>
          </cell>
        </row>
        <row r="52">
          <cell r="A52" t="str">
            <v>A0050020</v>
          </cell>
          <cell r="B52" t="str">
            <v>día</v>
          </cell>
          <cell r="C52" t="str">
            <v>Paletero (2)</v>
          </cell>
          <cell r="D52">
            <v>90985.096666666665</v>
          </cell>
        </row>
        <row r="53">
          <cell r="A53" t="str">
            <v>A0060010</v>
          </cell>
          <cell r="B53" t="str">
            <v>día</v>
          </cell>
          <cell r="C53" t="str">
            <v>Perforador</v>
          </cell>
          <cell r="D53">
            <v>90985.096666666665</v>
          </cell>
        </row>
        <row r="54">
          <cell r="A54" t="str">
            <v>A0100040</v>
          </cell>
          <cell r="B54" t="str">
            <v>día</v>
          </cell>
          <cell r="C54" t="str">
            <v>Perforador + Ayudante1 + Ayudante2</v>
          </cell>
          <cell r="D54">
            <v>181970.19333333333</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682388.22499999998</v>
          </cell>
        </row>
        <row r="56">
          <cell r="A56" t="str">
            <v>A0070010</v>
          </cell>
          <cell r="B56" t="str">
            <v>día</v>
          </cell>
          <cell r="C56" t="str">
            <v>Rastrillero</v>
          </cell>
          <cell r="D56">
            <v>68238.822499999995</v>
          </cell>
        </row>
        <row r="57">
          <cell r="A57" t="str">
            <v>A0070020</v>
          </cell>
          <cell r="B57" t="str">
            <v>día</v>
          </cell>
          <cell r="C57" t="str">
            <v>Rastrilleros (2)</v>
          </cell>
          <cell r="D57">
            <v>136477.64499999999</v>
          </cell>
        </row>
        <row r="58">
          <cell r="A58" t="str">
            <v>A0080010</v>
          </cell>
          <cell r="B58" t="str">
            <v>día</v>
          </cell>
          <cell r="C58" t="str">
            <v>Soldador</v>
          </cell>
          <cell r="D58">
            <v>90985.096666666665</v>
          </cell>
        </row>
        <row r="59">
          <cell r="A59" t="str">
            <v>A0010083</v>
          </cell>
          <cell r="B59" t="str">
            <v>día</v>
          </cell>
          <cell r="C59" t="str">
            <v>Soldador (2)</v>
          </cell>
          <cell r="D59">
            <v>181970.19333333333</v>
          </cell>
        </row>
        <row r="60">
          <cell r="A60" t="str">
            <v>A0080012</v>
          </cell>
          <cell r="B60" t="str">
            <v>día</v>
          </cell>
          <cell r="C60" t="str">
            <v>Soldador 1A</v>
          </cell>
          <cell r="D60">
            <v>113731.37083333333</v>
          </cell>
        </row>
        <row r="61">
          <cell r="A61" t="str">
            <v>A0100090</v>
          </cell>
          <cell r="B61" t="str">
            <v>día</v>
          </cell>
          <cell r="C61" t="str">
            <v>Soldador experto en montaje y pruebas</v>
          </cell>
          <cell r="D61">
            <v>136477.64499999999</v>
          </cell>
        </row>
        <row r="62">
          <cell r="A62" t="str">
            <v>A0100091</v>
          </cell>
          <cell r="B62" t="str">
            <v>día</v>
          </cell>
          <cell r="C62" t="str">
            <v>Soldador experto en montaje y pruebas</v>
          </cell>
          <cell r="D62">
            <v>136477.64499999999</v>
          </cell>
        </row>
        <row r="63">
          <cell r="A63" t="str">
            <v>A0090010</v>
          </cell>
          <cell r="B63" t="str">
            <v>día</v>
          </cell>
          <cell r="C63" t="str">
            <v>Topógrafo</v>
          </cell>
          <cell r="D63">
            <v>136477.64499999999</v>
          </cell>
        </row>
        <row r="64">
          <cell r="A64" t="str">
            <v>A0030010</v>
          </cell>
          <cell r="B64" t="str">
            <v>día</v>
          </cell>
          <cell r="C64" t="str">
            <v xml:space="preserve">Obrero </v>
          </cell>
          <cell r="D64">
            <v>45492.548333333332</v>
          </cell>
        </row>
        <row r="65">
          <cell r="A65" t="str">
            <v>A0100100</v>
          </cell>
          <cell r="B65" t="str">
            <v>u</v>
          </cell>
          <cell r="C65" t="str">
            <v>Viáticos ingeniero y director</v>
          </cell>
          <cell r="D65">
            <v>454925.48333333334</v>
          </cell>
        </row>
        <row r="66">
          <cell r="A66" t="str">
            <v>A0100110</v>
          </cell>
          <cell r="B66" t="str">
            <v>u</v>
          </cell>
          <cell r="C66" t="str">
            <v>Viáticos soldadores</v>
          </cell>
          <cell r="D66">
            <v>227462.74166666667</v>
          </cell>
        </row>
        <row r="67">
          <cell r="A67" t="str">
            <v>A0040110</v>
          </cell>
          <cell r="B67" t="str">
            <v>día</v>
          </cell>
          <cell r="C67" t="str">
            <v>Celador</v>
          </cell>
          <cell r="D67">
            <v>45492.548333333332</v>
          </cell>
        </row>
        <row r="68">
          <cell r="A68">
            <v>0</v>
          </cell>
          <cell r="B68">
            <v>0</v>
          </cell>
          <cell r="C68">
            <v>0</v>
          </cell>
          <cell r="D68">
            <v>0</v>
          </cell>
        </row>
        <row r="69">
          <cell r="A69">
            <v>0</v>
          </cell>
          <cell r="B69">
            <v>0</v>
          </cell>
          <cell r="C69">
            <v>0</v>
          </cell>
          <cell r="D69">
            <v>0</v>
          </cell>
        </row>
      </sheetData>
      <sheetData sheetId="4">
        <row r="6">
          <cell r="A6">
            <v>0</v>
          </cell>
          <cell r="B6">
            <v>0</v>
          </cell>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2553.5392923015183</v>
          </cell>
        </row>
        <row r="9">
          <cell r="A9" t="str">
            <v>C0010020</v>
          </cell>
          <cell r="B9" t="str">
            <v>h</v>
          </cell>
          <cell r="C9" t="str">
            <v xml:space="preserve">Barredora mecánica de cepillo de 3658 mm ; 6 m3 </v>
          </cell>
          <cell r="D9">
            <v>73027.5</v>
          </cell>
        </row>
        <row r="10">
          <cell r="A10" t="str">
            <v>C0010030</v>
          </cell>
          <cell r="B10" t="str">
            <v>h</v>
          </cell>
          <cell r="C10" t="str">
            <v xml:space="preserve">Bomba de concreto, Producción: 30 m3/h, POTENCIA: 67 HP, MAX PRESION DE CONCRETO: 1150 PSI
</v>
          </cell>
          <cell r="D10">
            <v>48434.070919151214</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40767.26044592743</v>
          </cell>
        </row>
        <row r="13">
          <cell r="A13" t="str">
            <v>C0010050</v>
          </cell>
          <cell r="B13" t="str">
            <v>h</v>
          </cell>
          <cell r="C13" t="str">
            <v>Bomba para gato de tensionamiento</v>
          </cell>
          <cell r="D13">
            <v>53928</v>
          </cell>
        </row>
        <row r="14">
          <cell r="A14" t="str">
            <v>C0010053</v>
          </cell>
          <cell r="B14" t="str">
            <v>h</v>
          </cell>
          <cell r="C14" t="str">
            <v xml:space="preserve">Buldozer Potencia al volante de 305 HP, motor de 2100 RPM, longitud de hoja 6,39m. </v>
          </cell>
          <cell r="D14">
            <v>219082.5</v>
          </cell>
        </row>
        <row r="15">
          <cell r="A15" t="str">
            <v>C0010052</v>
          </cell>
          <cell r="B15" t="str">
            <v>h</v>
          </cell>
          <cell r="C15" t="str">
            <v xml:space="preserve">Buldozer, Potencia al volante de 140 HP, motor de 2200 RPM, longitud de hoja 4,80m. </v>
          </cell>
          <cell r="D15">
            <v>207847.5</v>
          </cell>
        </row>
        <row r="16">
          <cell r="A16" t="str">
            <v>C0010051</v>
          </cell>
          <cell r="B16" t="str">
            <v>h</v>
          </cell>
          <cell r="C16" t="str">
            <v xml:space="preserve">Buldozer, Potencia al volante de 80 HP, motor de 2400 RPM, longitud de hoja 3,99m, </v>
          </cell>
          <cell r="D16">
            <v>126700.76846428384</v>
          </cell>
        </row>
        <row r="17">
          <cell r="A17" t="str">
            <v>C0010961</v>
          </cell>
          <cell r="B17" t="str">
            <v>h</v>
          </cell>
          <cell r="C17" t="str">
            <v>Caldera para pintura termoplástica</v>
          </cell>
          <cell r="D17">
            <v>38307.765407312996</v>
          </cell>
        </row>
        <row r="18">
          <cell r="A18" t="str">
            <v>C0010090</v>
          </cell>
          <cell r="B18" t="str">
            <v>h</v>
          </cell>
          <cell r="C18" t="str">
            <v>Calentador a gas</v>
          </cell>
          <cell r="D18">
            <v>63263.744474346058</v>
          </cell>
        </row>
        <row r="19">
          <cell r="A19" t="str">
            <v>C0010125</v>
          </cell>
          <cell r="B19" t="str">
            <v>h</v>
          </cell>
          <cell r="C19" t="str">
            <v>Camabaja</v>
          </cell>
          <cell r="D19">
            <v>140437.5</v>
          </cell>
        </row>
        <row r="20">
          <cell r="A20" t="str">
            <v>C0010100</v>
          </cell>
          <cell r="B20" t="str">
            <v>h</v>
          </cell>
          <cell r="C20" t="str">
            <v>Camión 350</v>
          </cell>
          <cell r="D20">
            <v>56175</v>
          </cell>
        </row>
        <row r="21">
          <cell r="A21" t="str">
            <v>C0010110</v>
          </cell>
          <cell r="B21" t="str">
            <v>h</v>
          </cell>
          <cell r="C21" t="str">
            <v>Camión de Slurry</v>
          </cell>
          <cell r="D21">
            <v>152076.75</v>
          </cell>
        </row>
        <row r="22">
          <cell r="A22" t="str">
            <v>C0010120</v>
          </cell>
          <cell r="B22" t="str">
            <v>h</v>
          </cell>
          <cell r="C22" t="str">
            <v>Camioneta D-300</v>
          </cell>
          <cell r="D22">
            <v>50557.5</v>
          </cell>
        </row>
        <row r="23">
          <cell r="A23" t="str">
            <v>C0010124</v>
          </cell>
          <cell r="B23" t="str">
            <v>m</v>
          </cell>
          <cell r="C23" t="str">
            <v>Camisa</v>
          </cell>
          <cell r="D23">
            <v>22144.165949916631</v>
          </cell>
        </row>
        <row r="24">
          <cell r="A24" t="str">
            <v>C0010123</v>
          </cell>
          <cell r="B24" t="str">
            <v>Kg</v>
          </cell>
          <cell r="C24" t="str">
            <v>Camisa para Pilote D=1.20m</v>
          </cell>
          <cell r="D24">
            <v>22915.152435131917</v>
          </cell>
        </row>
        <row r="25">
          <cell r="A25" t="str">
            <v>C0010130</v>
          </cell>
          <cell r="B25" t="str">
            <v>h</v>
          </cell>
          <cell r="C25" t="str">
            <v>Cargador : Potencia en el volante 110 hp, Clasificación de RPM del motor 2300.</v>
          </cell>
          <cell r="D25">
            <v>151672.5</v>
          </cell>
        </row>
        <row r="26">
          <cell r="A26" t="str">
            <v>C0010140</v>
          </cell>
          <cell r="B26" t="str">
            <v>h</v>
          </cell>
          <cell r="C26" t="str">
            <v>Cargador : Potencia en el volante 125 hp, Clasificación de RPM del motor 2300.</v>
          </cell>
          <cell r="D26">
            <v>157290</v>
          </cell>
        </row>
        <row r="27">
          <cell r="A27" t="str">
            <v>C0010150</v>
          </cell>
          <cell r="B27" t="str">
            <v>h</v>
          </cell>
          <cell r="C27" t="str">
            <v xml:space="preserve">Carrotanque de agua(1000 Galones) </v>
          </cell>
          <cell r="D27">
            <v>68110.160294984234</v>
          </cell>
        </row>
        <row r="28">
          <cell r="A28" t="str">
            <v>C0010160</v>
          </cell>
          <cell r="B28" t="str">
            <v>h</v>
          </cell>
          <cell r="C28" t="str">
            <v>Carrotanque Irrigador de asfalto, 1000 GALONES DE CAPACIDAD</v>
          </cell>
          <cell r="D28">
            <v>106732.5</v>
          </cell>
        </row>
        <row r="29">
          <cell r="A29" t="str">
            <v>C0010170</v>
          </cell>
          <cell r="B29" t="str">
            <v>h</v>
          </cell>
          <cell r="C29" t="str">
            <v>Cizalla manual de 90 cm.</v>
          </cell>
          <cell r="D29">
            <v>656.84357468410667</v>
          </cell>
        </row>
        <row r="30">
          <cell r="A30" t="str">
            <v>C0010211</v>
          </cell>
          <cell r="B30" t="str">
            <v>h</v>
          </cell>
          <cell r="C30" t="str">
            <v>Compactador de Rodillo POTENCIA: 99HP, PESO: 8 ton</v>
          </cell>
          <cell r="D30">
            <v>102606.25365351097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22060.352773556002</v>
          </cell>
        </row>
        <row r="33">
          <cell r="A33" t="str">
            <v>C0010220</v>
          </cell>
          <cell r="B33" t="str">
            <v>h</v>
          </cell>
          <cell r="C33" t="str">
            <v xml:space="preserve">Compactador manual vibratorio (CANGURO) (Apisonadores)
</v>
          </cell>
          <cell r="D33">
            <v>10703.003131894204</v>
          </cell>
        </row>
        <row r="34">
          <cell r="A34" t="str">
            <v>C0010190</v>
          </cell>
          <cell r="B34" t="str">
            <v>h</v>
          </cell>
          <cell r="C34" t="str">
            <v>COMPACTADOR MANUAL VIBRATORIO (RANA) con motor de 6 HP</v>
          </cell>
          <cell r="D34">
            <v>7446.5698568969328</v>
          </cell>
        </row>
        <row r="35">
          <cell r="A35" t="str">
            <v>C0010230</v>
          </cell>
          <cell r="B35" t="str">
            <v>h</v>
          </cell>
          <cell r="C35" t="str">
            <v>Compactador neumático de Potencia 70 HP, peso de 13 ton</v>
          </cell>
          <cell r="D35">
            <v>157290</v>
          </cell>
        </row>
        <row r="36">
          <cell r="A36" t="str">
            <v>C0010213</v>
          </cell>
          <cell r="B36" t="str">
            <v>h</v>
          </cell>
          <cell r="C36" t="str">
            <v>Compactador neumático peso 3,5 ton</v>
          </cell>
          <cell r="D36">
            <v>86710.481492544437</v>
          </cell>
        </row>
        <row r="37">
          <cell r="A37" t="str">
            <v>C0010212</v>
          </cell>
          <cell r="B37" t="str">
            <v>h</v>
          </cell>
          <cell r="C37" t="str">
            <v>Compactador tipo  POTENCIA: 105 HP, PESO: 6 ton</v>
          </cell>
          <cell r="D37">
            <v>91067.05169295198</v>
          </cell>
        </row>
        <row r="38">
          <cell r="A38" t="str">
            <v>C0010240</v>
          </cell>
          <cell r="B38" t="str">
            <v>h</v>
          </cell>
          <cell r="C38" t="str">
            <v>Compactador vibratorio tipo DD-20</v>
          </cell>
          <cell r="D38">
            <v>72603.757059720418</v>
          </cell>
        </row>
        <row r="39">
          <cell r="A39" t="str">
            <v>C0010250</v>
          </cell>
          <cell r="B39" t="str">
            <v>h</v>
          </cell>
          <cell r="C39" t="str">
            <v xml:space="preserve">Compresor (barrido y soplado)
</v>
          </cell>
          <cell r="D39">
            <v>61024.370771264701</v>
          </cell>
        </row>
        <row r="40">
          <cell r="A40" t="str">
            <v>C0010270</v>
          </cell>
          <cell r="B40" t="str">
            <v>h</v>
          </cell>
          <cell r="C40" t="str">
            <v>Compresor 120 HP, con martillo.</v>
          </cell>
          <cell r="D40">
            <v>83634.650127971676</v>
          </cell>
        </row>
        <row r="41">
          <cell r="A41" t="str">
            <v>C0010260</v>
          </cell>
          <cell r="B41" t="str">
            <v>h</v>
          </cell>
          <cell r="C41" t="str">
            <v xml:space="preserve">Compresor 80 HP, con martillo.
</v>
          </cell>
          <cell r="D41">
            <v>75212.797865040367</v>
          </cell>
        </row>
        <row r="42">
          <cell r="A42" t="str">
            <v>C0010280</v>
          </cell>
          <cell r="B42" t="str">
            <v>h</v>
          </cell>
          <cell r="C42" t="str">
            <v xml:space="preserve">Compresor para penetrar roca
</v>
          </cell>
          <cell r="D42">
            <v>70467.534508423545</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20160.37399054561</v>
          </cell>
        </row>
        <row r="45">
          <cell r="A45" t="str">
            <v>C0010311</v>
          </cell>
          <cell r="B45" t="str">
            <v>h</v>
          </cell>
          <cell r="C45" t="str">
            <v>Derretidora de asfalto (crafco o similar)</v>
          </cell>
          <cell r="D45">
            <v>1960.7092478625545</v>
          </cell>
        </row>
        <row r="46">
          <cell r="A46" t="str">
            <v>C0010301</v>
          </cell>
          <cell r="B46" t="str">
            <v>h</v>
          </cell>
          <cell r="C46" t="str">
            <v>Diferencial</v>
          </cell>
          <cell r="D46">
            <v>2229.021192901565</v>
          </cell>
        </row>
        <row r="47">
          <cell r="A47" t="str">
            <v>C0010300</v>
          </cell>
          <cell r="B47" t="str">
            <v>h</v>
          </cell>
          <cell r="C47" t="str">
            <v>Diferencial de 2 ton.</v>
          </cell>
          <cell r="D47">
            <v>3706.045506476506</v>
          </cell>
        </row>
        <row r="48">
          <cell r="A48" t="str">
            <v>C0010310</v>
          </cell>
          <cell r="B48" t="str">
            <v>h</v>
          </cell>
          <cell r="C48" t="str">
            <v>Diferencial de 3 ton</v>
          </cell>
          <cell r="D48">
            <v>4992.5776412223886</v>
          </cell>
        </row>
        <row r="49">
          <cell r="A49" t="str">
            <v>C0010351</v>
          </cell>
          <cell r="B49" t="str">
            <v>h</v>
          </cell>
          <cell r="C49" t="str">
            <v>Equipo autopropulsado para pintura termoplástica</v>
          </cell>
          <cell r="D49">
            <v>70176.237160002798</v>
          </cell>
        </row>
        <row r="50">
          <cell r="A50" t="str">
            <v>C0010314</v>
          </cell>
          <cell r="B50" t="str">
            <v>h</v>
          </cell>
          <cell r="C50" t="str">
            <v>Equipo de acarreo interno</v>
          </cell>
          <cell r="D50">
            <v>28625.65528113499</v>
          </cell>
        </row>
        <row r="51">
          <cell r="A51" t="str">
            <v>C0010320</v>
          </cell>
          <cell r="B51" t="str">
            <v>h</v>
          </cell>
          <cell r="C51" t="str">
            <v xml:space="preserve">Equipo de control (bandas sonoras reduce velocidad) (Termohigometros, Termómetros, Galgas, etc.)
</v>
          </cell>
          <cell r="D51">
            <v>1691.0067837333443</v>
          </cell>
        </row>
        <row r="52">
          <cell r="A52" t="str">
            <v>C0010401</v>
          </cell>
          <cell r="B52" t="str">
            <v>u</v>
          </cell>
          <cell r="C52" t="str">
            <v>Equipo de Medición (Deformimetros Eléctricos, Mecánicos, Celdas de Carga,  Etc.)</v>
          </cell>
          <cell r="D52">
            <v>111469.71818982979</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8003.5301728356717</v>
          </cell>
        </row>
        <row r="55">
          <cell r="A55" t="str">
            <v>C0010340</v>
          </cell>
          <cell r="B55" t="str">
            <v>h</v>
          </cell>
          <cell r="C55" t="str">
            <v>Equipo de perforación (TRACKDRILL), potencia 40 HP, 2100 golpes / minuto</v>
          </cell>
          <cell r="D55">
            <v>151672.5</v>
          </cell>
        </row>
        <row r="56">
          <cell r="A56" t="str">
            <v>C0010350</v>
          </cell>
          <cell r="B56" t="str">
            <v>h</v>
          </cell>
          <cell r="C56" t="str">
            <v xml:space="preserve">Equipo de pintura (Compresor), Presión máxima de trabajo 3300 psi.
</v>
          </cell>
          <cell r="D56">
            <v>12900.34432109485</v>
          </cell>
        </row>
        <row r="57">
          <cell r="A57" t="str">
            <v>C0010352</v>
          </cell>
          <cell r="B57" t="str">
            <v>h</v>
          </cell>
          <cell r="C57" t="str">
            <v xml:space="preserve">Equipo de rayos X y/o ultrasonido
</v>
          </cell>
          <cell r="D57">
            <v>56209.708465268057</v>
          </cell>
        </row>
        <row r="58">
          <cell r="A58" t="str">
            <v>C0010381</v>
          </cell>
          <cell r="B58" t="str">
            <v>h</v>
          </cell>
          <cell r="C58" t="str">
            <v>Equipo de Sand Blastin y Pintura COMPRESOR 250cfm a 100 psi. PULMON de 70 gal (250 lt.) para 160 psi</v>
          </cell>
          <cell r="D58">
            <v>34873.707777346521</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9823.0315505764811</v>
          </cell>
        </row>
        <row r="62">
          <cell r="A62" t="str">
            <v>C0010380</v>
          </cell>
          <cell r="B62" t="str">
            <v>h</v>
          </cell>
          <cell r="C62" t="str">
            <v>Equipo de soldadura 600</v>
          </cell>
          <cell r="D62">
            <v>11345.343562377548</v>
          </cell>
        </row>
        <row r="63">
          <cell r="A63" t="str">
            <v>C0010384</v>
          </cell>
          <cell r="B63" t="str">
            <v>h</v>
          </cell>
          <cell r="C63" t="str">
            <v>Equipo de soldadura y de acetileno (incluye soldadura)</v>
          </cell>
          <cell r="D63">
            <v>27379.490148708832</v>
          </cell>
        </row>
        <row r="64">
          <cell r="A64" t="str">
            <v>C0010390</v>
          </cell>
          <cell r="B64" t="str">
            <v>h</v>
          </cell>
          <cell r="C64" t="str">
            <v>Equipo de topografía</v>
          </cell>
          <cell r="D64">
            <v>14035.972750944857</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15441.487489062712</v>
          </cell>
        </row>
        <row r="66">
          <cell r="A66" t="str">
            <v>C0010394</v>
          </cell>
          <cell r="B66" t="str">
            <v>h</v>
          </cell>
          <cell r="C66" t="str">
            <v>Equipo de transporte (Camiones, Grúas, Volquetas, etc.)</v>
          </cell>
          <cell r="D66">
            <v>51882.386198931883</v>
          </cell>
        </row>
        <row r="67">
          <cell r="A67" t="str">
            <v>C0010400</v>
          </cell>
          <cell r="B67" t="str">
            <v>h</v>
          </cell>
          <cell r="C67" t="str">
            <v xml:space="preserve">Equipo manual aplicador (bandas sonoras reduce velocidad)
</v>
          </cell>
          <cell r="D67">
            <v>21921.699587143437</v>
          </cell>
        </row>
        <row r="68">
          <cell r="A68" t="str">
            <v>C0010410</v>
          </cell>
          <cell r="B68" t="str">
            <v>h</v>
          </cell>
          <cell r="C68" t="str">
            <v>Esparcidor de gravilla, Ancho de esparcimiento 3100mm, Velocidad de trabajo 10—20km2/h</v>
          </cell>
          <cell r="D68">
            <v>74848.408530603207</v>
          </cell>
        </row>
        <row r="69">
          <cell r="A69" t="str">
            <v>C0010420</v>
          </cell>
          <cell r="B69" t="str">
            <v>h</v>
          </cell>
          <cell r="C69" t="str">
            <v>Estación Total con precisión angular de 6´´. Precisión lineal 2 mm ± 2 ppm</v>
          </cell>
          <cell r="D69">
            <v>13064.014168039244</v>
          </cell>
        </row>
        <row r="70">
          <cell r="A70" t="str">
            <v>C0010443</v>
          </cell>
          <cell r="B70" t="str">
            <v>m2</v>
          </cell>
          <cell r="C70" t="str">
            <v xml:space="preserve">Formaleta Metálica </v>
          </cell>
          <cell r="D70">
            <v>4225.2594495272824</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8778.9557506872952</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359520</v>
          </cell>
        </row>
        <row r="76">
          <cell r="A76" t="str">
            <v>C0010470</v>
          </cell>
          <cell r="B76" t="str">
            <v>h</v>
          </cell>
          <cell r="C76" t="str">
            <v>Fresadora y recicladora de pavimento, potencia 430 HP, peso 20 Ton</v>
          </cell>
          <cell r="D76">
            <v>505575</v>
          </cell>
        </row>
        <row r="77">
          <cell r="A77" t="str">
            <v>C0010480</v>
          </cell>
          <cell r="B77" t="str">
            <v>h</v>
          </cell>
          <cell r="C77" t="str">
            <v>Gato para tensionamiento, fuerza Max 200 ton, área de tensión 314 cm2.</v>
          </cell>
          <cell r="D77">
            <v>162907.5</v>
          </cell>
        </row>
        <row r="78">
          <cell r="A78" t="str">
            <v>C0010490</v>
          </cell>
          <cell r="B78" t="str">
            <v>h</v>
          </cell>
          <cell r="C78" t="str">
            <v>Grúa (capacidad 15 ton)</v>
          </cell>
          <cell r="D78">
            <v>143609.39103257778</v>
          </cell>
        </row>
        <row r="79">
          <cell r="A79" t="str">
            <v>C0010511</v>
          </cell>
          <cell r="B79" t="str">
            <v>h</v>
          </cell>
          <cell r="C79" t="str">
            <v>Grúa (Transporte en Obra)</v>
          </cell>
          <cell r="D79">
            <v>85123.180487826117</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211033.08580504762</v>
          </cell>
        </row>
        <row r="82">
          <cell r="A82" t="str">
            <v>C0010510</v>
          </cell>
          <cell r="B82" t="str">
            <v>h</v>
          </cell>
          <cell r="C82" t="str">
            <v>Grúa con torre</v>
          </cell>
          <cell r="D82">
            <v>230317.5</v>
          </cell>
        </row>
        <row r="83">
          <cell r="A83" t="str">
            <v>C0010512</v>
          </cell>
          <cell r="B83" t="str">
            <v>h</v>
          </cell>
          <cell r="C83" t="str">
            <v>Grúa Con Torre (2)</v>
          </cell>
          <cell r="D83">
            <v>161384.09225020156</v>
          </cell>
        </row>
        <row r="84">
          <cell r="A84" t="str">
            <v>C0010491</v>
          </cell>
          <cell r="B84" t="str">
            <v>h</v>
          </cell>
          <cell r="C84" t="str">
            <v>Grúa con torre capacidad 1 ton en la punta.</v>
          </cell>
          <cell r="D84">
            <v>169812.5694612333</v>
          </cell>
        </row>
        <row r="85">
          <cell r="A85" t="str">
            <v>C0010520</v>
          </cell>
          <cell r="B85" t="str">
            <v>h</v>
          </cell>
          <cell r="C85" t="str">
            <v>Grúa telescópica de 50 Ton.</v>
          </cell>
          <cell r="D85">
            <v>289519.10114061151</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1063112.4182383711</v>
          </cell>
        </row>
        <row r="88">
          <cell r="A88" t="str">
            <v>C0010541</v>
          </cell>
          <cell r="B88" t="str">
            <v>h</v>
          </cell>
          <cell r="C88" t="str">
            <v>Máquina hidrosembradora</v>
          </cell>
          <cell r="D88">
            <v>15166.252415177409</v>
          </cell>
        </row>
        <row r="89">
          <cell r="A89" t="str">
            <v>C0010540</v>
          </cell>
          <cell r="B89" t="str">
            <v>h</v>
          </cell>
          <cell r="C89" t="str">
            <v>Maquina térmica pegatachas</v>
          </cell>
          <cell r="D89">
            <v>16649.275737066768</v>
          </cell>
        </row>
        <row r="90">
          <cell r="A90" t="str">
            <v>C0010550</v>
          </cell>
          <cell r="B90" t="str">
            <v>h</v>
          </cell>
          <cell r="C90" t="str">
            <v>Mezcladora de concreto 1 bulto</v>
          </cell>
          <cell r="D90">
            <v>4584.2378851470567</v>
          </cell>
        </row>
        <row r="91">
          <cell r="A91" t="str">
            <v>C0010560</v>
          </cell>
          <cell r="B91" t="str">
            <v>h</v>
          </cell>
          <cell r="C91" t="str">
            <v>Montacargas</v>
          </cell>
          <cell r="D91">
            <v>84262.5</v>
          </cell>
        </row>
        <row r="92">
          <cell r="A92" t="str">
            <v>C0010570</v>
          </cell>
          <cell r="B92" t="str">
            <v>h</v>
          </cell>
          <cell r="C92" t="str">
            <v xml:space="preserve">Motobomba 3 PULGADAS (incluye operario)
</v>
          </cell>
          <cell r="D92">
            <v>9017.839612275031</v>
          </cell>
        </row>
        <row r="93">
          <cell r="A93" t="str">
            <v>C0010580</v>
          </cell>
          <cell r="B93" t="str">
            <v>h</v>
          </cell>
          <cell r="C93" t="str">
            <v xml:space="preserve">Motobomba 4 pulgadas
</v>
          </cell>
          <cell r="D93">
            <v>9231.2471006419764</v>
          </cell>
        </row>
        <row r="94">
          <cell r="A94" t="str">
            <v>C0010590</v>
          </cell>
          <cell r="B94" t="str">
            <v>h</v>
          </cell>
          <cell r="C94" t="str">
            <v xml:space="preserve">Motobomba 6´´ diámetro de bombeo de 2 m3/seg
</v>
          </cell>
          <cell r="D94">
            <v>21963.978953315265</v>
          </cell>
        </row>
        <row r="95">
          <cell r="A95" t="str">
            <v>C0010600</v>
          </cell>
          <cell r="B95" t="str">
            <v>h</v>
          </cell>
          <cell r="C95" t="str">
            <v>Motobomba de concreto</v>
          </cell>
          <cell r="D95">
            <v>73848.953143737352</v>
          </cell>
        </row>
        <row r="96">
          <cell r="A96" t="str">
            <v>C0010610</v>
          </cell>
          <cell r="B96" t="str">
            <v>h</v>
          </cell>
          <cell r="C96" t="str">
            <v>Motoniveladora  potencia 215 HP, ancho de cuchilla 4,27 m, peso 18 ton.</v>
          </cell>
          <cell r="D96">
            <v>207847.5</v>
          </cell>
        </row>
        <row r="97">
          <cell r="A97" t="str">
            <v>C0010611</v>
          </cell>
          <cell r="B97" t="str">
            <v>h</v>
          </cell>
          <cell r="C97" t="str">
            <v>Motoniveladora, potencia 140 HP, ancho de cuchilla 3,66 m, peso 11 ton.</v>
          </cell>
          <cell r="D97">
            <v>168525</v>
          </cell>
        </row>
        <row r="98">
          <cell r="A98" t="str">
            <v>C0010620</v>
          </cell>
          <cell r="B98" t="str">
            <v>h</v>
          </cell>
          <cell r="C98" t="str">
            <v>Motosierra, 93.6 cm3 - 7.1 HP, 45-90 cm - 7.9 kg</v>
          </cell>
          <cell r="D98">
            <v>6791.6405855639377</v>
          </cell>
        </row>
        <row r="99">
          <cell r="A99" t="str">
            <v>C0010621</v>
          </cell>
          <cell r="B99" t="str">
            <v>h</v>
          </cell>
          <cell r="C99" t="str">
            <v>Motosoldador, 300 amperios</v>
          </cell>
          <cell r="D99">
            <v>15683.234322794799</v>
          </cell>
        </row>
        <row r="100">
          <cell r="A100" t="str">
            <v>C0010630</v>
          </cell>
          <cell r="B100" t="str">
            <v>h</v>
          </cell>
          <cell r="C100" t="str">
            <v>Pala auxiliar de piloteadora</v>
          </cell>
          <cell r="D100">
            <v>421312.5</v>
          </cell>
        </row>
        <row r="101">
          <cell r="A101" t="str">
            <v>C0010640</v>
          </cell>
          <cell r="B101" t="str">
            <v>h</v>
          </cell>
          <cell r="C101" t="str">
            <v xml:space="preserve">Pala grúa con martillos
</v>
          </cell>
          <cell r="D101">
            <v>421312.5</v>
          </cell>
        </row>
        <row r="102">
          <cell r="A102" t="str">
            <v>C0010650</v>
          </cell>
          <cell r="B102" t="str">
            <v>h</v>
          </cell>
          <cell r="C102" t="str">
            <v>Piloteadora</v>
          </cell>
          <cell r="D102">
            <v>482659.5189363737</v>
          </cell>
        </row>
        <row r="103">
          <cell r="A103" t="str">
            <v>C0010651</v>
          </cell>
          <cell r="B103" t="str">
            <v>h</v>
          </cell>
          <cell r="C103" t="str">
            <v>Piloteadora potencia 250KW, RPM 1800, fuerza elevadora 200KN</v>
          </cell>
          <cell r="D103">
            <v>510351.26737145631</v>
          </cell>
        </row>
        <row r="104">
          <cell r="A104" t="str">
            <v>C0010660</v>
          </cell>
          <cell r="B104" t="str">
            <v>h</v>
          </cell>
          <cell r="C104" t="str">
            <v>Planta de asfalto en caliente</v>
          </cell>
          <cell r="D104">
            <v>589837.5</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12943.032945936569</v>
          </cell>
        </row>
        <row r="107">
          <cell r="A107" t="str">
            <v>C0010690</v>
          </cell>
          <cell r="B107" t="str">
            <v>h</v>
          </cell>
          <cell r="C107" t="str">
            <v>Planta trituradora</v>
          </cell>
          <cell r="D107">
            <v>505575</v>
          </cell>
        </row>
        <row r="108">
          <cell r="A108" t="str">
            <v>C0010700</v>
          </cell>
          <cell r="B108" t="str">
            <v>h</v>
          </cell>
          <cell r="C108" t="str">
            <v>Pluma capacidad 100 kg</v>
          </cell>
          <cell r="D108">
            <v>8374.5774915403363</v>
          </cell>
        </row>
        <row r="109">
          <cell r="A109" t="str">
            <v>C0010704</v>
          </cell>
          <cell r="B109" t="str">
            <v>h</v>
          </cell>
          <cell r="C109" t="str">
            <v>Puente grúa</v>
          </cell>
          <cell r="D109">
            <v>486207.30192542716</v>
          </cell>
        </row>
        <row r="110">
          <cell r="A110" t="str">
            <v>C0010710</v>
          </cell>
          <cell r="B110" t="str">
            <v>h</v>
          </cell>
          <cell r="C110" t="str">
            <v>Pulidora (8500 REV)</v>
          </cell>
          <cell r="D110">
            <v>3525.7256380670538</v>
          </cell>
        </row>
        <row r="111">
          <cell r="A111" t="str">
            <v>C0010720</v>
          </cell>
          <cell r="B111" t="str">
            <v>h</v>
          </cell>
          <cell r="C111" t="str">
            <v>Pulvimixer</v>
          </cell>
          <cell r="D111">
            <v>140437.5</v>
          </cell>
        </row>
        <row r="112">
          <cell r="A112" t="str">
            <v>C0010730</v>
          </cell>
          <cell r="B112" t="str">
            <v>h</v>
          </cell>
          <cell r="C112" t="str">
            <v xml:space="preserve">Recicladora, potencia 430HP </v>
          </cell>
          <cell r="D112">
            <v>505575</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110072.73261266504</v>
          </cell>
        </row>
        <row r="115">
          <cell r="A115" t="str">
            <v>C0010750</v>
          </cell>
          <cell r="B115" t="str">
            <v>h</v>
          </cell>
          <cell r="C115" t="str">
            <v>Retrocargador, pala de 1,1 m3 de capacidad, profundidad de excavación de 4.400 mm y una altura de 5.680 mm</v>
          </cell>
          <cell r="D115">
            <v>112105.23044875312</v>
          </cell>
        </row>
        <row r="116">
          <cell r="A116" t="str">
            <v>C0010770</v>
          </cell>
          <cell r="B116" t="str">
            <v>h</v>
          </cell>
          <cell r="C116" t="str">
            <v>Retroexcavadora 428 doble trasmisión</v>
          </cell>
          <cell r="D116">
            <v>114076.35649956099</v>
          </cell>
        </row>
        <row r="117">
          <cell r="A117" t="str">
            <v>C0010780</v>
          </cell>
          <cell r="B117" t="str">
            <v>h</v>
          </cell>
          <cell r="C117" t="str">
            <v>Retroexcavadora A25C</v>
          </cell>
          <cell r="D117">
            <v>151672.5</v>
          </cell>
        </row>
        <row r="118">
          <cell r="A118" t="str">
            <v>C0010800</v>
          </cell>
          <cell r="B118" t="str">
            <v>h</v>
          </cell>
          <cell r="C118" t="str">
            <v xml:space="preserve">Retroexcavadora E-200 con martillo neumático
</v>
          </cell>
          <cell r="D118">
            <v>224700</v>
          </cell>
        </row>
        <row r="119">
          <cell r="A119" t="str">
            <v>C0010820</v>
          </cell>
          <cell r="B119" t="str">
            <v>h</v>
          </cell>
          <cell r="C119" t="str">
            <v xml:space="preserve">Retroexcavadora E-200 sobre orugas trabajo en rio
</v>
          </cell>
          <cell r="D119">
            <v>168849.83674901302</v>
          </cell>
        </row>
        <row r="120">
          <cell r="A120" t="str">
            <v>C0010810</v>
          </cell>
          <cell r="B120" t="str">
            <v>h</v>
          </cell>
          <cell r="C120" t="str">
            <v xml:space="preserve">Retroexcavadora E-200 sobre orugas
</v>
          </cell>
          <cell r="D120">
            <v>196612.5</v>
          </cell>
        </row>
        <row r="121">
          <cell r="A121" t="str">
            <v>C0010831</v>
          </cell>
          <cell r="B121" t="str">
            <v>h</v>
          </cell>
          <cell r="C121" t="str">
            <v xml:space="preserve">Retroexcavadora sobre llantas 
</v>
          </cell>
          <cell r="D121">
            <v>105954.57935121366</v>
          </cell>
        </row>
        <row r="122">
          <cell r="A122" t="str">
            <v>C0010830</v>
          </cell>
          <cell r="B122" t="str">
            <v>h</v>
          </cell>
          <cell r="C122" t="str">
            <v xml:space="preserve">Retroexcavadora sobre llantas JD 410
</v>
          </cell>
          <cell r="D122">
            <v>113296.64794420525</v>
          </cell>
        </row>
        <row r="123">
          <cell r="A123" t="str">
            <v>C0010822</v>
          </cell>
          <cell r="B123" t="str">
            <v>h</v>
          </cell>
          <cell r="C123" t="str">
            <v>Retroexcavadora sobre llantas, motor 62HP, Profundidad de excavación de 5.41 metros.</v>
          </cell>
          <cell r="D123">
            <v>151672.5</v>
          </cell>
        </row>
        <row r="124">
          <cell r="A124" t="str">
            <v>C0010790</v>
          </cell>
          <cell r="B124" t="str">
            <v>h</v>
          </cell>
          <cell r="C124" t="str">
            <v>Retroexcavadora sobre oruga, potencia 138 HP, balde de 1,5 m3.</v>
          </cell>
          <cell r="D124">
            <v>196612.5</v>
          </cell>
        </row>
        <row r="125">
          <cell r="A125" t="str">
            <v>C0010811</v>
          </cell>
          <cell r="B125" t="str">
            <v>h</v>
          </cell>
          <cell r="C125" t="str">
            <v>Retroexcavadora Tipo E-200 o  Equivalente</v>
          </cell>
          <cell r="D125">
            <v>196612.5</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70630.338670448662</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1742.9997491006407</v>
          </cell>
        </row>
        <row r="131">
          <cell r="A131" t="str">
            <v>C0010854</v>
          </cell>
          <cell r="B131" t="str">
            <v>h</v>
          </cell>
          <cell r="C131" t="str">
            <v xml:space="preserve">Taladro de 1/2´´, pulidora, lijadora y circular
</v>
          </cell>
          <cell r="D131">
            <v>1544.2714105722425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190146.84253217775</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856.17004923251375</v>
          </cell>
        </row>
        <row r="136">
          <cell r="A136" t="str">
            <v>C0010901</v>
          </cell>
          <cell r="B136" t="str">
            <v>m3k</v>
          </cell>
          <cell r="C136" t="str">
            <v xml:space="preserve">Tarifa de transporte de concreto hidráulico en mixer </v>
          </cell>
          <cell r="D136">
            <v>907.42656858861051</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962.32529566227652</v>
          </cell>
        </row>
        <row r="140">
          <cell r="A140" t="str">
            <v>C0010890</v>
          </cell>
          <cell r="B140" t="str">
            <v>m3k</v>
          </cell>
          <cell r="C140" t="str">
            <v xml:space="preserve">Tarifa de transporte de mezclas
</v>
          </cell>
          <cell r="D140">
            <v>866.83246782518052</v>
          </cell>
        </row>
        <row r="141">
          <cell r="A141" t="str">
            <v>C0010903</v>
          </cell>
          <cell r="B141" t="str">
            <v>h</v>
          </cell>
          <cell r="C141" t="str">
            <v>Tarifa de Transporte de Postes</v>
          </cell>
          <cell r="D141">
            <v>41476.805399442237</v>
          </cell>
        </row>
        <row r="142">
          <cell r="A142" t="str">
            <v>C0010862</v>
          </cell>
          <cell r="B142" t="str">
            <v>m3k</v>
          </cell>
          <cell r="C142" t="str">
            <v>Tarifa de transporte para agregados de mezclas asfálticas</v>
          </cell>
          <cell r="D142">
            <v>822.22508679048633</v>
          </cell>
        </row>
        <row r="143">
          <cell r="A143" t="str">
            <v>C0010902</v>
          </cell>
          <cell r="B143" t="str">
            <v>h</v>
          </cell>
          <cell r="C143" t="str">
            <v>Tarifa de Trasporte de especies vegetales</v>
          </cell>
          <cell r="D143">
            <v>37496.456842619722</v>
          </cell>
        </row>
        <row r="144">
          <cell r="A144" t="str">
            <v>C0010911</v>
          </cell>
          <cell r="B144" t="str">
            <v>h</v>
          </cell>
          <cell r="C144" t="str">
            <v>Terminadora de asfalto (Finisher), potencia 130 HP, peso 15 ton.</v>
          </cell>
          <cell r="D144">
            <v>155306.89508316622</v>
          </cell>
        </row>
        <row r="145">
          <cell r="A145" t="str">
            <v>C0010910</v>
          </cell>
          <cell r="B145" t="str">
            <v>h</v>
          </cell>
          <cell r="C145" t="str">
            <v xml:space="preserve">Terminadora de asfalto (Finisher), potencia en el volante 174 HP, R=20M3/H, velocidad de desplazamiento 114 m/min
</v>
          </cell>
          <cell r="D145">
            <v>252787.5</v>
          </cell>
        </row>
        <row r="146">
          <cell r="A146" t="str">
            <v>C0010920</v>
          </cell>
          <cell r="B146" t="str">
            <v>h</v>
          </cell>
          <cell r="C146" t="str">
            <v>Vehículo delineador</v>
          </cell>
          <cell r="D146">
            <v>110807.23593271406</v>
          </cell>
        </row>
        <row r="147">
          <cell r="A147" t="str">
            <v>C0010921</v>
          </cell>
          <cell r="B147" t="str">
            <v>h</v>
          </cell>
          <cell r="C147" t="str">
            <v>Vehículo delineador R=1500 M/H</v>
          </cell>
          <cell r="D147">
            <v>122182.25248225786</v>
          </cell>
        </row>
        <row r="148">
          <cell r="A148" t="str">
            <v>C0010930</v>
          </cell>
          <cell r="B148" t="str">
            <v>h</v>
          </cell>
          <cell r="C148" t="str">
            <v xml:space="preserve">Vibrador de concreto (incluye operario)
</v>
          </cell>
          <cell r="D148">
            <v>8382.1304182863169</v>
          </cell>
        </row>
        <row r="149">
          <cell r="A149" t="str">
            <v>C0010922</v>
          </cell>
          <cell r="B149" t="str">
            <v>h</v>
          </cell>
          <cell r="C149" t="str">
            <v>Vibrador de concreto, Motor de 3 hp a 18.000 rpm Mangueras de 4 mt</v>
          </cell>
          <cell r="D149">
            <v>7043.105154845075</v>
          </cell>
        </row>
        <row r="150">
          <cell r="A150" t="str">
            <v>C0010180</v>
          </cell>
          <cell r="B150" t="str">
            <v>h</v>
          </cell>
          <cell r="C150" t="str">
            <v>Vibrocompactador, tipo benitìn, de peso 700 kg a 1.5 toneladas</v>
          </cell>
          <cell r="D150">
            <v>52909.830004068128</v>
          </cell>
        </row>
        <row r="151">
          <cell r="A151" t="str">
            <v>C0010940</v>
          </cell>
          <cell r="B151" t="str">
            <v>h</v>
          </cell>
          <cell r="C151" t="str">
            <v xml:space="preserve">Vibrocompatador Dynapac (10 ton)
</v>
          </cell>
          <cell r="D151">
            <v>112482.39777276378</v>
          </cell>
        </row>
        <row r="152">
          <cell r="A152" t="str">
            <v>C0010950</v>
          </cell>
          <cell r="B152" t="str">
            <v>h</v>
          </cell>
          <cell r="C152" t="str">
            <v xml:space="preserve">Vibrocompatador Dynapac C15
</v>
          </cell>
          <cell r="D152">
            <v>116222.05285629173</v>
          </cell>
        </row>
        <row r="153">
          <cell r="A153" t="str">
            <v>C0010923</v>
          </cell>
          <cell r="B153" t="str">
            <v>h</v>
          </cell>
          <cell r="C153" t="str">
            <v xml:space="preserve">Vibrocompatador, potencia 153 HP, peso 10 Ton. </v>
          </cell>
          <cell r="D153">
            <v>118885.02778290058</v>
          </cell>
        </row>
        <row r="154">
          <cell r="A154" t="str">
            <v>C0010960</v>
          </cell>
          <cell r="B154" t="str">
            <v>h</v>
          </cell>
          <cell r="C154" t="str">
            <v>Volqueta 6 m3</v>
          </cell>
          <cell r="D154">
            <v>46919.762230524269</v>
          </cell>
        </row>
      </sheetData>
      <sheetData sheetId="5"/>
      <sheetData sheetId="6">
        <row r="5">
          <cell r="A5">
            <v>0</v>
          </cell>
          <cell r="B5">
            <v>0</v>
          </cell>
          <cell r="C5">
            <v>0</v>
          </cell>
          <cell r="D5">
            <v>0</v>
          </cell>
        </row>
        <row r="6">
          <cell r="A6" t="str">
            <v>T0010031</v>
          </cell>
          <cell r="B6" t="str">
            <v>m3k</v>
          </cell>
          <cell r="C6" t="str">
            <v>Transporte de Material de Remoción</v>
          </cell>
          <cell r="D6">
            <v>710.90548834127685</v>
          </cell>
        </row>
        <row r="7">
          <cell r="A7" t="str">
            <v>T0010234</v>
          </cell>
          <cell r="B7" t="str">
            <v>m3k</v>
          </cell>
          <cell r="C7" t="str">
            <v xml:space="preserve">Transporte de Mezcla Abierta en Frio MAF-38 </v>
          </cell>
          <cell r="D7">
            <v>710.90548834127685</v>
          </cell>
        </row>
        <row r="8">
          <cell r="A8" t="str">
            <v>T0010272</v>
          </cell>
          <cell r="B8" t="str">
            <v>m3k</v>
          </cell>
          <cell r="C8" t="str">
            <v>Transporte de Mezcla densa en Caliente MDC-25</v>
          </cell>
          <cell r="D8">
            <v>710.90548834127685</v>
          </cell>
        </row>
        <row r="9">
          <cell r="A9" t="str">
            <v>T0010002</v>
          </cell>
          <cell r="B9" t="str">
            <v>tkm</v>
          </cell>
          <cell r="C9" t="str">
            <v>Transporte de agregado</v>
          </cell>
          <cell r="D9">
            <v>710.90548834127685</v>
          </cell>
        </row>
        <row r="10">
          <cell r="A10" t="str">
            <v>T0010400</v>
          </cell>
          <cell r="B10" t="str">
            <v>m3k</v>
          </cell>
          <cell r="C10" t="str">
            <v>Transporte de agregado pétreo</v>
          </cell>
          <cell r="D10">
            <v>710.90548834127685</v>
          </cell>
        </row>
        <row r="11">
          <cell r="A11" t="str">
            <v>T0010170</v>
          </cell>
          <cell r="B11" t="str">
            <v>m3k</v>
          </cell>
          <cell r="C11" t="str">
            <v>Transporte de agregado tipo LA-1</v>
          </cell>
          <cell r="D11">
            <v>710.90548834127685</v>
          </cell>
        </row>
        <row r="12">
          <cell r="A12" t="str">
            <v>T0010180</v>
          </cell>
          <cell r="B12" t="str">
            <v>m3k</v>
          </cell>
          <cell r="C12" t="str">
            <v>Transporte de agregado tipo LA-2</v>
          </cell>
          <cell r="D12">
            <v>710.90548834127685</v>
          </cell>
        </row>
        <row r="13">
          <cell r="A13" t="str">
            <v>T0010190</v>
          </cell>
          <cell r="B13" t="str">
            <v>m3k</v>
          </cell>
          <cell r="C13" t="str">
            <v>Transporte de agregado tipo LA-3</v>
          </cell>
          <cell r="D13">
            <v>710.90548834127685</v>
          </cell>
        </row>
        <row r="14">
          <cell r="A14" t="str">
            <v>T0010200</v>
          </cell>
          <cell r="B14" t="str">
            <v>m3k</v>
          </cell>
          <cell r="C14" t="str">
            <v>Transporte de agregado tipo LA-4</v>
          </cell>
          <cell r="D14">
            <v>710.90548834127685</v>
          </cell>
        </row>
        <row r="15">
          <cell r="A15" t="str">
            <v>T0010110</v>
          </cell>
          <cell r="B15" t="str">
            <v>m3k</v>
          </cell>
          <cell r="C15" t="str">
            <v>Transporte de agregados pétreos</v>
          </cell>
          <cell r="D15">
            <v>710.90548834127685</v>
          </cell>
        </row>
        <row r="16">
          <cell r="A16" t="str">
            <v>T0010003</v>
          </cell>
          <cell r="B16" t="str">
            <v>m3k</v>
          </cell>
          <cell r="C16" t="str">
            <v>Transporte de Arena</v>
          </cell>
          <cell r="D16">
            <v>710.90548834127685</v>
          </cell>
        </row>
        <row r="17">
          <cell r="A17" t="str">
            <v>T0010004</v>
          </cell>
          <cell r="B17" t="str">
            <v>m3k</v>
          </cell>
          <cell r="C17" t="str">
            <v>Transporte de arena</v>
          </cell>
          <cell r="D17">
            <v>710.90548834127685</v>
          </cell>
        </row>
        <row r="18">
          <cell r="A18" t="str">
            <v>T0010005</v>
          </cell>
          <cell r="B18" t="str">
            <v>m3k</v>
          </cell>
          <cell r="C18" t="str">
            <v>Transporte de arena lavada</v>
          </cell>
          <cell r="D18">
            <v>710.90548834127685</v>
          </cell>
        </row>
        <row r="19">
          <cell r="A19" t="str">
            <v>T0010007</v>
          </cell>
          <cell r="B19" t="str">
            <v>m3k</v>
          </cell>
          <cell r="C19" t="str">
            <v>Transporte de base</v>
          </cell>
          <cell r="D19">
            <v>710.90548834127685</v>
          </cell>
        </row>
        <row r="20">
          <cell r="A20" t="str">
            <v>T0015011</v>
          </cell>
          <cell r="B20" t="str">
            <v>m3k</v>
          </cell>
          <cell r="C20" t="str">
            <v>Transporte de Cemento Asfaltico Modificado Con Polímeros (Todos Los Tipos)</v>
          </cell>
          <cell r="D20">
            <v>710.90548834127685</v>
          </cell>
        </row>
        <row r="21">
          <cell r="A21" t="str">
            <v>T0010009</v>
          </cell>
          <cell r="B21" t="str">
            <v>m3k</v>
          </cell>
          <cell r="C21" t="str">
            <v>Transporte de concreto</v>
          </cell>
          <cell r="D21">
            <v>710.90548834127685</v>
          </cell>
        </row>
        <row r="22">
          <cell r="A22" t="str">
            <v>T0010401</v>
          </cell>
          <cell r="B22" t="str">
            <v>m3k</v>
          </cell>
          <cell r="C22" t="str">
            <v xml:space="preserve">Transporte de Concreto </v>
          </cell>
          <cell r="D22">
            <v>710.90548834127685</v>
          </cell>
        </row>
        <row r="23">
          <cell r="A23" t="str">
            <v>T0010019</v>
          </cell>
          <cell r="B23" t="str">
            <v>m3k</v>
          </cell>
          <cell r="C23" t="str">
            <v>Transporte de material crudo</v>
          </cell>
          <cell r="D23">
            <v>710.90548834127685</v>
          </cell>
        </row>
        <row r="24">
          <cell r="A24" t="str">
            <v>T0010033</v>
          </cell>
          <cell r="B24" t="str">
            <v>m3k</v>
          </cell>
          <cell r="C24" t="str">
            <v>Transporte de Material Crudo de Rio</v>
          </cell>
          <cell r="D24">
            <v>710.90548834127685</v>
          </cell>
        </row>
        <row r="25">
          <cell r="A25" t="str">
            <v>T0010010</v>
          </cell>
          <cell r="B25" t="str">
            <v>m3k</v>
          </cell>
          <cell r="C25" t="str">
            <v>Transporte de material de afirmado</v>
          </cell>
          <cell r="D25">
            <v>710.90548834127685</v>
          </cell>
        </row>
        <row r="26">
          <cell r="A26" t="str">
            <v>T0010018</v>
          </cell>
          <cell r="B26" t="str">
            <v>m3k</v>
          </cell>
          <cell r="C26" t="str">
            <v>Transporte de material de afirmado</v>
          </cell>
          <cell r="D26">
            <v>710.90548834127685</v>
          </cell>
        </row>
        <row r="27">
          <cell r="A27" t="str">
            <v>T0010089</v>
          </cell>
          <cell r="B27" t="str">
            <v>m3k</v>
          </cell>
          <cell r="C27" t="str">
            <v xml:space="preserve">Transporte de Material de Afirmado de la Zona </v>
          </cell>
          <cell r="D27">
            <v>710.90548834127685</v>
          </cell>
        </row>
        <row r="28">
          <cell r="A28" t="str">
            <v>T0010020</v>
          </cell>
          <cell r="B28" t="str">
            <v>m3k</v>
          </cell>
          <cell r="C28" t="str">
            <v>Transporte de material de base</v>
          </cell>
          <cell r="D28">
            <v>710.90548834127685</v>
          </cell>
        </row>
        <row r="29">
          <cell r="A29" t="str">
            <v>T0010023</v>
          </cell>
          <cell r="B29" t="str">
            <v>m3k</v>
          </cell>
          <cell r="C29" t="str">
            <v>Transporte de Material de Base</v>
          </cell>
          <cell r="D29">
            <v>710.90548834127685</v>
          </cell>
        </row>
        <row r="30">
          <cell r="A30" t="str">
            <v>T0010022</v>
          </cell>
          <cell r="B30" t="str">
            <v>m3k</v>
          </cell>
          <cell r="C30" t="str">
            <v>Transporte de material de cobertura</v>
          </cell>
          <cell r="D30">
            <v>710.90548834127685</v>
          </cell>
        </row>
        <row r="31">
          <cell r="A31" t="str">
            <v>T0010032</v>
          </cell>
          <cell r="B31" t="str">
            <v>m3k</v>
          </cell>
          <cell r="C31" t="str">
            <v>Transporte de material de demolición</v>
          </cell>
          <cell r="D31">
            <v>710.90548834127685</v>
          </cell>
        </row>
        <row r="32">
          <cell r="A32" t="str">
            <v>T0010025</v>
          </cell>
          <cell r="B32" t="str">
            <v>m3k</v>
          </cell>
          <cell r="C32" t="str">
            <v>Transporte de material de excavación</v>
          </cell>
          <cell r="D32">
            <v>710.90548834127685</v>
          </cell>
        </row>
        <row r="33">
          <cell r="A33" t="str">
            <v>T0010035</v>
          </cell>
          <cell r="B33" t="str">
            <v>m3k</v>
          </cell>
          <cell r="C33" t="str">
            <v>Transporte de material de excavación</v>
          </cell>
          <cell r="D33">
            <v>710.90548834127685</v>
          </cell>
        </row>
        <row r="34">
          <cell r="A34" t="str">
            <v>T0010036</v>
          </cell>
          <cell r="B34" t="str">
            <v>m3k</v>
          </cell>
          <cell r="C34" t="str">
            <v>Transporte de material de remoción</v>
          </cell>
          <cell r="D34">
            <v>710.90548834127685</v>
          </cell>
        </row>
        <row r="35">
          <cell r="A35" t="str">
            <v>T0010141</v>
          </cell>
          <cell r="B35" t="str">
            <v>m3k</v>
          </cell>
          <cell r="C35" t="str">
            <v>Transporte de Material de Solado y Atraque Tubería de Concreto Reforzado</v>
          </cell>
          <cell r="D35">
            <v>710.90548834127685</v>
          </cell>
        </row>
        <row r="36">
          <cell r="A36" t="str">
            <v>T0010470</v>
          </cell>
          <cell r="B36" t="str">
            <v>m3k</v>
          </cell>
          <cell r="C36" t="str">
            <v>Transporte de material de soldado y atraque</v>
          </cell>
          <cell r="D36">
            <v>710.90548834127685</v>
          </cell>
        </row>
        <row r="37">
          <cell r="A37" t="str">
            <v>T0010381</v>
          </cell>
          <cell r="B37" t="str">
            <v>m3k</v>
          </cell>
          <cell r="C37" t="str">
            <v xml:space="preserve">Transporte de material de Sub Base CBR=40% </v>
          </cell>
          <cell r="D37">
            <v>710.90548834127685</v>
          </cell>
        </row>
        <row r="38">
          <cell r="A38" t="str">
            <v>T0010030</v>
          </cell>
          <cell r="B38" t="str">
            <v>m3k</v>
          </cell>
          <cell r="C38" t="str">
            <v>Transporte de material de subbase</v>
          </cell>
          <cell r="D38">
            <v>710.90548834127685</v>
          </cell>
        </row>
        <row r="39">
          <cell r="A39" t="str">
            <v>T0010040</v>
          </cell>
          <cell r="B39" t="str">
            <v>tkm</v>
          </cell>
          <cell r="C39" t="str">
            <v>Transporte de material desmontado</v>
          </cell>
          <cell r="D39">
            <v>710.90548834127685</v>
          </cell>
        </row>
        <row r="40">
          <cell r="A40" t="str">
            <v>T0010028</v>
          </cell>
          <cell r="B40" t="str">
            <v>m3k</v>
          </cell>
          <cell r="C40" t="str">
            <v>Transporte de Material Drenante</v>
          </cell>
          <cell r="D40">
            <v>710.90548834127685</v>
          </cell>
        </row>
        <row r="41">
          <cell r="A41" t="str">
            <v>T0010027</v>
          </cell>
          <cell r="B41" t="str">
            <v>m3k</v>
          </cell>
          <cell r="C41" t="str">
            <v>Transporte de material filtrante</v>
          </cell>
          <cell r="D41">
            <v>710.90548834127685</v>
          </cell>
        </row>
        <row r="42">
          <cell r="A42" t="str">
            <v>T0010410</v>
          </cell>
          <cell r="B42" t="str">
            <v>m3k</v>
          </cell>
          <cell r="C42" t="str">
            <v>Transporte de material filtrante</v>
          </cell>
          <cell r="D42">
            <v>710.90548834127685</v>
          </cell>
        </row>
        <row r="43">
          <cell r="A43" t="str">
            <v>T0010006</v>
          </cell>
          <cell r="B43" t="str">
            <v>m3k</v>
          </cell>
          <cell r="C43" t="str">
            <v>Transporte de material fresado</v>
          </cell>
          <cell r="D43">
            <v>710.90548834127685</v>
          </cell>
        </row>
        <row r="44">
          <cell r="A44" t="str">
            <v>T0010390</v>
          </cell>
          <cell r="B44" t="str">
            <v>m3k</v>
          </cell>
          <cell r="C44" t="str">
            <v>Transporte de material fresado</v>
          </cell>
          <cell r="D44">
            <v>710.90548834127685</v>
          </cell>
        </row>
        <row r="45">
          <cell r="A45" t="str">
            <v>T0010039</v>
          </cell>
          <cell r="B45" t="str">
            <v>m3k</v>
          </cell>
          <cell r="C45" t="str">
            <v>Transporte de material granular</v>
          </cell>
          <cell r="D45">
            <v>710.90548834127685</v>
          </cell>
        </row>
        <row r="46">
          <cell r="A46" t="str">
            <v>T0010052</v>
          </cell>
          <cell r="B46" t="str">
            <v>m3k</v>
          </cell>
          <cell r="C46" t="str">
            <v>Transporte de material removido</v>
          </cell>
          <cell r="D46">
            <v>710.90548834127685</v>
          </cell>
        </row>
        <row r="47">
          <cell r="A47" t="str">
            <v>T0010062</v>
          </cell>
          <cell r="B47" t="str">
            <v>m3k</v>
          </cell>
          <cell r="C47" t="str">
            <v>Transporte de material seleccionado para relleno</v>
          </cell>
          <cell r="D47">
            <v>710.90548834127685</v>
          </cell>
        </row>
        <row r="48">
          <cell r="A48" t="str">
            <v>T0010044</v>
          </cell>
          <cell r="B48" t="str">
            <v>tkm</v>
          </cell>
          <cell r="C48" t="str">
            <v>Transporte de material trasladado</v>
          </cell>
          <cell r="D48">
            <v>710.90548834127685</v>
          </cell>
        </row>
        <row r="49">
          <cell r="A49" t="str">
            <v>T0010042</v>
          </cell>
          <cell r="B49" t="str">
            <v>m3k</v>
          </cell>
          <cell r="C49" t="str">
            <v>Transporte de material triturado</v>
          </cell>
          <cell r="D49">
            <v>710.90548834127685</v>
          </cell>
        </row>
        <row r="50">
          <cell r="A50" t="str">
            <v>T0010050</v>
          </cell>
          <cell r="B50" t="str">
            <v>m3k</v>
          </cell>
          <cell r="C50" t="str">
            <v>Transporte de material triturado para filtros</v>
          </cell>
          <cell r="D50">
            <v>710.90548834127685</v>
          </cell>
        </row>
        <row r="51">
          <cell r="A51" t="str">
            <v>T0010100</v>
          </cell>
          <cell r="B51" t="str">
            <v>m3t</v>
          </cell>
          <cell r="C51" t="str">
            <v>Transporte de materiales</v>
          </cell>
          <cell r="D51">
            <v>710.90548834127685</v>
          </cell>
        </row>
        <row r="52">
          <cell r="A52" t="str">
            <v>T0010101</v>
          </cell>
          <cell r="B52" t="str">
            <v>m3t</v>
          </cell>
          <cell r="C52" t="str">
            <v>Transporte de materiales</v>
          </cell>
          <cell r="D52">
            <v>710.90548834127685</v>
          </cell>
        </row>
        <row r="53">
          <cell r="A53" t="str">
            <v>T0010060</v>
          </cell>
          <cell r="B53" t="str">
            <v>m3k</v>
          </cell>
          <cell r="C53" t="str">
            <v>Transporte de materiales seleccionados</v>
          </cell>
          <cell r="D53">
            <v>710.90548834127685</v>
          </cell>
        </row>
        <row r="54">
          <cell r="A54" t="str">
            <v>T0010065</v>
          </cell>
          <cell r="B54" t="str">
            <v>m3k</v>
          </cell>
          <cell r="C54" t="str">
            <v>Transporte de mezcla</v>
          </cell>
          <cell r="D54">
            <v>710.90548834127685</v>
          </cell>
        </row>
        <row r="55">
          <cell r="A55" t="str">
            <v>T0010320</v>
          </cell>
          <cell r="B55" t="str">
            <v>m3k</v>
          </cell>
          <cell r="C55" t="str">
            <v>Transporte de mezcla abierta en caliente MAC-75</v>
          </cell>
          <cell r="D55">
            <v>710.90548834127685</v>
          </cell>
        </row>
        <row r="56">
          <cell r="A56" t="str">
            <v>T0010330</v>
          </cell>
          <cell r="B56" t="str">
            <v>m3k</v>
          </cell>
          <cell r="C56" t="str">
            <v>Transporte de mezcla abierta en caliente MAC-63</v>
          </cell>
          <cell r="D56">
            <v>710.90548834127685</v>
          </cell>
        </row>
        <row r="57">
          <cell r="A57" t="str">
            <v>T0010340</v>
          </cell>
          <cell r="B57" t="str">
            <v>m3k</v>
          </cell>
          <cell r="C57" t="str">
            <v>Transporte de mezcla abierta en caliente MAC-50</v>
          </cell>
          <cell r="D57">
            <v>710.90548834127685</v>
          </cell>
        </row>
        <row r="58">
          <cell r="A58" t="str">
            <v>T0010251</v>
          </cell>
          <cell r="B58" t="str">
            <v>m3k</v>
          </cell>
          <cell r="C58" t="str">
            <v>Transporte de Mezcla Abierta en Frio MAF-25</v>
          </cell>
          <cell r="D58">
            <v>710.90548834127685</v>
          </cell>
        </row>
        <row r="59">
          <cell r="A59" t="str">
            <v>T0010070</v>
          </cell>
          <cell r="B59" t="str">
            <v>m3k</v>
          </cell>
          <cell r="C59" t="str">
            <v>Transporte de mezcla de concreto</v>
          </cell>
          <cell r="D59">
            <v>710.90548834127685</v>
          </cell>
        </row>
        <row r="60">
          <cell r="A60" t="str">
            <v>T0010311</v>
          </cell>
          <cell r="B60" t="str">
            <v>m3k</v>
          </cell>
          <cell r="C60" t="str">
            <v>Transporte de Mezcla Densa en Caliente MDC-10</v>
          </cell>
          <cell r="D60">
            <v>710.90548834127685</v>
          </cell>
        </row>
        <row r="61">
          <cell r="A61" t="str">
            <v>T0010271</v>
          </cell>
          <cell r="B61" t="str">
            <v>m3k</v>
          </cell>
          <cell r="C61" t="str">
            <v>Transporte de Mezcla Densa en Caliente MDC-19</v>
          </cell>
          <cell r="D61">
            <v>710.90548834127685</v>
          </cell>
        </row>
        <row r="62">
          <cell r="A62" t="str">
            <v>T0010281</v>
          </cell>
          <cell r="B62" t="str">
            <v>m3k</v>
          </cell>
          <cell r="C62" t="str">
            <v>Transporte de Mezcla densa En Frio MDF-25</v>
          </cell>
          <cell r="D62">
            <v>710.90548834127685</v>
          </cell>
        </row>
        <row r="63">
          <cell r="A63" t="str">
            <v>T0010300</v>
          </cell>
          <cell r="B63" t="str">
            <v>m3k</v>
          </cell>
          <cell r="C63" t="str">
            <v>Transporte de mezcla densa MDC-0</v>
          </cell>
          <cell r="D63">
            <v>710.90548834127685</v>
          </cell>
        </row>
        <row r="64">
          <cell r="A64" t="str">
            <v>T0010270</v>
          </cell>
          <cell r="B64" t="str">
            <v>m3k</v>
          </cell>
          <cell r="C64" t="str">
            <v>Transporte de mezcla densa MDC-1</v>
          </cell>
          <cell r="D64">
            <v>710.90548834127685</v>
          </cell>
        </row>
        <row r="65">
          <cell r="A65" t="str">
            <v>T0010080</v>
          </cell>
          <cell r="B65" t="str">
            <v>m3k</v>
          </cell>
          <cell r="C65" t="str">
            <v>Transporte de mezcla densa mdc-2</v>
          </cell>
          <cell r="D65">
            <v>710.90548834127685</v>
          </cell>
        </row>
        <row r="66">
          <cell r="A66" t="str">
            <v>T0010280</v>
          </cell>
          <cell r="B66" t="str">
            <v>m3k</v>
          </cell>
          <cell r="C66" t="str">
            <v>Transporte de mezcla densa MDC-2</v>
          </cell>
          <cell r="D66">
            <v>710.90548834127685</v>
          </cell>
        </row>
        <row r="67">
          <cell r="A67" t="str">
            <v>T0010290</v>
          </cell>
          <cell r="B67" t="str">
            <v>m3k</v>
          </cell>
          <cell r="C67" t="str">
            <v>Transporte de mezcla densa MDC-3</v>
          </cell>
          <cell r="D67">
            <v>710.90548834127685</v>
          </cell>
        </row>
        <row r="68">
          <cell r="A68" t="str">
            <v>T0010229</v>
          </cell>
          <cell r="B68" t="str">
            <v>m3k</v>
          </cell>
          <cell r="C68" t="str">
            <v>Transporte de Mezcla Densa para Bacheo</v>
          </cell>
          <cell r="D68">
            <v>710.90548834127685</v>
          </cell>
        </row>
        <row r="69">
          <cell r="A69" t="str">
            <v>T0010370</v>
          </cell>
          <cell r="B69" t="str">
            <v>m3k</v>
          </cell>
          <cell r="C69" t="str">
            <v>Transporte de mezcla discontinua en caliente tipo F-13</v>
          </cell>
          <cell r="D69">
            <v>710.90548834127685</v>
          </cell>
        </row>
        <row r="70">
          <cell r="A70" t="str">
            <v>T0010380</v>
          </cell>
          <cell r="B70" t="str">
            <v>m3k</v>
          </cell>
          <cell r="C70" t="str">
            <v>Transporte de mezcla discontinua en caliente tipo F-10</v>
          </cell>
          <cell r="D70">
            <v>710.90548834127685</v>
          </cell>
        </row>
        <row r="71">
          <cell r="A71" t="str">
            <v>T0010350</v>
          </cell>
          <cell r="B71" t="str">
            <v>m3k</v>
          </cell>
          <cell r="C71" t="str">
            <v>Transporte de mezcla discontinua en caliente tipo M-13</v>
          </cell>
          <cell r="D71">
            <v>710.90548834127685</v>
          </cell>
        </row>
        <row r="72">
          <cell r="A72" t="str">
            <v>T0010360</v>
          </cell>
          <cell r="B72" t="str">
            <v>m3k</v>
          </cell>
          <cell r="C72" t="str">
            <v>Transporte de mezcla discontinua en caliente tipo M-10</v>
          </cell>
          <cell r="D72">
            <v>710.90548834127685</v>
          </cell>
        </row>
        <row r="73">
          <cell r="A73" t="str">
            <v>T0010233</v>
          </cell>
          <cell r="B73" t="str">
            <v>m3k</v>
          </cell>
          <cell r="C73" t="str">
            <v>Transporte de Mezcla en Frio  MAF-19</v>
          </cell>
          <cell r="D73">
            <v>710.90548834127685</v>
          </cell>
        </row>
        <row r="74">
          <cell r="A74" t="str">
            <v>T0010232</v>
          </cell>
          <cell r="B74" t="str">
            <v>m3k</v>
          </cell>
          <cell r="C74" t="str">
            <v>Transporte de Mezcla en Frio DMF-19</v>
          </cell>
          <cell r="D74">
            <v>710.90548834127685</v>
          </cell>
        </row>
        <row r="75">
          <cell r="A75" t="str">
            <v>T0010231</v>
          </cell>
          <cell r="B75" t="str">
            <v>m3k</v>
          </cell>
          <cell r="C75" t="str">
            <v>Transporte de Mezcla en Frio MDF-38</v>
          </cell>
          <cell r="D75">
            <v>710.90548834127685</v>
          </cell>
        </row>
        <row r="76">
          <cell r="A76" t="str">
            <v>T0010310</v>
          </cell>
          <cell r="B76" t="str">
            <v>m3k</v>
          </cell>
          <cell r="C76" t="str">
            <v>Transporte de mezcla gruesa en Caliente MGC</v>
          </cell>
          <cell r="D76">
            <v>710.90548834127685</v>
          </cell>
        </row>
        <row r="77">
          <cell r="A77" t="str">
            <v>T0010240</v>
          </cell>
          <cell r="B77" t="str">
            <v>m3k</v>
          </cell>
          <cell r="C77" t="str">
            <v>Transporte de mezcla MAF-1</v>
          </cell>
          <cell r="D77">
            <v>710.90548834127685</v>
          </cell>
        </row>
        <row r="78">
          <cell r="A78" t="str">
            <v>T0010250</v>
          </cell>
          <cell r="B78" t="str">
            <v>m3k</v>
          </cell>
          <cell r="C78" t="str">
            <v>Transporte de mezcla MAF-2</v>
          </cell>
          <cell r="D78">
            <v>710.90548834127685</v>
          </cell>
        </row>
        <row r="79">
          <cell r="A79" t="str">
            <v>T0010260</v>
          </cell>
          <cell r="B79" t="str">
            <v>m3k</v>
          </cell>
          <cell r="C79" t="str">
            <v>Transporte de mezcla MAF-3</v>
          </cell>
          <cell r="D79">
            <v>710.90548834127685</v>
          </cell>
        </row>
        <row r="80">
          <cell r="A80" t="str">
            <v>T0010210</v>
          </cell>
          <cell r="B80" t="str">
            <v>m3k</v>
          </cell>
          <cell r="C80" t="str">
            <v>Transporte de mezcla MDF-1</v>
          </cell>
          <cell r="D80">
            <v>710.90548834127685</v>
          </cell>
        </row>
        <row r="81">
          <cell r="A81" t="str">
            <v>T0010220</v>
          </cell>
          <cell r="B81" t="str">
            <v>m3k</v>
          </cell>
          <cell r="C81" t="str">
            <v>Transporte de mezcla MDF-2</v>
          </cell>
          <cell r="D81">
            <v>710.90548834127685</v>
          </cell>
        </row>
        <row r="82">
          <cell r="A82" t="str">
            <v>T0010230</v>
          </cell>
          <cell r="B82" t="str">
            <v>m3k</v>
          </cell>
          <cell r="C82" t="str">
            <v>Transporte de mezcla MDF-3</v>
          </cell>
          <cell r="D82">
            <v>710.90548834127685</v>
          </cell>
        </row>
        <row r="83">
          <cell r="A83" t="str">
            <v>T0010211</v>
          </cell>
          <cell r="B83" t="str">
            <v>m3k</v>
          </cell>
          <cell r="C83" t="str">
            <v>Transporte de Mezcla Semi- Densa en Caliente MSC-19</v>
          </cell>
          <cell r="D83">
            <v>710.90548834127685</v>
          </cell>
        </row>
        <row r="84">
          <cell r="A84" t="str">
            <v>T0010090</v>
          </cell>
          <cell r="B84" t="str">
            <v>m3k</v>
          </cell>
          <cell r="C84" t="str">
            <v>Transporte de piedra</v>
          </cell>
          <cell r="D84">
            <v>710.90548834127685</v>
          </cell>
        </row>
        <row r="85">
          <cell r="A85" t="str">
            <v>T0010091</v>
          </cell>
          <cell r="B85" t="str">
            <v>m3k</v>
          </cell>
          <cell r="C85" t="str">
            <v>Transporte de piedra para Ciclópeo</v>
          </cell>
          <cell r="D85">
            <v>710.90548834127685</v>
          </cell>
        </row>
        <row r="86">
          <cell r="A86" t="str">
            <v>T0010092</v>
          </cell>
          <cell r="B86" t="str">
            <v>m3t</v>
          </cell>
          <cell r="C86" t="str">
            <v>Transporte de piedra para ciclópeo</v>
          </cell>
          <cell r="D86">
            <v>710.90548834127685</v>
          </cell>
        </row>
        <row r="87">
          <cell r="A87" t="str">
            <v>T0010094</v>
          </cell>
          <cell r="B87" t="str">
            <v>m3k</v>
          </cell>
          <cell r="C87" t="str">
            <v>Transporte de piedra para gaviones</v>
          </cell>
          <cell r="D87">
            <v>710.90548834127685</v>
          </cell>
        </row>
        <row r="88">
          <cell r="A88" t="str">
            <v>T0010095</v>
          </cell>
          <cell r="B88" t="str">
            <v>m3k</v>
          </cell>
          <cell r="C88" t="str">
            <v>Transporte de piedra para gaviones</v>
          </cell>
          <cell r="D88">
            <v>710.90548834127685</v>
          </cell>
        </row>
        <row r="89">
          <cell r="A89" t="str">
            <v>T0010015</v>
          </cell>
          <cell r="B89" t="str">
            <v>m3k</v>
          </cell>
          <cell r="C89" t="str">
            <v>Transporte fibra o mulch hidráulico</v>
          </cell>
          <cell r="D89">
            <v>710.90548834127685</v>
          </cell>
        </row>
        <row r="90">
          <cell r="A90" t="str">
            <v>T001028</v>
          </cell>
          <cell r="B90" t="str">
            <v>m3k</v>
          </cell>
          <cell r="C90" t="str">
            <v>Transporte material de Sub Base procesado en planta</v>
          </cell>
          <cell r="D90">
            <v>710.90548834127685</v>
          </cell>
        </row>
        <row r="91">
          <cell r="A91" t="str">
            <v>T0010016</v>
          </cell>
          <cell r="B91" t="str">
            <v>m3k</v>
          </cell>
          <cell r="C91" t="str">
            <v>Transporte tierra abonada</v>
          </cell>
          <cell r="D91">
            <v>710.90548834127685</v>
          </cell>
        </row>
        <row r="92">
          <cell r="A92" t="str">
            <v>T0010038</v>
          </cell>
          <cell r="B92" t="str">
            <v>m3k</v>
          </cell>
          <cell r="C92" t="str">
            <v>Trasporte de material Remoción de Postes</v>
          </cell>
          <cell r="D92">
            <v>710.90548834127685</v>
          </cell>
        </row>
        <row r="93">
          <cell r="A93" t="str">
            <v>T0015012</v>
          </cell>
          <cell r="B93" t="str">
            <v>km</v>
          </cell>
          <cell r="C93" t="str">
            <v>Equipo de Transporte (Camiones Grúas</v>
          </cell>
          <cell r="D93">
            <v>54.738059526460454</v>
          </cell>
        </row>
        <row r="94">
          <cell r="A94" t="str">
            <v>T0010440</v>
          </cell>
          <cell r="B94" t="str">
            <v>u</v>
          </cell>
          <cell r="C94" t="str">
            <v>Pasajes aéreos</v>
          </cell>
          <cell r="D94">
            <v>300000</v>
          </cell>
        </row>
        <row r="95">
          <cell r="A95" t="str">
            <v>T0010001</v>
          </cell>
          <cell r="B95" t="str">
            <v>tkm</v>
          </cell>
          <cell r="C95" t="str">
            <v>Transporte de acero</v>
          </cell>
          <cell r="D95">
            <v>0.42420225740547401</v>
          </cell>
        </row>
        <row r="96">
          <cell r="A96" t="str">
            <v>T0010011</v>
          </cell>
          <cell r="B96" t="str">
            <v>m3k</v>
          </cell>
          <cell r="C96" t="str">
            <v>Transporte de Adoquín e=8cm</v>
          </cell>
          <cell r="D96">
            <v>980.98435263221302</v>
          </cell>
        </row>
        <row r="97">
          <cell r="A97" t="str">
            <v>T0010053</v>
          </cell>
          <cell r="B97" t="str">
            <v>m3k</v>
          </cell>
          <cell r="C97" t="str">
            <v>Transporte de barrera de seguridad</v>
          </cell>
          <cell r="D97">
            <v>804.64348850972817</v>
          </cell>
        </row>
        <row r="98">
          <cell r="A98" t="str">
            <v>T0010008</v>
          </cell>
          <cell r="B98" t="str">
            <v>u</v>
          </cell>
          <cell r="C98" t="str">
            <v>Transporte de defensa</v>
          </cell>
          <cell r="D98">
            <v>22665.896497836387</v>
          </cell>
        </row>
        <row r="99">
          <cell r="A99" t="str">
            <v>T0010021</v>
          </cell>
          <cell r="B99" t="str">
            <v>m3k</v>
          </cell>
          <cell r="C99" t="str">
            <v>Transporte de Defensa Metálica</v>
          </cell>
          <cell r="D99">
            <v>1040.0155938159587</v>
          </cell>
        </row>
        <row r="100">
          <cell r="A100" t="str">
            <v>T0010120</v>
          </cell>
          <cell r="B100" t="str">
            <v>m3t</v>
          </cell>
          <cell r="C100" t="str">
            <v>Transporte de emulsión</v>
          </cell>
          <cell r="D100">
            <v>1070.6121124315705</v>
          </cell>
        </row>
        <row r="101">
          <cell r="A101" t="str">
            <v>T0010420</v>
          </cell>
          <cell r="B101" t="str">
            <v>m3k</v>
          </cell>
          <cell r="C101" t="str">
            <v>Transporte de equipos</v>
          </cell>
          <cell r="D101">
            <v>5423.9148914782945</v>
          </cell>
        </row>
        <row r="102">
          <cell r="A102" t="str">
            <v>T0010421</v>
          </cell>
          <cell r="B102" t="str">
            <v>g</v>
          </cell>
          <cell r="C102" t="str">
            <v>Transporte de Equipos para Prueba (1)</v>
          </cell>
          <cell r="D102">
            <v>132695.32256733844</v>
          </cell>
        </row>
        <row r="103">
          <cell r="A103" t="str">
            <v>T0010162</v>
          </cell>
          <cell r="B103" t="str">
            <v>kgk</v>
          </cell>
          <cell r="C103" t="str">
            <v>Transporte de estructura metálica (En Obra)</v>
          </cell>
          <cell r="D103">
            <v>0.64</v>
          </cell>
        </row>
        <row r="104">
          <cell r="A104" t="str">
            <v>T0010160</v>
          </cell>
          <cell r="B104" t="str">
            <v>kgk</v>
          </cell>
          <cell r="C104" t="str">
            <v xml:space="preserve">Transporte de estructuras metálicas </v>
          </cell>
          <cell r="D104">
            <v>0.42420225740547401</v>
          </cell>
        </row>
        <row r="105">
          <cell r="A105" t="str">
            <v>T0010037</v>
          </cell>
          <cell r="B105" t="str">
            <v>m3k</v>
          </cell>
          <cell r="C105" t="str">
            <v>Transporte de material proveniente de la excavación incluyendo botadero</v>
          </cell>
          <cell r="D105">
            <v>2552.3738862805708</v>
          </cell>
        </row>
        <row r="106">
          <cell r="A106" t="str">
            <v>T0010460</v>
          </cell>
          <cell r="B106" t="str">
            <v>u</v>
          </cell>
          <cell r="C106" t="str">
            <v>Transporte de personal de montaje</v>
          </cell>
          <cell r="D106">
            <v>130200</v>
          </cell>
        </row>
        <row r="107">
          <cell r="A107" t="str">
            <v>T0010088</v>
          </cell>
          <cell r="B107" t="str">
            <v>m3k</v>
          </cell>
          <cell r="C107" t="str">
            <v>Transporte de poste de madera</v>
          </cell>
          <cell r="D107">
            <v>1228.22</v>
          </cell>
        </row>
        <row r="108">
          <cell r="A108" t="str">
            <v>T0010029</v>
          </cell>
          <cell r="B108" t="str">
            <v>m3k</v>
          </cell>
          <cell r="C108" t="str">
            <v>Transporte de Remoción de Ductos de Servicios existentes.</v>
          </cell>
          <cell r="D108">
            <v>1041.5999999999999</v>
          </cell>
        </row>
        <row r="109">
          <cell r="A109" t="str">
            <v>T0010026</v>
          </cell>
          <cell r="B109" t="str">
            <v>m3k</v>
          </cell>
          <cell r="C109" t="str">
            <v>Transporte de Sección Final</v>
          </cell>
          <cell r="D109">
            <v>867.8703898127601</v>
          </cell>
        </row>
        <row r="110">
          <cell r="A110" t="str">
            <v>T0010430</v>
          </cell>
          <cell r="B110" t="str">
            <v>m3k</v>
          </cell>
          <cell r="C110" t="str">
            <v>Transporte de tablestacas</v>
          </cell>
          <cell r="D110">
            <v>869.02259429349795</v>
          </cell>
        </row>
        <row r="111">
          <cell r="A111" t="str">
            <v>T0010114</v>
          </cell>
          <cell r="B111" t="str">
            <v>m3t</v>
          </cell>
          <cell r="C111" t="str">
            <v>Transporte de tubería</v>
          </cell>
          <cell r="D111">
            <v>853.94829975081143</v>
          </cell>
        </row>
        <row r="112">
          <cell r="A112" t="str">
            <v>T0010115</v>
          </cell>
          <cell r="B112" t="str">
            <v>kgk</v>
          </cell>
          <cell r="C112" t="str">
            <v>Transporte de Tubería de Concreto Reforzado</v>
          </cell>
          <cell r="D112">
            <v>2.8663283766131005</v>
          </cell>
        </row>
        <row r="113">
          <cell r="A113" t="str">
            <v>T0010150</v>
          </cell>
          <cell r="B113" t="str">
            <v>m3t</v>
          </cell>
          <cell r="C113" t="str">
            <v>Transporte de tubería pvc de 33 pulgadas</v>
          </cell>
          <cell r="D113">
            <v>730.21823828209347</v>
          </cell>
        </row>
        <row r="114">
          <cell r="A114" t="str">
            <v>T0010450</v>
          </cell>
          <cell r="B114" t="str">
            <v>u</v>
          </cell>
          <cell r="C114" t="str">
            <v>Transporte de tubos. celdas, etc.</v>
          </cell>
          <cell r="D114">
            <v>1098249.9832419262</v>
          </cell>
        </row>
        <row r="115">
          <cell r="A115" t="str">
            <v>T0010140</v>
          </cell>
          <cell r="B115" t="str">
            <v>u</v>
          </cell>
          <cell r="C115" t="str">
            <v>Transporte incluyendo el botadero y conformación del material</v>
          </cell>
          <cell r="D115">
            <v>922.25</v>
          </cell>
        </row>
        <row r="116">
          <cell r="A116" t="str">
            <v>T0010034</v>
          </cell>
          <cell r="B116" t="str">
            <v>m3k</v>
          </cell>
          <cell r="C116" t="str">
            <v>Transporte sección de Tope</v>
          </cell>
          <cell r="D116">
            <v>19.899748742132399</v>
          </cell>
        </row>
        <row r="117">
          <cell r="A117" t="str">
            <v>T0010081</v>
          </cell>
          <cell r="B117" t="str">
            <v>u</v>
          </cell>
          <cell r="C117" t="str">
            <v>Trasporte de Torre</v>
          </cell>
          <cell r="D117">
            <v>516460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78">
          <cell r="N78">
            <v>710.90548834127685</v>
          </cell>
        </row>
      </sheetData>
      <sheetData sheetId="32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row r="8">
          <cell r="A8" t="str">
            <v>A0100130</v>
          </cell>
          <cell r="B8" t="str">
            <v>día</v>
          </cell>
          <cell r="C8" t="str">
            <v>Armador</v>
          </cell>
          <cell r="D8">
            <v>50041.803166666672</v>
          </cell>
        </row>
        <row r="9">
          <cell r="A9" t="str">
            <v>A0100150</v>
          </cell>
          <cell r="B9" t="str">
            <v>día</v>
          </cell>
          <cell r="C9" t="str">
            <v>Ayudante</v>
          </cell>
          <cell r="D9">
            <v>45492.548333333332</v>
          </cell>
        </row>
        <row r="10">
          <cell r="A10" t="str">
            <v>A0010010</v>
          </cell>
          <cell r="B10" t="str">
            <v>día</v>
          </cell>
          <cell r="C10" t="str">
            <v>Cadenero</v>
          </cell>
          <cell r="D10">
            <v>59140.312833333337</v>
          </cell>
        </row>
        <row r="11">
          <cell r="A11" t="str">
            <v>A0100181</v>
          </cell>
          <cell r="B11" t="str">
            <v>día</v>
          </cell>
          <cell r="C11" t="str">
            <v>Calculista</v>
          </cell>
          <cell r="D11">
            <v>307838.80394331878</v>
          </cell>
        </row>
        <row r="12">
          <cell r="A12" t="str">
            <v>A0100140</v>
          </cell>
          <cell r="B12" t="str">
            <v>día</v>
          </cell>
          <cell r="C12" t="str">
            <v>Cortador</v>
          </cell>
          <cell r="D12">
            <v>68238.822499999995</v>
          </cell>
        </row>
        <row r="13">
          <cell r="A13" t="str">
            <v>A0100010</v>
          </cell>
          <cell r="B13" t="str">
            <v>día</v>
          </cell>
          <cell r="C13" t="str">
            <v>Cuadrilla de desmontaje (10 personas)</v>
          </cell>
          <cell r="D13">
            <v>500418.03166666668</v>
          </cell>
        </row>
        <row r="14">
          <cell r="A14" t="str">
            <v>A0100180</v>
          </cell>
          <cell r="B14" t="str">
            <v>día</v>
          </cell>
          <cell r="C14" t="str">
            <v>Cuadrilla de fabricación</v>
          </cell>
          <cell r="D14">
            <v>272955.28999999998</v>
          </cell>
        </row>
        <row r="15">
          <cell r="A15" t="str">
            <v>A0041004</v>
          </cell>
          <cell r="B15" t="str">
            <v>día</v>
          </cell>
          <cell r="C15" t="str">
            <v>Cuadrilla de Un Oficial y (2) Obreros.</v>
          </cell>
          <cell r="D15">
            <v>181970.19333333333</v>
          </cell>
        </row>
        <row r="16">
          <cell r="A16" t="str">
            <v>A0041006</v>
          </cell>
          <cell r="B16" t="str">
            <v>día</v>
          </cell>
          <cell r="C16" t="str">
            <v>Cuadrilla de un oficial y (4) Obreros.</v>
          </cell>
          <cell r="D16">
            <v>272955.28999999998</v>
          </cell>
        </row>
        <row r="17">
          <cell r="A17" t="str">
            <v>A0100170</v>
          </cell>
          <cell r="B17" t="str">
            <v>día</v>
          </cell>
          <cell r="C17" t="str">
            <v>Dibujante</v>
          </cell>
          <cell r="D17">
            <v>90985.096666666665</v>
          </cell>
        </row>
        <row r="18">
          <cell r="A18" t="str">
            <v>A0100182</v>
          </cell>
          <cell r="B18" t="str">
            <v>día</v>
          </cell>
          <cell r="C18" t="str">
            <v>Dibujante 2</v>
          </cell>
          <cell r="D18">
            <v>81886.587</v>
          </cell>
        </row>
        <row r="19">
          <cell r="A19" t="str">
            <v>A0100120</v>
          </cell>
          <cell r="B19" t="str">
            <v>u</v>
          </cell>
          <cell r="C19" t="str">
            <v>Estudios, análisis e informes</v>
          </cell>
          <cell r="D19">
            <v>1819701.9333333333</v>
          </cell>
        </row>
        <row r="20">
          <cell r="A20" t="str">
            <v>A0100070</v>
          </cell>
          <cell r="B20" t="str">
            <v>día</v>
          </cell>
          <cell r="C20" t="str">
            <v>Ingeniero de montaje y prueba</v>
          </cell>
          <cell r="D20">
            <v>309128.61749999999</v>
          </cell>
        </row>
        <row r="21">
          <cell r="A21" t="str">
            <v>A0100069</v>
          </cell>
          <cell r="B21" t="str">
            <v>día</v>
          </cell>
          <cell r="C21" t="str">
            <v>Ingeniero de Montaje y Prueba Pilote (1)</v>
          </cell>
          <cell r="D21">
            <v>330447.83249999996</v>
          </cell>
        </row>
        <row r="22">
          <cell r="A22" t="str">
            <v>A0100082</v>
          </cell>
          <cell r="B22" t="str">
            <v>día</v>
          </cell>
          <cell r="C22" t="str">
            <v>Ingeniero Especialista prueba de  integridad</v>
          </cell>
          <cell r="D22">
            <v>493006.84687500005</v>
          </cell>
        </row>
        <row r="23">
          <cell r="A23" t="str">
            <v>A0100071</v>
          </cell>
          <cell r="B23" t="str">
            <v>día</v>
          </cell>
          <cell r="C23" t="str">
            <v xml:space="preserve">Ingeniero Geotecnista </v>
          </cell>
          <cell r="D23">
            <v>493006.84687500005</v>
          </cell>
        </row>
        <row r="24">
          <cell r="A24" t="str">
            <v>A0100020</v>
          </cell>
          <cell r="B24" t="str">
            <v>día</v>
          </cell>
          <cell r="C24" t="str">
            <v>Ingeniero supervisor</v>
          </cell>
          <cell r="D24">
            <v>303057.4161509432</v>
          </cell>
        </row>
        <row r="25">
          <cell r="A25" t="str">
            <v>A0100080</v>
          </cell>
          <cell r="B25" t="str">
            <v>día</v>
          </cell>
          <cell r="C25" t="str">
            <v>Ingeniero supervisor y director de prueba</v>
          </cell>
          <cell r="D25">
            <v>493006.84687500005</v>
          </cell>
        </row>
        <row r="26">
          <cell r="A26" t="str">
            <v>A0100081</v>
          </cell>
          <cell r="B26" t="str">
            <v>día</v>
          </cell>
          <cell r="C26" t="str">
            <v>Ingeniero Supervisor y Director de Prueba Pilote</v>
          </cell>
          <cell r="D26">
            <v>493006.84687500005</v>
          </cell>
        </row>
        <row r="27">
          <cell r="A27" t="str">
            <v>A0100160</v>
          </cell>
          <cell r="B27" t="str">
            <v>día</v>
          </cell>
          <cell r="C27" t="str">
            <v>Inspector</v>
          </cell>
          <cell r="D27">
            <v>95534.351500000004</v>
          </cell>
        </row>
        <row r="28">
          <cell r="A28" t="str">
            <v>A0020010</v>
          </cell>
          <cell r="B28" t="str">
            <v>día</v>
          </cell>
          <cell r="C28" t="str">
            <v>Inspector de fabricación y montaje</v>
          </cell>
          <cell r="D28">
            <v>128101.256758296</v>
          </cell>
        </row>
        <row r="29">
          <cell r="A29" t="str">
            <v>A0041008</v>
          </cell>
          <cell r="B29" t="str">
            <v>día</v>
          </cell>
          <cell r="C29" t="str">
            <v>1 Oficial y 1 Obrero.</v>
          </cell>
          <cell r="D29">
            <v>136477.64499999999</v>
          </cell>
        </row>
        <row r="30">
          <cell r="A30" t="str">
            <v>A0100030</v>
          </cell>
          <cell r="B30" t="str">
            <v>día</v>
          </cell>
          <cell r="C30" t="str">
            <v>Maestro</v>
          </cell>
          <cell r="D30">
            <v>136477.64499999999</v>
          </cell>
        </row>
        <row r="31">
          <cell r="A31" t="str">
            <v>A0030100</v>
          </cell>
          <cell r="B31" t="str">
            <v>día</v>
          </cell>
          <cell r="C31" t="str">
            <v>Obrero (10)</v>
          </cell>
          <cell r="D31">
            <v>454925.48333333334</v>
          </cell>
        </row>
        <row r="32">
          <cell r="A32" t="str">
            <v>A0030020</v>
          </cell>
          <cell r="B32" t="str">
            <v>día</v>
          </cell>
          <cell r="C32" t="str">
            <v>Obrero (2)</v>
          </cell>
          <cell r="D32">
            <v>90985.096666666665</v>
          </cell>
        </row>
        <row r="33">
          <cell r="A33" t="str">
            <v>A0030030</v>
          </cell>
          <cell r="B33" t="str">
            <v>día</v>
          </cell>
          <cell r="C33" t="str">
            <v>Obrero (3)</v>
          </cell>
          <cell r="D33">
            <v>136477.64499999999</v>
          </cell>
        </row>
        <row r="34">
          <cell r="A34" t="str">
            <v>A0030040</v>
          </cell>
          <cell r="B34" t="str">
            <v>día</v>
          </cell>
          <cell r="C34" t="str">
            <v>Obrero (4)</v>
          </cell>
          <cell r="D34">
            <v>181970.19333333333</v>
          </cell>
        </row>
        <row r="35">
          <cell r="A35" t="str">
            <v>A0030050</v>
          </cell>
          <cell r="B35" t="str">
            <v>día</v>
          </cell>
          <cell r="C35" t="str">
            <v>Obrero (5)</v>
          </cell>
          <cell r="D35">
            <v>227462.74166666667</v>
          </cell>
        </row>
        <row r="36">
          <cell r="A36" t="str">
            <v>A0030060</v>
          </cell>
          <cell r="B36" t="str">
            <v>día</v>
          </cell>
          <cell r="C36" t="str">
            <v>Obrero (6)</v>
          </cell>
          <cell r="D36">
            <v>272955.28999999998</v>
          </cell>
        </row>
        <row r="37">
          <cell r="A37" t="str">
            <v>A0030070</v>
          </cell>
          <cell r="B37" t="str">
            <v>día</v>
          </cell>
          <cell r="C37" t="str">
            <v>Obrero (7)</v>
          </cell>
          <cell r="D37">
            <v>318447.83833333332</v>
          </cell>
        </row>
        <row r="38">
          <cell r="A38" t="str">
            <v>A0030080</v>
          </cell>
          <cell r="B38" t="str">
            <v>día</v>
          </cell>
          <cell r="C38" t="str">
            <v>Obrero (8)</v>
          </cell>
          <cell r="D38">
            <v>363940.38666666666</v>
          </cell>
        </row>
        <row r="39">
          <cell r="A39" t="str">
            <v>A0030090</v>
          </cell>
          <cell r="B39" t="str">
            <v>día</v>
          </cell>
          <cell r="C39" t="str">
            <v>Obrero (9)</v>
          </cell>
          <cell r="D39">
            <v>409432.935</v>
          </cell>
        </row>
        <row r="40">
          <cell r="A40" t="str">
            <v>A0100060</v>
          </cell>
          <cell r="B40" t="str">
            <v>día</v>
          </cell>
          <cell r="C40" t="str">
            <v>Obrero (prueba de carga)</v>
          </cell>
          <cell r="D40">
            <v>50041.803166666672</v>
          </cell>
        </row>
        <row r="41">
          <cell r="A41" t="str">
            <v>A0030120</v>
          </cell>
          <cell r="B41" t="str">
            <v>día</v>
          </cell>
          <cell r="C41" t="str">
            <v>Obreros de incado (2)</v>
          </cell>
          <cell r="D41">
            <v>100083.60633333334</v>
          </cell>
        </row>
        <row r="42">
          <cell r="A42" t="str">
            <v>A0030110</v>
          </cell>
          <cell r="B42" t="str">
            <v>día</v>
          </cell>
          <cell r="C42" t="str">
            <v>Obreros de izado (2)</v>
          </cell>
          <cell r="D42">
            <v>100083.60633333334</v>
          </cell>
        </row>
        <row r="43">
          <cell r="A43" t="str">
            <v>A0040010</v>
          </cell>
          <cell r="B43" t="str">
            <v>día</v>
          </cell>
          <cell r="C43" t="str">
            <v>Oficial</v>
          </cell>
          <cell r="D43">
            <v>90985.096666666665</v>
          </cell>
        </row>
        <row r="44">
          <cell r="A44" t="str">
            <v>A0041002</v>
          </cell>
          <cell r="B44" t="str">
            <v>día</v>
          </cell>
          <cell r="C44" t="str">
            <v xml:space="preserve">Oficial  Obrero (3) Cuadrilla de un oficial y 3 Obreros. </v>
          </cell>
          <cell r="D44">
            <v>227462.74166666667</v>
          </cell>
        </row>
        <row r="45">
          <cell r="A45" t="str">
            <v>A0040020</v>
          </cell>
          <cell r="B45" t="str">
            <v>día</v>
          </cell>
          <cell r="C45" t="str">
            <v>Oficial (2)</v>
          </cell>
          <cell r="D45">
            <v>181970.19333333333</v>
          </cell>
        </row>
        <row r="46">
          <cell r="A46" t="str">
            <v>A0040030</v>
          </cell>
          <cell r="B46" t="str">
            <v>día</v>
          </cell>
          <cell r="C46" t="str">
            <v>Oficial (3)</v>
          </cell>
          <cell r="D46">
            <v>272955.28999999998</v>
          </cell>
        </row>
        <row r="47">
          <cell r="A47" t="str">
            <v>A0100050</v>
          </cell>
          <cell r="B47" t="str">
            <v>día</v>
          </cell>
          <cell r="C47" t="str">
            <v>Oficial + 3 Ayudantes (armado e inyección de anclajes)</v>
          </cell>
          <cell r="D47">
            <v>241110.50616666666</v>
          </cell>
        </row>
        <row r="48">
          <cell r="A48" t="str">
            <v>A0041000</v>
          </cell>
          <cell r="B48" t="str">
            <v>día</v>
          </cell>
          <cell r="C48" t="str">
            <v>Oficial experto en desmontaje</v>
          </cell>
          <cell r="D48">
            <v>100083.60633333334</v>
          </cell>
        </row>
        <row r="49">
          <cell r="A49" t="str">
            <v>A0041001</v>
          </cell>
          <cell r="B49" t="str">
            <v>día</v>
          </cell>
          <cell r="C49" t="str">
            <v>Oficial experto en explosivos</v>
          </cell>
          <cell r="D49">
            <v>109182.11599999999</v>
          </cell>
        </row>
        <row r="50">
          <cell r="A50" t="str">
            <v>A0100092</v>
          </cell>
          <cell r="B50" t="str">
            <v>día</v>
          </cell>
          <cell r="C50" t="str">
            <v>Operador prueba de integridad</v>
          </cell>
          <cell r="D50">
            <v>113731.37083333333</v>
          </cell>
        </row>
        <row r="51">
          <cell r="A51" t="str">
            <v>A0050010</v>
          </cell>
          <cell r="B51" t="str">
            <v>día</v>
          </cell>
          <cell r="C51" t="str">
            <v>Paletero</v>
          </cell>
          <cell r="D51">
            <v>45492.548333333332</v>
          </cell>
        </row>
        <row r="52">
          <cell r="A52" t="str">
            <v>A0050020</v>
          </cell>
          <cell r="B52" t="str">
            <v>día</v>
          </cell>
          <cell r="C52" t="str">
            <v>Paletero (2)</v>
          </cell>
          <cell r="D52">
            <v>90985.096666666665</v>
          </cell>
        </row>
        <row r="53">
          <cell r="A53" t="str">
            <v>A0060010</v>
          </cell>
          <cell r="B53" t="str">
            <v>día</v>
          </cell>
          <cell r="C53" t="str">
            <v>Perforador</v>
          </cell>
          <cell r="D53">
            <v>90985.096666666665</v>
          </cell>
        </row>
        <row r="54">
          <cell r="A54" t="str">
            <v>A0100040</v>
          </cell>
          <cell r="B54" t="str">
            <v>día</v>
          </cell>
          <cell r="C54" t="str">
            <v>Perforador + Ayudante1 + Ayudante2</v>
          </cell>
          <cell r="D54">
            <v>181970.19333333333</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682388.22499999998</v>
          </cell>
        </row>
        <row r="56">
          <cell r="A56" t="str">
            <v>A0070010</v>
          </cell>
          <cell r="B56" t="str">
            <v>día</v>
          </cell>
          <cell r="C56" t="str">
            <v>Rastrillero</v>
          </cell>
          <cell r="D56">
            <v>68238.822499999995</v>
          </cell>
        </row>
        <row r="57">
          <cell r="A57" t="str">
            <v>A0070020</v>
          </cell>
          <cell r="B57" t="str">
            <v>día</v>
          </cell>
          <cell r="C57" t="str">
            <v>Rastrilleros (2)</v>
          </cell>
          <cell r="D57">
            <v>136477.64499999999</v>
          </cell>
        </row>
        <row r="58">
          <cell r="A58" t="str">
            <v>A0080010</v>
          </cell>
          <cell r="B58" t="str">
            <v>día</v>
          </cell>
          <cell r="C58" t="str">
            <v>Soldador</v>
          </cell>
          <cell r="D58">
            <v>90985.096666666665</v>
          </cell>
        </row>
        <row r="59">
          <cell r="A59" t="str">
            <v>A0010083</v>
          </cell>
          <cell r="B59" t="str">
            <v>día</v>
          </cell>
          <cell r="C59" t="str">
            <v>Soldador (2)</v>
          </cell>
          <cell r="D59">
            <v>181970.19333333333</v>
          </cell>
        </row>
        <row r="60">
          <cell r="A60" t="str">
            <v>A0080012</v>
          </cell>
          <cell r="B60" t="str">
            <v>día</v>
          </cell>
          <cell r="C60" t="str">
            <v>Soldador 1A</v>
          </cell>
          <cell r="D60">
            <v>113731.37083333333</v>
          </cell>
        </row>
        <row r="61">
          <cell r="A61" t="str">
            <v>A0100090</v>
          </cell>
          <cell r="B61" t="str">
            <v>día</v>
          </cell>
          <cell r="C61" t="str">
            <v>Soldador experto en montaje y pruebas</v>
          </cell>
          <cell r="D61">
            <v>136477.64499999999</v>
          </cell>
        </row>
        <row r="62">
          <cell r="A62" t="str">
            <v>A0100091</v>
          </cell>
          <cell r="B62" t="str">
            <v>día</v>
          </cell>
          <cell r="C62" t="str">
            <v>Soldador experto en montaje y pruebas</v>
          </cell>
          <cell r="D62">
            <v>136477.64499999999</v>
          </cell>
        </row>
        <row r="63">
          <cell r="A63" t="str">
            <v>A0090010</v>
          </cell>
          <cell r="B63" t="str">
            <v>día</v>
          </cell>
          <cell r="C63" t="str">
            <v>Topógrafo</v>
          </cell>
          <cell r="D63">
            <v>136477.64499999999</v>
          </cell>
        </row>
        <row r="64">
          <cell r="A64" t="str">
            <v>A0030010</v>
          </cell>
          <cell r="B64" t="str">
            <v>día</v>
          </cell>
          <cell r="C64" t="str">
            <v xml:space="preserve">Obrero </v>
          </cell>
          <cell r="D64">
            <v>45492.548333333332</v>
          </cell>
        </row>
        <row r="65">
          <cell r="A65" t="str">
            <v>A0100100</v>
          </cell>
          <cell r="B65" t="str">
            <v>u</v>
          </cell>
          <cell r="C65" t="str">
            <v>Viáticos ingeniero y director</v>
          </cell>
          <cell r="D65">
            <v>454925.48333333334</v>
          </cell>
        </row>
        <row r="66">
          <cell r="A66" t="str">
            <v>A0100110</v>
          </cell>
          <cell r="B66" t="str">
            <v>u</v>
          </cell>
          <cell r="C66" t="str">
            <v>Viáticos soldadores</v>
          </cell>
          <cell r="D66">
            <v>227462.74166666667</v>
          </cell>
        </row>
        <row r="67">
          <cell r="A67" t="str">
            <v>A0040110</v>
          </cell>
          <cell r="B67" t="str">
            <v>día</v>
          </cell>
          <cell r="C67" t="str">
            <v>Celador</v>
          </cell>
          <cell r="D67">
            <v>45492.548333333332</v>
          </cell>
        </row>
      </sheetData>
      <sheetData sheetId="4">
        <row r="6">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2553.5392923015183</v>
          </cell>
        </row>
        <row r="9">
          <cell r="A9" t="str">
            <v>C0010020</v>
          </cell>
          <cell r="B9" t="str">
            <v>h</v>
          </cell>
          <cell r="C9" t="str">
            <v xml:space="preserve">Barredora mecánica de cepillo de 3658 mm ; 6 m3 </v>
          </cell>
          <cell r="D9">
            <v>73027.5</v>
          </cell>
        </row>
        <row r="10">
          <cell r="A10" t="str">
            <v>C0010030</v>
          </cell>
          <cell r="B10" t="str">
            <v>h</v>
          </cell>
          <cell r="C10" t="str">
            <v xml:space="preserve">Bomba de concreto, Producción: 30 m3/h, POTENCIA: 67 HP, MAX PRESION DE CONCRETO: 1150 PSI
</v>
          </cell>
          <cell r="D10">
            <v>48434.070919151214</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40767.26044592743</v>
          </cell>
        </row>
        <row r="13">
          <cell r="A13" t="str">
            <v>C0010050</v>
          </cell>
          <cell r="B13" t="str">
            <v>h</v>
          </cell>
          <cell r="C13" t="str">
            <v>Bomba para gato de tensionamiento</v>
          </cell>
          <cell r="D13">
            <v>53928</v>
          </cell>
        </row>
        <row r="14">
          <cell r="A14" t="str">
            <v>C0010053</v>
          </cell>
          <cell r="B14" t="str">
            <v>h</v>
          </cell>
          <cell r="C14" t="str">
            <v xml:space="preserve">Buldozer Potencia al volante de 305 HP, motor de 2100 RPM, longitud de hoja 6,39m. </v>
          </cell>
          <cell r="D14">
            <v>219082.5</v>
          </cell>
        </row>
        <row r="15">
          <cell r="A15" t="str">
            <v>C0010052</v>
          </cell>
          <cell r="B15" t="str">
            <v>h</v>
          </cell>
          <cell r="C15" t="str">
            <v xml:space="preserve">Buldozer, Potencia al volante de 140 HP, motor de 2200 RPM, longitud de hoja 4,80m. </v>
          </cell>
          <cell r="D15">
            <v>207847.5</v>
          </cell>
        </row>
        <row r="16">
          <cell r="A16" t="str">
            <v>C0010051</v>
          </cell>
          <cell r="B16" t="str">
            <v>h</v>
          </cell>
          <cell r="C16" t="str">
            <v xml:space="preserve">Buldozer, Potencia al volante de 80 HP, motor de 2400 RPM, longitud de hoja 3,99m, </v>
          </cell>
          <cell r="D16">
            <v>126700.76846428384</v>
          </cell>
        </row>
        <row r="17">
          <cell r="A17" t="str">
            <v>C0010961</v>
          </cell>
          <cell r="B17" t="str">
            <v>h</v>
          </cell>
          <cell r="C17" t="str">
            <v>Caldera para pintura termoplástica</v>
          </cell>
          <cell r="D17">
            <v>38307.765407312996</v>
          </cell>
        </row>
        <row r="18">
          <cell r="A18" t="str">
            <v>C0010090</v>
          </cell>
          <cell r="B18" t="str">
            <v>h</v>
          </cell>
          <cell r="C18" t="str">
            <v>Calentador a gas</v>
          </cell>
          <cell r="D18">
            <v>63263.744474346058</v>
          </cell>
        </row>
        <row r="19">
          <cell r="A19" t="str">
            <v>C0010125</v>
          </cell>
          <cell r="B19" t="str">
            <v>h</v>
          </cell>
          <cell r="C19" t="str">
            <v>Camabaja</v>
          </cell>
          <cell r="D19">
            <v>140437.5</v>
          </cell>
        </row>
        <row r="20">
          <cell r="A20" t="str">
            <v>C0010100</v>
          </cell>
          <cell r="B20" t="str">
            <v>h</v>
          </cell>
          <cell r="C20" t="str">
            <v>Camión 350</v>
          </cell>
          <cell r="D20">
            <v>56175</v>
          </cell>
        </row>
        <row r="21">
          <cell r="A21" t="str">
            <v>C0010110</v>
          </cell>
          <cell r="B21" t="str">
            <v>h</v>
          </cell>
          <cell r="C21" t="str">
            <v>Camión de Slurry</v>
          </cell>
          <cell r="D21">
            <v>152076.75</v>
          </cell>
        </row>
        <row r="22">
          <cell r="A22" t="str">
            <v>C0010120</v>
          </cell>
          <cell r="B22" t="str">
            <v>h</v>
          </cell>
          <cell r="C22" t="str">
            <v>Camioneta D-300</v>
          </cell>
          <cell r="D22">
            <v>50557.5</v>
          </cell>
        </row>
        <row r="23">
          <cell r="A23" t="str">
            <v>C0010124</v>
          </cell>
          <cell r="B23" t="str">
            <v>m</v>
          </cell>
          <cell r="C23" t="str">
            <v>Camisa</v>
          </cell>
          <cell r="D23">
            <v>22144.165949916631</v>
          </cell>
        </row>
        <row r="24">
          <cell r="A24" t="str">
            <v>C0010123</v>
          </cell>
          <cell r="B24" t="str">
            <v>Kg</v>
          </cell>
          <cell r="C24" t="str">
            <v>Camisa para Pilote D=1.20m</v>
          </cell>
          <cell r="D24">
            <v>22915.152435131917</v>
          </cell>
        </row>
        <row r="25">
          <cell r="A25" t="str">
            <v>C0010130</v>
          </cell>
          <cell r="B25" t="str">
            <v>h</v>
          </cell>
          <cell r="C25" t="str">
            <v>Cargador : Potencia en el volante 110 hp, Clasificación de RPM del motor 2300.</v>
          </cell>
          <cell r="D25">
            <v>151672.5</v>
          </cell>
        </row>
        <row r="26">
          <cell r="A26" t="str">
            <v>C0010140</v>
          </cell>
          <cell r="B26" t="str">
            <v>h</v>
          </cell>
          <cell r="C26" t="str">
            <v>Cargador : Potencia en el volante 125 hp, Clasificación de RPM del motor 2300.</v>
          </cell>
          <cell r="D26">
            <v>157290</v>
          </cell>
        </row>
        <row r="27">
          <cell r="A27" t="str">
            <v>C0010150</v>
          </cell>
          <cell r="B27" t="str">
            <v>h</v>
          </cell>
          <cell r="C27" t="str">
            <v xml:space="preserve">Carrotanque de agua(1000 Galones) </v>
          </cell>
          <cell r="D27">
            <v>68110.160294984234</v>
          </cell>
        </row>
        <row r="28">
          <cell r="A28" t="str">
            <v>C0010160</v>
          </cell>
          <cell r="B28" t="str">
            <v>h</v>
          </cell>
          <cell r="C28" t="str">
            <v>Carrotanque Irrigador de asfalto, 1000 GALONES DE CAPACIDAD</v>
          </cell>
          <cell r="D28">
            <v>106732.5</v>
          </cell>
        </row>
        <row r="29">
          <cell r="A29" t="str">
            <v>C0010170</v>
          </cell>
          <cell r="B29" t="str">
            <v>h</v>
          </cell>
          <cell r="C29" t="str">
            <v>Cizalla manual de 90 cm.</v>
          </cell>
          <cell r="D29">
            <v>656.84357468410667</v>
          </cell>
        </row>
        <row r="30">
          <cell r="A30" t="str">
            <v>C0010211</v>
          </cell>
          <cell r="B30" t="str">
            <v>h</v>
          </cell>
          <cell r="C30" t="str">
            <v>Compactador de Rodillo POTENCIA: 99HP, PESO: 8 ton</v>
          </cell>
          <cell r="D30">
            <v>102606.25365351097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22060.352773556002</v>
          </cell>
        </row>
        <row r="33">
          <cell r="A33" t="str">
            <v>C0010220</v>
          </cell>
          <cell r="B33" t="str">
            <v>h</v>
          </cell>
          <cell r="C33" t="str">
            <v xml:space="preserve">Compactador manual vibratorio (CANGURO) (Apisonadores)
</v>
          </cell>
          <cell r="D33">
            <v>10703.003131894204</v>
          </cell>
        </row>
        <row r="34">
          <cell r="A34" t="str">
            <v>C0010190</v>
          </cell>
          <cell r="B34" t="str">
            <v>h</v>
          </cell>
          <cell r="C34" t="str">
            <v>COMPACTADOR MANUAL VIBRATORIO (RANA) con motor de 6 HP</v>
          </cell>
          <cell r="D34">
            <v>7446.5698568969328</v>
          </cell>
        </row>
        <row r="35">
          <cell r="A35" t="str">
            <v>C0010230</v>
          </cell>
          <cell r="B35" t="str">
            <v>h</v>
          </cell>
          <cell r="C35" t="str">
            <v>Compactador neumático de Potencia 70 HP, peso de 13 ton</v>
          </cell>
          <cell r="D35">
            <v>157290</v>
          </cell>
        </row>
        <row r="36">
          <cell r="A36" t="str">
            <v>C0010213</v>
          </cell>
          <cell r="B36" t="str">
            <v>h</v>
          </cell>
          <cell r="C36" t="str">
            <v>Compactador neumático peso 3,5 ton</v>
          </cell>
          <cell r="D36">
            <v>86710.481492544437</v>
          </cell>
        </row>
        <row r="37">
          <cell r="A37" t="str">
            <v>C0010212</v>
          </cell>
          <cell r="B37" t="str">
            <v>h</v>
          </cell>
          <cell r="C37" t="str">
            <v>Compactador tipo  POTENCIA: 105 HP, PESO: 6 ton</v>
          </cell>
          <cell r="D37">
            <v>91067.05169295198</v>
          </cell>
        </row>
        <row r="38">
          <cell r="A38" t="str">
            <v>C0010240</v>
          </cell>
          <cell r="B38" t="str">
            <v>h</v>
          </cell>
          <cell r="C38" t="str">
            <v>Compactador vibratorio tipo DD-20</v>
          </cell>
          <cell r="D38">
            <v>72603.757059720418</v>
          </cell>
        </row>
        <row r="39">
          <cell r="A39" t="str">
            <v>C0010250</v>
          </cell>
          <cell r="B39" t="str">
            <v>h</v>
          </cell>
          <cell r="C39" t="str">
            <v xml:space="preserve">Compresor (barrido y soplado)
</v>
          </cell>
          <cell r="D39">
            <v>61024.370771264701</v>
          </cell>
        </row>
        <row r="40">
          <cell r="A40" t="str">
            <v>C0010270</v>
          </cell>
          <cell r="B40" t="str">
            <v>h</v>
          </cell>
          <cell r="C40" t="str">
            <v>Compresor 120 HP, con martillo.</v>
          </cell>
          <cell r="D40">
            <v>83634.650127971676</v>
          </cell>
        </row>
        <row r="41">
          <cell r="A41" t="str">
            <v>C0010260</v>
          </cell>
          <cell r="B41" t="str">
            <v>h</v>
          </cell>
          <cell r="C41" t="str">
            <v xml:space="preserve">Compresor 80 HP, con martillo.
</v>
          </cell>
          <cell r="D41">
            <v>75212.797865040367</v>
          </cell>
        </row>
        <row r="42">
          <cell r="A42" t="str">
            <v>C0010280</v>
          </cell>
          <cell r="B42" t="str">
            <v>h</v>
          </cell>
          <cell r="C42" t="str">
            <v xml:space="preserve">Compresor para penetrar roca
</v>
          </cell>
          <cell r="D42">
            <v>70467.534508423545</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20160.37399054561</v>
          </cell>
        </row>
        <row r="45">
          <cell r="A45" t="str">
            <v>C0010311</v>
          </cell>
          <cell r="B45" t="str">
            <v>h</v>
          </cell>
          <cell r="C45" t="str">
            <v>Derretidora de asfalto (crafco o similar)</v>
          </cell>
          <cell r="D45">
            <v>1960.7092478625545</v>
          </cell>
        </row>
        <row r="46">
          <cell r="A46" t="str">
            <v>C0010301</v>
          </cell>
          <cell r="B46" t="str">
            <v>h</v>
          </cell>
          <cell r="C46" t="str">
            <v>Diferencial</v>
          </cell>
          <cell r="D46">
            <v>2229.021192901565</v>
          </cell>
        </row>
        <row r="47">
          <cell r="A47" t="str">
            <v>C0010300</v>
          </cell>
          <cell r="B47" t="str">
            <v>h</v>
          </cell>
          <cell r="C47" t="str">
            <v>Diferencial de 2 ton.</v>
          </cell>
          <cell r="D47">
            <v>3706.045506476506</v>
          </cell>
        </row>
        <row r="48">
          <cell r="A48" t="str">
            <v>C0010310</v>
          </cell>
          <cell r="B48" t="str">
            <v>h</v>
          </cell>
          <cell r="C48" t="str">
            <v>Diferencial de 3 ton</v>
          </cell>
          <cell r="D48">
            <v>4992.5776412223886</v>
          </cell>
        </row>
        <row r="49">
          <cell r="A49" t="str">
            <v>C0010351</v>
          </cell>
          <cell r="B49" t="str">
            <v>h</v>
          </cell>
          <cell r="C49" t="str">
            <v>Equipo autopropulsado para pintura termoplástica</v>
          </cell>
          <cell r="D49">
            <v>70176.237160002798</v>
          </cell>
        </row>
        <row r="50">
          <cell r="A50" t="str">
            <v>C0010314</v>
          </cell>
          <cell r="B50" t="str">
            <v>h</v>
          </cell>
          <cell r="C50" t="str">
            <v>Equipo de acarreo interno</v>
          </cell>
          <cell r="D50">
            <v>28625.65528113499</v>
          </cell>
        </row>
        <row r="51">
          <cell r="A51" t="str">
            <v>C0010320</v>
          </cell>
          <cell r="B51" t="str">
            <v>h</v>
          </cell>
          <cell r="C51" t="str">
            <v xml:space="preserve">Equipo de control (bandas sonoras reduce velocidad) (Termohigometros, Termómetros, Galgas, etc.)
</v>
          </cell>
          <cell r="D51">
            <v>1691.0067837333443</v>
          </cell>
        </row>
        <row r="52">
          <cell r="A52" t="str">
            <v>C0010401</v>
          </cell>
          <cell r="B52" t="str">
            <v>u</v>
          </cell>
          <cell r="C52" t="str">
            <v>Equipo de Medición (Deformimetros Eléctricos, Mecánicos, Celdas de Carga,  Etc.)</v>
          </cell>
          <cell r="D52">
            <v>111469.71818982979</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8003.5301728356717</v>
          </cell>
        </row>
        <row r="55">
          <cell r="A55" t="str">
            <v>C0010340</v>
          </cell>
          <cell r="B55" t="str">
            <v>h</v>
          </cell>
          <cell r="C55" t="str">
            <v>Equipo de perforación (TRACKDRILL), potencia 40 HP, 2100 golpes / minuto</v>
          </cell>
          <cell r="D55">
            <v>151672.5</v>
          </cell>
        </row>
        <row r="56">
          <cell r="A56" t="str">
            <v>C0010350</v>
          </cell>
          <cell r="B56" t="str">
            <v>h</v>
          </cell>
          <cell r="C56" t="str">
            <v xml:space="preserve">Equipo de pintura (Compresor), Presión máxima de trabajo 3300 psi.
</v>
          </cell>
          <cell r="D56">
            <v>12900.34432109485</v>
          </cell>
        </row>
        <row r="57">
          <cell r="A57" t="str">
            <v>C0010352</v>
          </cell>
          <cell r="B57" t="str">
            <v>h</v>
          </cell>
          <cell r="C57" t="str">
            <v xml:space="preserve">Equipo de rayos X y/o ultrasonido
</v>
          </cell>
          <cell r="D57">
            <v>56209.708465268057</v>
          </cell>
        </row>
        <row r="58">
          <cell r="A58" t="str">
            <v>C0010381</v>
          </cell>
          <cell r="B58" t="str">
            <v>h</v>
          </cell>
          <cell r="C58" t="str">
            <v>Equipo de Sand Blastin y Pintura COMPRESOR 250cfm a 100 psi. PULMON de 70 gal (250 lt.) para 160 psi</v>
          </cell>
          <cell r="D58">
            <v>34873.707777346521</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9823.0315505764811</v>
          </cell>
        </row>
        <row r="62">
          <cell r="A62" t="str">
            <v>C0010380</v>
          </cell>
          <cell r="B62" t="str">
            <v>h</v>
          </cell>
          <cell r="C62" t="str">
            <v>Equipo de soldadura 600</v>
          </cell>
          <cell r="D62">
            <v>11345.343562377548</v>
          </cell>
        </row>
        <row r="63">
          <cell r="A63" t="str">
            <v>C0010384</v>
          </cell>
          <cell r="B63" t="str">
            <v>h</v>
          </cell>
          <cell r="C63" t="str">
            <v>Equipo de soldadura y de acetileno (incluye soldadura)</v>
          </cell>
          <cell r="D63">
            <v>27379.490148708832</v>
          </cell>
        </row>
        <row r="64">
          <cell r="A64" t="str">
            <v>C0010390</v>
          </cell>
          <cell r="B64" t="str">
            <v>h</v>
          </cell>
          <cell r="C64" t="str">
            <v>Equipo de topografía</v>
          </cell>
          <cell r="D64">
            <v>14035.972750944857</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15441.487489062712</v>
          </cell>
        </row>
        <row r="66">
          <cell r="A66" t="str">
            <v>C0010394</v>
          </cell>
          <cell r="B66" t="str">
            <v>h</v>
          </cell>
          <cell r="C66" t="str">
            <v>Equipo de transporte (Camiones, Grúas, Volquetas, etc.)</v>
          </cell>
          <cell r="D66">
            <v>51882.386198931883</v>
          </cell>
        </row>
        <row r="67">
          <cell r="A67" t="str">
            <v>C0010400</v>
          </cell>
          <cell r="B67" t="str">
            <v>h</v>
          </cell>
          <cell r="C67" t="str">
            <v xml:space="preserve">Equipo manual aplicador (bandas sonoras reduce velocidad)
</v>
          </cell>
          <cell r="D67">
            <v>21921.699587143437</v>
          </cell>
        </row>
        <row r="68">
          <cell r="A68" t="str">
            <v>C0010410</v>
          </cell>
          <cell r="B68" t="str">
            <v>h</v>
          </cell>
          <cell r="C68" t="str">
            <v>Esparcidor de gravilla, Ancho de esparcimiento 3100mm, Velocidad de trabajo 10—20km2/h</v>
          </cell>
          <cell r="D68">
            <v>74848.408530603207</v>
          </cell>
        </row>
        <row r="69">
          <cell r="A69" t="str">
            <v>C0010420</v>
          </cell>
          <cell r="B69" t="str">
            <v>h</v>
          </cell>
          <cell r="C69" t="str">
            <v>Estación Total con precisión angular de 6´´. Precisión lineal 2 mm ± 2 ppm</v>
          </cell>
          <cell r="D69">
            <v>13064.014168039244</v>
          </cell>
        </row>
        <row r="70">
          <cell r="A70" t="str">
            <v>C0010443</v>
          </cell>
          <cell r="B70" t="str">
            <v>m2</v>
          </cell>
          <cell r="C70" t="str">
            <v xml:space="preserve">Formaleta Metálica </v>
          </cell>
          <cell r="D70">
            <v>4225.2594495272824</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8778.9557506872952</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359520</v>
          </cell>
        </row>
        <row r="76">
          <cell r="A76" t="str">
            <v>C0010470</v>
          </cell>
          <cell r="B76" t="str">
            <v>h</v>
          </cell>
          <cell r="C76" t="str">
            <v>Fresadora y recicladora de pavimento, potencia 430 HP, peso 20 Ton</v>
          </cell>
          <cell r="D76">
            <v>505575</v>
          </cell>
        </row>
        <row r="77">
          <cell r="A77" t="str">
            <v>C0010480</v>
          </cell>
          <cell r="B77" t="str">
            <v>h</v>
          </cell>
          <cell r="C77" t="str">
            <v>Gato para tensionamiento, fuerza Max 200 ton, área de tensión 314 cm2.</v>
          </cell>
          <cell r="D77">
            <v>162907.5</v>
          </cell>
        </row>
        <row r="78">
          <cell r="A78" t="str">
            <v>C0010490</v>
          </cell>
          <cell r="B78" t="str">
            <v>h</v>
          </cell>
          <cell r="C78" t="str">
            <v>Grúa (capacidad 15 ton)</v>
          </cell>
          <cell r="D78">
            <v>143609.39103257778</v>
          </cell>
        </row>
        <row r="79">
          <cell r="A79" t="str">
            <v>C0010511</v>
          </cell>
          <cell r="B79" t="str">
            <v>h</v>
          </cell>
          <cell r="C79" t="str">
            <v>Grúa (Transporte en Obra)</v>
          </cell>
          <cell r="D79">
            <v>85123.180487826117</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211033.08580504762</v>
          </cell>
        </row>
        <row r="82">
          <cell r="A82" t="str">
            <v>C0010510</v>
          </cell>
          <cell r="B82" t="str">
            <v>h</v>
          </cell>
          <cell r="C82" t="str">
            <v>Grúa con torre</v>
          </cell>
          <cell r="D82">
            <v>230317.5</v>
          </cell>
        </row>
        <row r="83">
          <cell r="A83" t="str">
            <v>C0010512</v>
          </cell>
          <cell r="B83" t="str">
            <v>h</v>
          </cell>
          <cell r="C83" t="str">
            <v>Grúa Con Torre (2)</v>
          </cell>
          <cell r="D83">
            <v>161384.09225020156</v>
          </cell>
        </row>
        <row r="84">
          <cell r="A84" t="str">
            <v>C0010491</v>
          </cell>
          <cell r="B84" t="str">
            <v>h</v>
          </cell>
          <cell r="C84" t="str">
            <v>Grúa con torre capacidad 1 ton en la punta.</v>
          </cell>
          <cell r="D84">
            <v>169812.5694612333</v>
          </cell>
        </row>
        <row r="85">
          <cell r="A85" t="str">
            <v>C0010520</v>
          </cell>
          <cell r="B85" t="str">
            <v>h</v>
          </cell>
          <cell r="C85" t="str">
            <v>Grúa telescópica de 50 Ton.</v>
          </cell>
          <cell r="D85">
            <v>289519.10114061151</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1063112.4182383711</v>
          </cell>
        </row>
        <row r="88">
          <cell r="A88" t="str">
            <v>C0010541</v>
          </cell>
          <cell r="B88" t="str">
            <v>h</v>
          </cell>
          <cell r="C88" t="str">
            <v>Máquina hidrosembradora</v>
          </cell>
          <cell r="D88">
            <v>15166.252415177409</v>
          </cell>
        </row>
        <row r="89">
          <cell r="A89" t="str">
            <v>C0010540</v>
          </cell>
          <cell r="B89" t="str">
            <v>h</v>
          </cell>
          <cell r="C89" t="str">
            <v>Maquina térmica pegatachas</v>
          </cell>
          <cell r="D89">
            <v>16649.275737066768</v>
          </cell>
        </row>
        <row r="90">
          <cell r="A90" t="str">
            <v>C0010550</v>
          </cell>
          <cell r="B90" t="str">
            <v>h</v>
          </cell>
          <cell r="C90" t="str">
            <v>Mezcladora de concreto 1 bulto</v>
          </cell>
          <cell r="D90">
            <v>4584.2378851470567</v>
          </cell>
        </row>
        <row r="91">
          <cell r="A91" t="str">
            <v>C0010560</v>
          </cell>
          <cell r="B91" t="str">
            <v>h</v>
          </cell>
          <cell r="C91" t="str">
            <v>Montacargas</v>
          </cell>
          <cell r="D91">
            <v>84262.5</v>
          </cell>
        </row>
        <row r="92">
          <cell r="A92" t="str">
            <v>C0010570</v>
          </cell>
          <cell r="B92" t="str">
            <v>h</v>
          </cell>
          <cell r="C92" t="str">
            <v xml:space="preserve">Motobomba 3 PULGADAS (incluye operario)
</v>
          </cell>
          <cell r="D92">
            <v>9017.839612275031</v>
          </cell>
        </row>
        <row r="93">
          <cell r="A93" t="str">
            <v>C0010580</v>
          </cell>
          <cell r="B93" t="str">
            <v>h</v>
          </cell>
          <cell r="C93" t="str">
            <v xml:space="preserve">Motobomba 4 pulgadas
</v>
          </cell>
          <cell r="D93">
            <v>9231.2471006419764</v>
          </cell>
        </row>
        <row r="94">
          <cell r="A94" t="str">
            <v>C0010590</v>
          </cell>
          <cell r="B94" t="str">
            <v>h</v>
          </cell>
          <cell r="C94" t="str">
            <v xml:space="preserve">Motobomba 6´´ diámetro de bombeo de 2 m3/seg
</v>
          </cell>
          <cell r="D94">
            <v>21963.978953315265</v>
          </cell>
        </row>
        <row r="95">
          <cell r="A95" t="str">
            <v>C0010600</v>
          </cell>
          <cell r="B95" t="str">
            <v>h</v>
          </cell>
          <cell r="C95" t="str">
            <v>Motobomba de concreto</v>
          </cell>
          <cell r="D95">
            <v>73848.953143737352</v>
          </cell>
        </row>
        <row r="96">
          <cell r="A96" t="str">
            <v>C0010610</v>
          </cell>
          <cell r="B96" t="str">
            <v>h</v>
          </cell>
          <cell r="C96" t="str">
            <v>Motoniveladora  potencia 215 HP, ancho de cuchilla 4,27 m, peso 18 ton.</v>
          </cell>
          <cell r="D96">
            <v>207847.5</v>
          </cell>
        </row>
        <row r="97">
          <cell r="A97" t="str">
            <v>C0010611</v>
          </cell>
          <cell r="B97" t="str">
            <v>h</v>
          </cell>
          <cell r="C97" t="str">
            <v>Motoniveladora, potencia 140 HP, ancho de cuchilla 3,66 m, peso 11 ton.</v>
          </cell>
          <cell r="D97">
            <v>168525</v>
          </cell>
        </row>
        <row r="98">
          <cell r="A98" t="str">
            <v>C0010620</v>
          </cell>
          <cell r="B98" t="str">
            <v>h</v>
          </cell>
          <cell r="C98" t="str">
            <v>Motosierra, 93.6 cm3 - 7.1 HP, 45-90 cm - 7.9 kg</v>
          </cell>
          <cell r="D98">
            <v>6791.6405855639377</v>
          </cell>
        </row>
        <row r="99">
          <cell r="A99" t="str">
            <v>C0010621</v>
          </cell>
          <cell r="B99" t="str">
            <v>h</v>
          </cell>
          <cell r="C99" t="str">
            <v>Motosoldador, 300 amperios</v>
          </cell>
          <cell r="D99">
            <v>15683.234322794799</v>
          </cell>
        </row>
        <row r="100">
          <cell r="A100" t="str">
            <v>C0010630</v>
          </cell>
          <cell r="B100" t="str">
            <v>h</v>
          </cell>
          <cell r="C100" t="str">
            <v>Pala auxiliar de piloteadora</v>
          </cell>
          <cell r="D100">
            <v>421312.5</v>
          </cell>
        </row>
        <row r="101">
          <cell r="A101" t="str">
            <v>C0010640</v>
          </cell>
          <cell r="B101" t="str">
            <v>h</v>
          </cell>
          <cell r="C101" t="str">
            <v xml:space="preserve">Pala grúa con martillos
</v>
          </cell>
          <cell r="D101">
            <v>421312.5</v>
          </cell>
        </row>
        <row r="102">
          <cell r="A102" t="str">
            <v>C0010650</v>
          </cell>
          <cell r="B102" t="str">
            <v>h</v>
          </cell>
          <cell r="C102" t="str">
            <v>Piloteadora</v>
          </cell>
          <cell r="D102">
            <v>482659.5189363737</v>
          </cell>
        </row>
        <row r="103">
          <cell r="A103" t="str">
            <v>C0010651</v>
          </cell>
          <cell r="B103" t="str">
            <v>h</v>
          </cell>
          <cell r="C103" t="str">
            <v>Piloteadora potencia 250KW, RPM 1800, fuerza elevadora 200KN</v>
          </cell>
          <cell r="D103">
            <v>510351.26737145631</v>
          </cell>
        </row>
        <row r="104">
          <cell r="A104" t="str">
            <v>C0010660</v>
          </cell>
          <cell r="B104" t="str">
            <v>h</v>
          </cell>
          <cell r="C104" t="str">
            <v>Planta de asfalto en caliente</v>
          </cell>
          <cell r="D104">
            <v>589837.5</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12943.032945936569</v>
          </cell>
        </row>
        <row r="107">
          <cell r="A107" t="str">
            <v>C0010690</v>
          </cell>
          <cell r="B107" t="str">
            <v>h</v>
          </cell>
          <cell r="C107" t="str">
            <v>Planta trituradora</v>
          </cell>
          <cell r="D107">
            <v>505575</v>
          </cell>
        </row>
        <row r="108">
          <cell r="A108" t="str">
            <v>C0010700</v>
          </cell>
          <cell r="B108" t="str">
            <v>h</v>
          </cell>
          <cell r="C108" t="str">
            <v>Pluma capacidad 100 kg</v>
          </cell>
          <cell r="D108">
            <v>8374.5774915403363</v>
          </cell>
        </row>
        <row r="109">
          <cell r="A109" t="str">
            <v>C0010704</v>
          </cell>
          <cell r="B109" t="str">
            <v>h</v>
          </cell>
          <cell r="C109" t="str">
            <v>Puente grúa</v>
          </cell>
          <cell r="D109">
            <v>486207.30192542716</v>
          </cell>
        </row>
        <row r="110">
          <cell r="A110" t="str">
            <v>C0010710</v>
          </cell>
          <cell r="B110" t="str">
            <v>h</v>
          </cell>
          <cell r="C110" t="str">
            <v>Pulidora (8500 REV)</v>
          </cell>
          <cell r="D110">
            <v>3525.7256380670538</v>
          </cell>
        </row>
        <row r="111">
          <cell r="A111" t="str">
            <v>C0010720</v>
          </cell>
          <cell r="B111" t="str">
            <v>h</v>
          </cell>
          <cell r="C111" t="str">
            <v>Pulvimixer</v>
          </cell>
          <cell r="D111">
            <v>140437.5</v>
          </cell>
        </row>
        <row r="112">
          <cell r="A112" t="str">
            <v>C0010730</v>
          </cell>
          <cell r="B112" t="str">
            <v>h</v>
          </cell>
          <cell r="C112" t="str">
            <v xml:space="preserve">Recicladora, potencia 430HP </v>
          </cell>
          <cell r="D112">
            <v>505575</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110072.73261266504</v>
          </cell>
        </row>
        <row r="115">
          <cell r="A115" t="str">
            <v>C0010750</v>
          </cell>
          <cell r="B115" t="str">
            <v>h</v>
          </cell>
          <cell r="C115" t="str">
            <v>Retrocargador, pala de 1,1 m3 de capacidad, profundidad de excavación de 4.400 mm y una altura de 5.680 mm</v>
          </cell>
          <cell r="D115">
            <v>112105.23044875312</v>
          </cell>
        </row>
        <row r="116">
          <cell r="A116" t="str">
            <v>C0010770</v>
          </cell>
          <cell r="B116" t="str">
            <v>h</v>
          </cell>
          <cell r="C116" t="str">
            <v>Retroexcavadora 428 doble trasmisión</v>
          </cell>
          <cell r="D116">
            <v>114076.35649956099</v>
          </cell>
        </row>
        <row r="117">
          <cell r="A117" t="str">
            <v>C0010780</v>
          </cell>
          <cell r="B117" t="str">
            <v>h</v>
          </cell>
          <cell r="C117" t="str">
            <v>Retroexcavadora A25C</v>
          </cell>
          <cell r="D117">
            <v>151672.5</v>
          </cell>
        </row>
        <row r="118">
          <cell r="A118" t="str">
            <v>C0010800</v>
          </cell>
          <cell r="B118" t="str">
            <v>h</v>
          </cell>
          <cell r="C118" t="str">
            <v xml:space="preserve">Retroexcavadora E-200 con martillo neumático
</v>
          </cell>
          <cell r="D118">
            <v>224700</v>
          </cell>
        </row>
        <row r="119">
          <cell r="A119" t="str">
            <v>C0010820</v>
          </cell>
          <cell r="B119" t="str">
            <v>h</v>
          </cell>
          <cell r="C119" t="str">
            <v xml:space="preserve">Retroexcavadora E-200 sobre orugas trabajo en rio
</v>
          </cell>
          <cell r="D119">
            <v>168849.83674901302</v>
          </cell>
        </row>
        <row r="120">
          <cell r="A120" t="str">
            <v>C0010810</v>
          </cell>
          <cell r="B120" t="str">
            <v>h</v>
          </cell>
          <cell r="C120" t="str">
            <v xml:space="preserve">Retroexcavadora E-200 sobre orugas
</v>
          </cell>
          <cell r="D120">
            <v>196612.5</v>
          </cell>
        </row>
        <row r="121">
          <cell r="A121" t="str">
            <v>C0010831</v>
          </cell>
          <cell r="B121" t="str">
            <v>h</v>
          </cell>
          <cell r="C121" t="str">
            <v xml:space="preserve">Retroexcavadora sobre llantas 
</v>
          </cell>
          <cell r="D121">
            <v>105954.57935121366</v>
          </cell>
        </row>
        <row r="122">
          <cell r="A122" t="str">
            <v>C0010830</v>
          </cell>
          <cell r="B122" t="str">
            <v>h</v>
          </cell>
          <cell r="C122" t="str">
            <v xml:space="preserve">Retroexcavadora sobre llantas JD 410
</v>
          </cell>
          <cell r="D122">
            <v>113296.64794420525</v>
          </cell>
        </row>
        <row r="123">
          <cell r="A123" t="str">
            <v>C0010822</v>
          </cell>
          <cell r="B123" t="str">
            <v>h</v>
          </cell>
          <cell r="C123" t="str">
            <v>Retroexcavadora sobre llantas, motor 62HP, Profundidad de excavación de 5.41 metros.</v>
          </cell>
          <cell r="D123">
            <v>151672.5</v>
          </cell>
        </row>
        <row r="124">
          <cell r="A124" t="str">
            <v>C0010790</v>
          </cell>
          <cell r="B124" t="str">
            <v>h</v>
          </cell>
          <cell r="C124" t="str">
            <v>Retroexcavadora sobre oruga, potencia 138 HP, balde de 1,5 m3.</v>
          </cell>
          <cell r="D124">
            <v>196612.5</v>
          </cell>
        </row>
        <row r="125">
          <cell r="A125" t="str">
            <v>C0010811</v>
          </cell>
          <cell r="B125" t="str">
            <v>h</v>
          </cell>
          <cell r="C125" t="str">
            <v>Retroexcavadora Tipo E-200 o  Equivalente</v>
          </cell>
          <cell r="D125">
            <v>196612.5</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70630.338670448662</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1742.9997491006407</v>
          </cell>
        </row>
        <row r="131">
          <cell r="A131" t="str">
            <v>C0010854</v>
          </cell>
          <cell r="B131" t="str">
            <v>h</v>
          </cell>
          <cell r="C131" t="str">
            <v xml:space="preserve">Taladro de 1/2´´, pulidora, lijadora y circular
</v>
          </cell>
          <cell r="D131">
            <v>1544.2714105722425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190146.84253217775</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856.17004923251375</v>
          </cell>
        </row>
        <row r="136">
          <cell r="A136" t="str">
            <v>C0010901</v>
          </cell>
          <cell r="B136" t="str">
            <v>m3k</v>
          </cell>
          <cell r="C136" t="str">
            <v xml:space="preserve">Tarifa de transporte de concreto hidráulico en mixer </v>
          </cell>
          <cell r="D136">
            <v>907.42656858861051</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962.32529566227652</v>
          </cell>
        </row>
        <row r="140">
          <cell r="A140" t="str">
            <v>C0010890</v>
          </cell>
          <cell r="B140" t="str">
            <v>m3k</v>
          </cell>
          <cell r="C140" t="str">
            <v xml:space="preserve">Tarifa de transporte de mezclas
</v>
          </cell>
          <cell r="D140">
            <v>866.83246782518052</v>
          </cell>
        </row>
        <row r="141">
          <cell r="A141" t="str">
            <v>C0010903</v>
          </cell>
          <cell r="B141" t="str">
            <v>h</v>
          </cell>
          <cell r="C141" t="str">
            <v>Tarifa de Transporte de Postes</v>
          </cell>
          <cell r="D141">
            <v>41476.805399442237</v>
          </cell>
        </row>
        <row r="142">
          <cell r="A142" t="str">
            <v>C0010862</v>
          </cell>
          <cell r="B142" t="str">
            <v>m3k</v>
          </cell>
          <cell r="C142" t="str">
            <v>Tarifa de transporte para agregados de mezclas asfálticas</v>
          </cell>
          <cell r="D142">
            <v>822.22508679048633</v>
          </cell>
        </row>
        <row r="143">
          <cell r="A143" t="str">
            <v>C0010902</v>
          </cell>
          <cell r="B143" t="str">
            <v>h</v>
          </cell>
          <cell r="C143" t="str">
            <v>Tarifa de Trasporte de especies vegetales</v>
          </cell>
          <cell r="D143">
            <v>37496.456842619722</v>
          </cell>
        </row>
        <row r="144">
          <cell r="A144" t="str">
            <v>C0010911</v>
          </cell>
          <cell r="B144" t="str">
            <v>h</v>
          </cell>
          <cell r="C144" t="str">
            <v>Terminadora de asfalto (Finisher), potencia 130 HP, peso 15 ton.</v>
          </cell>
          <cell r="D144">
            <v>155306.89508316622</v>
          </cell>
        </row>
        <row r="145">
          <cell r="A145" t="str">
            <v>C0010910</v>
          </cell>
          <cell r="B145" t="str">
            <v>h</v>
          </cell>
          <cell r="C145" t="str">
            <v xml:space="preserve">Terminadora de asfalto (Finisher), potencia en el volante 174 HP, R=20M3/H, velocidad de desplazamiento 114 m/min
</v>
          </cell>
          <cell r="D145">
            <v>252787.5</v>
          </cell>
        </row>
        <row r="146">
          <cell r="A146" t="str">
            <v>C0010920</v>
          </cell>
          <cell r="B146" t="str">
            <v>h</v>
          </cell>
          <cell r="C146" t="str">
            <v>Vehículo delineador</v>
          </cell>
          <cell r="D146">
            <v>110807.23593271406</v>
          </cell>
        </row>
        <row r="147">
          <cell r="A147" t="str">
            <v>C0010921</v>
          </cell>
          <cell r="B147" t="str">
            <v>h</v>
          </cell>
          <cell r="C147" t="str">
            <v>Vehículo delineador R=1500 M/H</v>
          </cell>
          <cell r="D147">
            <v>122182.25248225786</v>
          </cell>
        </row>
        <row r="148">
          <cell r="A148" t="str">
            <v>C0010930</v>
          </cell>
          <cell r="B148" t="str">
            <v>h</v>
          </cell>
          <cell r="C148" t="str">
            <v xml:space="preserve">Vibrador de concreto (incluye operario)
</v>
          </cell>
          <cell r="D148">
            <v>8382.1304182863169</v>
          </cell>
        </row>
        <row r="149">
          <cell r="A149" t="str">
            <v>C0010922</v>
          </cell>
          <cell r="B149" t="str">
            <v>h</v>
          </cell>
          <cell r="C149" t="str">
            <v>Vibrador de concreto, Motor de 3 hp a 18.000 rpm Mangueras de 4 mt</v>
          </cell>
          <cell r="D149">
            <v>7043.105154845075</v>
          </cell>
        </row>
        <row r="150">
          <cell r="A150" t="str">
            <v>C0010180</v>
          </cell>
          <cell r="B150" t="str">
            <v>h</v>
          </cell>
          <cell r="C150" t="str">
            <v>Vibrocompactador, tipo benitìn, de peso 700 kg a 1.5 toneladas</v>
          </cell>
          <cell r="D150">
            <v>52909.830004068128</v>
          </cell>
        </row>
        <row r="151">
          <cell r="A151" t="str">
            <v>C0010940</v>
          </cell>
          <cell r="B151" t="str">
            <v>h</v>
          </cell>
          <cell r="C151" t="str">
            <v xml:space="preserve">Vibrocompatador Dynapac (10 ton)
</v>
          </cell>
          <cell r="D151">
            <v>112482.39777276378</v>
          </cell>
        </row>
        <row r="152">
          <cell r="A152" t="str">
            <v>C0010950</v>
          </cell>
          <cell r="B152" t="str">
            <v>h</v>
          </cell>
          <cell r="C152" t="str">
            <v xml:space="preserve">Vibrocompatador Dynapac C15
</v>
          </cell>
          <cell r="D152">
            <v>116222.05285629173</v>
          </cell>
        </row>
        <row r="153">
          <cell r="A153" t="str">
            <v>C0010923</v>
          </cell>
          <cell r="B153" t="str">
            <v>h</v>
          </cell>
          <cell r="C153" t="str">
            <v xml:space="preserve">Vibrocompatador, potencia 153 HP, peso 10 Ton. </v>
          </cell>
          <cell r="D153">
            <v>118885.02778290058</v>
          </cell>
        </row>
        <row r="154">
          <cell r="A154" t="str">
            <v>C0010960</v>
          </cell>
          <cell r="B154" t="str">
            <v>h</v>
          </cell>
          <cell r="C154" t="str">
            <v>Volqueta 6 m3</v>
          </cell>
          <cell r="D154">
            <v>46919.762230524269</v>
          </cell>
        </row>
      </sheetData>
      <sheetData sheetId="5">
        <row r="1">
          <cell r="A1" t="str">
            <v xml:space="preserve">INSTITUTO NACIONAL DE VÍAS
DIRECCIÓN TÉCNICA </v>
          </cell>
        </row>
        <row r="2">
          <cell r="A2" t="str">
            <v>MATERIALES</v>
          </cell>
        </row>
        <row r="4">
          <cell r="C4" t="str">
            <v>MATERIALES</v>
          </cell>
        </row>
        <row r="5">
          <cell r="D5" t="str">
            <v>Moneda ($ Pesos)</v>
          </cell>
        </row>
        <row r="6">
          <cell r="A6" t="str">
            <v>B0020001</v>
          </cell>
          <cell r="B6" t="str">
            <v>kg</v>
          </cell>
          <cell r="C6" t="str">
            <v xml:space="preserve">Acero A-36 para estructura metálica
</v>
          </cell>
          <cell r="D6">
            <v>2248.0248836074215</v>
          </cell>
        </row>
        <row r="7">
          <cell r="A7" t="str">
            <v>B0020004</v>
          </cell>
          <cell r="B7" t="str">
            <v>kg</v>
          </cell>
          <cell r="C7" t="str">
            <v>Acero A-37</v>
          </cell>
          <cell r="D7">
            <v>3044.2883974368947</v>
          </cell>
        </row>
        <row r="8">
          <cell r="A8" t="str">
            <v>B0020002</v>
          </cell>
          <cell r="B8" t="str">
            <v>kg</v>
          </cell>
          <cell r="C8" t="str">
            <v>Acero A-40</v>
          </cell>
          <cell r="D8">
            <v>2056.6410750266414</v>
          </cell>
        </row>
        <row r="9">
          <cell r="A9" t="str">
            <v>B0020003</v>
          </cell>
          <cell r="B9" t="str">
            <v>kg</v>
          </cell>
          <cell r="C9" t="str">
            <v>Acero PDR-60</v>
          </cell>
          <cell r="D9">
            <v>3595.2</v>
          </cell>
        </row>
        <row r="10">
          <cell r="A10" t="str">
            <v>B002001</v>
          </cell>
          <cell r="B10" t="str">
            <v>kg</v>
          </cell>
          <cell r="C10" t="str">
            <v>Acero suministrado y figurado PDR 60</v>
          </cell>
          <cell r="D10">
            <v>2902.4860186359092</v>
          </cell>
        </row>
        <row r="11">
          <cell r="A11" t="str">
            <v>B003003</v>
          </cell>
          <cell r="B11" t="str">
            <v>kg</v>
          </cell>
          <cell r="C11" t="str">
            <v>Aditivo Acelerante de Fraguado</v>
          </cell>
          <cell r="D11">
            <v>7648.2270584743919</v>
          </cell>
        </row>
        <row r="12">
          <cell r="A12" t="str">
            <v>B0030001</v>
          </cell>
          <cell r="B12" t="str">
            <v>kg</v>
          </cell>
          <cell r="C12" t="str">
            <v>Aditivo curador</v>
          </cell>
          <cell r="D12">
            <v>4408.5928731400563</v>
          </cell>
        </row>
        <row r="13">
          <cell r="A13" t="str">
            <v>B0043070</v>
          </cell>
          <cell r="B13" t="str">
            <v>u</v>
          </cell>
          <cell r="C13" t="str">
            <v>Adoquín color 10X20X6</v>
          </cell>
          <cell r="D13">
            <v>955.5</v>
          </cell>
        </row>
        <row r="14">
          <cell r="A14" t="str">
            <v>B0043080</v>
          </cell>
          <cell r="B14" t="str">
            <v>m2</v>
          </cell>
          <cell r="C14" t="str">
            <v>Adoquín e=8cm</v>
          </cell>
          <cell r="D14">
            <v>30290.563952641511</v>
          </cell>
        </row>
        <row r="15">
          <cell r="A15" t="str">
            <v>B0043090</v>
          </cell>
          <cell r="B15" t="str">
            <v>u</v>
          </cell>
          <cell r="C15" t="str">
            <v>Adoquín grama 10X20X6</v>
          </cell>
          <cell r="D15">
            <v>898.8</v>
          </cell>
        </row>
        <row r="16">
          <cell r="A16" t="str">
            <v>B0043071</v>
          </cell>
          <cell r="B16" t="str">
            <v>m2</v>
          </cell>
          <cell r="C16" t="str">
            <v>Adoquín Gris E=10 Cm</v>
          </cell>
          <cell r="D16">
            <v>53928</v>
          </cell>
        </row>
        <row r="17">
          <cell r="A17" t="str">
            <v>B0063201</v>
          </cell>
          <cell r="B17" t="str">
            <v>lt</v>
          </cell>
          <cell r="C17" t="str">
            <v>Aglomerante Estabilizador</v>
          </cell>
          <cell r="D17">
            <v>7176.7844809767539</v>
          </cell>
        </row>
        <row r="18">
          <cell r="A18" t="str">
            <v>B0053100</v>
          </cell>
          <cell r="B18" t="str">
            <v>m3</v>
          </cell>
          <cell r="C18" t="str">
            <v>Agregado para concreto hidráulico</v>
          </cell>
          <cell r="D18">
            <v>38577.595064351466</v>
          </cell>
        </row>
        <row r="19">
          <cell r="A19" t="str">
            <v>B0053110</v>
          </cell>
          <cell r="B19" t="str">
            <v>m3</v>
          </cell>
          <cell r="C19" t="str">
            <v xml:space="preserve">Agregado para tratamiento superf. Doble
</v>
          </cell>
          <cell r="D19">
            <v>39778.049118058312</v>
          </cell>
        </row>
        <row r="20">
          <cell r="A20" t="str">
            <v>B0053120</v>
          </cell>
          <cell r="B20" t="str">
            <v>m3</v>
          </cell>
          <cell r="C20" t="str">
            <v>Agregado para tratamiento superf. Simple</v>
          </cell>
          <cell r="D20">
            <v>39674.410106890369</v>
          </cell>
        </row>
        <row r="21">
          <cell r="A21" t="str">
            <v>B0053112</v>
          </cell>
          <cell r="B21" t="str">
            <v>m3</v>
          </cell>
          <cell r="C21" t="str">
            <v xml:space="preserve">Agregado para tratamiento superficial doble (primer riego)
</v>
          </cell>
          <cell r="D21">
            <v>37196.855997194027</v>
          </cell>
        </row>
        <row r="22">
          <cell r="A22" t="str">
            <v>B0053114</v>
          </cell>
          <cell r="B22" t="str">
            <v>m3</v>
          </cell>
          <cell r="C22" t="str">
            <v xml:space="preserve">Agregado para tratamiento superficial doble (segundo riego)
</v>
          </cell>
          <cell r="D22">
            <v>38185.572738225383</v>
          </cell>
        </row>
        <row r="23">
          <cell r="A23" t="str">
            <v>B0053130</v>
          </cell>
          <cell r="B23" t="str">
            <v>m3</v>
          </cell>
          <cell r="C23" t="str">
            <v>Agregado petreo para mezclas asfálticas</v>
          </cell>
          <cell r="D23">
            <v>43487.435534250981</v>
          </cell>
        </row>
        <row r="24">
          <cell r="A24" t="str">
            <v>B0053191</v>
          </cell>
          <cell r="B24" t="str">
            <v>m3</v>
          </cell>
          <cell r="C24" t="str">
            <v>Agregado Petreo para Triturar (Crudo)</v>
          </cell>
          <cell r="D24">
            <v>16887.732617867743</v>
          </cell>
        </row>
        <row r="25">
          <cell r="A25" t="str">
            <v>B0053131</v>
          </cell>
          <cell r="B25" t="str">
            <v>m3</v>
          </cell>
          <cell r="C25" t="str">
            <v>Agregado Petreo para TSS</v>
          </cell>
          <cell r="D25">
            <v>36241.170410963983</v>
          </cell>
        </row>
        <row r="26">
          <cell r="A26" t="str">
            <v>B0053160</v>
          </cell>
          <cell r="B26" t="str">
            <v>m3</v>
          </cell>
          <cell r="C26" t="str">
            <v>Agregado tipo LA 10 (lechadas)</v>
          </cell>
          <cell r="D26">
            <v>34441.69717109784</v>
          </cell>
        </row>
        <row r="27">
          <cell r="A27" t="str">
            <v>B0053150</v>
          </cell>
          <cell r="B27" t="str">
            <v>m3</v>
          </cell>
          <cell r="C27" t="str">
            <v>Agregado tipo LA 13 (lechadas)</v>
          </cell>
          <cell r="D27">
            <v>35782.064599562349</v>
          </cell>
        </row>
        <row r="28">
          <cell r="A28" t="str">
            <v>B0053180</v>
          </cell>
          <cell r="B28" t="str">
            <v>m3</v>
          </cell>
          <cell r="C28" t="str">
            <v>Agregado tipo LA 4 (lechadas)</v>
          </cell>
          <cell r="D28">
            <v>36182.696590007385</v>
          </cell>
        </row>
        <row r="29">
          <cell r="A29" t="str">
            <v>B0053170</v>
          </cell>
          <cell r="B29" t="str">
            <v>m3</v>
          </cell>
          <cell r="C29" t="str">
            <v>Agregado tipo LA 5 (lechadas)</v>
          </cell>
          <cell r="D29">
            <v>37002.067953663951</v>
          </cell>
        </row>
        <row r="30">
          <cell r="A30" t="str">
            <v>B0053190</v>
          </cell>
          <cell r="B30" t="str">
            <v>m3</v>
          </cell>
          <cell r="C30" t="str">
            <v xml:space="preserve">Agregados seleccionados (tamaño máximo 1´´) (bandas sonoras reduce velocidad)
</v>
          </cell>
          <cell r="D30">
            <v>44707.929904437871</v>
          </cell>
        </row>
        <row r="31">
          <cell r="A31" t="str">
            <v>B0063200</v>
          </cell>
          <cell r="B31" t="str">
            <v>lt</v>
          </cell>
          <cell r="C31" t="str">
            <v>Agua</v>
          </cell>
          <cell r="D31">
            <v>35.656490152579906</v>
          </cell>
        </row>
        <row r="32">
          <cell r="A32" t="str">
            <v>B0073210</v>
          </cell>
          <cell r="B32" t="str">
            <v>m</v>
          </cell>
          <cell r="C32" t="str">
            <v>Alambre de púa calibre 12 (350 m)</v>
          </cell>
          <cell r="D32">
            <v>310.64154686641484</v>
          </cell>
        </row>
        <row r="33">
          <cell r="A33" t="str">
            <v>B0073211</v>
          </cell>
          <cell r="B33" t="str">
            <v>kg</v>
          </cell>
          <cell r="C33" t="str">
            <v>Alambre Galvanizado Aleación Zn-5A1-Mm</v>
          </cell>
          <cell r="D33">
            <v>3563.9447848300679</v>
          </cell>
        </row>
        <row r="34">
          <cell r="A34" t="str">
            <v>B0073222</v>
          </cell>
          <cell r="B34" t="str">
            <v>kg</v>
          </cell>
          <cell r="C34" t="str">
            <v>Alambre Galvanizado Aleación Zn-5A1-Mm Y Pvc</v>
          </cell>
          <cell r="D34">
            <v>3535.9329220429286</v>
          </cell>
        </row>
        <row r="35">
          <cell r="A35" t="str">
            <v>B0073220</v>
          </cell>
          <cell r="B35" t="str">
            <v>kg</v>
          </cell>
          <cell r="C35" t="str">
            <v>Alambre galvanizado No. 12</v>
          </cell>
          <cell r="D35">
            <v>3465.8226879708286</v>
          </cell>
        </row>
        <row r="36">
          <cell r="A36" t="str">
            <v>B0073221</v>
          </cell>
          <cell r="B36" t="str">
            <v>kg</v>
          </cell>
          <cell r="C36" t="str">
            <v>Alambre Galvanizado Zinc Y Pvc</v>
          </cell>
          <cell r="D36">
            <v>3801.533356843669</v>
          </cell>
        </row>
        <row r="37">
          <cell r="A37" t="str">
            <v>B026012</v>
          </cell>
          <cell r="B37" t="str">
            <v>kg</v>
          </cell>
          <cell r="C37" t="str">
            <v>Alambre Negro Para Amarre</v>
          </cell>
          <cell r="D37">
            <v>4326</v>
          </cell>
        </row>
        <row r="38">
          <cell r="A38" t="str">
            <v>B0073230</v>
          </cell>
          <cell r="B38" t="str">
            <v>kg</v>
          </cell>
          <cell r="C38" t="str">
            <v>Alambre negro para amarre calibre 18</v>
          </cell>
          <cell r="D38">
            <v>4326</v>
          </cell>
        </row>
        <row r="39">
          <cell r="A39" t="str">
            <v>B031001</v>
          </cell>
          <cell r="B39" t="str">
            <v>u</v>
          </cell>
          <cell r="C39" t="str">
            <v xml:space="preserve">Almohadillas de neopreno dureza 60 (35cm*45cm*5cm con 2 laminas de 3mm)
</v>
          </cell>
          <cell r="D39">
            <v>359520</v>
          </cell>
        </row>
        <row r="40">
          <cell r="A40" t="str">
            <v>B026011</v>
          </cell>
          <cell r="B40" t="str">
            <v>u</v>
          </cell>
          <cell r="C40" t="str">
            <v>Amortiguadores (Para Defensas Metálicas), Incluye Tornillos</v>
          </cell>
          <cell r="D40">
            <v>28087.5</v>
          </cell>
        </row>
        <row r="41">
          <cell r="A41" t="str">
            <v>B0113260</v>
          </cell>
          <cell r="B41" t="str">
            <v>u</v>
          </cell>
          <cell r="C41" t="str">
            <v>Anclaje para fijación del manto</v>
          </cell>
          <cell r="D41">
            <v>632.60110740250741</v>
          </cell>
        </row>
        <row r="42">
          <cell r="A42" t="str">
            <v>B0013770</v>
          </cell>
          <cell r="B42" t="str">
            <v>u</v>
          </cell>
          <cell r="C42" t="str">
            <v>Anclajes o Cuñas para el tensionamiento</v>
          </cell>
          <cell r="D42">
            <v>9804.4400237953378</v>
          </cell>
        </row>
        <row r="43">
          <cell r="A43" t="str">
            <v>B0013270</v>
          </cell>
          <cell r="B43" t="str">
            <v>kg</v>
          </cell>
          <cell r="C43" t="str">
            <v>Anfo</v>
          </cell>
          <cell r="D43">
            <v>3399.9338672333197</v>
          </cell>
        </row>
        <row r="44">
          <cell r="A44" t="str">
            <v>B0013280</v>
          </cell>
          <cell r="B44" t="str">
            <v>m</v>
          </cell>
          <cell r="C44" t="str">
            <v xml:space="preserve">Angulo de 1-1/2´´ x 1/4´´ (cerramiento en malla)
</v>
          </cell>
          <cell r="D44">
            <v>7063.855460484293</v>
          </cell>
        </row>
        <row r="45">
          <cell r="A45" t="str">
            <v>B0063290</v>
          </cell>
          <cell r="B45" t="str">
            <v>kg</v>
          </cell>
          <cell r="C45" t="str">
            <v>Antisol blanco (presentación 20 kg)</v>
          </cell>
          <cell r="D45">
            <v>4095.9788085885466</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17767.05</v>
          </cell>
        </row>
        <row r="48">
          <cell r="A48" t="str">
            <v>B0093320</v>
          </cell>
          <cell r="B48" t="str">
            <v>m3</v>
          </cell>
          <cell r="C48" t="str">
            <v>Arena de sello (fina)</v>
          </cell>
          <cell r="D48">
            <v>41219.85</v>
          </cell>
        </row>
        <row r="49">
          <cell r="A49" t="str">
            <v>B0093330</v>
          </cell>
          <cell r="B49" t="str">
            <v>m3</v>
          </cell>
          <cell r="C49" t="str">
            <v>Arena de soporte (media)</v>
          </cell>
          <cell r="D49">
            <v>36719.550000000003</v>
          </cell>
        </row>
        <row r="50">
          <cell r="A50" t="str">
            <v>B0093321</v>
          </cell>
          <cell r="B50" t="str">
            <v>m3</v>
          </cell>
          <cell r="C50" t="str">
            <v>Arena de Trituración</v>
          </cell>
          <cell r="D50">
            <v>48090</v>
          </cell>
        </row>
        <row r="51">
          <cell r="A51" t="str">
            <v>B009111</v>
          </cell>
          <cell r="B51" t="str">
            <v>m3</v>
          </cell>
          <cell r="C51" t="str">
            <v>Arena de trituración (sellos de arena-afalto)</v>
          </cell>
          <cell r="D51">
            <v>52212.3</v>
          </cell>
        </row>
        <row r="52">
          <cell r="A52" t="str">
            <v>B0093350</v>
          </cell>
          <cell r="B52" t="str">
            <v>m3</v>
          </cell>
          <cell r="C52" t="str">
            <v>Arena lavada</v>
          </cell>
          <cell r="D52">
            <v>40272.75</v>
          </cell>
        </row>
        <row r="53">
          <cell r="A53" t="str">
            <v>B0013281</v>
          </cell>
          <cell r="B53" t="str">
            <v>m</v>
          </cell>
          <cell r="C53" t="str">
            <v>Armadura de Acero</v>
          </cell>
          <cell r="D53">
            <v>2811.4113414468748</v>
          </cell>
        </row>
        <row r="54">
          <cell r="A54" t="str">
            <v>B0083360</v>
          </cell>
          <cell r="B54" t="str">
            <v>kg</v>
          </cell>
          <cell r="C54" t="str">
            <v>Asfalto AP 190 (BREA)</v>
          </cell>
          <cell r="D54">
            <v>1831.9093574915059</v>
          </cell>
        </row>
        <row r="55">
          <cell r="A55" t="str">
            <v>B008007</v>
          </cell>
          <cell r="B55" t="str">
            <v>lt</v>
          </cell>
          <cell r="C55" t="str">
            <v>Asfalto liquido</v>
          </cell>
          <cell r="D55">
            <v>1950.1816892129832</v>
          </cell>
        </row>
        <row r="56">
          <cell r="A56" t="str">
            <v>B008009</v>
          </cell>
          <cell r="B56" t="str">
            <v>gal</v>
          </cell>
          <cell r="C56" t="str">
            <v>Asfalto liquido RC 250</v>
          </cell>
          <cell r="D56">
            <v>5031.6691687713228</v>
          </cell>
        </row>
        <row r="57">
          <cell r="A57" t="str">
            <v>B0013380</v>
          </cell>
          <cell r="B57" t="str">
            <v>kg</v>
          </cell>
          <cell r="C57" t="str">
            <v>Barras de transferencia de carga (1'')</v>
          </cell>
          <cell r="D57">
            <v>2831.4701547203908</v>
          </cell>
        </row>
        <row r="58">
          <cell r="A58" t="str">
            <v>B0013390</v>
          </cell>
          <cell r="B58" t="str">
            <v>kg</v>
          </cell>
          <cell r="C58" t="str">
            <v>Barras de unión de 1/2´´</v>
          </cell>
          <cell r="D58">
            <v>3128.637872511898</v>
          </cell>
        </row>
        <row r="59">
          <cell r="A59" t="str">
            <v>B0013400</v>
          </cell>
          <cell r="B59" t="str">
            <v>m3</v>
          </cell>
          <cell r="C59" t="str">
            <v xml:space="preserve">Base Granular reciclada en obra
</v>
          </cell>
          <cell r="D59">
            <v>19789.693438628019</v>
          </cell>
        </row>
        <row r="60">
          <cell r="A60" t="str">
            <v>B0013410</v>
          </cell>
          <cell r="B60" t="str">
            <v>kg</v>
          </cell>
          <cell r="C60" t="str">
            <v>Bentonita</v>
          </cell>
          <cell r="D60">
            <v>8569.0499999999993</v>
          </cell>
        </row>
        <row r="61">
          <cell r="A61" t="str">
            <v>B0013420</v>
          </cell>
          <cell r="B61" t="str">
            <v>m2</v>
          </cell>
          <cell r="C61" t="str">
            <v>Biomanto</v>
          </cell>
          <cell r="D61">
            <v>88888.686242583921</v>
          </cell>
        </row>
        <row r="62">
          <cell r="A62" t="str">
            <v>B0013435</v>
          </cell>
          <cell r="B62" t="str">
            <v>m2</v>
          </cell>
          <cell r="C62" t="str">
            <v>Biomanto Temporal  300 Gr/M2</v>
          </cell>
          <cell r="D62">
            <v>3348.07962891431</v>
          </cell>
        </row>
        <row r="63">
          <cell r="A63" t="str">
            <v>B0013430</v>
          </cell>
          <cell r="B63" t="str">
            <v>m3</v>
          </cell>
          <cell r="C63" t="str">
            <v>Bolsacreto de 1m3</v>
          </cell>
          <cell r="D63">
            <v>23570.141900386727</v>
          </cell>
        </row>
        <row r="64">
          <cell r="A64" t="str">
            <v>B0013436</v>
          </cell>
          <cell r="B64" t="str">
            <v>u</v>
          </cell>
          <cell r="C64" t="str">
            <v>Bordillo Prefabricado En Concreto Ref.A85 Ntc-4109, 0,20 X 0,35 X 0.80 M</v>
          </cell>
          <cell r="D64">
            <v>21269.125834238759</v>
          </cell>
        </row>
        <row r="65">
          <cell r="A65" t="str">
            <v>B0013432</v>
          </cell>
          <cell r="B65" t="str">
            <v>u</v>
          </cell>
          <cell r="C65" t="str">
            <v>Botella de gas propano (40 lb) (5% de oxígeno)</v>
          </cell>
          <cell r="D65">
            <v>37531.178238758526</v>
          </cell>
        </row>
        <row r="66">
          <cell r="A66" t="str">
            <v>B0013434</v>
          </cell>
          <cell r="B66" t="str">
            <v>u</v>
          </cell>
          <cell r="C66" t="str">
            <v>Botella de oxígeno (1800 lb)</v>
          </cell>
          <cell r="D66">
            <v>69791.119674025365</v>
          </cell>
        </row>
        <row r="67">
          <cell r="A67" t="str">
            <v>B0320001</v>
          </cell>
          <cell r="B67" t="str">
            <v>m</v>
          </cell>
          <cell r="C67" t="str">
            <v>Cable de 1/2´´ (para anclajes)</v>
          </cell>
          <cell r="D67">
            <v>10304.700000000001</v>
          </cell>
        </row>
        <row r="68">
          <cell r="A68" t="str">
            <v>B0013450</v>
          </cell>
          <cell r="B68" t="str">
            <v>kg</v>
          </cell>
          <cell r="C68" t="str">
            <v>Cal</v>
          </cell>
          <cell r="D68">
            <v>646.3662534073278</v>
          </cell>
        </row>
        <row r="69">
          <cell r="A69" t="str">
            <v>B0013460</v>
          </cell>
          <cell r="B69" t="str">
            <v>kg</v>
          </cell>
          <cell r="C69" t="str">
            <v>Camisa metálica en acero A-37</v>
          </cell>
          <cell r="D69">
            <v>8396.85</v>
          </cell>
        </row>
        <row r="70">
          <cell r="A70" t="str">
            <v>B0013470</v>
          </cell>
          <cell r="B70" t="str">
            <v>m</v>
          </cell>
          <cell r="C70" t="str">
            <v>Camisas y Formaleta en Concreto</v>
          </cell>
          <cell r="D70">
            <v>28631.148951542185</v>
          </cell>
        </row>
        <row r="71">
          <cell r="A71" t="str">
            <v>B0013480</v>
          </cell>
          <cell r="B71" t="str">
            <v>u</v>
          </cell>
          <cell r="C71" t="str">
            <v>Captafaro, Incluye Tornillos</v>
          </cell>
          <cell r="D71">
            <v>12319.65</v>
          </cell>
        </row>
        <row r="72">
          <cell r="A72" t="str">
            <v>B0013484</v>
          </cell>
          <cell r="B72" t="str">
            <v>u</v>
          </cell>
          <cell r="C72" t="str">
            <v>Celda especial de carga</v>
          </cell>
          <cell r="D72">
            <v>11501890.283477917</v>
          </cell>
        </row>
        <row r="73">
          <cell r="A73" t="str">
            <v>B0103501</v>
          </cell>
          <cell r="B73" t="str">
            <v>kg</v>
          </cell>
          <cell r="C73" t="str">
            <v>Cemento Asfaltico 40-50</v>
          </cell>
          <cell r="D73">
            <v>1019.4992435849405</v>
          </cell>
        </row>
        <row r="74">
          <cell r="A74" t="str">
            <v>B0103490</v>
          </cell>
          <cell r="B74" t="str">
            <v>kg</v>
          </cell>
          <cell r="C74" t="str">
            <v>Cemento Asfaltico 60-70</v>
          </cell>
          <cell r="D74">
            <v>1454.4018287025417</v>
          </cell>
        </row>
        <row r="75">
          <cell r="A75" t="str">
            <v>B0103500</v>
          </cell>
          <cell r="B75" t="str">
            <v>kg</v>
          </cell>
          <cell r="C75" t="str">
            <v>Cemento Asfaltico 80-100</v>
          </cell>
          <cell r="D75">
            <v>1857.45</v>
          </cell>
        </row>
        <row r="76">
          <cell r="A76" t="str">
            <v>B0103555</v>
          </cell>
          <cell r="B76" t="str">
            <v>kg</v>
          </cell>
          <cell r="C76" t="str">
            <v>Cemento Asfaltico con grano de Caucho Reciclado</v>
          </cell>
          <cell r="D76">
            <v>1580.1844818678487</v>
          </cell>
        </row>
        <row r="77">
          <cell r="A77" t="str">
            <v>B0103491</v>
          </cell>
          <cell r="B77" t="str">
            <v>kg</v>
          </cell>
          <cell r="C77" t="str">
            <v xml:space="preserve">Cemento Asfáltico </v>
          </cell>
          <cell r="D77">
            <v>985.89935746598621</v>
          </cell>
        </row>
        <row r="78">
          <cell r="A78" t="str">
            <v>B0103551</v>
          </cell>
          <cell r="B78" t="str">
            <v>kg</v>
          </cell>
          <cell r="C78" t="str">
            <v>Cemento Asfáltico Modificado Con Grano De Caucho Reciclado Tipo I</v>
          </cell>
          <cell r="D78">
            <v>1516.3025885176739</v>
          </cell>
        </row>
        <row r="79">
          <cell r="A79" t="str">
            <v>B0103552</v>
          </cell>
          <cell r="B79" t="str">
            <v>kg</v>
          </cell>
          <cell r="C79" t="str">
            <v>Cemento Asfáltico Modificado Con Grano De Caucho Reciclado Tipo Il</v>
          </cell>
          <cell r="D79">
            <v>1537.5515222768959</v>
          </cell>
        </row>
        <row r="80">
          <cell r="A80" t="str">
            <v>B0103553</v>
          </cell>
          <cell r="B80" t="str">
            <v>kg</v>
          </cell>
          <cell r="C80" t="str">
            <v>Cemento Asfáltico Modificado Con Grano De Caucho Reciclado Tipo lll</v>
          </cell>
          <cell r="D80">
            <v>1583.2816671354885</v>
          </cell>
        </row>
        <row r="81">
          <cell r="A81" t="str">
            <v>B0103510</v>
          </cell>
          <cell r="B81" t="str">
            <v>kg</v>
          </cell>
          <cell r="C81" t="str">
            <v xml:space="preserve">Cemento asfaltico modificado con polímeros tipo I
</v>
          </cell>
          <cell r="D81">
            <v>2985.15</v>
          </cell>
        </row>
        <row r="82">
          <cell r="A82" t="str">
            <v>B0103520</v>
          </cell>
          <cell r="B82" t="str">
            <v>kg</v>
          </cell>
          <cell r="C82" t="str">
            <v xml:space="preserve">Cemento asfaltico modificado con polímeros tipo II
</v>
          </cell>
          <cell r="D82">
            <v>3124.8</v>
          </cell>
        </row>
        <row r="83">
          <cell r="A83" t="str">
            <v>B0103530</v>
          </cell>
          <cell r="B83" t="str">
            <v>kg</v>
          </cell>
          <cell r="C83" t="str">
            <v xml:space="preserve">Cemento asfaltico modificado con polímeros tipo III
</v>
          </cell>
          <cell r="D83">
            <v>2485.4436962392906</v>
          </cell>
        </row>
        <row r="84">
          <cell r="A84" t="str">
            <v>B0103540</v>
          </cell>
          <cell r="B84" t="str">
            <v>kg</v>
          </cell>
          <cell r="C84" t="str">
            <v xml:space="preserve">Cemento asfaltico modificado con polímeros tipo IV
</v>
          </cell>
          <cell r="D84">
            <v>2572.7430426580313</v>
          </cell>
        </row>
        <row r="85">
          <cell r="A85" t="str">
            <v>B0103554</v>
          </cell>
          <cell r="B85" t="str">
            <v>kg</v>
          </cell>
          <cell r="C85" t="str">
            <v>Cemento Asfaltico Modificado Con Polímeros Tipo V</v>
          </cell>
          <cell r="D85">
            <v>1901.207785611602</v>
          </cell>
        </row>
        <row r="86">
          <cell r="A86" t="str">
            <v>B0103550</v>
          </cell>
          <cell r="B86" t="str">
            <v>kg</v>
          </cell>
          <cell r="C86" t="str">
            <v xml:space="preserve">Cemento asfaltico modificado con polímeros tipo V
</v>
          </cell>
          <cell r="D86">
            <v>1850.1746527387618</v>
          </cell>
        </row>
        <row r="87">
          <cell r="A87" t="str">
            <v>B0100001</v>
          </cell>
          <cell r="B87" t="str">
            <v>kg</v>
          </cell>
          <cell r="C87" t="str">
            <v xml:space="preserve">Cemento gris
</v>
          </cell>
          <cell r="D87">
            <v>483.13514531176202</v>
          </cell>
        </row>
        <row r="88">
          <cell r="A88" t="str">
            <v>B0103557</v>
          </cell>
          <cell r="B88" t="str">
            <v>kg</v>
          </cell>
          <cell r="C88" t="str">
            <v>Cemento Hidráulico adicionado, Norma ASTM C595 Tipo _______</v>
          </cell>
          <cell r="D88">
            <v>466.66911122750565</v>
          </cell>
        </row>
        <row r="89">
          <cell r="A89" t="str">
            <v>B0103556</v>
          </cell>
          <cell r="B89" t="str">
            <v>kg</v>
          </cell>
          <cell r="C89" t="str">
            <v>Cemento Porthland Norma ASTM C150 Tipo _______</v>
          </cell>
          <cell r="D89">
            <v>405.97712588539889</v>
          </cell>
        </row>
        <row r="90">
          <cell r="A90" t="str">
            <v>B0303570</v>
          </cell>
          <cell r="B90" t="str">
            <v>m2</v>
          </cell>
          <cell r="C90" t="str">
            <v>Cespedones</v>
          </cell>
          <cell r="D90">
            <v>4448.1307328662188</v>
          </cell>
        </row>
        <row r="91">
          <cell r="A91" t="str">
            <v>B0013580</v>
          </cell>
          <cell r="B91" t="str">
            <v>kg</v>
          </cell>
          <cell r="C91" t="str">
            <v xml:space="preserve">Cicatrizante (para remoción de especies vegetales)
</v>
          </cell>
          <cell r="D91">
            <v>12337.893132228714</v>
          </cell>
        </row>
        <row r="92">
          <cell r="A92" t="str">
            <v>B0013590</v>
          </cell>
          <cell r="B92" t="str">
            <v>m</v>
          </cell>
          <cell r="C92" t="str">
            <v>Cinta Sika PVC 0,22</v>
          </cell>
          <cell r="D92">
            <v>34614.768443433255</v>
          </cell>
        </row>
        <row r="93">
          <cell r="A93" t="str">
            <v>B0013600</v>
          </cell>
          <cell r="B93" t="str">
            <v>m</v>
          </cell>
          <cell r="C93" t="str">
            <v>Cintilla de poliuretano (sikarod)</v>
          </cell>
          <cell r="D93">
            <v>626.18653949317786</v>
          </cell>
        </row>
        <row r="94">
          <cell r="A94" t="str">
            <v>B0013601</v>
          </cell>
          <cell r="B94" t="str">
            <v>m</v>
          </cell>
          <cell r="C94" t="str">
            <v>Cintilla De Poliuretano (Sikarod) (Pavimentos De Concreto Hidráulico)</v>
          </cell>
          <cell r="D94">
            <v>634.8528152729308</v>
          </cell>
        </row>
        <row r="95">
          <cell r="A95" t="str">
            <v>B0013610</v>
          </cell>
          <cell r="B95" t="str">
            <v>kg</v>
          </cell>
          <cell r="C95" t="str">
            <v>Cloruro de calcio</v>
          </cell>
          <cell r="D95">
            <v>5055.75</v>
          </cell>
        </row>
        <row r="96">
          <cell r="A96" t="str">
            <v>B0013772</v>
          </cell>
          <cell r="B96" t="str">
            <v>kg</v>
          </cell>
          <cell r="C96" t="str">
            <v>Cloruro De Calcio En Esferas (Pellets)</v>
          </cell>
          <cell r="D96">
            <v>3513.0312938907086</v>
          </cell>
        </row>
        <row r="97">
          <cell r="A97" t="str">
            <v>B0013771</v>
          </cell>
          <cell r="B97" t="str">
            <v>kg</v>
          </cell>
          <cell r="C97" t="str">
            <v>Cloruro De Calcio En Hojuelas (Flakes)</v>
          </cell>
          <cell r="D97">
            <v>5246.85</v>
          </cell>
        </row>
        <row r="98">
          <cell r="A98" t="str">
            <v>B0013611</v>
          </cell>
          <cell r="B98" t="str">
            <v>lt</v>
          </cell>
          <cell r="C98" t="str">
            <v>Cloruro De Calcio Liquido</v>
          </cell>
          <cell r="D98">
            <v>3453.6776187324244</v>
          </cell>
        </row>
        <row r="99">
          <cell r="A99" t="str">
            <v>B0133680</v>
          </cell>
          <cell r="B99" t="str">
            <v>m3</v>
          </cell>
          <cell r="C99" t="str">
            <v xml:space="preserve">Concreto hidráulico para pavimento MR-20
</v>
          </cell>
          <cell r="D99">
            <v>243294.01961156065</v>
          </cell>
        </row>
        <row r="100">
          <cell r="A100" t="str">
            <v>B0133690</v>
          </cell>
          <cell r="B100" t="str">
            <v>m3</v>
          </cell>
          <cell r="C100" t="str">
            <v xml:space="preserve">Concreto hidráulico para pavimento MR-36
</v>
          </cell>
          <cell r="D100">
            <v>270609.69729094562</v>
          </cell>
        </row>
        <row r="101">
          <cell r="A101" t="str">
            <v>B0133700</v>
          </cell>
          <cell r="B101" t="str">
            <v>m3</v>
          </cell>
          <cell r="C101" t="str">
            <v xml:space="preserve">Concreto hidráulico para pavimento MR-43 (FastracK)(acelerado a 24 horas)
</v>
          </cell>
          <cell r="D101">
            <v>364866.55901140033</v>
          </cell>
        </row>
        <row r="102">
          <cell r="A102" t="str">
            <v>B0133710</v>
          </cell>
          <cell r="B102" t="str">
            <v>m3</v>
          </cell>
          <cell r="C102" t="str">
            <v xml:space="preserve">Concreto hidráulico para pavimento MR-43
</v>
          </cell>
          <cell r="D102">
            <v>315148.41303557588</v>
          </cell>
        </row>
        <row r="103">
          <cell r="A103" t="str">
            <v>B0133720</v>
          </cell>
          <cell r="B103" t="str">
            <v>m3</v>
          </cell>
          <cell r="C103" t="str">
            <v xml:space="preserve">Concreto hidráulico para pavimento MR-45
</v>
          </cell>
          <cell r="D103">
            <v>320758.46760596719</v>
          </cell>
        </row>
        <row r="104">
          <cell r="A104" t="str">
            <v>B0123660</v>
          </cell>
          <cell r="B104" t="str">
            <v>m3</v>
          </cell>
          <cell r="C104" t="str">
            <v>Concreto Resistencia  14 (Mpa)</v>
          </cell>
          <cell r="D104">
            <v>354939.24475336005</v>
          </cell>
        </row>
        <row r="105">
          <cell r="A105" t="str">
            <v>B0123650</v>
          </cell>
          <cell r="B105" t="str">
            <v>m3</v>
          </cell>
          <cell r="C105" t="str">
            <v>Concreto Resistencia  21 (Mpa)</v>
          </cell>
          <cell r="D105">
            <v>388483.52642801759</v>
          </cell>
        </row>
        <row r="106">
          <cell r="A106" t="str">
            <v>B0123671</v>
          </cell>
          <cell r="B106" t="str">
            <v>m3</v>
          </cell>
          <cell r="C106" t="str">
            <v>Concreto Resistencia  28 (Mpa)</v>
          </cell>
          <cell r="D106">
            <v>424733.50918686239</v>
          </cell>
        </row>
        <row r="107">
          <cell r="A107" t="str">
            <v>B0123620</v>
          </cell>
          <cell r="B107" t="str">
            <v>m3</v>
          </cell>
          <cell r="C107" t="str">
            <v>Concreto Resistencia  28 (Mpa)</v>
          </cell>
          <cell r="D107">
            <v>420267.71848076535</v>
          </cell>
        </row>
        <row r="108">
          <cell r="A108" t="str">
            <v>B0123640</v>
          </cell>
          <cell r="B108" t="str">
            <v>m3</v>
          </cell>
          <cell r="C108" t="str">
            <v>Concreto Resistencia  32 (Mpa)</v>
          </cell>
          <cell r="D108">
            <v>307353.34919720853</v>
          </cell>
        </row>
        <row r="109">
          <cell r="A109" t="str">
            <v>B0123630</v>
          </cell>
          <cell r="B109" t="str">
            <v>m3</v>
          </cell>
          <cell r="C109" t="str">
            <v>Concreto Resistencia  35 (Mpa)</v>
          </cell>
          <cell r="D109">
            <v>314564.77498463448</v>
          </cell>
        </row>
        <row r="110">
          <cell r="A110" t="str">
            <v>B0123670</v>
          </cell>
          <cell r="B110" t="str">
            <v>m3</v>
          </cell>
          <cell r="C110" t="str">
            <v xml:space="preserve">Concreto resistencia 14 (MPA) (Ciclopeo) </v>
          </cell>
          <cell r="D110">
            <v>334823.33199972456</v>
          </cell>
        </row>
        <row r="111">
          <cell r="A111" t="str">
            <v>B0013730</v>
          </cell>
          <cell r="B111" t="str">
            <v>m</v>
          </cell>
          <cell r="C111" t="str">
            <v>Cordón detonante</v>
          </cell>
          <cell r="D111">
            <v>1267.869644711822</v>
          </cell>
        </row>
        <row r="112">
          <cell r="A112" t="str">
            <v>B0013740</v>
          </cell>
          <cell r="B112" t="str">
            <v>m2</v>
          </cell>
          <cell r="C112" t="str">
            <v>Costal de fibra o fique</v>
          </cell>
          <cell r="D112">
            <v>695.04364792996194</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29844.917020679517</v>
          </cell>
        </row>
        <row r="115">
          <cell r="A115" t="str">
            <v>B0013761</v>
          </cell>
          <cell r="B115" t="str">
            <v>u</v>
          </cell>
          <cell r="C115" t="str">
            <v>Cuneta Prefabricada En Concreto Perfil U O V Ref.Cu004 Ntc-4109, 0,20 X 0,30 X 1.0 M</v>
          </cell>
          <cell r="D115">
            <v>27275.748057535613</v>
          </cell>
        </row>
        <row r="116">
          <cell r="A116" t="str">
            <v>B0013773</v>
          </cell>
          <cell r="B116" t="str">
            <v>u</v>
          </cell>
          <cell r="C116" t="str">
            <v>Defensa Metálica De 4,13 M Galvanizada</v>
          </cell>
          <cell r="D116">
            <v>365137.5</v>
          </cell>
        </row>
        <row r="117">
          <cell r="A117" t="str">
            <v>B0013781</v>
          </cell>
          <cell r="B117" t="str">
            <v>u</v>
          </cell>
          <cell r="C117" t="str">
            <v>Delineador De Corona</v>
          </cell>
          <cell r="D117">
            <v>23411.734792046016</v>
          </cell>
        </row>
        <row r="118">
          <cell r="A118" t="str">
            <v>B0013780</v>
          </cell>
          <cell r="B118" t="str">
            <v>u</v>
          </cell>
          <cell r="C118" t="str">
            <v xml:space="preserve">Delineador de corona en forma de A de lámina galvanizada calibre 16 de (1.55*25) cm
</v>
          </cell>
          <cell r="D118">
            <v>22012.685307236112</v>
          </cell>
        </row>
        <row r="119">
          <cell r="A119" t="str">
            <v>B0013794</v>
          </cell>
          <cell r="B119" t="str">
            <v>m3</v>
          </cell>
          <cell r="C119" t="str">
            <v xml:space="preserve">Derechos de explotación de material pétreo
</v>
          </cell>
          <cell r="D119">
            <v>2925.0774964931097</v>
          </cell>
        </row>
        <row r="120">
          <cell r="A120" t="str">
            <v>B0013790</v>
          </cell>
          <cell r="B120" t="str">
            <v>m3</v>
          </cell>
          <cell r="C120" t="str">
            <v xml:space="preserve">Derechos de explotación y/o disposición de materiales
</v>
          </cell>
          <cell r="D120">
            <v>2784.8822775658364</v>
          </cell>
        </row>
        <row r="121">
          <cell r="A121" t="str">
            <v>B014001</v>
          </cell>
          <cell r="B121" t="str">
            <v>gal</v>
          </cell>
          <cell r="C121" t="str">
            <v xml:space="preserve">Disolvente para pintura (TINNER)
</v>
          </cell>
          <cell r="D121">
            <v>18089.016753532698</v>
          </cell>
        </row>
        <row r="122">
          <cell r="A122" t="str">
            <v>B014002</v>
          </cell>
          <cell r="B122" t="str">
            <v>gal</v>
          </cell>
          <cell r="C122" t="str">
            <v>Disolvente para pintura Trafico (acrílico)</v>
          </cell>
          <cell r="D122">
            <v>20112.763985261608</v>
          </cell>
        </row>
        <row r="123">
          <cell r="A123" t="str">
            <v>B0013820</v>
          </cell>
          <cell r="B123" t="str">
            <v>m3</v>
          </cell>
          <cell r="C123" t="str">
            <v>Disposición de material de derrumbe</v>
          </cell>
          <cell r="D123">
            <v>1972.6874119961694</v>
          </cell>
        </row>
        <row r="124">
          <cell r="A124" t="str">
            <v>B0013830</v>
          </cell>
          <cell r="B124" t="str">
            <v>m</v>
          </cell>
          <cell r="C124" t="str">
            <v>Ductos para tensionimiento</v>
          </cell>
          <cell r="D124">
            <v>14112.956781773179</v>
          </cell>
        </row>
        <row r="125">
          <cell r="A125" t="str">
            <v>B020011</v>
          </cell>
          <cell r="B125" t="str">
            <v>lt</v>
          </cell>
          <cell r="C125" t="str">
            <v>Emulsión Asfáltica de Rotura Lenta CRL</v>
          </cell>
          <cell r="D125">
            <v>1754.7669037650915</v>
          </cell>
        </row>
        <row r="126">
          <cell r="A126" t="str">
            <v>B020012</v>
          </cell>
          <cell r="B126" t="str">
            <v>lt</v>
          </cell>
          <cell r="C126" t="str">
            <v>Emulsión Asfáltica de Rotura Media Modificada Con Polímeros CRM-m</v>
          </cell>
          <cell r="D126">
            <v>1514.1216109771894</v>
          </cell>
        </row>
        <row r="127">
          <cell r="A127" t="str">
            <v>B020010</v>
          </cell>
          <cell r="B127" t="str">
            <v>lt</v>
          </cell>
          <cell r="C127" t="str">
            <v xml:space="preserve">Emulsión asfáltica de rotura media modificada con polímeros CRMm
</v>
          </cell>
          <cell r="D127">
            <v>1471.8836924448383</v>
          </cell>
        </row>
        <row r="128">
          <cell r="A128" t="str">
            <v>B020001</v>
          </cell>
          <cell r="B128" t="str">
            <v>lt</v>
          </cell>
          <cell r="C128" t="str">
            <v>Emulsión CRL-0</v>
          </cell>
          <cell r="D128">
            <v>1682.1088843142891</v>
          </cell>
        </row>
        <row r="129">
          <cell r="A129" t="str">
            <v>B020002</v>
          </cell>
          <cell r="B129" t="str">
            <v>lt</v>
          </cell>
          <cell r="C129" t="str">
            <v>Emulsión CRL-1</v>
          </cell>
          <cell r="D129">
            <v>1681.2903584614039</v>
          </cell>
        </row>
        <row r="130">
          <cell r="A130" t="str">
            <v>B020003</v>
          </cell>
          <cell r="B130" t="str">
            <v>lt</v>
          </cell>
          <cell r="C130" t="str">
            <v>Emulsión CRL-1h</v>
          </cell>
          <cell r="D130">
            <v>1679.9823146979961</v>
          </cell>
        </row>
        <row r="131">
          <cell r="A131" t="str">
            <v>B020004</v>
          </cell>
          <cell r="B131" t="str">
            <v>lt</v>
          </cell>
          <cell r="C131" t="str">
            <v>Emulsión CRL-1hm</v>
          </cell>
          <cell r="D131">
            <v>2065.5854528855925</v>
          </cell>
        </row>
        <row r="132">
          <cell r="A132" t="str">
            <v>B020005</v>
          </cell>
          <cell r="B132" t="str">
            <v>lt</v>
          </cell>
          <cell r="C132" t="str">
            <v>Emulsión CRM</v>
          </cell>
          <cell r="D132">
            <v>1694.7960961558351</v>
          </cell>
        </row>
        <row r="133">
          <cell r="A133" t="str">
            <v>B020007</v>
          </cell>
          <cell r="B133" t="str">
            <v>lt</v>
          </cell>
          <cell r="C133" t="str">
            <v>Emulsión CRR-1</v>
          </cell>
          <cell r="D133">
            <v>1692.218454481861</v>
          </cell>
        </row>
        <row r="134">
          <cell r="A134" t="str">
            <v>B020006</v>
          </cell>
          <cell r="B134" t="str">
            <v>lt</v>
          </cell>
          <cell r="C134" t="str">
            <v>Emulsión CRR-1m</v>
          </cell>
          <cell r="D134">
            <v>1804.20402306596</v>
          </cell>
        </row>
        <row r="135">
          <cell r="A135" t="str">
            <v>B020008</v>
          </cell>
          <cell r="B135" t="str">
            <v>lt</v>
          </cell>
          <cell r="C135" t="str">
            <v>Emulsión CRR-2</v>
          </cell>
          <cell r="D135">
            <v>1757.3695213887138</v>
          </cell>
        </row>
        <row r="136">
          <cell r="A136" t="str">
            <v>B020009</v>
          </cell>
          <cell r="B136" t="str">
            <v>lt</v>
          </cell>
          <cell r="C136" t="str">
            <v>Emulsión CRR-2m</v>
          </cell>
          <cell r="D136">
            <v>1871.6560457324981</v>
          </cell>
        </row>
        <row r="137">
          <cell r="A137" t="str">
            <v>B015012</v>
          </cell>
          <cell r="B137" t="str">
            <v>kg</v>
          </cell>
          <cell r="C137" t="str">
            <v xml:space="preserve">Escolta y transporte (una tarifa por cada m3 escoltado y transportado)
</v>
          </cell>
          <cell r="D137">
            <v>4755.8529303052946</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4302.0622546320046</v>
          </cell>
        </row>
        <row r="140">
          <cell r="A140" t="str">
            <v>B0013950</v>
          </cell>
          <cell r="B140" t="str">
            <v>glo</v>
          </cell>
          <cell r="C140" t="str">
            <v xml:space="preserve">Estacas, Pintura, Tachuelas, Hilo (localización de estructuras y carreteras)
</v>
          </cell>
          <cell r="D140">
            <v>504.22264605970202</v>
          </cell>
        </row>
        <row r="141">
          <cell r="A141" t="str">
            <v>B0013960</v>
          </cell>
          <cell r="B141" t="str">
            <v>m</v>
          </cell>
          <cell r="C141" t="str">
            <v xml:space="preserve">Estacón en madera viva diámetro mayor a 10 cm, L=2 m 
</v>
          </cell>
          <cell r="D141">
            <v>5617.5</v>
          </cell>
        </row>
        <row r="142">
          <cell r="A142" t="str">
            <v>B0013970</v>
          </cell>
          <cell r="B142" t="str">
            <v>u</v>
          </cell>
          <cell r="C142" t="str">
            <v xml:space="preserve">Estoperol en resina de 11X3 cm
</v>
          </cell>
          <cell r="D142">
            <v>1920.150730675899</v>
          </cell>
        </row>
        <row r="143">
          <cell r="A143" t="str">
            <v>B0013980</v>
          </cell>
          <cell r="B143" t="str">
            <v>lb</v>
          </cell>
          <cell r="C143" t="str">
            <v>Explosivos  75% (INDUGEL)</v>
          </cell>
          <cell r="D143">
            <v>6350.6623958182436</v>
          </cell>
        </row>
        <row r="144">
          <cell r="A144" t="str">
            <v>B0013991</v>
          </cell>
          <cell r="B144" t="str">
            <v>lt</v>
          </cell>
          <cell r="C144" t="str">
            <v>Fertilizante Orgánico Mineral</v>
          </cell>
          <cell r="D144">
            <v>16112.362426651791</v>
          </cell>
        </row>
        <row r="145">
          <cell r="A145" t="str">
            <v>B021007</v>
          </cell>
          <cell r="B145" t="str">
            <v>m2</v>
          </cell>
          <cell r="C145" t="str">
            <v>FORMALETA (Depende para que sea el Concreto)</v>
          </cell>
          <cell r="D145">
            <v>9806.0105336047018</v>
          </cell>
        </row>
        <row r="146">
          <cell r="A146" t="str">
            <v>B021001</v>
          </cell>
          <cell r="B146" t="str">
            <v>m2</v>
          </cell>
          <cell r="C146" t="str">
            <v xml:space="preserve">Formaleta (gaviones, juntas de bordillos, juntas de cunetas, muros, concretos clase D,E, F y G)
</v>
          </cell>
          <cell r="D146">
            <v>4267.015774259763</v>
          </cell>
        </row>
        <row r="147">
          <cell r="A147" t="str">
            <v>B021003</v>
          </cell>
          <cell r="B147" t="str">
            <v>m2</v>
          </cell>
          <cell r="C147" t="str">
            <v xml:space="preserve">Formaleta concreto clase A,B y C
</v>
          </cell>
          <cell r="D147">
            <v>14092.582554376571</v>
          </cell>
        </row>
        <row r="148">
          <cell r="A148" t="str">
            <v>B021002</v>
          </cell>
          <cell r="B148" t="str">
            <v>m2</v>
          </cell>
          <cell r="C148" t="str">
            <v>Formaleta Metálica</v>
          </cell>
          <cell r="D148">
            <v>8192.3844904913567</v>
          </cell>
        </row>
        <row r="149">
          <cell r="A149" t="str">
            <v>B021004</v>
          </cell>
          <cell r="B149" t="str">
            <v>m</v>
          </cell>
          <cell r="C149" t="str">
            <v xml:space="preserve">Formaleta para baranda de concreto
</v>
          </cell>
          <cell r="D149">
            <v>24219.29810235633</v>
          </cell>
        </row>
        <row r="150">
          <cell r="A150" t="str">
            <v>B021005</v>
          </cell>
          <cell r="B150" t="str">
            <v>m2</v>
          </cell>
          <cell r="C150" t="str">
            <v>Formaleta para muros</v>
          </cell>
          <cell r="D150">
            <v>5199.0825157109794</v>
          </cell>
        </row>
        <row r="151">
          <cell r="A151" t="str">
            <v>B021006</v>
          </cell>
          <cell r="B151" t="str">
            <v>glo</v>
          </cell>
          <cell r="C151" t="str">
            <v xml:space="preserve">Formaleta, platina y accesorios (escamas en concreto)
</v>
          </cell>
          <cell r="D151">
            <v>109798.55512866608</v>
          </cell>
        </row>
        <row r="152">
          <cell r="A152" t="str">
            <v>B0014040</v>
          </cell>
          <cell r="B152" t="str">
            <v>u</v>
          </cell>
          <cell r="C152" t="str">
            <v>Fulminantes</v>
          </cell>
          <cell r="D152">
            <v>1184.4000000000001</v>
          </cell>
        </row>
        <row r="153">
          <cell r="A153" t="str">
            <v>B0014050</v>
          </cell>
          <cell r="B153" t="str">
            <v>kg</v>
          </cell>
          <cell r="C153" t="str">
            <v>Fundente</v>
          </cell>
          <cell r="D153">
            <v>20559.239793728393</v>
          </cell>
        </row>
        <row r="154">
          <cell r="A154" t="str">
            <v>B0014060</v>
          </cell>
          <cell r="B154" t="str">
            <v>kg</v>
          </cell>
          <cell r="C154" t="str">
            <v>Gas propano</v>
          </cell>
          <cell r="D154">
            <v>3327.4155217785719</v>
          </cell>
        </row>
        <row r="155">
          <cell r="A155" t="str">
            <v>B028001</v>
          </cell>
          <cell r="B155" t="str">
            <v>m</v>
          </cell>
          <cell r="C155" t="str">
            <v xml:space="preserve">Geodren circular diámetro 100 mm y altura 2.00 M
</v>
          </cell>
          <cell r="D155">
            <v>60409.65</v>
          </cell>
        </row>
        <row r="156">
          <cell r="A156" t="str">
            <v>B028002</v>
          </cell>
          <cell r="B156" t="str">
            <v>m</v>
          </cell>
          <cell r="C156" t="str">
            <v xml:space="preserve">Geodren planar Diamet 100 mm y h=0.50
</v>
          </cell>
          <cell r="D156">
            <v>11685.392387081931</v>
          </cell>
        </row>
        <row r="157">
          <cell r="A157" t="str">
            <v>B028003</v>
          </cell>
          <cell r="B157" t="str">
            <v>m</v>
          </cell>
          <cell r="C157" t="str">
            <v xml:space="preserve">Geodren planar Diamet 100 mm y h=1.00
</v>
          </cell>
          <cell r="D157">
            <v>21589.629781670919</v>
          </cell>
        </row>
        <row r="158">
          <cell r="A158" t="str">
            <v>B028004</v>
          </cell>
          <cell r="B158" t="str">
            <v>m</v>
          </cell>
          <cell r="C158" t="str">
            <v xml:space="preserve">Geodren planar Diamet 100 mm y h=2.00
</v>
          </cell>
          <cell r="D158">
            <v>39478.768259147895</v>
          </cell>
        </row>
        <row r="159">
          <cell r="A159" t="str">
            <v>B0014112</v>
          </cell>
          <cell r="B159" t="str">
            <v>m2</v>
          </cell>
          <cell r="C159" t="str">
            <v>Geomalla Biaxial Para Refuerzo Pbx-11</v>
          </cell>
          <cell r="D159">
            <v>5305.9694237264157</v>
          </cell>
        </row>
        <row r="160">
          <cell r="A160" t="str">
            <v>B0264112</v>
          </cell>
          <cell r="B160" t="str">
            <v>m2</v>
          </cell>
          <cell r="C160" t="str">
            <v>Geomalla Biaxial Para Refuerzo Pbx-11</v>
          </cell>
          <cell r="D160">
            <v>4924.541681595656</v>
          </cell>
        </row>
        <row r="161">
          <cell r="A161" t="str">
            <v>B0014113</v>
          </cell>
          <cell r="B161" t="str">
            <v>m2</v>
          </cell>
          <cell r="C161" t="str">
            <v>Geomalla Biaxial Para Refuerzo Pbx-12</v>
          </cell>
          <cell r="D161">
            <v>6656.2753964172789</v>
          </cell>
        </row>
        <row r="162">
          <cell r="A162" t="str">
            <v>B0264113</v>
          </cell>
          <cell r="B162" t="str">
            <v>m2</v>
          </cell>
          <cell r="C162" t="str">
            <v>Geomalla Biaxial Para Refuerzo Pbx-12</v>
          </cell>
          <cell r="D162">
            <v>6235.2962075371943</v>
          </cell>
        </row>
        <row r="163">
          <cell r="A163" t="str">
            <v>B026010</v>
          </cell>
          <cell r="B163" t="str">
            <v>m2</v>
          </cell>
          <cell r="C163" t="str">
            <v>Geomalla en fibra de vidrio GLASGRID 8511</v>
          </cell>
          <cell r="D163">
            <v>5927.8081092100365</v>
          </cell>
        </row>
        <row r="164">
          <cell r="A164" t="str">
            <v>B026013</v>
          </cell>
          <cell r="B164" t="str">
            <v>m2</v>
          </cell>
          <cell r="C164" t="str">
            <v>Geomalla en fibra de vidrio GLASGRID 8511</v>
          </cell>
          <cell r="D164">
            <v>5772.0331719724727</v>
          </cell>
        </row>
        <row r="165">
          <cell r="A165" t="str">
            <v>B0264116</v>
          </cell>
          <cell r="B165" t="str">
            <v>M2</v>
          </cell>
          <cell r="C165" t="str">
            <v>Geomalla Forgrid UX100</v>
          </cell>
          <cell r="D165">
            <v>8071.1893937006262</v>
          </cell>
        </row>
        <row r="166">
          <cell r="A166" t="str">
            <v>B0264115</v>
          </cell>
          <cell r="B166" t="str">
            <v>m2</v>
          </cell>
          <cell r="C166" t="str">
            <v>Geomalla Fort Gird UX-50</v>
          </cell>
          <cell r="D166">
            <v>5331.2353551602928</v>
          </cell>
        </row>
        <row r="167">
          <cell r="A167" t="str">
            <v>B0014114</v>
          </cell>
          <cell r="B167" t="str">
            <v>m2</v>
          </cell>
          <cell r="C167" t="str">
            <v>Geomalla Tipo Asphalt</v>
          </cell>
          <cell r="D167">
            <v>5883.246046163471</v>
          </cell>
        </row>
        <row r="168">
          <cell r="A168" t="str">
            <v>B0264114</v>
          </cell>
          <cell r="B168" t="str">
            <v>m2</v>
          </cell>
          <cell r="C168" t="str">
            <v>Geomalla Tipo Asphalt</v>
          </cell>
          <cell r="D168">
            <v>6004.38723610326</v>
          </cell>
        </row>
        <row r="169">
          <cell r="A169" t="str">
            <v>B0014111</v>
          </cell>
          <cell r="B169" t="str">
            <v>m2</v>
          </cell>
          <cell r="C169" t="str">
            <v>Geomalla Uniaxial Pbx-11</v>
          </cell>
          <cell r="D169">
            <v>7930.4725941698762</v>
          </cell>
        </row>
        <row r="170">
          <cell r="A170" t="str">
            <v>B0264111</v>
          </cell>
          <cell r="B170" t="str">
            <v>m2</v>
          </cell>
          <cell r="C170" t="str">
            <v>Geomalla Uniaxial Pbx-11</v>
          </cell>
          <cell r="D170">
            <v>7470.9480546277537</v>
          </cell>
        </row>
        <row r="171">
          <cell r="A171" t="str">
            <v>B025002</v>
          </cell>
          <cell r="B171" t="str">
            <v>m2</v>
          </cell>
          <cell r="C171" t="str">
            <v xml:space="preserve">Geoterxtil T-4000 o similar </v>
          </cell>
          <cell r="D171">
            <v>6610.7711394014077</v>
          </cell>
        </row>
        <row r="172">
          <cell r="A172" t="str">
            <v>B025100</v>
          </cell>
          <cell r="B172" t="str">
            <v>M2</v>
          </cell>
          <cell r="C172" t="str">
            <v>Geotextil Forte Grid UX-165</v>
          </cell>
          <cell r="D172">
            <v>11199.878602692466</v>
          </cell>
        </row>
        <row r="173">
          <cell r="A173" t="str">
            <v>B025101</v>
          </cell>
          <cell r="B173" t="str">
            <v>M2</v>
          </cell>
          <cell r="C173" t="str">
            <v>Geotextil Fortex BX-40</v>
          </cell>
          <cell r="D173">
            <v>3550.348926421414</v>
          </cell>
        </row>
        <row r="174">
          <cell r="A174" t="str">
            <v>B025003</v>
          </cell>
          <cell r="B174" t="str">
            <v>m2</v>
          </cell>
          <cell r="C174" t="str">
            <v>Geotextil No Tejido</v>
          </cell>
          <cell r="D174">
            <v>4615.3031012478859</v>
          </cell>
        </row>
        <row r="175">
          <cell r="A175" t="str">
            <v>B025004</v>
          </cell>
          <cell r="B175" t="str">
            <v>m2</v>
          </cell>
          <cell r="C175" t="str">
            <v>Geotextil No Tejido para reparación</v>
          </cell>
          <cell r="D175">
            <v>4465.8861030542594</v>
          </cell>
        </row>
        <row r="176">
          <cell r="A176" t="str">
            <v>B025008</v>
          </cell>
          <cell r="B176" t="str">
            <v>m2</v>
          </cell>
          <cell r="C176" t="str">
            <v>Geotextil Nt Repav 450 O Similar (Proveedores Pavco, Lafayet, Geomatrix, Tensar, Omnes U Otros)</v>
          </cell>
          <cell r="D176">
            <v>5617.5</v>
          </cell>
        </row>
        <row r="177">
          <cell r="A177" t="str">
            <v>B025005</v>
          </cell>
          <cell r="B177" t="str">
            <v>m2</v>
          </cell>
          <cell r="C177" t="str">
            <v>Geotextil Nt-2500 O Similar (Proveedores, Pavco, Geomatrix, Tensar, Omnes U Otros)</v>
          </cell>
          <cell r="D177">
            <v>6011.25</v>
          </cell>
        </row>
        <row r="178">
          <cell r="A178" t="str">
            <v>B025006</v>
          </cell>
          <cell r="B178" t="str">
            <v>m2</v>
          </cell>
          <cell r="C178" t="str">
            <v xml:space="preserve">Geotextil NT-3000 o similar (proveedores, Tensar, Omnes u otros)
</v>
          </cell>
          <cell r="D178">
            <v>6516.3</v>
          </cell>
        </row>
        <row r="179">
          <cell r="A179" t="str">
            <v>B025011</v>
          </cell>
          <cell r="B179" t="str">
            <v>m2</v>
          </cell>
          <cell r="C179" t="str">
            <v>Geotextil T-2100 O Similar (Proveedores Pavco, Lafayet, Geomatrix, Tensar, Omnes U Otros)</v>
          </cell>
          <cell r="D179">
            <v>5008.2292328672711</v>
          </cell>
        </row>
        <row r="180">
          <cell r="A180" t="str">
            <v>B025001</v>
          </cell>
          <cell r="B180" t="str">
            <v>m2</v>
          </cell>
          <cell r="C180" t="str">
            <v>Geotextil T-2400 O Similar (Proveedores Lafayet, Pavco, Geomatrix, Tensar, Omnes U Otros)</v>
          </cell>
          <cell r="D180">
            <v>7302.75</v>
          </cell>
        </row>
        <row r="181">
          <cell r="A181" t="str">
            <v>B025007</v>
          </cell>
          <cell r="B181" t="str">
            <v>m2</v>
          </cell>
          <cell r="C181" t="str">
            <v>Geotextil Tejido</v>
          </cell>
          <cell r="D181">
            <v>5028.6328057943956</v>
          </cell>
        </row>
        <row r="182">
          <cell r="A182" t="str">
            <v>B025009</v>
          </cell>
          <cell r="B182" t="str">
            <v>m2</v>
          </cell>
          <cell r="C182" t="str">
            <v>Geotextil Tejido</v>
          </cell>
          <cell r="D182">
            <v>5075.1318787572736</v>
          </cell>
        </row>
        <row r="183">
          <cell r="A183" t="str">
            <v>B0014180</v>
          </cell>
          <cell r="B183" t="str">
            <v>kg</v>
          </cell>
          <cell r="C183" t="str">
            <v>Grapas</v>
          </cell>
          <cell r="D183">
            <v>5055.75</v>
          </cell>
        </row>
        <row r="184">
          <cell r="A184" t="str">
            <v>B0014184</v>
          </cell>
          <cell r="B184" t="str">
            <v>u</v>
          </cell>
          <cell r="C184" t="str">
            <v>Grata de limpieza</v>
          </cell>
          <cell r="D184">
            <v>4005.5345374162043</v>
          </cell>
        </row>
        <row r="185">
          <cell r="A185" t="str">
            <v>B0014181</v>
          </cell>
          <cell r="B185" t="str">
            <v>m3</v>
          </cell>
          <cell r="C185" t="str">
            <v>Gravilla</v>
          </cell>
          <cell r="D185">
            <v>38166.974090284522</v>
          </cell>
        </row>
        <row r="186">
          <cell r="A186" t="str">
            <v>B0014185</v>
          </cell>
          <cell r="B186" t="str">
            <v>m</v>
          </cell>
          <cell r="C186" t="str">
            <v>Guadua</v>
          </cell>
          <cell r="D186">
            <v>1301.0524290814406</v>
          </cell>
        </row>
        <row r="187">
          <cell r="A187" t="str">
            <v>B0014191</v>
          </cell>
          <cell r="B187" t="str">
            <v>kg</v>
          </cell>
          <cell r="C187" t="str">
            <v>Impermeabilizante para Concreto</v>
          </cell>
          <cell r="D187">
            <v>6581.8034211230079</v>
          </cell>
        </row>
        <row r="188">
          <cell r="A188" t="str">
            <v>B033011</v>
          </cell>
          <cell r="B188" t="str">
            <v>kg</v>
          </cell>
          <cell r="C188" t="str">
            <v>Impermeabilizante para concreto</v>
          </cell>
          <cell r="D188">
            <v>6585.3544510508545</v>
          </cell>
        </row>
        <row r="189">
          <cell r="A189" t="str">
            <v>B0014190</v>
          </cell>
          <cell r="B189" t="str">
            <v>kg</v>
          </cell>
          <cell r="C189" t="str">
            <v>Imprimante y puente de adherencia</v>
          </cell>
          <cell r="D189">
            <v>29063.537994563274</v>
          </cell>
        </row>
        <row r="190">
          <cell r="A190" t="str">
            <v>B021008</v>
          </cell>
          <cell r="B190" t="str">
            <v>m</v>
          </cell>
          <cell r="C190" t="str">
            <v>Junta elastomérica Jeene (J 8097VV)</v>
          </cell>
          <cell r="D190">
            <v>479413.04234419868</v>
          </cell>
        </row>
        <row r="191">
          <cell r="A191" t="str">
            <v>B0014231</v>
          </cell>
          <cell r="B191" t="str">
            <v>u</v>
          </cell>
          <cell r="C191" t="str">
            <v>Lamina 1,22 X 2,44 X 1/2´´</v>
          </cell>
          <cell r="D191">
            <v>462830.00162286765</v>
          </cell>
        </row>
        <row r="192">
          <cell r="A192" t="str">
            <v>B0014232</v>
          </cell>
          <cell r="B192" t="str">
            <v>u</v>
          </cell>
          <cell r="C192" t="str">
            <v>Lamina 1,22 X 2,44 X 1/4´´</v>
          </cell>
          <cell r="D192">
            <v>245665.55808154555</v>
          </cell>
        </row>
        <row r="193">
          <cell r="A193" t="str">
            <v>B0014200</v>
          </cell>
          <cell r="B193" t="str">
            <v>m2</v>
          </cell>
          <cell r="C193" t="str">
            <v>Láminas impermeabilizantes</v>
          </cell>
          <cell r="D193">
            <v>1518.9534987636894</v>
          </cell>
        </row>
        <row r="194">
          <cell r="A194" t="str">
            <v>B0014233</v>
          </cell>
          <cell r="B194" t="str">
            <v>u</v>
          </cell>
          <cell r="C194" t="str">
            <v>Lechada Para Ductos (Acero De Preesfuerzo)</v>
          </cell>
          <cell r="D194">
            <v>688.10110137456377</v>
          </cell>
        </row>
        <row r="195">
          <cell r="A195" t="str">
            <v>B0014210</v>
          </cell>
          <cell r="B195" t="str">
            <v>lt</v>
          </cell>
          <cell r="C195" t="str">
            <v xml:space="preserve">Lechada para ductos (tensionamiento)
</v>
          </cell>
          <cell r="D195">
            <v>704.39838974397799</v>
          </cell>
        </row>
        <row r="196">
          <cell r="A196" t="str">
            <v>B0014220</v>
          </cell>
          <cell r="B196" t="str">
            <v>u</v>
          </cell>
          <cell r="C196" t="str">
            <v>Limpiador 1/4 de galón (anclajes)</v>
          </cell>
          <cell r="D196">
            <v>30229.664614779533</v>
          </cell>
        </row>
        <row r="197">
          <cell r="A197" t="str">
            <v>B0014230</v>
          </cell>
          <cell r="B197" t="str">
            <v>m</v>
          </cell>
          <cell r="C197" t="str">
            <v>Listón en guadua para empradizar</v>
          </cell>
          <cell r="D197">
            <v>1078.8421213683296</v>
          </cell>
        </row>
        <row r="198">
          <cell r="A198" t="str">
            <v>B0014234</v>
          </cell>
          <cell r="B198" t="str">
            <v>u</v>
          </cell>
          <cell r="C198" t="str">
            <v>Lubricante Pvc X 500 G</v>
          </cell>
          <cell r="D198">
            <v>20784.75</v>
          </cell>
        </row>
        <row r="199">
          <cell r="A199" t="str">
            <v>B033005</v>
          </cell>
          <cell r="B199" t="str">
            <v>u</v>
          </cell>
          <cell r="C199" t="str">
            <v>Malla Ciclónica Para Gaviones Galvanizada Aleación Zn-5A1-Mm Cal 12 (2M3)</v>
          </cell>
          <cell r="D199">
            <v>84105.824065272376</v>
          </cell>
        </row>
        <row r="200">
          <cell r="A200" t="str">
            <v>B033009</v>
          </cell>
          <cell r="B200" t="str">
            <v>u</v>
          </cell>
          <cell r="C200" t="str">
            <v>Malla Ciclónica Para Gaviones Galvanizada Aleación Zn-5A1-Mm Y Plastificada Pvc Cal 12 (2M3)</v>
          </cell>
          <cell r="D200">
            <v>95699.763471605896</v>
          </cell>
        </row>
        <row r="201">
          <cell r="A201" t="str">
            <v>B033006</v>
          </cell>
          <cell r="B201" t="str">
            <v>u</v>
          </cell>
          <cell r="C201" t="str">
            <v>Malla Ciclónica Para Gaviones Galvanizada Y Plastificada Con Pvc Cal 12 (2M3)</v>
          </cell>
          <cell r="D201">
            <v>94279.207460661142</v>
          </cell>
        </row>
        <row r="202">
          <cell r="A202" t="str">
            <v>B033010</v>
          </cell>
          <cell r="B202" t="str">
            <v>m2</v>
          </cell>
          <cell r="C202" t="str">
            <v>Malla Electrosoldada de 5/16</v>
          </cell>
          <cell r="D202">
            <v>4701.4748715196683</v>
          </cell>
        </row>
        <row r="203">
          <cell r="A203" t="str">
            <v>B033001</v>
          </cell>
          <cell r="B203" t="str">
            <v>m2</v>
          </cell>
          <cell r="C203" t="str">
            <v xml:space="preserve">Malla eslabonada, calibre 10, 6 ojos
</v>
          </cell>
          <cell r="D203">
            <v>18874.477527740946</v>
          </cell>
        </row>
        <row r="204">
          <cell r="A204" t="str">
            <v>B033003</v>
          </cell>
          <cell r="B204" t="str">
            <v>u</v>
          </cell>
          <cell r="C204" t="str">
            <v>Malla Para Colchagaviones Espesor 0,30 M</v>
          </cell>
          <cell r="D204">
            <v>66861.29684510635</v>
          </cell>
        </row>
        <row r="205">
          <cell r="A205" t="str">
            <v>B033002</v>
          </cell>
          <cell r="B205" t="str">
            <v>u</v>
          </cell>
          <cell r="C205" t="str">
            <v>Malla para gaviones (2M3)</v>
          </cell>
          <cell r="D205">
            <v>60493.33269628838</v>
          </cell>
        </row>
        <row r="206">
          <cell r="A206" t="str">
            <v>B0014235</v>
          </cell>
          <cell r="B206" t="str">
            <v>m</v>
          </cell>
          <cell r="C206" t="str">
            <v>Manguera De Alta Presión</v>
          </cell>
          <cell r="D206">
            <v>71148.882389285296</v>
          </cell>
        </row>
        <row r="207">
          <cell r="A207" t="str">
            <v>B0014254</v>
          </cell>
          <cell r="B207" t="str">
            <v>m</v>
          </cell>
          <cell r="C207" t="str">
            <v>Manguera de alta presión</v>
          </cell>
          <cell r="D207">
            <v>69399.549595610675</v>
          </cell>
        </row>
        <row r="208">
          <cell r="A208" t="str">
            <v>B0014260</v>
          </cell>
          <cell r="B208" t="str">
            <v>m</v>
          </cell>
          <cell r="C208" t="str">
            <v>Manguera de polietileno de 3´´</v>
          </cell>
          <cell r="D208">
            <v>6261.0950867500824</v>
          </cell>
        </row>
        <row r="209">
          <cell r="A209" t="str">
            <v>B0014265</v>
          </cell>
          <cell r="B209" t="str">
            <v>m2</v>
          </cell>
          <cell r="C209" t="str">
            <v>Manto de refuerzo de vegetación tipo 5A</v>
          </cell>
          <cell r="D209">
            <v>7893.1437989724373</v>
          </cell>
        </row>
        <row r="210">
          <cell r="A210" t="str">
            <v>B0014267</v>
          </cell>
          <cell r="B210" t="str">
            <v>m2</v>
          </cell>
          <cell r="C210" t="str">
            <v>Manto Permanente (Protección de Taludes)</v>
          </cell>
          <cell r="D210">
            <v>6951.3375571637152</v>
          </cell>
        </row>
        <row r="211">
          <cell r="A211" t="str">
            <v>B0014266</v>
          </cell>
          <cell r="B211" t="str">
            <v>m2</v>
          </cell>
          <cell r="C211" t="str">
            <v>Manto Temporal (Protección de Taludes)</v>
          </cell>
          <cell r="D211">
            <v>3596.5374240217247</v>
          </cell>
        </row>
        <row r="212">
          <cell r="A212" t="str">
            <v>B0014281</v>
          </cell>
          <cell r="B212" t="str">
            <v>m3</v>
          </cell>
          <cell r="C212" t="str">
            <v xml:space="preserve">Material  de afirmado de la Zona </v>
          </cell>
          <cell r="D212">
            <v>20784.75</v>
          </cell>
        </row>
        <row r="213">
          <cell r="A213" t="str">
            <v>B0014271</v>
          </cell>
          <cell r="B213" t="str">
            <v>m3</v>
          </cell>
          <cell r="C213" t="str">
            <v>Material  Granular Tipo SBG</v>
          </cell>
          <cell r="D213">
            <v>28352.25743965026</v>
          </cell>
        </row>
        <row r="214">
          <cell r="A214" t="str">
            <v>B0014270</v>
          </cell>
          <cell r="B214" t="str">
            <v>m3</v>
          </cell>
          <cell r="C214" t="str">
            <v>Material de afirmado</v>
          </cell>
          <cell r="D214">
            <v>20784.75</v>
          </cell>
        </row>
        <row r="215">
          <cell r="A215" t="str">
            <v>B0014291</v>
          </cell>
          <cell r="B215" t="str">
            <v>m3</v>
          </cell>
          <cell r="C215" t="str">
            <v xml:space="preserve">Material de Base </v>
          </cell>
          <cell r="D215">
            <v>31128.845018866792</v>
          </cell>
        </row>
        <row r="216">
          <cell r="A216" t="str">
            <v>B0014300</v>
          </cell>
          <cell r="B216" t="str">
            <v>m3</v>
          </cell>
          <cell r="C216" t="str">
            <v>Material de base (gradación 1)</v>
          </cell>
          <cell r="D216">
            <v>35282.651658722323</v>
          </cell>
        </row>
        <row r="217">
          <cell r="A217" t="str">
            <v>B0014310</v>
          </cell>
          <cell r="B217" t="str">
            <v>m3</v>
          </cell>
          <cell r="C217" t="str">
            <v>Material de base (gradación 2)</v>
          </cell>
          <cell r="D217">
            <v>33037.662119058019</v>
          </cell>
        </row>
        <row r="218">
          <cell r="A218" t="str">
            <v>B0014320</v>
          </cell>
          <cell r="B218" t="str">
            <v>m3</v>
          </cell>
          <cell r="C218" t="str">
            <v>Material de base (gradación 3)</v>
          </cell>
          <cell r="D218">
            <v>32137.394164581048</v>
          </cell>
        </row>
        <row r="219">
          <cell r="A219" t="str">
            <v>B0014322</v>
          </cell>
          <cell r="B219" t="str">
            <v>m3</v>
          </cell>
          <cell r="C219" t="str">
            <v>Material de base procesado en planta (gradación 1, 2)</v>
          </cell>
          <cell r="D219">
            <v>28341.743319661469</v>
          </cell>
        </row>
        <row r="220">
          <cell r="A220" t="str">
            <v>B0014292</v>
          </cell>
          <cell r="B220" t="str">
            <v>m3</v>
          </cell>
          <cell r="C220" t="str">
            <v>Material de base reciclada (manejo)</v>
          </cell>
          <cell r="D220">
            <v>5997.6608759820474</v>
          </cell>
        </row>
        <row r="221">
          <cell r="A221" t="str">
            <v>B0014330</v>
          </cell>
          <cell r="B221" t="str">
            <v>m3</v>
          </cell>
          <cell r="C221" t="str">
            <v>Material de la zona (para estabilizar bases)</v>
          </cell>
          <cell r="D221">
            <v>20784.75</v>
          </cell>
        </row>
        <row r="222">
          <cell r="A222" t="str">
            <v>B0014373</v>
          </cell>
          <cell r="B222" t="str">
            <v>m3</v>
          </cell>
          <cell r="C222" t="str">
            <v>Material de Recebo Para Relleno</v>
          </cell>
          <cell r="D222">
            <v>14110.593905698013</v>
          </cell>
        </row>
        <row r="223">
          <cell r="A223" t="str">
            <v>B0014411</v>
          </cell>
          <cell r="B223" t="str">
            <v>m3</v>
          </cell>
          <cell r="C223" t="str">
            <v>Material de Remoción</v>
          </cell>
          <cell r="D223">
            <v>3646.0832736534094</v>
          </cell>
        </row>
        <row r="224">
          <cell r="A224" t="str">
            <v>B0014340</v>
          </cell>
          <cell r="B224" t="str">
            <v>m3</v>
          </cell>
          <cell r="C224" t="str">
            <v xml:space="preserve">Material de Sub- Base CBR=20%
</v>
          </cell>
          <cell r="D224">
            <v>27308.383634588936</v>
          </cell>
        </row>
        <row r="225">
          <cell r="A225" t="str">
            <v>B0014350</v>
          </cell>
          <cell r="B225" t="str">
            <v>m3</v>
          </cell>
          <cell r="C225" t="str">
            <v xml:space="preserve">Material de Sub- Base CBR=30%
</v>
          </cell>
          <cell r="D225">
            <v>27183.000628174908</v>
          </cell>
        </row>
        <row r="226">
          <cell r="A226" t="str">
            <v>B0014361</v>
          </cell>
          <cell r="B226" t="str">
            <v>m3</v>
          </cell>
          <cell r="C226" t="str">
            <v xml:space="preserve">Material de Sub Base CBR=40% </v>
          </cell>
          <cell r="D226">
            <v>26787.317677028481</v>
          </cell>
        </row>
        <row r="227">
          <cell r="A227" t="str">
            <v>B0014370</v>
          </cell>
          <cell r="B227" t="str">
            <v>m3</v>
          </cell>
          <cell r="C227" t="str">
            <v xml:space="preserve">Material de Sub- Base para bacheo
</v>
          </cell>
          <cell r="D227">
            <v>28174.418592514361</v>
          </cell>
        </row>
        <row r="228">
          <cell r="A228" t="str">
            <v>B0014372</v>
          </cell>
          <cell r="B228" t="str">
            <v>m3</v>
          </cell>
          <cell r="C228" t="str">
            <v xml:space="preserve">Material de Sub- Base procesado en planta (tipo 1 o tipo 2)
</v>
          </cell>
          <cell r="D228">
            <v>28005.732498040517</v>
          </cell>
        </row>
        <row r="229">
          <cell r="A229" t="str">
            <v>B0014380</v>
          </cell>
          <cell r="B229" t="str">
            <v>m3</v>
          </cell>
          <cell r="C229" t="str">
            <v>Material drenante (3´´)</v>
          </cell>
          <cell r="D229">
            <v>31382.761563159802</v>
          </cell>
        </row>
        <row r="230">
          <cell r="A230" t="str">
            <v>B0014390</v>
          </cell>
          <cell r="B230" t="str">
            <v>m3</v>
          </cell>
          <cell r="C230" t="str">
            <v>Material filtrante (6´´)</v>
          </cell>
          <cell r="D230">
            <v>31184.721678734524</v>
          </cell>
        </row>
        <row r="231">
          <cell r="A231" t="str">
            <v>B0014272</v>
          </cell>
          <cell r="B231" t="str">
            <v>m3</v>
          </cell>
          <cell r="C231" t="str">
            <v>Material Granular Tipo  BG</v>
          </cell>
          <cell r="D231">
            <v>30023.449640587052</v>
          </cell>
        </row>
        <row r="232">
          <cell r="A232" t="str">
            <v>B0014400</v>
          </cell>
          <cell r="B232" t="str">
            <v>m3</v>
          </cell>
          <cell r="C232" t="str">
            <v>Material para pedraplén</v>
          </cell>
          <cell r="D232">
            <v>28565.893916021276</v>
          </cell>
        </row>
        <row r="233">
          <cell r="A233" t="str">
            <v>B0014402</v>
          </cell>
          <cell r="B233" t="str">
            <v>m3</v>
          </cell>
          <cell r="C233" t="str">
            <v>Material para solado y atraque</v>
          </cell>
          <cell r="D233">
            <v>21495.974380056025</v>
          </cell>
        </row>
        <row r="234">
          <cell r="A234" t="str">
            <v>B0014410</v>
          </cell>
          <cell r="B234" t="str">
            <v>m3</v>
          </cell>
          <cell r="C234" t="str">
            <v xml:space="preserve">Material seleccionado para Relleno
</v>
          </cell>
          <cell r="D234">
            <v>20784.75</v>
          </cell>
        </row>
        <row r="235">
          <cell r="A235" t="str">
            <v>B0014420</v>
          </cell>
          <cell r="B235" t="str">
            <v>m</v>
          </cell>
          <cell r="C235" t="str">
            <v>Mecha Lenta</v>
          </cell>
          <cell r="D235">
            <v>646.7998959817121</v>
          </cell>
        </row>
        <row r="236">
          <cell r="A236" t="str">
            <v>B0014430</v>
          </cell>
          <cell r="B236" t="str">
            <v>m3</v>
          </cell>
          <cell r="C236" t="str">
            <v xml:space="preserve">Mezcla abierta en caliente MAC-1
</v>
          </cell>
          <cell r="D236">
            <v>236461.16562310682</v>
          </cell>
        </row>
        <row r="237">
          <cell r="A237" t="str">
            <v>B0014440</v>
          </cell>
          <cell r="B237" t="str">
            <v>m3</v>
          </cell>
          <cell r="C237" t="str">
            <v xml:space="preserve">Mezcla abierta en caliente MAC-2
</v>
          </cell>
          <cell r="D237">
            <v>240499.191429361</v>
          </cell>
        </row>
        <row r="238">
          <cell r="A238" t="str">
            <v>B0014450</v>
          </cell>
          <cell r="B238" t="str">
            <v>m3</v>
          </cell>
          <cell r="C238" t="str">
            <v xml:space="preserve">Mezcla abierta en caliente MAC-3
</v>
          </cell>
          <cell r="D238">
            <v>248966.8489273598</v>
          </cell>
        </row>
        <row r="239">
          <cell r="A239" t="str">
            <v>B0014542</v>
          </cell>
          <cell r="B239" t="str">
            <v>M3</v>
          </cell>
          <cell r="C239" t="str">
            <v>Mezcla Abierta en Frio  MAF-25</v>
          </cell>
          <cell r="D239">
            <v>293241.54157293221</v>
          </cell>
        </row>
        <row r="240">
          <cell r="A240" t="str">
            <v>B0014461</v>
          </cell>
          <cell r="B240" t="str">
            <v>m3</v>
          </cell>
          <cell r="C240" t="str">
            <v>Mezcla Abierta en Frío MAF-19</v>
          </cell>
          <cell r="D240">
            <v>298392.31942084903</v>
          </cell>
        </row>
        <row r="241">
          <cell r="A241" t="str">
            <v>B0014469</v>
          </cell>
          <cell r="B241" t="str">
            <v>m3</v>
          </cell>
          <cell r="C241" t="str">
            <v xml:space="preserve">Mezcla Abierta en Frio MAF-38 </v>
          </cell>
          <cell r="D241">
            <v>353902.5</v>
          </cell>
        </row>
        <row r="242">
          <cell r="A242" t="str">
            <v>B0014490</v>
          </cell>
          <cell r="B242" t="str">
            <v>m3</v>
          </cell>
          <cell r="C242" t="str">
            <v>Mezcla Densa en caliente MDC-0</v>
          </cell>
          <cell r="D242">
            <v>232681.85769012244</v>
          </cell>
        </row>
        <row r="243">
          <cell r="A243" t="str">
            <v>B0014501</v>
          </cell>
          <cell r="B243" t="str">
            <v>m3</v>
          </cell>
          <cell r="C243" t="str">
            <v>Mezcla Densa en caliente MDC-10</v>
          </cell>
          <cell r="D243">
            <v>273750.11371291726</v>
          </cell>
        </row>
        <row r="244">
          <cell r="A244" t="str">
            <v>B0014502</v>
          </cell>
          <cell r="B244" t="str">
            <v>m3</v>
          </cell>
          <cell r="C244" t="str">
            <v>Mezcla densa en Caliente MDC-19</v>
          </cell>
          <cell r="D244">
            <v>271024.80628633988</v>
          </cell>
        </row>
        <row r="245">
          <cell r="A245" t="str">
            <v>B0014511</v>
          </cell>
          <cell r="B245" t="str">
            <v>m3</v>
          </cell>
          <cell r="C245" t="str">
            <v>Mezcla densa en Caliente MDC-25</v>
          </cell>
          <cell r="D245">
            <v>267487.94280060939</v>
          </cell>
        </row>
        <row r="246">
          <cell r="A246" t="str">
            <v>B0014531</v>
          </cell>
          <cell r="B246" t="str">
            <v>m3</v>
          </cell>
          <cell r="C246" t="str">
            <v>Mezcla Densa en Frio MDF-19</v>
          </cell>
          <cell r="D246">
            <v>213460.58841246457</v>
          </cell>
        </row>
        <row r="247">
          <cell r="A247" t="str">
            <v>B0014541</v>
          </cell>
          <cell r="B247" t="str">
            <v>m3</v>
          </cell>
          <cell r="C247" t="str">
            <v>Mezcla Densa en Frio MDF-25</v>
          </cell>
          <cell r="D247">
            <v>214295.37402208231</v>
          </cell>
        </row>
        <row r="248">
          <cell r="A248" t="str">
            <v>B0014551</v>
          </cell>
          <cell r="B248" t="str">
            <v>m3</v>
          </cell>
          <cell r="C248" t="str">
            <v>Mezcla Densa en Frio MDF-38</v>
          </cell>
          <cell r="D248">
            <v>214670.92151764513</v>
          </cell>
        </row>
        <row r="249">
          <cell r="A249" t="str">
            <v>B0014552</v>
          </cell>
          <cell r="B249" t="str">
            <v>m3</v>
          </cell>
          <cell r="C249" t="str">
            <v>Mezcla Densa en Frio para Bacheo</v>
          </cell>
          <cell r="D249">
            <v>203348.24289819808</v>
          </cell>
        </row>
        <row r="250">
          <cell r="A250" t="str">
            <v>B0014560</v>
          </cell>
          <cell r="B250" t="str">
            <v>m3</v>
          </cell>
          <cell r="C250" t="str">
            <v>Mezcla discontinua en caliente F-1</v>
          </cell>
          <cell r="D250">
            <v>154742.37927770894</v>
          </cell>
        </row>
        <row r="251">
          <cell r="A251" t="str">
            <v>B0014570</v>
          </cell>
          <cell r="B251" t="str">
            <v>m3</v>
          </cell>
          <cell r="C251" t="str">
            <v>Mezcla discontinua en caliente F-2</v>
          </cell>
          <cell r="D251">
            <v>159045.46370460038</v>
          </cell>
        </row>
        <row r="252">
          <cell r="A252" t="str">
            <v>B0014580</v>
          </cell>
          <cell r="B252" t="str">
            <v>m3</v>
          </cell>
          <cell r="C252" t="str">
            <v xml:space="preserve">Mezcla discontinua en caliente M-1
</v>
          </cell>
          <cell r="D252">
            <v>169750.98379617752</v>
          </cell>
        </row>
        <row r="253">
          <cell r="A253" t="str">
            <v>B0014590</v>
          </cell>
          <cell r="B253" t="str">
            <v>m3</v>
          </cell>
          <cell r="C253" t="str">
            <v xml:space="preserve">Mezcla discontinua en caliente M-2
</v>
          </cell>
          <cell r="D253">
            <v>136060.19891190488</v>
          </cell>
        </row>
        <row r="254">
          <cell r="A254" t="str">
            <v>B0014601</v>
          </cell>
          <cell r="B254" t="str">
            <v>m2</v>
          </cell>
          <cell r="C254" t="str">
            <v>Mezcla Fértil</v>
          </cell>
          <cell r="D254">
            <v>11656.889001453175</v>
          </cell>
        </row>
        <row r="255">
          <cell r="A255" t="str">
            <v>B0014600</v>
          </cell>
          <cell r="B255" t="str">
            <v>m3</v>
          </cell>
          <cell r="C255" t="str">
            <v xml:space="preserve">Mezcla gruesa en caliente tipo MGC-1
</v>
          </cell>
          <cell r="D255">
            <v>219483.99649108545</v>
          </cell>
        </row>
        <row r="256">
          <cell r="A256" t="str">
            <v>B0014421</v>
          </cell>
          <cell r="B256" t="str">
            <v>m3</v>
          </cell>
          <cell r="C256" t="str">
            <v>Mezcla Semidensa en Caliente MSC-19</v>
          </cell>
          <cell r="D256">
            <v>218134.80201058692</v>
          </cell>
        </row>
        <row r="257">
          <cell r="A257" t="str">
            <v>B0014610</v>
          </cell>
          <cell r="B257" t="str">
            <v>m3</v>
          </cell>
          <cell r="C257" t="str">
            <v>Mortero 1:3</v>
          </cell>
          <cell r="D257">
            <v>249743.0730984706</v>
          </cell>
        </row>
        <row r="258">
          <cell r="A258" t="str">
            <v>B0014611</v>
          </cell>
          <cell r="B258" t="str">
            <v>m3</v>
          </cell>
          <cell r="C258" t="str">
            <v>Mortero 1:3 De recubrimiento</v>
          </cell>
          <cell r="D258">
            <v>234366.57198835653</v>
          </cell>
        </row>
        <row r="259">
          <cell r="A259" t="str">
            <v>B0014236</v>
          </cell>
          <cell r="B259" t="str">
            <v>m3</v>
          </cell>
          <cell r="C259" t="str">
            <v>Mortero 1:3 Para Anillos</v>
          </cell>
          <cell r="D259">
            <v>238989.26359474659</v>
          </cell>
        </row>
        <row r="260">
          <cell r="A260" t="str">
            <v>B0014240</v>
          </cell>
          <cell r="B260" t="str">
            <v>m3</v>
          </cell>
          <cell r="C260" t="str">
            <v>Mortero alta resistencia (Eucocrete)</v>
          </cell>
          <cell r="D260">
            <v>267784.64962935564</v>
          </cell>
        </row>
        <row r="261">
          <cell r="A261" t="str">
            <v>B0014237</v>
          </cell>
          <cell r="B261" t="str">
            <v>kg</v>
          </cell>
          <cell r="C261" t="str">
            <v>Mulch Orgánico</v>
          </cell>
          <cell r="D261">
            <v>1689.2771252230204</v>
          </cell>
        </row>
        <row r="262">
          <cell r="A262" t="str">
            <v>B0014620</v>
          </cell>
          <cell r="B262" t="str">
            <v>kg</v>
          </cell>
          <cell r="C262" t="str">
            <v xml:space="preserve">Nutrientes (para remoción de especies vegetales) (dap, triple 15 o similar) (ítem 201.9)
</v>
          </cell>
          <cell r="D262">
            <v>1479.7430883774562</v>
          </cell>
        </row>
        <row r="263">
          <cell r="A263" t="str">
            <v>B0014630</v>
          </cell>
          <cell r="B263" t="str">
            <v>m2</v>
          </cell>
          <cell r="C263" t="str">
            <v xml:space="preserve">Obra falsa concreto clase A y B (puntal de 3m metálico)
</v>
          </cell>
          <cell r="D263">
            <v>54152.7</v>
          </cell>
        </row>
        <row r="264">
          <cell r="A264" t="str">
            <v>B0014640</v>
          </cell>
          <cell r="B264" t="str">
            <v>kg</v>
          </cell>
          <cell r="C264" t="str">
            <v xml:space="preserve">Oxigeno industrial
</v>
          </cell>
          <cell r="D264">
            <v>9150.5592885758961</v>
          </cell>
        </row>
        <row r="265">
          <cell r="A265" t="str">
            <v>B0014650</v>
          </cell>
          <cell r="B265" t="str">
            <v>m</v>
          </cell>
          <cell r="C265" t="str">
            <v xml:space="preserve">Paral en madera rolliza de 3´´ (tablestacados)
</v>
          </cell>
          <cell r="D265">
            <v>6465.4278768965542</v>
          </cell>
        </row>
        <row r="266">
          <cell r="A266" t="str">
            <v>B0014660</v>
          </cell>
          <cell r="B266" t="str">
            <v>u</v>
          </cell>
          <cell r="C266" t="str">
            <v xml:space="preserve">Paral en madera rolliza de 5´´ y 4,5m de longitud (tablestacados)
</v>
          </cell>
          <cell r="D266">
            <v>35952</v>
          </cell>
        </row>
        <row r="267">
          <cell r="A267" t="str">
            <v>B0014670</v>
          </cell>
          <cell r="B267" t="str">
            <v>u</v>
          </cell>
          <cell r="C267" t="str">
            <v xml:space="preserve">Paral en madera rolliza de 6´´ y 5m de longitud (tablestacados)
</v>
          </cell>
          <cell r="D267">
            <v>44940</v>
          </cell>
        </row>
        <row r="268">
          <cell r="A268" t="str">
            <v>B0014680</v>
          </cell>
          <cell r="B268" t="str">
            <v>u</v>
          </cell>
          <cell r="C268" t="str">
            <v xml:space="preserve">Paral en madera rolliza de 6´´ y 8m de longitud (tablestacados)
</v>
          </cell>
          <cell r="D268">
            <v>53501.707917905653</v>
          </cell>
        </row>
        <row r="269">
          <cell r="A269" t="str">
            <v>B0014690</v>
          </cell>
          <cell r="B269" t="str">
            <v>kg</v>
          </cell>
          <cell r="C269" t="str">
            <v>Pegante epóxico</v>
          </cell>
          <cell r="D269">
            <v>31261.492133851421</v>
          </cell>
        </row>
        <row r="270">
          <cell r="A270" t="str">
            <v>B0014701</v>
          </cell>
          <cell r="B270" t="str">
            <v>m</v>
          </cell>
          <cell r="C270" t="str">
            <v>Perfil Hea 200</v>
          </cell>
          <cell r="D270">
            <v>123691.25089768441</v>
          </cell>
        </row>
        <row r="271">
          <cell r="A271" t="str">
            <v>B0014702</v>
          </cell>
          <cell r="B271" t="str">
            <v>m3</v>
          </cell>
          <cell r="C271" t="str">
            <v xml:space="preserve">Piedra para Concreto Ciclópeo (Rajón o Canto Rodado) </v>
          </cell>
          <cell r="D271">
            <v>29732.075652034215</v>
          </cell>
        </row>
        <row r="272">
          <cell r="A272" t="str">
            <v>B0014700</v>
          </cell>
          <cell r="B272" t="str">
            <v>m3</v>
          </cell>
          <cell r="C272" t="str">
            <v xml:space="preserve">Piedra para concreto ciclópeo (rajón o canto rodado)
</v>
          </cell>
          <cell r="D272">
            <v>27785.21565143175</v>
          </cell>
        </row>
        <row r="273">
          <cell r="A273" t="str">
            <v>B0014710</v>
          </cell>
          <cell r="B273" t="str">
            <v>m3</v>
          </cell>
          <cell r="C273" t="str">
            <v xml:space="preserve">Piedra para gavión
</v>
          </cell>
          <cell r="D273">
            <v>28423.94730679191</v>
          </cell>
        </row>
        <row r="274">
          <cell r="A274" t="str">
            <v>B0014720</v>
          </cell>
          <cell r="B274" t="str">
            <v>m</v>
          </cell>
          <cell r="C274" t="str">
            <v xml:space="preserve">Pilote de madera diam mayor a 18 cm.
</v>
          </cell>
          <cell r="D274">
            <v>50823.539720935005</v>
          </cell>
        </row>
        <row r="275">
          <cell r="A275" t="str">
            <v>B0014730</v>
          </cell>
          <cell r="B275" t="str">
            <v>m</v>
          </cell>
          <cell r="C275" t="str">
            <v xml:space="preserve">Pilote en madera barbosco de 15*15
</v>
          </cell>
          <cell r="D275">
            <v>61792.5</v>
          </cell>
        </row>
        <row r="276">
          <cell r="A276" t="str">
            <v>B0014740</v>
          </cell>
          <cell r="B276" t="str">
            <v>gal</v>
          </cell>
          <cell r="C276" t="str">
            <v xml:space="preserve">Pintura acrílica pura para tráfico
</v>
          </cell>
          <cell r="D276">
            <v>73404.48821495322</v>
          </cell>
        </row>
        <row r="277">
          <cell r="A277" t="str">
            <v>B0014750</v>
          </cell>
          <cell r="B277" t="str">
            <v>gal</v>
          </cell>
          <cell r="C277" t="str">
            <v xml:space="preserve">Pintura acrílica, esmalte o similar </v>
          </cell>
          <cell r="D277">
            <v>65163</v>
          </cell>
        </row>
        <row r="278">
          <cell r="A278" t="str">
            <v>B0014760</v>
          </cell>
          <cell r="B278" t="str">
            <v>gal</v>
          </cell>
          <cell r="C278" t="str">
            <v>Pintura anticorrosiva</v>
          </cell>
          <cell r="D278">
            <v>50557.5</v>
          </cell>
        </row>
        <row r="279">
          <cell r="A279" t="str">
            <v>B0014238</v>
          </cell>
          <cell r="B279" t="str">
            <v>g</v>
          </cell>
          <cell r="C279" t="str">
            <v xml:space="preserve">Pintura Impermeabilizante </v>
          </cell>
          <cell r="D279">
            <v>34536.571326066725</v>
          </cell>
        </row>
        <row r="280">
          <cell r="A280" t="str">
            <v>B0014239</v>
          </cell>
          <cell r="B280" t="str">
            <v>g</v>
          </cell>
          <cell r="C280" t="str">
            <v>Pintura Imprimante</v>
          </cell>
          <cell r="D280">
            <v>34834.755480751439</v>
          </cell>
        </row>
        <row r="281">
          <cell r="A281" t="str">
            <v>B0014770</v>
          </cell>
          <cell r="B281" t="str">
            <v>u</v>
          </cell>
          <cell r="C281" t="str">
            <v xml:space="preserve">Piscina de decantación de (3*3*1)
</v>
          </cell>
          <cell r="D281">
            <v>46211.178927166926</v>
          </cell>
        </row>
        <row r="282">
          <cell r="A282" t="str">
            <v>B0014772</v>
          </cell>
          <cell r="B282" t="str">
            <v>kg</v>
          </cell>
          <cell r="C282" t="str">
            <v xml:space="preserve">Plastificante (Sikament)
</v>
          </cell>
          <cell r="D282">
            <v>5163.9741095852005</v>
          </cell>
        </row>
        <row r="283">
          <cell r="A283" t="str">
            <v>B0014780</v>
          </cell>
          <cell r="B283" t="str">
            <v>m</v>
          </cell>
          <cell r="C283" t="str">
            <v xml:space="preserve">Platina de 1´´ x 1/4´´ (cerramiento en malla)
</v>
          </cell>
          <cell r="D283">
            <v>4537.227155552142</v>
          </cell>
        </row>
        <row r="284">
          <cell r="A284" t="str">
            <v>B0014790</v>
          </cell>
          <cell r="B284" t="str">
            <v>u</v>
          </cell>
          <cell r="C284" t="str">
            <v xml:space="preserve">Poste de madera para cercas </v>
          </cell>
          <cell r="D284">
            <v>9235.5488300430879</v>
          </cell>
        </row>
        <row r="285">
          <cell r="A285" t="str">
            <v>B0014800</v>
          </cell>
          <cell r="B285" t="str">
            <v>u</v>
          </cell>
          <cell r="C285" t="str">
            <v xml:space="preserve">Poste en angulo de 2*2*1/4 de 3,5m para señal
</v>
          </cell>
          <cell r="D285">
            <v>61685.525172891721</v>
          </cell>
        </row>
        <row r="286">
          <cell r="A286" t="str">
            <v>B0014810</v>
          </cell>
          <cell r="B286" t="str">
            <v>u</v>
          </cell>
          <cell r="C286" t="str">
            <v>Poste kilometraje</v>
          </cell>
          <cell r="D286">
            <v>130293.45</v>
          </cell>
        </row>
        <row r="287">
          <cell r="A287" t="str">
            <v>B0014831</v>
          </cell>
          <cell r="B287" t="str">
            <v>u</v>
          </cell>
          <cell r="C287" t="str">
            <v>Postes De Concreto Para Cercas 2,00 Mts</v>
          </cell>
          <cell r="D287">
            <v>18774.764609662539</v>
          </cell>
        </row>
        <row r="288">
          <cell r="A288" t="str">
            <v>B0014820</v>
          </cell>
          <cell r="B288" t="str">
            <v>u</v>
          </cell>
          <cell r="C288" t="str">
            <v xml:space="preserve">Postes de concreto para cercas
</v>
          </cell>
          <cell r="D288">
            <v>25278.75</v>
          </cell>
        </row>
        <row r="289">
          <cell r="A289" t="str">
            <v>B0014830</v>
          </cell>
          <cell r="B289" t="str">
            <v>u</v>
          </cell>
          <cell r="C289" t="str">
            <v xml:space="preserve">Postes para defensa metálica (1,80m)
</v>
          </cell>
          <cell r="D289">
            <v>137067</v>
          </cell>
        </row>
        <row r="290">
          <cell r="A290" t="str">
            <v>B0014840</v>
          </cell>
          <cell r="B290" t="str">
            <v>lb</v>
          </cell>
          <cell r="C290" t="str">
            <v>Puntilla</v>
          </cell>
          <cell r="D290">
            <v>2779.0172310814423</v>
          </cell>
        </row>
        <row r="291">
          <cell r="A291" t="str">
            <v>B0014850</v>
          </cell>
          <cell r="B291" t="str">
            <v>lt</v>
          </cell>
          <cell r="C291" t="str">
            <v>Químico estabilizante (PROBASE)</v>
          </cell>
          <cell r="D291">
            <v>42047.932699569355</v>
          </cell>
        </row>
        <row r="292">
          <cell r="A292" t="str">
            <v>B0014860</v>
          </cell>
          <cell r="B292" t="str">
            <v>kg</v>
          </cell>
          <cell r="C292" t="str">
            <v xml:space="preserve">Refuerzo de 3/8'' 60000 psi
</v>
          </cell>
          <cell r="D292">
            <v>2647.3747060887149</v>
          </cell>
        </row>
        <row r="293">
          <cell r="A293" t="str">
            <v>B0014870</v>
          </cell>
          <cell r="B293" t="str">
            <v>kg</v>
          </cell>
          <cell r="C293" t="str">
            <v xml:space="preserve">Resina termoplástica </v>
          </cell>
          <cell r="D293">
            <v>7090.8037926025618</v>
          </cell>
        </row>
        <row r="294">
          <cell r="A294" t="str">
            <v>B0014880</v>
          </cell>
          <cell r="B294" t="str">
            <v>u</v>
          </cell>
          <cell r="C294" t="str">
            <v>Salida en PVC D=2´´</v>
          </cell>
          <cell r="D294">
            <v>1341.08975547916</v>
          </cell>
        </row>
        <row r="295">
          <cell r="A295" t="str">
            <v>B0014893</v>
          </cell>
          <cell r="B295" t="str">
            <v>u</v>
          </cell>
          <cell r="C295" t="str">
            <v xml:space="preserve">Sección De Tope Defensa Metálica </v>
          </cell>
          <cell r="D295">
            <v>34548.941083972604</v>
          </cell>
        </row>
        <row r="296">
          <cell r="A296" t="str">
            <v>B0014890</v>
          </cell>
          <cell r="B296" t="str">
            <v>u</v>
          </cell>
          <cell r="C296" t="str">
            <v>Sección final de defensa metálica</v>
          </cell>
          <cell r="D296">
            <v>41615.537905839206</v>
          </cell>
        </row>
        <row r="297">
          <cell r="A297" t="str">
            <v>B0014892</v>
          </cell>
          <cell r="B297" t="str">
            <v>u</v>
          </cell>
          <cell r="C297" t="str">
            <v>Sección tope</v>
          </cell>
          <cell r="D297">
            <v>35299.115608228392</v>
          </cell>
        </row>
        <row r="298">
          <cell r="A298" t="str">
            <v>B0014900</v>
          </cell>
          <cell r="B298" t="str">
            <v>m</v>
          </cell>
          <cell r="C298" t="str">
            <v>Sello de silicona o sellador autonivelante</v>
          </cell>
          <cell r="D298">
            <v>3414.1779097521817</v>
          </cell>
        </row>
        <row r="299">
          <cell r="A299" t="str">
            <v>B0014894</v>
          </cell>
          <cell r="B299" t="str">
            <v>kg</v>
          </cell>
          <cell r="C299" t="str">
            <v>Semilla Para Empradizar Tipo Braquiaria</v>
          </cell>
          <cell r="D299">
            <v>20993.441037226607</v>
          </cell>
        </row>
        <row r="300">
          <cell r="A300" t="str">
            <v>B0014910</v>
          </cell>
          <cell r="B300" t="str">
            <v>kg</v>
          </cell>
          <cell r="C300" t="str">
            <v>Semillas para empradizar</v>
          </cell>
          <cell r="D300">
            <v>28459.580199672375</v>
          </cell>
        </row>
        <row r="301">
          <cell r="A301" t="str">
            <v>B0014920</v>
          </cell>
          <cell r="B301" t="str">
            <v>u</v>
          </cell>
          <cell r="C301" t="str">
            <v xml:space="preserve">Señal (grupo 1) tablero en lamina galvanizada de 90*90 cm, calibre 16 reflectivo tipo 1./ incluye poste)
</v>
          </cell>
          <cell r="D301">
            <v>292414.64307836088</v>
          </cell>
        </row>
        <row r="302">
          <cell r="A302" t="str">
            <v>B0014930</v>
          </cell>
          <cell r="B302" t="str">
            <v>u</v>
          </cell>
          <cell r="C302" t="str">
            <v xml:space="preserve">Señal (grupo 1). Tablero en lámina galvanizada de 75cm*75cm, calibre 16, reflectivo tipo 1/ incluye poste )
</v>
          </cell>
          <cell r="D302">
            <v>260294.01711390485</v>
          </cell>
        </row>
        <row r="303">
          <cell r="A303" t="str">
            <v>B0014940</v>
          </cell>
          <cell r="B303" t="str">
            <v>u</v>
          </cell>
          <cell r="C303" t="str">
            <v xml:space="preserve">Señal (grupo 2). Tablero en lámina galvanizado de 1,2m*0,4m, calibre 16, reflectivo tipo 1. 
</v>
          </cell>
          <cell r="D303">
            <v>252985.32297390781</v>
          </cell>
        </row>
        <row r="304">
          <cell r="A304" t="str">
            <v>B0014950</v>
          </cell>
          <cell r="B304" t="str">
            <v>u</v>
          </cell>
          <cell r="C304" t="str">
            <v xml:space="preserve">Señal (grupo 3 ferrocarril) (SP-54). Tablero en lámina galvanizado de 2,4m*0,3m, calibre 16, reflectivo tipo 1. 
</v>
          </cell>
          <cell r="D304">
            <v>213618.9055793639</v>
          </cell>
        </row>
        <row r="305">
          <cell r="A305" t="str">
            <v>B0014960</v>
          </cell>
          <cell r="B305" t="str">
            <v>u</v>
          </cell>
          <cell r="C305" t="str">
            <v xml:space="preserve">Señal (grupo 4). Tablero en lámina galvanizado de 60cm*75cm, calibre 16, reflectivo tipo 1. (delineador de curva horizontal)
</v>
          </cell>
          <cell r="D305">
            <v>223323.64959178268</v>
          </cell>
        </row>
        <row r="306">
          <cell r="A306" t="str">
            <v>B0014970</v>
          </cell>
          <cell r="B306" t="str">
            <v>m2</v>
          </cell>
          <cell r="C306" t="str">
            <v xml:space="preserve">Señal (grupo 5). Tablero en lámina galvanizado de 0,90m*1,13m, calibre 16, reflectivo tipo 1. 
</v>
          </cell>
          <cell r="D306">
            <v>329584.5</v>
          </cell>
        </row>
        <row r="307">
          <cell r="A307" t="str">
            <v>B0014980</v>
          </cell>
          <cell r="B307" t="str">
            <v>u</v>
          </cell>
          <cell r="C307" t="str">
            <v>Señal temporal preventiva</v>
          </cell>
          <cell r="D307">
            <v>175009.88315796002</v>
          </cell>
        </row>
        <row r="308">
          <cell r="A308" t="str">
            <v>B0014895</v>
          </cell>
          <cell r="B308" t="str">
            <v>kg</v>
          </cell>
          <cell r="C308" t="str">
            <v>Sika Color C</v>
          </cell>
          <cell r="D308">
            <v>15052.620499827446</v>
          </cell>
        </row>
        <row r="309">
          <cell r="A309" t="str">
            <v>B0014898</v>
          </cell>
          <cell r="B309" t="str">
            <v>kg</v>
          </cell>
          <cell r="C309" t="str">
            <v>Sika Top 122</v>
          </cell>
          <cell r="D309">
            <v>3449.9801849607838</v>
          </cell>
        </row>
        <row r="310">
          <cell r="A310" t="str">
            <v>B0014897</v>
          </cell>
          <cell r="B310" t="str">
            <v>kg</v>
          </cell>
          <cell r="C310" t="str">
            <v>Sika Top Armatec 108</v>
          </cell>
          <cell r="D310">
            <v>9349.322866299106</v>
          </cell>
        </row>
        <row r="311">
          <cell r="A311" t="str">
            <v>B0014896</v>
          </cell>
          <cell r="B311" t="str">
            <v>kg</v>
          </cell>
          <cell r="C311" t="str">
            <v>Sikadur 32 Primer</v>
          </cell>
          <cell r="D311">
            <v>43263.969789910669</v>
          </cell>
        </row>
        <row r="312">
          <cell r="A312" t="str">
            <v>B0014899</v>
          </cell>
          <cell r="B312" t="str">
            <v>kg</v>
          </cell>
          <cell r="C312" t="str">
            <v>Sikaset L - Acelerante</v>
          </cell>
          <cell r="D312">
            <v>7433.9562398462294</v>
          </cell>
        </row>
        <row r="313">
          <cell r="A313" t="str">
            <v>B0015000</v>
          </cell>
          <cell r="B313" t="str">
            <v>kg</v>
          </cell>
          <cell r="C313" t="str">
            <v>Soldadura 6013 de 1/8</v>
          </cell>
          <cell r="D313">
            <v>11010.3</v>
          </cell>
        </row>
        <row r="314">
          <cell r="A314" t="str">
            <v>B0015010</v>
          </cell>
          <cell r="B314" t="str">
            <v>kg</v>
          </cell>
          <cell r="C314" t="str">
            <v>Soldadura 7018</v>
          </cell>
          <cell r="D314">
            <v>8457.9807073840748</v>
          </cell>
        </row>
        <row r="315">
          <cell r="A315" t="str">
            <v>B0015032</v>
          </cell>
          <cell r="B315" t="str">
            <v>kg</v>
          </cell>
          <cell r="C315" t="str">
            <v xml:space="preserve">Soldadura E70XX o en arco sumergido
</v>
          </cell>
          <cell r="D315">
            <v>6881.810650692456</v>
          </cell>
        </row>
        <row r="316">
          <cell r="A316" t="str">
            <v>B0015020</v>
          </cell>
          <cell r="B316" t="str">
            <v>u</v>
          </cell>
          <cell r="C316" t="str">
            <v xml:space="preserve">Soldadura en PVC 1/8 de galón (anclajes)
</v>
          </cell>
          <cell r="D316">
            <v>22971.900250764018</v>
          </cell>
        </row>
        <row r="317">
          <cell r="A317" t="str">
            <v>B0015030</v>
          </cell>
          <cell r="B317" t="str">
            <v>kg</v>
          </cell>
          <cell r="C317" t="str">
            <v>Soldadura L-70</v>
          </cell>
          <cell r="D317">
            <v>11596.996004182107</v>
          </cell>
        </row>
        <row r="318">
          <cell r="A318" t="str">
            <v>B0015040</v>
          </cell>
          <cell r="B318" t="str">
            <v>gal</v>
          </cell>
          <cell r="C318" t="str">
            <v xml:space="preserve">Superplastificante Sikament
</v>
          </cell>
          <cell r="D318">
            <v>27268.233283753027</v>
          </cell>
        </row>
        <row r="319">
          <cell r="A319" t="str">
            <v>B0015050</v>
          </cell>
          <cell r="B319" t="str">
            <v>u</v>
          </cell>
          <cell r="C319" t="str">
            <v xml:space="preserve">Tabla burda en madera aserrada (0,30*0,03*3,00) 
</v>
          </cell>
          <cell r="D319">
            <v>15267.017334700777</v>
          </cell>
        </row>
        <row r="320">
          <cell r="A320" t="str">
            <v>B0015064</v>
          </cell>
          <cell r="B320" t="str">
            <v>u</v>
          </cell>
          <cell r="C320" t="str">
            <v xml:space="preserve">Tablero en lámina galvanizada de 1,2 cm*0,4 cm, calibre 16, reflectivo tipo 1.
</v>
          </cell>
          <cell r="D320">
            <v>113315.12793506957</v>
          </cell>
        </row>
        <row r="321">
          <cell r="A321" t="str">
            <v>B0015066</v>
          </cell>
          <cell r="B321" t="str">
            <v>u</v>
          </cell>
          <cell r="C321" t="str">
            <v xml:space="preserve">Tablero en lámina galvanizada de 2,4 m*30 cm, calibre 16, reflectivo tipo 1.
</v>
          </cell>
          <cell r="D321">
            <v>180797.5366696667</v>
          </cell>
        </row>
        <row r="322">
          <cell r="A322" t="str">
            <v>B0015063</v>
          </cell>
          <cell r="B322" t="str">
            <v>u</v>
          </cell>
          <cell r="C322" t="str">
            <v xml:space="preserve">Tablero en lámina galvanizada de 60 cm*75cm, calibre 16, reflectivo tipo 1
</v>
          </cell>
          <cell r="D322">
            <v>122255.58996021205</v>
          </cell>
        </row>
        <row r="323">
          <cell r="A323" t="str">
            <v>B0015062</v>
          </cell>
          <cell r="B323" t="str">
            <v>u</v>
          </cell>
          <cell r="C323" t="str">
            <v xml:space="preserve">Tablero en lámina galvanizada de 75cm*75cm, calibre 16, reflectivo tipo 1. Incluye poste de 2*2*1/4´´ 
</v>
          </cell>
          <cell r="D323">
            <v>122980.79598432971</v>
          </cell>
        </row>
        <row r="324">
          <cell r="A324" t="str">
            <v>B0015068</v>
          </cell>
          <cell r="B324" t="str">
            <v>u</v>
          </cell>
          <cell r="C324" t="str">
            <v xml:space="preserve">Tablero en lámina galvanizado de 0,90m*1,13m, calibre 16, reflectivo tipo 1. </v>
          </cell>
          <cell r="D324">
            <v>154809.70303181294</v>
          </cell>
        </row>
        <row r="325">
          <cell r="A325" t="str">
            <v>B0015071</v>
          </cell>
          <cell r="B325" t="str">
            <v>u</v>
          </cell>
          <cell r="C325" t="str">
            <v>Tablestaca de madera aserrada (0.25x0.03x3)</v>
          </cell>
          <cell r="D325">
            <v>15751.121397777362</v>
          </cell>
        </row>
        <row r="326">
          <cell r="A326" t="str">
            <v>B0015060</v>
          </cell>
          <cell r="B326" t="str">
            <v>u</v>
          </cell>
          <cell r="C326" t="str">
            <v xml:space="preserve">Tablestaca en madera aserrada (0,25*0,05*3)
</v>
          </cell>
          <cell r="D326">
            <v>21320.25</v>
          </cell>
        </row>
        <row r="327">
          <cell r="A327" t="str">
            <v>B0015070</v>
          </cell>
          <cell r="B327" t="str">
            <v>u</v>
          </cell>
          <cell r="C327" t="str">
            <v xml:space="preserve">Tablestaca en madera aserrada (0,3*0,03*3)
</v>
          </cell>
          <cell r="D327">
            <v>17522.200707269058</v>
          </cell>
        </row>
        <row r="328">
          <cell r="A328" t="str">
            <v>B0015080</v>
          </cell>
          <cell r="B328" t="str">
            <v>u</v>
          </cell>
          <cell r="C328" t="str">
            <v xml:space="preserve">Tablestaca metálica (riel de 70 lb/yarda)
</v>
          </cell>
          <cell r="D328">
            <v>84177.028047762535</v>
          </cell>
        </row>
        <row r="329">
          <cell r="A329" t="str">
            <v>B0015090</v>
          </cell>
          <cell r="B329" t="str">
            <v>u</v>
          </cell>
          <cell r="C329" t="str">
            <v>Tacha reflectiva</v>
          </cell>
          <cell r="D329">
            <v>5403.6374620758297</v>
          </cell>
        </row>
        <row r="330">
          <cell r="A330" t="str">
            <v>B0015100</v>
          </cell>
          <cell r="B330" t="str">
            <v>u</v>
          </cell>
          <cell r="C330" t="str">
            <v xml:space="preserve">Tachón en resina de (50*15*8) cm
</v>
          </cell>
          <cell r="D330">
            <v>32019.75</v>
          </cell>
        </row>
        <row r="331">
          <cell r="A331" t="str">
            <v>B0015110</v>
          </cell>
          <cell r="B331" t="str">
            <v>u</v>
          </cell>
          <cell r="C331" t="str">
            <v xml:space="preserve">Tapón en PVC RD21 de 1´´ (para anclaje)
</v>
          </cell>
          <cell r="D331">
            <v>1621.2</v>
          </cell>
        </row>
        <row r="332">
          <cell r="A332" t="str">
            <v>B0015130</v>
          </cell>
          <cell r="B332" t="str">
            <v>m3</v>
          </cell>
          <cell r="C332" t="str">
            <v xml:space="preserve">Tierra abonada </v>
          </cell>
          <cell r="D332">
            <v>40587.032617826233</v>
          </cell>
        </row>
        <row r="333">
          <cell r="A333" t="str">
            <v>B0015120</v>
          </cell>
          <cell r="B333" t="str">
            <v>m3</v>
          </cell>
          <cell r="C333" t="str">
            <v xml:space="preserve">Tierra común
</v>
          </cell>
          <cell r="D333">
            <v>14189.56544983702</v>
          </cell>
        </row>
        <row r="334">
          <cell r="A334" t="str">
            <v>B0015141</v>
          </cell>
          <cell r="B334" t="str">
            <v>u</v>
          </cell>
          <cell r="C334" t="str">
            <v>Tornillos de Unión de D= 12 mm</v>
          </cell>
          <cell r="D334">
            <v>540.4998519468885</v>
          </cell>
        </row>
        <row r="335">
          <cell r="A335" t="str">
            <v>B0015140</v>
          </cell>
          <cell r="B335" t="str">
            <v>u</v>
          </cell>
          <cell r="C335" t="str">
            <v>Tornillos para defensa metálica</v>
          </cell>
          <cell r="D335">
            <v>2416.4265172351852</v>
          </cell>
        </row>
        <row r="336">
          <cell r="A336" t="str">
            <v>B0015150</v>
          </cell>
          <cell r="B336" t="str">
            <v>kg</v>
          </cell>
          <cell r="C336" t="str">
            <v>Torón de tensionmiento 1/2´´ o 5/8´´</v>
          </cell>
          <cell r="D336">
            <v>3827.490879732657</v>
          </cell>
        </row>
        <row r="337">
          <cell r="A337" t="str">
            <v>B0015162</v>
          </cell>
          <cell r="B337" t="str">
            <v>u</v>
          </cell>
          <cell r="C337" t="str">
            <v>Tramo Curvo De 4,13 M Galvanizado</v>
          </cell>
          <cell r="D337">
            <v>208909.15110797581</v>
          </cell>
        </row>
        <row r="338">
          <cell r="A338" t="str">
            <v>B0015161</v>
          </cell>
          <cell r="B338" t="str">
            <v>u</v>
          </cell>
          <cell r="C338" t="str">
            <v>Tramo Final O Terminal 2,5 Mm, De 71 Cm Galvanizado</v>
          </cell>
          <cell r="D338">
            <v>44581.777136486176</v>
          </cell>
        </row>
        <row r="339">
          <cell r="A339" t="str">
            <v>B0015160</v>
          </cell>
          <cell r="B339" t="str">
            <v>m</v>
          </cell>
          <cell r="C339" t="str">
            <v xml:space="preserve">Tramo recto para defensas metálicas (4,13m)
</v>
          </cell>
          <cell r="D339">
            <v>71865.525808909093</v>
          </cell>
        </row>
        <row r="340">
          <cell r="A340" t="str">
            <v>B0014901</v>
          </cell>
          <cell r="B340" t="str">
            <v>u</v>
          </cell>
          <cell r="C340" t="str">
            <v>Transductores Electrónicos (Incluye Cables, Protección Contra El Concreto Y Panel De Lectura)</v>
          </cell>
          <cell r="D340">
            <v>1116388.5160303707</v>
          </cell>
        </row>
        <row r="341">
          <cell r="A341" t="str">
            <v>B0015164</v>
          </cell>
          <cell r="B341" t="str">
            <v>u</v>
          </cell>
          <cell r="C341" t="str">
            <v>Transductores electrónicos (incluye cables, protección contra el concreto y panel de lectura)</v>
          </cell>
          <cell r="D341">
            <v>1137284.9347003358</v>
          </cell>
        </row>
        <row r="342">
          <cell r="A342" t="str">
            <v>B0014902</v>
          </cell>
          <cell r="B342" t="str">
            <v>u</v>
          </cell>
          <cell r="C342" t="str">
            <v>Transductores Mecánicos (Incluye Cables, Protección Contra El Concreto Y Panel De Lectura)</v>
          </cell>
          <cell r="D342">
            <v>724675.037525455</v>
          </cell>
        </row>
        <row r="343">
          <cell r="A343" t="str">
            <v>B0015166</v>
          </cell>
          <cell r="B343" t="str">
            <v>u</v>
          </cell>
          <cell r="C343" t="str">
            <v>Transductores mecánicos (incluye cables, protección contra el concreto y panel de lectura)</v>
          </cell>
          <cell r="D343">
            <v>697436.17101225839</v>
          </cell>
        </row>
        <row r="344">
          <cell r="A344" t="str">
            <v>B0015350</v>
          </cell>
          <cell r="B344" t="str">
            <v>m3</v>
          </cell>
          <cell r="C344" t="str">
            <v xml:space="preserve">Triturado tamaño 1/2''
</v>
          </cell>
          <cell r="D344">
            <v>44540.343148948654</v>
          </cell>
        </row>
        <row r="345">
          <cell r="A345" t="str">
            <v>B0015170</v>
          </cell>
          <cell r="B345" t="str">
            <v>kg</v>
          </cell>
          <cell r="C345" t="str">
            <v xml:space="preserve">Trompetas de 12 torones (tensionamiento)
</v>
          </cell>
          <cell r="D345">
            <v>43891.521288812371</v>
          </cell>
        </row>
        <row r="346">
          <cell r="A346" t="str">
            <v>B0015180</v>
          </cell>
          <cell r="B346" t="str">
            <v>m</v>
          </cell>
          <cell r="C346" t="str">
            <v xml:space="preserve">Tubería D=4´´ tipo pesado, E=2mm (baranda metálica)
</v>
          </cell>
          <cell r="D346">
            <v>52242.75</v>
          </cell>
        </row>
        <row r="347">
          <cell r="A347" t="str">
            <v>B0015230</v>
          </cell>
          <cell r="B347" t="str">
            <v>u</v>
          </cell>
          <cell r="C347" t="str">
            <v xml:space="preserve">Tubería de 10´´ PAA vaciado tremi de 4 mts
</v>
          </cell>
          <cell r="D347">
            <v>50896.321306110425</v>
          </cell>
        </row>
        <row r="348">
          <cell r="A348" t="str">
            <v>B0015233</v>
          </cell>
          <cell r="B348" t="str">
            <v>m</v>
          </cell>
          <cell r="C348" t="str">
            <v>Tubería de Plástico</v>
          </cell>
          <cell r="D348">
            <v>9633.754820572598</v>
          </cell>
        </row>
        <row r="349">
          <cell r="A349" t="str">
            <v>B0015190</v>
          </cell>
          <cell r="B349" t="str">
            <v>m</v>
          </cell>
          <cell r="C349" t="str">
            <v xml:space="preserve">Tubería en H de D=1/4´´, H=1.40m, A=0.20m (baranda metálica)
</v>
          </cell>
          <cell r="D349">
            <v>36014.302183426691</v>
          </cell>
        </row>
        <row r="350">
          <cell r="A350" t="str">
            <v>B0015200</v>
          </cell>
          <cell r="B350" t="str">
            <v>m</v>
          </cell>
          <cell r="C350" t="str">
            <v xml:space="preserve">Tubería Perforada en PVC de 2´´
</v>
          </cell>
          <cell r="D350">
            <v>18020.904848384045</v>
          </cell>
        </row>
        <row r="351">
          <cell r="A351" t="str">
            <v>B0015340</v>
          </cell>
          <cell r="B351" t="str">
            <v>m</v>
          </cell>
          <cell r="C351" t="str">
            <v>Tubería Petrolera 7´´</v>
          </cell>
          <cell r="D351">
            <v>99427.107050593957</v>
          </cell>
        </row>
        <row r="352">
          <cell r="A352" t="str">
            <v>B0015231</v>
          </cell>
          <cell r="B352" t="str">
            <v>m</v>
          </cell>
          <cell r="C352" t="str">
            <v xml:space="preserve">Tubería Pvc Alcantarillado D= 24´´ </v>
          </cell>
          <cell r="D352">
            <v>221141.85498603014</v>
          </cell>
        </row>
        <row r="353">
          <cell r="A353" t="str">
            <v>B0015232</v>
          </cell>
          <cell r="B353" t="str">
            <v>m</v>
          </cell>
          <cell r="C353" t="str">
            <v xml:space="preserve">Tubería Pvc Alcantarillado D= 36´´ </v>
          </cell>
          <cell r="D353">
            <v>567039.03839320957</v>
          </cell>
        </row>
        <row r="354">
          <cell r="A354" t="str">
            <v>B0015220</v>
          </cell>
          <cell r="B354" t="str">
            <v>m</v>
          </cell>
          <cell r="C354" t="str">
            <v xml:space="preserve">Tubería PVC de 1´´ (para escamas en concreto)
</v>
          </cell>
          <cell r="D354">
            <v>3406.3197704616568</v>
          </cell>
        </row>
        <row r="355">
          <cell r="A355" t="str">
            <v>B0015210</v>
          </cell>
          <cell r="B355" t="str">
            <v>m</v>
          </cell>
          <cell r="C355" t="str">
            <v>Tubería PVC RD21 de 1´´ (para anclajes)</v>
          </cell>
          <cell r="D355">
            <v>3205.1027915949267</v>
          </cell>
        </row>
        <row r="356">
          <cell r="A356" t="str">
            <v>B0015254</v>
          </cell>
          <cell r="B356" t="str">
            <v>m</v>
          </cell>
          <cell r="C356" t="str">
            <v>Tubo concreto clase C, D=0,25 m</v>
          </cell>
          <cell r="D356">
            <v>26734.451505648307</v>
          </cell>
        </row>
        <row r="357">
          <cell r="A357" t="str">
            <v>B0015240</v>
          </cell>
          <cell r="B357" t="str">
            <v>m</v>
          </cell>
          <cell r="C357" t="str">
            <v xml:space="preserve">Tubo concreto reforzado 900mm (tipo 1)
</v>
          </cell>
          <cell r="D357">
            <v>238898.96444005606</v>
          </cell>
        </row>
        <row r="358">
          <cell r="A358" t="str">
            <v>B0015250</v>
          </cell>
          <cell r="B358" t="str">
            <v>m</v>
          </cell>
          <cell r="C358" t="str">
            <v xml:space="preserve">Tubo concreto reforzado 900mm (tipo 2)
</v>
          </cell>
          <cell r="D358">
            <v>249822.0558336376</v>
          </cell>
        </row>
        <row r="359">
          <cell r="A359" t="str">
            <v>B0015260</v>
          </cell>
          <cell r="B359" t="str">
            <v>m</v>
          </cell>
          <cell r="C359" t="str">
            <v>Tubo concreto simple 450 mm</v>
          </cell>
          <cell r="D359">
            <v>75580.02623566275</v>
          </cell>
        </row>
        <row r="360">
          <cell r="A360" t="str">
            <v>B0015270</v>
          </cell>
          <cell r="B360" t="str">
            <v>m</v>
          </cell>
          <cell r="C360" t="str">
            <v>Tubo concreto simple 500 mm</v>
          </cell>
          <cell r="D360">
            <v>90241.343411504407</v>
          </cell>
        </row>
        <row r="361">
          <cell r="A361" t="str">
            <v>B0015280</v>
          </cell>
          <cell r="B361" t="str">
            <v>m</v>
          </cell>
          <cell r="C361" t="str">
            <v>Tubo concreto simple 600 mm</v>
          </cell>
          <cell r="D361">
            <v>113020.18681656633</v>
          </cell>
        </row>
        <row r="362">
          <cell r="A362" t="str">
            <v>B0015290</v>
          </cell>
          <cell r="B362" t="str">
            <v>m</v>
          </cell>
          <cell r="C362" t="str">
            <v>Tubo concreto simple 750 mm</v>
          </cell>
          <cell r="D362">
            <v>134712.40600976453</v>
          </cell>
        </row>
        <row r="363">
          <cell r="A363" t="str">
            <v>B0015300</v>
          </cell>
          <cell r="B363" t="str">
            <v>m</v>
          </cell>
          <cell r="C363" t="str">
            <v xml:space="preserve">Tubo corrugado de acero galvanizado MP-68
</v>
          </cell>
          <cell r="D363">
            <v>110734.40565698102</v>
          </cell>
        </row>
        <row r="364">
          <cell r="A364" t="str">
            <v>B0015360</v>
          </cell>
          <cell r="B364" t="str">
            <v>m</v>
          </cell>
          <cell r="C364" t="str">
            <v xml:space="preserve">Tubo metálico con recubrimiento bituminoso de lámina calibre 12 y diámetro de 60''
</v>
          </cell>
          <cell r="D364">
            <v>101581.97989937768</v>
          </cell>
        </row>
        <row r="365">
          <cell r="A365" t="str">
            <v>B0015304</v>
          </cell>
          <cell r="B365" t="str">
            <v>m</v>
          </cell>
          <cell r="C365" t="str">
            <v>Tubo metálico de alta resistencia</v>
          </cell>
          <cell r="D365">
            <v>46731.861678675908</v>
          </cell>
        </row>
        <row r="366">
          <cell r="A366" t="str">
            <v>B0015305</v>
          </cell>
          <cell r="B366" t="str">
            <v>m</v>
          </cell>
          <cell r="C366" t="str">
            <v>Tubo Metálico De Alta Resistencia</v>
          </cell>
          <cell r="D366">
            <v>45193.03189318419</v>
          </cell>
        </row>
        <row r="367">
          <cell r="A367" t="str">
            <v>B0015310</v>
          </cell>
          <cell r="B367" t="str">
            <v>u</v>
          </cell>
          <cell r="C367" t="str">
            <v xml:space="preserve">Tubo para cerramiento, calibre 16 de 2,7m (cerramientos en malla)
</v>
          </cell>
          <cell r="D367">
            <v>47187</v>
          </cell>
        </row>
        <row r="368">
          <cell r="A368" t="str">
            <v>B0015330</v>
          </cell>
          <cell r="B368" t="str">
            <v>u</v>
          </cell>
          <cell r="C368" t="str">
            <v>Unión en PVC D=2´´</v>
          </cell>
          <cell r="D368">
            <v>2975.5576020506437</v>
          </cell>
        </row>
        <row r="369">
          <cell r="A369" t="str">
            <v>B0015320</v>
          </cell>
          <cell r="B369" t="str">
            <v>u</v>
          </cell>
          <cell r="C369" t="str">
            <v xml:space="preserve">Unión en PVC RD21 de 1´´ (para anclajes)
</v>
          </cell>
          <cell r="D369">
            <v>1101.45</v>
          </cell>
        </row>
        <row r="370">
          <cell r="A370" t="str">
            <v>B0015334</v>
          </cell>
          <cell r="B370" t="str">
            <v>u</v>
          </cell>
          <cell r="C370" t="str">
            <v>Uniones especiales de alta resistencia para tubería</v>
          </cell>
          <cell r="D370">
            <v>28981.995510701359</v>
          </cell>
        </row>
        <row r="371">
          <cell r="A371" t="str">
            <v>B0015362</v>
          </cell>
          <cell r="B371" t="str">
            <v>u</v>
          </cell>
          <cell r="C371" t="str">
            <v>Uniones Especiales De Alta Resistencia Para Tubería</v>
          </cell>
          <cell r="D371">
            <v>26815.12881910694</v>
          </cell>
        </row>
        <row r="372">
          <cell r="A372" t="str">
            <v>B0015361</v>
          </cell>
          <cell r="B372" t="str">
            <v>kg</v>
          </cell>
          <cell r="C372" t="str">
            <v>Varilla 5/8</v>
          </cell>
          <cell r="D372">
            <v>3126.637181579988</v>
          </cell>
        </row>
      </sheetData>
      <sheetData sheetId="6">
        <row r="1">
          <cell r="A1" t="str">
            <v xml:space="preserve">INSTITUTO NACIONAL DE VÍAS
DIRECCIÓN TÉCNICA </v>
          </cell>
        </row>
        <row r="2">
          <cell r="A2" t="str">
            <v>TRANSPORTE</v>
          </cell>
        </row>
        <row r="6">
          <cell r="A6" t="str">
            <v>T0010031</v>
          </cell>
          <cell r="B6" t="str">
            <v>m3k</v>
          </cell>
          <cell r="C6" t="str">
            <v>Transporte de Material de Remoción</v>
          </cell>
          <cell r="D6">
            <v>710.90548834127685</v>
          </cell>
        </row>
        <row r="7">
          <cell r="A7" t="str">
            <v>T0010234</v>
          </cell>
          <cell r="B7" t="str">
            <v>m3k</v>
          </cell>
          <cell r="C7" t="str">
            <v xml:space="preserve">Transporte de Mezcla Abierta en Frio MAF-38 </v>
          </cell>
          <cell r="D7">
            <v>710.90548834127685</v>
          </cell>
        </row>
        <row r="8">
          <cell r="A8" t="str">
            <v>T0010272</v>
          </cell>
          <cell r="B8" t="str">
            <v>m3k</v>
          </cell>
          <cell r="C8" t="str">
            <v>Transporte de Mezcla densa en Caliente MDC-25</v>
          </cell>
          <cell r="D8">
            <v>710.90548834127685</v>
          </cell>
        </row>
        <row r="9">
          <cell r="A9" t="str">
            <v>T0010002</v>
          </cell>
          <cell r="B9" t="str">
            <v>tkm</v>
          </cell>
          <cell r="C9" t="str">
            <v>Transporte de agregado</v>
          </cell>
          <cell r="D9">
            <v>710.90548834127685</v>
          </cell>
        </row>
        <row r="10">
          <cell r="A10" t="str">
            <v>T0010400</v>
          </cell>
          <cell r="B10" t="str">
            <v>m3k</v>
          </cell>
          <cell r="C10" t="str">
            <v>Transporte de agregado pétreo</v>
          </cell>
          <cell r="D10">
            <v>710.90548834127685</v>
          </cell>
        </row>
        <row r="11">
          <cell r="A11" t="str">
            <v>T0010170</v>
          </cell>
          <cell r="B11" t="str">
            <v>m3k</v>
          </cell>
          <cell r="C11" t="str">
            <v>Transporte de agregado tipo LA-1</v>
          </cell>
          <cell r="D11">
            <v>710.90548834127685</v>
          </cell>
        </row>
        <row r="12">
          <cell r="A12" t="str">
            <v>T0010180</v>
          </cell>
          <cell r="B12" t="str">
            <v>m3k</v>
          </cell>
          <cell r="C12" t="str">
            <v>Transporte de agregado tipo LA-2</v>
          </cell>
          <cell r="D12">
            <v>710.90548834127685</v>
          </cell>
        </row>
        <row r="13">
          <cell r="A13" t="str">
            <v>T0010190</v>
          </cell>
          <cell r="B13" t="str">
            <v>m3k</v>
          </cell>
          <cell r="C13" t="str">
            <v>Transporte de agregado tipo LA-3</v>
          </cell>
          <cell r="D13">
            <v>710.90548834127685</v>
          </cell>
        </row>
        <row r="14">
          <cell r="A14" t="str">
            <v>T0010200</v>
          </cell>
          <cell r="B14" t="str">
            <v>m3k</v>
          </cell>
          <cell r="C14" t="str">
            <v>Transporte de agregado tipo LA-4</v>
          </cell>
          <cell r="D14">
            <v>710.90548834127685</v>
          </cell>
        </row>
        <row r="15">
          <cell r="A15" t="str">
            <v>T0010110</v>
          </cell>
          <cell r="B15" t="str">
            <v>m3k</v>
          </cell>
          <cell r="C15" t="str">
            <v>Transporte de agregados pétreos</v>
          </cell>
          <cell r="D15">
            <v>710.90548834127685</v>
          </cell>
        </row>
        <row r="16">
          <cell r="A16" t="str">
            <v>T0010003</v>
          </cell>
          <cell r="B16" t="str">
            <v>m3k</v>
          </cell>
          <cell r="C16" t="str">
            <v>Transporte de Arena</v>
          </cell>
          <cell r="D16">
            <v>710.90548834127685</v>
          </cell>
        </row>
        <row r="17">
          <cell r="A17" t="str">
            <v>T0010004</v>
          </cell>
          <cell r="B17" t="str">
            <v>m3k</v>
          </cell>
          <cell r="C17" t="str">
            <v>Transporte de arena</v>
          </cell>
          <cell r="D17">
            <v>710.90548834127685</v>
          </cell>
        </row>
        <row r="18">
          <cell r="A18" t="str">
            <v>T0010005</v>
          </cell>
          <cell r="B18" t="str">
            <v>m3k</v>
          </cell>
          <cell r="C18" t="str">
            <v>Transporte de arena lavada</v>
          </cell>
          <cell r="D18">
            <v>710.90548834127685</v>
          </cell>
        </row>
        <row r="19">
          <cell r="A19" t="str">
            <v>T0010007</v>
          </cell>
          <cell r="B19" t="str">
            <v>m3k</v>
          </cell>
          <cell r="C19" t="str">
            <v>Transporte de base</v>
          </cell>
          <cell r="D19">
            <v>710.90548834127685</v>
          </cell>
        </row>
        <row r="20">
          <cell r="A20" t="str">
            <v>T0015011</v>
          </cell>
          <cell r="B20" t="str">
            <v>m3k</v>
          </cell>
          <cell r="C20" t="str">
            <v>Transporte de Cemento Asfaltico Modificado Con Polímeros (Todos Los Tipos)</v>
          </cell>
          <cell r="D20">
            <v>710.90548834127685</v>
          </cell>
        </row>
        <row r="21">
          <cell r="A21" t="str">
            <v>T0010009</v>
          </cell>
          <cell r="B21" t="str">
            <v>m3k</v>
          </cell>
          <cell r="C21" t="str">
            <v>Transporte de concreto</v>
          </cell>
          <cell r="D21">
            <v>710.90548834127685</v>
          </cell>
        </row>
        <row r="22">
          <cell r="A22" t="str">
            <v>T0010401</v>
          </cell>
          <cell r="B22" t="str">
            <v>m3k</v>
          </cell>
          <cell r="C22" t="str">
            <v xml:space="preserve">Transporte de Concreto </v>
          </cell>
          <cell r="D22">
            <v>710.90548834127685</v>
          </cell>
        </row>
        <row r="23">
          <cell r="A23" t="str">
            <v>T0010019</v>
          </cell>
          <cell r="B23" t="str">
            <v>m3k</v>
          </cell>
          <cell r="C23" t="str">
            <v>Transporte de material crudo</v>
          </cell>
          <cell r="D23">
            <v>710.90548834127685</v>
          </cell>
        </row>
        <row r="24">
          <cell r="A24" t="str">
            <v>T0010033</v>
          </cell>
          <cell r="B24" t="str">
            <v>m3k</v>
          </cell>
          <cell r="C24" t="str">
            <v>Transporte de Material Crudo de Rio</v>
          </cell>
          <cell r="D24">
            <v>710.90548834127685</v>
          </cell>
        </row>
        <row r="25">
          <cell r="A25" t="str">
            <v>T0010010</v>
          </cell>
          <cell r="B25" t="str">
            <v>m3k</v>
          </cell>
          <cell r="C25" t="str">
            <v>Transporte de material de afirmado</v>
          </cell>
          <cell r="D25">
            <v>710.90548834127685</v>
          </cell>
        </row>
        <row r="26">
          <cell r="A26" t="str">
            <v>T0010018</v>
          </cell>
          <cell r="B26" t="str">
            <v>m3k</v>
          </cell>
          <cell r="C26" t="str">
            <v>Transporte de material de afirmado</v>
          </cell>
          <cell r="D26">
            <v>710.90548834127685</v>
          </cell>
        </row>
        <row r="27">
          <cell r="A27" t="str">
            <v>T0010089</v>
          </cell>
          <cell r="B27" t="str">
            <v>m3k</v>
          </cell>
          <cell r="C27" t="str">
            <v xml:space="preserve">Transporte de Material de Afirmado de la Zona </v>
          </cell>
          <cell r="D27">
            <v>710.90548834127685</v>
          </cell>
        </row>
        <row r="28">
          <cell r="A28" t="str">
            <v>T0010020</v>
          </cell>
          <cell r="B28" t="str">
            <v>m3k</v>
          </cell>
          <cell r="C28" t="str">
            <v>Transporte de material de base</v>
          </cell>
          <cell r="D28">
            <v>710.90548834127685</v>
          </cell>
        </row>
        <row r="29">
          <cell r="A29" t="str">
            <v>T0010023</v>
          </cell>
          <cell r="B29" t="str">
            <v>m3k</v>
          </cell>
          <cell r="C29" t="str">
            <v>Transporte de Material de Base</v>
          </cell>
          <cell r="D29">
            <v>710.90548834127685</v>
          </cell>
        </row>
        <row r="30">
          <cell r="A30" t="str">
            <v>T0010022</v>
          </cell>
          <cell r="B30" t="str">
            <v>m3k</v>
          </cell>
          <cell r="C30" t="str">
            <v>Transporte de material de cobertura</v>
          </cell>
          <cell r="D30">
            <v>710.90548834127685</v>
          </cell>
        </row>
        <row r="31">
          <cell r="A31" t="str">
            <v>T0010032</v>
          </cell>
          <cell r="B31" t="str">
            <v>m3k</v>
          </cell>
          <cell r="C31" t="str">
            <v>Transporte de material de demolición</v>
          </cell>
          <cell r="D31">
            <v>710.90548834127685</v>
          </cell>
        </row>
        <row r="32">
          <cell r="A32" t="str">
            <v>T0010025</v>
          </cell>
          <cell r="B32" t="str">
            <v>m3k</v>
          </cell>
          <cell r="C32" t="str">
            <v>Transporte de material de excavación</v>
          </cell>
          <cell r="D32">
            <v>710.90548834127685</v>
          </cell>
        </row>
        <row r="33">
          <cell r="A33" t="str">
            <v>T0010035</v>
          </cell>
          <cell r="B33" t="str">
            <v>m3k</v>
          </cell>
          <cell r="C33" t="str">
            <v>Transporte de material de excavación</v>
          </cell>
          <cell r="D33">
            <v>710.90548834127685</v>
          </cell>
        </row>
        <row r="34">
          <cell r="A34" t="str">
            <v>T0010036</v>
          </cell>
          <cell r="B34" t="str">
            <v>m3k</v>
          </cell>
          <cell r="C34" t="str">
            <v>Transporte de material de remoción</v>
          </cell>
          <cell r="D34">
            <v>710.90548834127685</v>
          </cell>
        </row>
        <row r="35">
          <cell r="A35" t="str">
            <v>T0010141</v>
          </cell>
          <cell r="B35" t="str">
            <v>m3k</v>
          </cell>
          <cell r="C35" t="str">
            <v>Transporte de Material de Solado y Atraque Tubería de Concreto Reforzado</v>
          </cell>
          <cell r="D35">
            <v>710.90548834127685</v>
          </cell>
        </row>
        <row r="36">
          <cell r="A36" t="str">
            <v>T0010470</v>
          </cell>
          <cell r="B36" t="str">
            <v>m3k</v>
          </cell>
          <cell r="C36" t="str">
            <v>Transporte de material de soldado y atraque</v>
          </cell>
          <cell r="D36">
            <v>710.90548834127685</v>
          </cell>
        </row>
        <row r="37">
          <cell r="A37" t="str">
            <v>T0010381</v>
          </cell>
          <cell r="B37" t="str">
            <v>m3k</v>
          </cell>
          <cell r="C37" t="str">
            <v xml:space="preserve">Transporte de material de Sub Base CBR=40% </v>
          </cell>
          <cell r="D37">
            <v>710.90548834127685</v>
          </cell>
        </row>
        <row r="38">
          <cell r="A38" t="str">
            <v>T0010030</v>
          </cell>
          <cell r="B38" t="str">
            <v>m3k</v>
          </cell>
          <cell r="C38" t="str">
            <v>Transporte de material de subbase</v>
          </cell>
          <cell r="D38">
            <v>710.90548834127685</v>
          </cell>
        </row>
        <row r="39">
          <cell r="A39" t="str">
            <v>T0010040</v>
          </cell>
          <cell r="B39" t="str">
            <v>tkm</v>
          </cell>
          <cell r="C39" t="str">
            <v>Transporte de material desmontado</v>
          </cell>
          <cell r="D39">
            <v>710.90548834127685</v>
          </cell>
        </row>
        <row r="40">
          <cell r="A40" t="str">
            <v>T0010028</v>
          </cell>
          <cell r="B40" t="str">
            <v>m3k</v>
          </cell>
          <cell r="C40" t="str">
            <v>Transporte de Material Drenante</v>
          </cell>
          <cell r="D40">
            <v>710.90548834127685</v>
          </cell>
        </row>
        <row r="41">
          <cell r="A41" t="str">
            <v>T0010027</v>
          </cell>
          <cell r="B41" t="str">
            <v>m3k</v>
          </cell>
          <cell r="C41" t="str">
            <v>Transporte de material filtrante</v>
          </cell>
          <cell r="D41">
            <v>710.90548834127685</v>
          </cell>
        </row>
        <row r="42">
          <cell r="A42" t="str">
            <v>T0010410</v>
          </cell>
          <cell r="B42" t="str">
            <v>m3k</v>
          </cell>
          <cell r="C42" t="str">
            <v>Transporte de material filtrante</v>
          </cell>
          <cell r="D42">
            <v>710.90548834127685</v>
          </cell>
        </row>
        <row r="43">
          <cell r="A43" t="str">
            <v>T0010006</v>
          </cell>
          <cell r="B43" t="str">
            <v>m3k</v>
          </cell>
          <cell r="C43" t="str">
            <v>Transporte de material fresado</v>
          </cell>
          <cell r="D43">
            <v>710.90548834127685</v>
          </cell>
        </row>
        <row r="44">
          <cell r="A44" t="str">
            <v>T0010390</v>
          </cell>
          <cell r="B44" t="str">
            <v>m3k</v>
          </cell>
          <cell r="C44" t="str">
            <v>Transporte de material fresado</v>
          </cell>
          <cell r="D44">
            <v>710.90548834127685</v>
          </cell>
        </row>
        <row r="45">
          <cell r="A45" t="str">
            <v>T0010039</v>
          </cell>
          <cell r="B45" t="str">
            <v>m3k</v>
          </cell>
          <cell r="C45" t="str">
            <v>Transporte de material granular</v>
          </cell>
          <cell r="D45">
            <v>710.90548834127685</v>
          </cell>
        </row>
        <row r="46">
          <cell r="A46" t="str">
            <v>T0010052</v>
          </cell>
          <cell r="B46" t="str">
            <v>m3k</v>
          </cell>
          <cell r="C46" t="str">
            <v>Transporte de material removido</v>
          </cell>
          <cell r="D46">
            <v>710.90548834127685</v>
          </cell>
        </row>
        <row r="47">
          <cell r="A47" t="str">
            <v>T0010062</v>
          </cell>
          <cell r="B47" t="str">
            <v>m3k</v>
          </cell>
          <cell r="C47" t="str">
            <v>Transporte de material seleccionado para relleno</v>
          </cell>
          <cell r="D47">
            <v>710.90548834127685</v>
          </cell>
        </row>
        <row r="48">
          <cell r="A48" t="str">
            <v>T0010044</v>
          </cell>
          <cell r="B48" t="str">
            <v>tkm</v>
          </cell>
          <cell r="C48" t="str">
            <v>Transporte de material trasladado</v>
          </cell>
          <cell r="D48">
            <v>710.90548834127685</v>
          </cell>
        </row>
        <row r="49">
          <cell r="A49" t="str">
            <v>T0010042</v>
          </cell>
          <cell r="B49" t="str">
            <v>m3k</v>
          </cell>
          <cell r="C49" t="str">
            <v>Transporte de material triturado</v>
          </cell>
          <cell r="D49">
            <v>710.90548834127685</v>
          </cell>
        </row>
        <row r="50">
          <cell r="A50" t="str">
            <v>T0010050</v>
          </cell>
          <cell r="B50" t="str">
            <v>m3k</v>
          </cell>
          <cell r="C50" t="str">
            <v>Transporte de material triturado para filtros</v>
          </cell>
          <cell r="D50">
            <v>710.90548834127685</v>
          </cell>
        </row>
        <row r="51">
          <cell r="A51" t="str">
            <v>T0010100</v>
          </cell>
          <cell r="B51" t="str">
            <v>m3t</v>
          </cell>
          <cell r="C51" t="str">
            <v>Transporte de materiales</v>
          </cell>
          <cell r="D51">
            <v>710.90548834127685</v>
          </cell>
        </row>
        <row r="52">
          <cell r="A52" t="str">
            <v>T0010101</v>
          </cell>
          <cell r="B52" t="str">
            <v>m3t</v>
          </cell>
          <cell r="C52" t="str">
            <v>Transporte de materiales</v>
          </cell>
          <cell r="D52">
            <v>710.90548834127685</v>
          </cell>
        </row>
        <row r="53">
          <cell r="A53" t="str">
            <v>T0010060</v>
          </cell>
          <cell r="B53" t="str">
            <v>m3k</v>
          </cell>
          <cell r="C53" t="str">
            <v>Transporte de materiales seleccionados</v>
          </cell>
          <cell r="D53">
            <v>710.90548834127685</v>
          </cell>
        </row>
        <row r="54">
          <cell r="A54" t="str">
            <v>T0010065</v>
          </cell>
          <cell r="B54" t="str">
            <v>m3k</v>
          </cell>
          <cell r="C54" t="str">
            <v>Transporte de mezcla</v>
          </cell>
          <cell r="D54">
            <v>710.90548834127685</v>
          </cell>
        </row>
        <row r="55">
          <cell r="A55" t="str">
            <v>T0010320</v>
          </cell>
          <cell r="B55" t="str">
            <v>m3k</v>
          </cell>
          <cell r="C55" t="str">
            <v>Transporte de mezcla abierta en caliente MAC-75</v>
          </cell>
          <cell r="D55">
            <v>710.90548834127685</v>
          </cell>
        </row>
        <row r="56">
          <cell r="A56" t="str">
            <v>T0010330</v>
          </cell>
          <cell r="B56" t="str">
            <v>m3k</v>
          </cell>
          <cell r="C56" t="str">
            <v>Transporte de mezcla abierta en caliente MAC-63</v>
          </cell>
          <cell r="D56">
            <v>710.90548834127685</v>
          </cell>
        </row>
        <row r="57">
          <cell r="A57" t="str">
            <v>T0010340</v>
          </cell>
          <cell r="B57" t="str">
            <v>m3k</v>
          </cell>
          <cell r="C57" t="str">
            <v>Transporte de mezcla abierta en caliente MAC-50</v>
          </cell>
          <cell r="D57">
            <v>710.90548834127685</v>
          </cell>
        </row>
        <row r="58">
          <cell r="A58" t="str">
            <v>T0010251</v>
          </cell>
          <cell r="B58" t="str">
            <v>m3k</v>
          </cell>
          <cell r="C58" t="str">
            <v>Transporte de Mezcla Abierta en Frio MAF-25</v>
          </cell>
          <cell r="D58">
            <v>710.90548834127685</v>
          </cell>
        </row>
        <row r="59">
          <cell r="A59" t="str">
            <v>T0010070</v>
          </cell>
          <cell r="B59" t="str">
            <v>m3k</v>
          </cell>
          <cell r="C59" t="str">
            <v>Transporte de mezcla de concreto</v>
          </cell>
          <cell r="D59">
            <v>710.90548834127685</v>
          </cell>
        </row>
        <row r="60">
          <cell r="A60" t="str">
            <v>T0010311</v>
          </cell>
          <cell r="B60" t="str">
            <v>m3k</v>
          </cell>
          <cell r="C60" t="str">
            <v>Transporte de Mezcla Densa en Caliente MDC-10</v>
          </cell>
          <cell r="D60">
            <v>710.90548834127685</v>
          </cell>
        </row>
        <row r="61">
          <cell r="A61" t="str">
            <v>T0010271</v>
          </cell>
          <cell r="B61" t="str">
            <v>m3k</v>
          </cell>
          <cell r="C61" t="str">
            <v>Transporte de Mezcla Densa en Caliente MDC-19</v>
          </cell>
          <cell r="D61">
            <v>710.90548834127685</v>
          </cell>
        </row>
        <row r="62">
          <cell r="A62" t="str">
            <v>T0010281</v>
          </cell>
          <cell r="B62" t="str">
            <v>m3k</v>
          </cell>
          <cell r="C62" t="str">
            <v>Transporte de Mezcla densa En Frio MDF-25</v>
          </cell>
          <cell r="D62">
            <v>710.90548834127685</v>
          </cell>
        </row>
        <row r="63">
          <cell r="A63" t="str">
            <v>T0010300</v>
          </cell>
          <cell r="B63" t="str">
            <v>m3k</v>
          </cell>
          <cell r="C63" t="str">
            <v>Transporte de mezcla densa MDC-0</v>
          </cell>
          <cell r="D63">
            <v>710.90548834127685</v>
          </cell>
        </row>
        <row r="64">
          <cell r="A64" t="str">
            <v>T0010270</v>
          </cell>
          <cell r="B64" t="str">
            <v>m3k</v>
          </cell>
          <cell r="C64" t="str">
            <v>Transporte de mezcla densa MDC-1</v>
          </cell>
          <cell r="D64">
            <v>710.90548834127685</v>
          </cell>
        </row>
        <row r="65">
          <cell r="A65" t="str">
            <v>T0010080</v>
          </cell>
          <cell r="B65" t="str">
            <v>m3k</v>
          </cell>
          <cell r="C65" t="str">
            <v>Transporte de mezcla densa mdc-2</v>
          </cell>
          <cell r="D65">
            <v>710.90548834127685</v>
          </cell>
        </row>
        <row r="66">
          <cell r="A66" t="str">
            <v>T0010280</v>
          </cell>
          <cell r="B66" t="str">
            <v>m3k</v>
          </cell>
          <cell r="C66" t="str">
            <v>Transporte de mezcla densa MDC-2</v>
          </cell>
          <cell r="D66">
            <v>710.90548834127685</v>
          </cell>
        </row>
        <row r="67">
          <cell r="A67" t="str">
            <v>T0010290</v>
          </cell>
          <cell r="B67" t="str">
            <v>m3k</v>
          </cell>
          <cell r="C67" t="str">
            <v>Transporte de mezcla densa MDC-3</v>
          </cell>
          <cell r="D67">
            <v>710.90548834127685</v>
          </cell>
        </row>
        <row r="68">
          <cell r="A68" t="str">
            <v>T0010229</v>
          </cell>
          <cell r="B68" t="str">
            <v>m3k</v>
          </cell>
          <cell r="C68" t="str">
            <v>Transporte de Mezcla Densa para Bacheo</v>
          </cell>
          <cell r="D68">
            <v>710.90548834127685</v>
          </cell>
        </row>
        <row r="69">
          <cell r="A69" t="str">
            <v>T0010370</v>
          </cell>
          <cell r="B69" t="str">
            <v>m3k</v>
          </cell>
          <cell r="C69" t="str">
            <v>Transporte de mezcla discontinua en caliente tipo F-13</v>
          </cell>
          <cell r="D69">
            <v>710.90548834127685</v>
          </cell>
        </row>
        <row r="70">
          <cell r="A70" t="str">
            <v>T0010380</v>
          </cell>
          <cell r="B70" t="str">
            <v>m3k</v>
          </cell>
          <cell r="C70" t="str">
            <v>Transporte de mezcla discontinua en caliente tipo F-10</v>
          </cell>
          <cell r="D70">
            <v>710.90548834127685</v>
          </cell>
        </row>
        <row r="71">
          <cell r="A71" t="str">
            <v>T0010350</v>
          </cell>
          <cell r="B71" t="str">
            <v>m3k</v>
          </cell>
          <cell r="C71" t="str">
            <v>Transporte de mezcla discontinua en caliente tipo M-13</v>
          </cell>
          <cell r="D71">
            <v>710.90548834127685</v>
          </cell>
        </row>
        <row r="72">
          <cell r="A72" t="str">
            <v>T0010360</v>
          </cell>
          <cell r="B72" t="str">
            <v>m3k</v>
          </cell>
          <cell r="C72" t="str">
            <v>Transporte de mezcla discontinua en caliente tipo M-10</v>
          </cell>
          <cell r="D72">
            <v>710.90548834127685</v>
          </cell>
        </row>
        <row r="73">
          <cell r="A73" t="str">
            <v>T0010233</v>
          </cell>
          <cell r="B73" t="str">
            <v>m3k</v>
          </cell>
          <cell r="C73" t="str">
            <v>Transporte de Mezcla en Frio  MAF-19</v>
          </cell>
          <cell r="D73">
            <v>710.90548834127685</v>
          </cell>
        </row>
        <row r="74">
          <cell r="A74" t="str">
            <v>T0010232</v>
          </cell>
          <cell r="B74" t="str">
            <v>m3k</v>
          </cell>
          <cell r="C74" t="str">
            <v>Transporte de Mezcla en Frio DMF-19</v>
          </cell>
          <cell r="D74">
            <v>710.90548834127685</v>
          </cell>
        </row>
        <row r="75">
          <cell r="A75" t="str">
            <v>T0010231</v>
          </cell>
          <cell r="B75" t="str">
            <v>m3k</v>
          </cell>
          <cell r="C75" t="str">
            <v>Transporte de Mezcla en Frio MDF-38</v>
          </cell>
          <cell r="D75">
            <v>710.90548834127685</v>
          </cell>
        </row>
        <row r="76">
          <cell r="A76" t="str">
            <v>T0010310</v>
          </cell>
          <cell r="B76" t="str">
            <v>m3k</v>
          </cell>
          <cell r="C76" t="str">
            <v>Transporte de mezcla gruesa en Caliente MGC</v>
          </cell>
          <cell r="D76">
            <v>710.90548834127685</v>
          </cell>
        </row>
        <row r="77">
          <cell r="A77" t="str">
            <v>T0010240</v>
          </cell>
          <cell r="B77" t="str">
            <v>m3k</v>
          </cell>
          <cell r="C77" t="str">
            <v>Transporte de mezcla MAF-1</v>
          </cell>
          <cell r="D77">
            <v>710.90548834127685</v>
          </cell>
        </row>
        <row r="78">
          <cell r="A78" t="str">
            <v>T0010250</v>
          </cell>
          <cell r="B78" t="str">
            <v>m3k</v>
          </cell>
          <cell r="C78" t="str">
            <v>Transporte de mezcla MAF-2</v>
          </cell>
          <cell r="D78">
            <v>710.90548834127685</v>
          </cell>
        </row>
        <row r="79">
          <cell r="A79" t="str">
            <v>T0010260</v>
          </cell>
          <cell r="B79" t="str">
            <v>m3k</v>
          </cell>
          <cell r="C79" t="str">
            <v>Transporte de mezcla MAF-3</v>
          </cell>
          <cell r="D79">
            <v>710.90548834127685</v>
          </cell>
        </row>
        <row r="80">
          <cell r="A80" t="str">
            <v>T0010210</v>
          </cell>
          <cell r="B80" t="str">
            <v>m3k</v>
          </cell>
          <cell r="C80" t="str">
            <v>Transporte de mezcla MDF-1</v>
          </cell>
          <cell r="D80">
            <v>710.90548834127685</v>
          </cell>
        </row>
        <row r="81">
          <cell r="A81" t="str">
            <v>T0010220</v>
          </cell>
          <cell r="B81" t="str">
            <v>m3k</v>
          </cell>
          <cell r="C81" t="str">
            <v>Transporte de mezcla MDF-2</v>
          </cell>
          <cell r="D81">
            <v>710.90548834127685</v>
          </cell>
        </row>
        <row r="82">
          <cell r="A82" t="str">
            <v>T0010230</v>
          </cell>
          <cell r="B82" t="str">
            <v>m3k</v>
          </cell>
          <cell r="C82" t="str">
            <v>Transporte de mezcla MDF-3</v>
          </cell>
          <cell r="D82">
            <v>710.90548834127685</v>
          </cell>
        </row>
        <row r="83">
          <cell r="A83" t="str">
            <v>T0010211</v>
          </cell>
          <cell r="B83" t="str">
            <v>m3k</v>
          </cell>
          <cell r="C83" t="str">
            <v>Transporte de Mezcla Semi- Densa en Caliente MSC-19</v>
          </cell>
          <cell r="D83">
            <v>710.90548834127685</v>
          </cell>
        </row>
        <row r="84">
          <cell r="A84" t="str">
            <v>T0010090</v>
          </cell>
          <cell r="B84" t="str">
            <v>m3k</v>
          </cell>
          <cell r="C84" t="str">
            <v>Transporte de piedra</v>
          </cell>
          <cell r="D84">
            <v>710.90548834127685</v>
          </cell>
        </row>
        <row r="85">
          <cell r="A85" t="str">
            <v>T0010091</v>
          </cell>
          <cell r="B85" t="str">
            <v>m3k</v>
          </cell>
          <cell r="C85" t="str">
            <v>Transporte de piedra para Ciclópeo</v>
          </cell>
          <cell r="D85">
            <v>710.90548834127685</v>
          </cell>
        </row>
        <row r="86">
          <cell r="A86" t="str">
            <v>T0010092</v>
          </cell>
          <cell r="B86" t="str">
            <v>m3t</v>
          </cell>
          <cell r="C86" t="str">
            <v>Transporte de piedra para ciclópeo</v>
          </cell>
          <cell r="D86">
            <v>710.90548834127685</v>
          </cell>
        </row>
        <row r="87">
          <cell r="A87" t="str">
            <v>T0010094</v>
          </cell>
          <cell r="B87" t="str">
            <v>m3k</v>
          </cell>
          <cell r="C87" t="str">
            <v>Transporte de piedra para gaviones</v>
          </cell>
          <cell r="D87">
            <v>710.90548834127685</v>
          </cell>
        </row>
        <row r="88">
          <cell r="A88" t="str">
            <v>T0010095</v>
          </cell>
          <cell r="B88" t="str">
            <v>m3k</v>
          </cell>
          <cell r="C88" t="str">
            <v>Transporte de piedra para gaviones</v>
          </cell>
          <cell r="D88">
            <v>710.90548834127685</v>
          </cell>
        </row>
        <row r="89">
          <cell r="A89" t="str">
            <v>T0010015</v>
          </cell>
          <cell r="B89" t="str">
            <v>m3k</v>
          </cell>
          <cell r="C89" t="str">
            <v>Transporte fibra o mulch hidráulico</v>
          </cell>
          <cell r="D89">
            <v>710.90548834127685</v>
          </cell>
        </row>
        <row r="90">
          <cell r="A90" t="str">
            <v>T001028</v>
          </cell>
          <cell r="B90" t="str">
            <v>m3k</v>
          </cell>
          <cell r="C90" t="str">
            <v>Transporte material de Sub Base procesado en planta</v>
          </cell>
          <cell r="D90">
            <v>710.90548834127685</v>
          </cell>
        </row>
        <row r="91">
          <cell r="A91" t="str">
            <v>T0010016</v>
          </cell>
          <cell r="B91" t="str">
            <v>m3k</v>
          </cell>
          <cell r="C91" t="str">
            <v>Transporte tierra abonada</v>
          </cell>
          <cell r="D91">
            <v>710.90548834127685</v>
          </cell>
        </row>
        <row r="92">
          <cell r="A92" t="str">
            <v>T0010038</v>
          </cell>
          <cell r="B92" t="str">
            <v>m3k</v>
          </cell>
          <cell r="C92" t="str">
            <v>Trasporte de material Remoción de Postes</v>
          </cell>
          <cell r="D92">
            <v>710.90548834127685</v>
          </cell>
        </row>
        <row r="93">
          <cell r="A93" t="str">
            <v>T0015012</v>
          </cell>
          <cell r="B93" t="str">
            <v>km</v>
          </cell>
          <cell r="C93" t="str">
            <v>Equipo de Transporte (Camiones Grúas</v>
          </cell>
          <cell r="D93">
            <v>54.738059526460454</v>
          </cell>
        </row>
        <row r="94">
          <cell r="A94" t="str">
            <v>T0010440</v>
          </cell>
          <cell r="B94" t="str">
            <v>u</v>
          </cell>
          <cell r="C94" t="str">
            <v>Pasajes aéreos</v>
          </cell>
          <cell r="D94">
            <v>300000</v>
          </cell>
        </row>
        <row r="95">
          <cell r="A95" t="str">
            <v>T0010001</v>
          </cell>
          <cell r="B95" t="str">
            <v>tkm</v>
          </cell>
          <cell r="C95" t="str">
            <v>Transporte de acero</v>
          </cell>
          <cell r="D95">
            <v>0.42420225740547401</v>
          </cell>
        </row>
        <row r="96">
          <cell r="A96" t="str">
            <v>T0010011</v>
          </cell>
          <cell r="B96" t="str">
            <v>m3k</v>
          </cell>
          <cell r="C96" t="str">
            <v>Transporte de Adoquín e=8cm</v>
          </cell>
          <cell r="D96">
            <v>980.98435263221302</v>
          </cell>
        </row>
        <row r="97">
          <cell r="A97" t="str">
            <v>T0010053</v>
          </cell>
          <cell r="B97" t="str">
            <v>m3k</v>
          </cell>
          <cell r="C97" t="str">
            <v>Transporte de barrera de seguridad</v>
          </cell>
          <cell r="D97">
            <v>804.64348850972817</v>
          </cell>
        </row>
        <row r="98">
          <cell r="A98" t="str">
            <v>T0010008</v>
          </cell>
          <cell r="B98" t="str">
            <v>u</v>
          </cell>
          <cell r="C98" t="str">
            <v>Transporte de defensa</v>
          </cell>
          <cell r="D98">
            <v>22665.896497836387</v>
          </cell>
        </row>
        <row r="99">
          <cell r="A99" t="str">
            <v>T0010021</v>
          </cell>
          <cell r="B99" t="str">
            <v>m3k</v>
          </cell>
          <cell r="C99" t="str">
            <v>Transporte de Defensa Metálica</v>
          </cell>
          <cell r="D99">
            <v>1040.0155938159587</v>
          </cell>
        </row>
        <row r="100">
          <cell r="A100" t="str">
            <v>T0010120</v>
          </cell>
          <cell r="B100" t="str">
            <v>m3t</v>
          </cell>
          <cell r="C100" t="str">
            <v>Transporte de emulsión</v>
          </cell>
          <cell r="D100">
            <v>1070.6121124315705</v>
          </cell>
        </row>
        <row r="101">
          <cell r="A101" t="str">
            <v>T0010420</v>
          </cell>
          <cell r="B101" t="str">
            <v>m3k</v>
          </cell>
          <cell r="C101" t="str">
            <v>Transporte de equipos</v>
          </cell>
          <cell r="D101">
            <v>5423.9148914782945</v>
          </cell>
        </row>
        <row r="102">
          <cell r="A102" t="str">
            <v>T0010421</v>
          </cell>
          <cell r="B102" t="str">
            <v>g</v>
          </cell>
          <cell r="C102" t="str">
            <v>Transporte de Equipos para Prueba (1)</v>
          </cell>
          <cell r="D102">
            <v>132695.32256733844</v>
          </cell>
        </row>
        <row r="103">
          <cell r="A103" t="str">
            <v>T0010162</v>
          </cell>
          <cell r="B103" t="str">
            <v>kgk</v>
          </cell>
          <cell r="C103" t="str">
            <v>Transporte de estructura metálica (En Obra)</v>
          </cell>
          <cell r="D103">
            <v>0.64</v>
          </cell>
        </row>
        <row r="104">
          <cell r="A104" t="str">
            <v>T0010160</v>
          </cell>
          <cell r="B104" t="str">
            <v>kgk</v>
          </cell>
          <cell r="C104" t="str">
            <v xml:space="preserve">Transporte de estructuras metálicas </v>
          </cell>
          <cell r="D104">
            <v>0.42420225740547401</v>
          </cell>
        </row>
        <row r="105">
          <cell r="A105" t="str">
            <v>T0010037</v>
          </cell>
          <cell r="B105" t="str">
            <v>m3k</v>
          </cell>
          <cell r="C105" t="str">
            <v>Transporte de material proveniente de la excavación incluyendo botadero</v>
          </cell>
          <cell r="D105">
            <v>2552.3738862805708</v>
          </cell>
        </row>
        <row r="106">
          <cell r="A106" t="str">
            <v>T0010460</v>
          </cell>
          <cell r="B106" t="str">
            <v>u</v>
          </cell>
          <cell r="C106" t="str">
            <v>Transporte de personal de montaje</v>
          </cell>
          <cell r="D106">
            <v>130200</v>
          </cell>
        </row>
        <row r="107">
          <cell r="A107" t="str">
            <v>T0010088</v>
          </cell>
          <cell r="B107" t="str">
            <v>m3k</v>
          </cell>
          <cell r="C107" t="str">
            <v>Transporte de poste de madera</v>
          </cell>
          <cell r="D107">
            <v>1228.22</v>
          </cell>
        </row>
        <row r="108">
          <cell r="A108" t="str">
            <v>T0010029</v>
          </cell>
          <cell r="B108" t="str">
            <v>m3k</v>
          </cell>
          <cell r="C108" t="str">
            <v>Transporte de Remoción de Ductos de Servicios existentes.</v>
          </cell>
          <cell r="D108">
            <v>1041.5999999999999</v>
          </cell>
        </row>
        <row r="109">
          <cell r="A109" t="str">
            <v>T0010026</v>
          </cell>
          <cell r="B109" t="str">
            <v>m3k</v>
          </cell>
          <cell r="C109" t="str">
            <v>Transporte de Sección Final</v>
          </cell>
          <cell r="D109">
            <v>867.8703898127601</v>
          </cell>
        </row>
        <row r="110">
          <cell r="A110" t="str">
            <v>T0010430</v>
          </cell>
          <cell r="B110" t="str">
            <v>m3k</v>
          </cell>
          <cell r="C110" t="str">
            <v>Transporte de tablestacas</v>
          </cell>
          <cell r="D110">
            <v>869.02259429349795</v>
          </cell>
        </row>
        <row r="111">
          <cell r="A111" t="str">
            <v>T0010114</v>
          </cell>
          <cell r="B111" t="str">
            <v>m3t</v>
          </cell>
          <cell r="C111" t="str">
            <v>Transporte de tubería</v>
          </cell>
          <cell r="D111">
            <v>853.94829975081143</v>
          </cell>
        </row>
        <row r="112">
          <cell r="A112" t="str">
            <v>T0010115</v>
          </cell>
          <cell r="B112" t="str">
            <v>kgk</v>
          </cell>
          <cell r="C112" t="str">
            <v>Transporte de Tubería de Concreto Reforzado</v>
          </cell>
          <cell r="D112">
            <v>2.8663283766131005</v>
          </cell>
        </row>
        <row r="113">
          <cell r="A113" t="str">
            <v>T0010150</v>
          </cell>
          <cell r="B113" t="str">
            <v>m3t</v>
          </cell>
          <cell r="C113" t="str">
            <v>Transporte de tubería pvc de 33 pulgadas</v>
          </cell>
          <cell r="D113">
            <v>730.21823828209347</v>
          </cell>
        </row>
        <row r="114">
          <cell r="A114" t="str">
            <v>T0010450</v>
          </cell>
          <cell r="B114" t="str">
            <v>u</v>
          </cell>
          <cell r="C114" t="str">
            <v>Transporte de tubos. celdas, etc.</v>
          </cell>
          <cell r="D114">
            <v>1098249.9832419262</v>
          </cell>
        </row>
        <row r="115">
          <cell r="A115" t="str">
            <v>T0010140</v>
          </cell>
          <cell r="B115" t="str">
            <v>u</v>
          </cell>
          <cell r="C115" t="str">
            <v>Transporte incluyendo el botadero y conformación del material</v>
          </cell>
          <cell r="D115">
            <v>922.25</v>
          </cell>
        </row>
        <row r="116">
          <cell r="A116" t="str">
            <v>T0010034</v>
          </cell>
          <cell r="B116" t="str">
            <v>m3k</v>
          </cell>
          <cell r="C116" t="str">
            <v>Transporte sección de Tope</v>
          </cell>
          <cell r="D116">
            <v>19.899748742132399</v>
          </cell>
        </row>
        <row r="117">
          <cell r="A117" t="str">
            <v>T0010081</v>
          </cell>
          <cell r="B117" t="str">
            <v>u</v>
          </cell>
          <cell r="C117" t="str">
            <v>Trasporte de Torre</v>
          </cell>
          <cell r="D117">
            <v>516460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FORMATO MODELO"/>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0.1P"/>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1P"/>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
      <sheetName val="441.4P"/>
      <sheetName val="450.1"/>
      <sheetName val="450.1P"/>
      <sheetName val="450.2"/>
      <sheetName val="450.2P"/>
      <sheetName val="450.3"/>
      <sheetName val="450.3P"/>
      <sheetName val="450.4"/>
      <sheetName val="450.4P"/>
      <sheetName val="450.5"/>
      <sheetName val="450.5P"/>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1P"/>
      <sheetName val="622.2"/>
      <sheetName val="622.3"/>
      <sheetName val="622.4"/>
      <sheetName val="622.5"/>
      <sheetName val="623.1"/>
      <sheetName val="623.2"/>
      <sheetName val="630.1"/>
      <sheetName val="630.2"/>
      <sheetName val="630.3"/>
      <sheetName val="630.4"/>
      <sheetName val="630.5"/>
      <sheetName val="630.6"/>
      <sheetName val="630.7"/>
      <sheetName val="631.P"/>
      <sheetName val="632.1"/>
      <sheetName val="632.2"/>
      <sheetName val="640.1"/>
      <sheetName val="640.2"/>
      <sheetName val="641.1"/>
      <sheetName val="641.2"/>
      <sheetName val="642.1"/>
      <sheetName val="642.2"/>
      <sheetName val="642.2P"/>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2P"/>
      <sheetName val="810.3"/>
      <sheetName val="811.1"/>
      <sheetName val="811.2"/>
      <sheetName val="812.1"/>
      <sheetName val="820.1"/>
      <sheetName val="820.1.2"/>
      <sheetName val="900.1"/>
      <sheetName val="900.2"/>
      <sheetName val="900.3"/>
    </sheetNames>
    <sheetDataSet>
      <sheetData sheetId="0"/>
      <sheetData sheetId="1"/>
      <sheetData sheetId="2"/>
      <sheetData sheetId="3">
        <row r="8">
          <cell r="A8" t="str">
            <v>A0100130</v>
          </cell>
          <cell r="B8" t="str">
            <v>día</v>
          </cell>
          <cell r="C8" t="str">
            <v>Armador</v>
          </cell>
          <cell r="D8">
            <v>44340.48944806894</v>
          </cell>
        </row>
        <row r="9">
          <cell r="A9" t="str">
            <v>A0100150</v>
          </cell>
          <cell r="B9" t="str">
            <v>día</v>
          </cell>
          <cell r="C9" t="str">
            <v>Ayudante</v>
          </cell>
          <cell r="D9">
            <v>29457.423394733087</v>
          </cell>
        </row>
        <row r="10">
          <cell r="A10" t="str">
            <v>A0010010</v>
          </cell>
          <cell r="B10" t="str">
            <v>día</v>
          </cell>
          <cell r="C10" t="str">
            <v>Cadenero</v>
          </cell>
          <cell r="D10">
            <v>37603.538856128536</v>
          </cell>
        </row>
        <row r="11">
          <cell r="A11" t="str">
            <v>A0100181</v>
          </cell>
          <cell r="B11" t="str">
            <v>día</v>
          </cell>
          <cell r="C11" t="str">
            <v>Calculista</v>
          </cell>
          <cell r="D11">
            <v>154502.64947342174</v>
          </cell>
        </row>
        <row r="12">
          <cell r="A12" t="str">
            <v>A0100140</v>
          </cell>
          <cell r="B12" t="str">
            <v>día</v>
          </cell>
          <cell r="C12" t="str">
            <v>Cortador</v>
          </cell>
          <cell r="D12">
            <v>42685.286947755623</v>
          </cell>
        </row>
        <row r="13">
          <cell r="A13" t="str">
            <v>A0100010</v>
          </cell>
          <cell r="B13" t="str">
            <v>día</v>
          </cell>
          <cell r="C13" t="str">
            <v>Cuadrilla de desmontaje (10 personas)</v>
          </cell>
          <cell r="D13">
            <v>332177.0960057606</v>
          </cell>
        </row>
        <row r="14">
          <cell r="A14" t="str">
            <v>A0100180</v>
          </cell>
          <cell r="B14" t="str">
            <v>día</v>
          </cell>
          <cell r="C14" t="str">
            <v>Cuadrilla de fabricación</v>
          </cell>
          <cell r="D14">
            <v>181630.86741319305</v>
          </cell>
        </row>
        <row r="15">
          <cell r="A15" t="str">
            <v>A0041004</v>
          </cell>
          <cell r="B15" t="str">
            <v>día</v>
          </cell>
          <cell r="C15" t="str">
            <v>Cuadrilla de Un Oficial y (2) Obreros.</v>
          </cell>
          <cell r="D15">
            <v>115419.54264087006</v>
          </cell>
        </row>
        <row r="16">
          <cell r="A16" t="str">
            <v>A0041006</v>
          </cell>
          <cell r="B16" t="str">
            <v>día</v>
          </cell>
          <cell r="C16" t="str">
            <v>Cuadrilla de un oficial y (4) Obreros.</v>
          </cell>
          <cell r="D16">
            <v>175474.74377606504</v>
          </cell>
        </row>
        <row r="17">
          <cell r="A17" t="str">
            <v>A0100170</v>
          </cell>
          <cell r="B17" t="str">
            <v>día</v>
          </cell>
          <cell r="C17" t="str">
            <v>Dibujante</v>
          </cell>
          <cell r="D17">
            <v>42800</v>
          </cell>
        </row>
        <row r="18">
          <cell r="A18" t="str">
            <v>A0100182</v>
          </cell>
          <cell r="B18" t="str">
            <v>día</v>
          </cell>
          <cell r="C18" t="str">
            <v>Dibujante 2</v>
          </cell>
          <cell r="D18">
            <v>64200</v>
          </cell>
        </row>
        <row r="19">
          <cell r="A19" t="str">
            <v>A0100120</v>
          </cell>
          <cell r="B19" t="str">
            <v>u</v>
          </cell>
          <cell r="C19" t="str">
            <v>Estudios, análisis e informes</v>
          </cell>
          <cell r="D19">
            <v>1605000</v>
          </cell>
        </row>
        <row r="20">
          <cell r="A20" t="str">
            <v>A0100070</v>
          </cell>
          <cell r="B20" t="str">
            <v>día</v>
          </cell>
          <cell r="C20" t="str">
            <v>Ingeniero de montaje y prueba</v>
          </cell>
          <cell r="D20">
            <v>155150</v>
          </cell>
        </row>
        <row r="21">
          <cell r="A21" t="str">
            <v>A0100069</v>
          </cell>
          <cell r="B21" t="str">
            <v>día</v>
          </cell>
          <cell r="C21" t="str">
            <v>Ingeniero de Montaje y Prueba Pilote (1)</v>
          </cell>
          <cell r="D21">
            <v>165850</v>
          </cell>
        </row>
        <row r="22">
          <cell r="A22" t="str">
            <v>A0100082</v>
          </cell>
          <cell r="B22" t="str">
            <v>día</v>
          </cell>
          <cell r="C22" t="str">
            <v>Ingeniero Especialista prueba de  integridad</v>
          </cell>
          <cell r="D22">
            <v>247437.5</v>
          </cell>
        </row>
        <row r="23">
          <cell r="A23" t="str">
            <v>A0100071</v>
          </cell>
          <cell r="B23" t="str">
            <v>día</v>
          </cell>
          <cell r="C23" t="str">
            <v xml:space="preserve">Ingeniero Geotecnista </v>
          </cell>
          <cell r="D23">
            <v>247437.5</v>
          </cell>
        </row>
        <row r="24">
          <cell r="A24" t="str">
            <v>A0100020</v>
          </cell>
          <cell r="B24" t="str">
            <v>día</v>
          </cell>
          <cell r="C24" t="str">
            <v>Ingeniero supervisor</v>
          </cell>
          <cell r="D24">
            <v>152102.89650979609</v>
          </cell>
        </row>
        <row r="25">
          <cell r="A25" t="str">
            <v>A0100080</v>
          </cell>
          <cell r="B25" t="str">
            <v>día</v>
          </cell>
          <cell r="C25" t="str">
            <v>Ingeniero supervisor y director de prueba</v>
          </cell>
          <cell r="D25">
            <v>247437.5</v>
          </cell>
        </row>
        <row r="26">
          <cell r="A26" t="str">
            <v>A0100081</v>
          </cell>
          <cell r="B26" t="str">
            <v>día</v>
          </cell>
          <cell r="C26" t="str">
            <v>Ingeniero Supervisor y Director de Prueba Pilote</v>
          </cell>
          <cell r="D26">
            <v>247437.5</v>
          </cell>
        </row>
        <row r="27">
          <cell r="A27" t="str">
            <v>A0100160</v>
          </cell>
          <cell r="B27" t="str">
            <v>día</v>
          </cell>
          <cell r="C27" t="str">
            <v>Inspector</v>
          </cell>
          <cell r="D27">
            <v>49487.5</v>
          </cell>
        </row>
        <row r="28">
          <cell r="A28" t="str">
            <v>A0020010</v>
          </cell>
          <cell r="B28" t="str">
            <v>día</v>
          </cell>
          <cell r="C28" t="str">
            <v>Inspector de fabricación y montaje</v>
          </cell>
          <cell r="D28">
            <v>64293.335721496653</v>
          </cell>
        </row>
        <row r="29">
          <cell r="A29" t="str">
            <v>A0041008</v>
          </cell>
          <cell r="B29" t="str">
            <v>día</v>
          </cell>
          <cell r="C29" t="str">
            <v xml:space="preserve">Ítem de un oficial y un Obrero.
</v>
          </cell>
          <cell r="D29">
            <v>80646.226173287592</v>
          </cell>
        </row>
        <row r="30">
          <cell r="A30" t="str">
            <v>A0100030</v>
          </cell>
          <cell r="B30" t="str">
            <v>día</v>
          </cell>
          <cell r="C30" t="str">
            <v>Maestro</v>
          </cell>
          <cell r="D30">
            <v>79180</v>
          </cell>
        </row>
        <row r="31">
          <cell r="A31" t="str">
            <v>A0030100</v>
          </cell>
          <cell r="B31" t="str">
            <v>día</v>
          </cell>
          <cell r="C31" t="str">
            <v>Obrero (10)</v>
          </cell>
          <cell r="D31">
            <v>301271.18870305835</v>
          </cell>
        </row>
        <row r="32">
          <cell r="A32" t="str">
            <v>A0030020</v>
          </cell>
          <cell r="B32" t="str">
            <v>día</v>
          </cell>
          <cell r="C32" t="str">
            <v>Obrero (2)</v>
          </cell>
          <cell r="D32">
            <v>57494.79867942421</v>
          </cell>
        </row>
        <row r="33">
          <cell r="A33" t="str">
            <v>A0030030</v>
          </cell>
          <cell r="B33" t="str">
            <v>día</v>
          </cell>
          <cell r="C33" t="str">
            <v>Obrero (3)</v>
          </cell>
          <cell r="D33">
            <v>85554.123967960419</v>
          </cell>
        </row>
        <row r="34">
          <cell r="A34" t="str">
            <v>A0030040</v>
          </cell>
          <cell r="B34" t="str">
            <v>día</v>
          </cell>
          <cell r="C34" t="str">
            <v>Obrero (4)</v>
          </cell>
          <cell r="D34">
            <v>113899.13057747959</v>
          </cell>
        </row>
        <row r="35">
          <cell r="A35" t="str">
            <v>A0030050</v>
          </cell>
          <cell r="B35" t="str">
            <v>día</v>
          </cell>
          <cell r="C35" t="str">
            <v>Obrero (5)</v>
          </cell>
          <cell r="D35">
            <v>146412.89186663198</v>
          </cell>
        </row>
        <row r="36">
          <cell r="A36" t="str">
            <v>A0030060</v>
          </cell>
          <cell r="B36" t="str">
            <v>día</v>
          </cell>
          <cell r="C36" t="str">
            <v>Obrero (6)</v>
          </cell>
          <cell r="D36">
            <v>170581.79499196686</v>
          </cell>
        </row>
        <row r="37">
          <cell r="A37" t="str">
            <v>A0030070</v>
          </cell>
          <cell r="B37" t="str">
            <v>día</v>
          </cell>
          <cell r="C37" t="str">
            <v>Obrero (7)</v>
          </cell>
          <cell r="D37">
            <v>198921.52850792688</v>
          </cell>
        </row>
        <row r="38">
          <cell r="A38" t="str">
            <v>A0030080</v>
          </cell>
          <cell r="B38" t="str">
            <v>día</v>
          </cell>
          <cell r="C38" t="str">
            <v>Obrero (8)</v>
          </cell>
          <cell r="D38">
            <v>227260.65585207017</v>
          </cell>
        </row>
        <row r="39">
          <cell r="A39" t="str">
            <v>A0030090</v>
          </cell>
          <cell r="B39" t="str">
            <v>día</v>
          </cell>
          <cell r="C39" t="str">
            <v>Obrero (9)</v>
          </cell>
          <cell r="D39">
            <v>255599.4146224251</v>
          </cell>
        </row>
        <row r="40">
          <cell r="A40" t="str">
            <v>A0100060</v>
          </cell>
          <cell r="B40" t="str">
            <v>día</v>
          </cell>
          <cell r="C40" t="str">
            <v>Obrero (prueba de carga)</v>
          </cell>
          <cell r="D40">
            <v>34097.203336509352</v>
          </cell>
        </row>
        <row r="41">
          <cell r="A41" t="str">
            <v>A0030120</v>
          </cell>
          <cell r="B41" t="str">
            <v>día</v>
          </cell>
          <cell r="C41" t="str">
            <v>Obreros de incado (2)</v>
          </cell>
          <cell r="D41">
            <v>59385</v>
          </cell>
        </row>
        <row r="42">
          <cell r="A42" t="str">
            <v>A0030110</v>
          </cell>
          <cell r="B42" t="str">
            <v>día</v>
          </cell>
          <cell r="C42" t="str">
            <v>Obreros de izado (2)</v>
          </cell>
          <cell r="D42">
            <v>59385</v>
          </cell>
        </row>
        <row r="43">
          <cell r="A43" t="str">
            <v>A0040010</v>
          </cell>
          <cell r="B43" t="str">
            <v>día</v>
          </cell>
          <cell r="C43" t="str">
            <v>Oficial</v>
          </cell>
          <cell r="D43">
            <v>54216.057498299604</v>
          </cell>
        </row>
        <row r="44">
          <cell r="A44" t="str">
            <v>A0041002</v>
          </cell>
          <cell r="B44" t="str">
            <v>día</v>
          </cell>
          <cell r="C44" t="str">
            <v>Oficial  Obrero (3) Cuadrilla de un oficial y 3 Obreros. Valor del día, incluido factor prestacional.</v>
          </cell>
          <cell r="D44">
            <v>227642.5</v>
          </cell>
        </row>
        <row r="45">
          <cell r="A45" t="str">
            <v>A0040020</v>
          </cell>
          <cell r="B45" t="str">
            <v>día</v>
          </cell>
          <cell r="C45" t="str">
            <v>Oficial (2)</v>
          </cell>
          <cell r="D45">
            <v>98592.148709746849</v>
          </cell>
        </row>
        <row r="46">
          <cell r="A46" t="str">
            <v>A0040030</v>
          </cell>
          <cell r="B46" t="str">
            <v>día</v>
          </cell>
          <cell r="C46" t="str">
            <v>Oficial (3)</v>
          </cell>
          <cell r="D46">
            <v>154095.15134929138</v>
          </cell>
        </row>
        <row r="47">
          <cell r="A47" t="str">
            <v>A0100050</v>
          </cell>
          <cell r="B47" t="str">
            <v>día</v>
          </cell>
          <cell r="C47" t="str">
            <v>Oficial + 3 Ayudantes (armado e inyección de anclajes)</v>
          </cell>
          <cell r="D47">
            <v>158464.6013960503</v>
          </cell>
        </row>
        <row r="48">
          <cell r="A48" t="str">
            <v>A0041000</v>
          </cell>
          <cell r="B48" t="str">
            <v>día</v>
          </cell>
          <cell r="C48" t="str">
            <v>Oficial experto en desmontaje</v>
          </cell>
          <cell r="D48">
            <v>65964.11816393683</v>
          </cell>
        </row>
        <row r="49">
          <cell r="A49" t="str">
            <v>A0041001</v>
          </cell>
          <cell r="B49" t="str">
            <v>día</v>
          </cell>
          <cell r="C49" t="str">
            <v>Oficial experto en explosivos</v>
          </cell>
          <cell r="D49">
            <v>84209.121610391434</v>
          </cell>
        </row>
        <row r="50">
          <cell r="A50" t="str">
            <v>A0100092</v>
          </cell>
          <cell r="B50" t="str">
            <v>día</v>
          </cell>
          <cell r="C50" t="str">
            <v>Operador prueba de integridad</v>
          </cell>
          <cell r="D50">
            <v>67610.518770177281</v>
          </cell>
        </row>
        <row r="51">
          <cell r="A51" t="str">
            <v>A0050010</v>
          </cell>
          <cell r="B51" t="str">
            <v>día</v>
          </cell>
          <cell r="C51" t="str">
            <v>Paletero</v>
          </cell>
          <cell r="D51">
            <v>30437.549983524972</v>
          </cell>
        </row>
        <row r="52">
          <cell r="A52" t="str">
            <v>A0050020</v>
          </cell>
          <cell r="B52" t="str">
            <v>día</v>
          </cell>
          <cell r="C52" t="str">
            <v>Paletero (2)</v>
          </cell>
          <cell r="D52">
            <v>58701.0813871051</v>
          </cell>
        </row>
        <row r="53">
          <cell r="A53" t="str">
            <v>A0060010</v>
          </cell>
          <cell r="B53" t="str">
            <v>día</v>
          </cell>
          <cell r="C53" t="str">
            <v>Perforador</v>
          </cell>
          <cell r="D53">
            <v>69282.5</v>
          </cell>
        </row>
        <row r="54">
          <cell r="A54" t="str">
            <v>A0100040</v>
          </cell>
          <cell r="B54" t="str">
            <v>día</v>
          </cell>
          <cell r="C54" t="str">
            <v>Perforador + Ayudante1 + Ayudante2</v>
          </cell>
          <cell r="D54">
            <v>168257.5</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536337.5</v>
          </cell>
        </row>
        <row r="56">
          <cell r="A56" t="str">
            <v>A0070010</v>
          </cell>
          <cell r="B56" t="str">
            <v>día</v>
          </cell>
          <cell r="C56" t="str">
            <v>Rastrillero</v>
          </cell>
          <cell r="D56">
            <v>51919.543226691247</v>
          </cell>
        </row>
        <row r="57">
          <cell r="A57" t="str">
            <v>A0070020</v>
          </cell>
          <cell r="B57" t="str">
            <v>día</v>
          </cell>
          <cell r="C57" t="str">
            <v>Rastrilleros (2)</v>
          </cell>
          <cell r="D57">
            <v>101960.99869394142</v>
          </cell>
        </row>
        <row r="58">
          <cell r="A58" t="str">
            <v>A0080010</v>
          </cell>
          <cell r="B58" t="str">
            <v>día</v>
          </cell>
          <cell r="C58" t="str">
            <v>Soldador</v>
          </cell>
          <cell r="D58">
            <v>70000.949291126468</v>
          </cell>
        </row>
        <row r="59">
          <cell r="A59" t="str">
            <v>A0010083</v>
          </cell>
          <cell r="B59" t="str">
            <v>día</v>
          </cell>
          <cell r="C59" t="str">
            <v>Soldador (2)</v>
          </cell>
          <cell r="D59">
            <v>118770</v>
          </cell>
        </row>
        <row r="60">
          <cell r="A60" t="str">
            <v>A0080012</v>
          </cell>
          <cell r="B60" t="str">
            <v>día</v>
          </cell>
          <cell r="C60" t="str">
            <v>Soldador 1A</v>
          </cell>
          <cell r="D60">
            <v>83878.270898085437</v>
          </cell>
        </row>
        <row r="61">
          <cell r="A61" t="str">
            <v>A0100090</v>
          </cell>
          <cell r="B61" t="str">
            <v>día</v>
          </cell>
          <cell r="C61" t="str">
            <v>Soldador experto en montaje y pruebas</v>
          </cell>
          <cell r="D61">
            <v>101804.15277995855</v>
          </cell>
        </row>
        <row r="62">
          <cell r="A62" t="str">
            <v>A0100091</v>
          </cell>
          <cell r="B62" t="str">
            <v>día</v>
          </cell>
          <cell r="C62" t="str">
            <v>Soldador experto en montaje y pruebas</v>
          </cell>
          <cell r="D62">
            <v>101804.15277995855</v>
          </cell>
        </row>
        <row r="63">
          <cell r="A63" t="str">
            <v>A0090010</v>
          </cell>
          <cell r="B63" t="str">
            <v>día</v>
          </cell>
          <cell r="C63" t="str">
            <v>Topógrafo</v>
          </cell>
          <cell r="D63">
            <v>89077.5</v>
          </cell>
        </row>
        <row r="64">
          <cell r="A64" t="str">
            <v>A0030010</v>
          </cell>
          <cell r="B64" t="str">
            <v>día</v>
          </cell>
          <cell r="C64" t="str">
            <v xml:space="preserve">Valor diario de un Obrero con factor prestacional.
</v>
          </cell>
          <cell r="D64">
            <v>49487.5</v>
          </cell>
        </row>
        <row r="65">
          <cell r="A65" t="str">
            <v>A0100100</v>
          </cell>
          <cell r="B65" t="str">
            <v>u</v>
          </cell>
          <cell r="C65" t="str">
            <v>Viáticos ingeniero y director</v>
          </cell>
          <cell r="D65">
            <v>428000</v>
          </cell>
        </row>
        <row r="66">
          <cell r="A66" t="str">
            <v>A0100110</v>
          </cell>
          <cell r="B66" t="str">
            <v>u</v>
          </cell>
          <cell r="C66" t="str">
            <v>Viáticos soldadores</v>
          </cell>
          <cell r="D66">
            <v>160500</v>
          </cell>
        </row>
        <row r="67">
          <cell r="A67">
            <v>0</v>
          </cell>
          <cell r="B67">
            <v>0</v>
          </cell>
          <cell r="C67">
            <v>0</v>
          </cell>
          <cell r="D67">
            <v>0</v>
          </cell>
        </row>
        <row r="68">
          <cell r="A68">
            <v>0</v>
          </cell>
          <cell r="B68">
            <v>0</v>
          </cell>
          <cell r="C68">
            <v>0</v>
          </cell>
          <cell r="D68">
            <v>0</v>
          </cell>
        </row>
        <row r="69">
          <cell r="A69">
            <v>0</v>
          </cell>
          <cell r="B69">
            <v>0</v>
          </cell>
          <cell r="C69">
            <v>0</v>
          </cell>
          <cell r="D69">
            <v>0</v>
          </cell>
        </row>
      </sheetData>
      <sheetData sheetId="4">
        <row r="6">
          <cell r="A6">
            <v>0</v>
          </cell>
          <cell r="B6">
            <v>0</v>
          </cell>
          <cell r="C6" t="str">
            <v>EQUIPOS VARIOS</v>
          </cell>
          <cell r="D6" t="str">
            <v>Moneda ($ Pesos)</v>
          </cell>
        </row>
        <row r="7">
          <cell r="A7" t="str">
            <v>C0010011</v>
          </cell>
          <cell r="B7" t="str">
            <v>u</v>
          </cell>
          <cell r="C7" t="str">
            <v>Andamiaje para Aplicar la Carga (Equipos Sustituto de la Tara)</v>
          </cell>
          <cell r="D7">
            <v>44902.70115870006</v>
          </cell>
        </row>
        <row r="8">
          <cell r="A8" t="str">
            <v>C0010010</v>
          </cell>
          <cell r="B8" t="str">
            <v>h</v>
          </cell>
          <cell r="C8" t="str">
            <v xml:space="preserve">Aspersor manual
</v>
          </cell>
          <cell r="D8">
            <v>2400</v>
          </cell>
        </row>
        <row r="9">
          <cell r="A9" t="str">
            <v>C0010020</v>
          </cell>
          <cell r="B9" t="str">
            <v>h</v>
          </cell>
          <cell r="C9" t="str">
            <v xml:space="preserve">Barredora mecánica de cepillo de 3658 mm ; 6 m3 </v>
          </cell>
          <cell r="D9">
            <v>61800</v>
          </cell>
        </row>
        <row r="10">
          <cell r="A10" t="str">
            <v>C0010030</v>
          </cell>
          <cell r="B10" t="str">
            <v>h</v>
          </cell>
          <cell r="C10" t="str">
            <v xml:space="preserve">Bomba de concreto, Producción: 30 m3/h, POTENCIA: 67 HP, MAX PRESION DE CONCRETO: 1150 PSI
</v>
          </cell>
          <cell r="D10">
            <v>37200</v>
          </cell>
        </row>
        <row r="11">
          <cell r="A11" t="str">
            <v>C0010040</v>
          </cell>
          <cell r="B11" t="str">
            <v>h</v>
          </cell>
          <cell r="C11" t="str">
            <v>Bomba de inyección de lechada</v>
          </cell>
          <cell r="D11">
            <v>14500</v>
          </cell>
        </row>
        <row r="12">
          <cell r="A12" t="str">
            <v>C0010034</v>
          </cell>
          <cell r="B12" t="str">
            <v>h</v>
          </cell>
          <cell r="C12" t="str">
            <v>Bomba eléctrica para accionar la celda</v>
          </cell>
          <cell r="D12">
            <v>75000</v>
          </cell>
        </row>
        <row r="13">
          <cell r="A13" t="str">
            <v>C0010050</v>
          </cell>
          <cell r="B13" t="str">
            <v>h</v>
          </cell>
          <cell r="C13" t="str">
            <v>Bomba para gato de tensionamiento</v>
          </cell>
          <cell r="D13">
            <v>44500</v>
          </cell>
        </row>
        <row r="14">
          <cell r="A14" t="str">
            <v>C0010053</v>
          </cell>
          <cell r="B14" t="str">
            <v>h</v>
          </cell>
          <cell r="C14" t="str">
            <v xml:space="preserve">Buldozer Potencia al volante de 305 HP, motor de 2100 RPM, longitud de hoja 6,39m. </v>
          </cell>
          <cell r="D14">
            <v>180000</v>
          </cell>
        </row>
        <row r="15">
          <cell r="A15" t="str">
            <v>C0010052</v>
          </cell>
          <cell r="B15" t="str">
            <v>h</v>
          </cell>
          <cell r="C15" t="str">
            <v xml:space="preserve">Buldozer, Potencia al volante de 140 HP, motor de 2200 RPM, longitud de hoja 4,80m. </v>
          </cell>
          <cell r="D15">
            <v>120000</v>
          </cell>
        </row>
        <row r="16">
          <cell r="A16" t="str">
            <v>C0010051</v>
          </cell>
          <cell r="B16" t="str">
            <v>h</v>
          </cell>
          <cell r="C16" t="str">
            <v xml:space="preserve">Buldozer, Potencia al volante de 80 HP, motor de 2400 RPM, longitud de hoja 3,99m, </v>
          </cell>
          <cell r="D16">
            <v>85000</v>
          </cell>
        </row>
        <row r="17">
          <cell r="A17" t="str">
            <v>C0010961</v>
          </cell>
          <cell r="B17" t="str">
            <v>h</v>
          </cell>
          <cell r="C17" t="str">
            <v>Caldera para pintura termoplástica</v>
          </cell>
          <cell r="D17">
            <v>42223.793006860215</v>
          </cell>
        </row>
        <row r="18">
          <cell r="A18" t="str">
            <v>C0010090</v>
          </cell>
          <cell r="B18" t="str">
            <v>h</v>
          </cell>
          <cell r="C18" t="str">
            <v>Calentador a gas</v>
          </cell>
          <cell r="D18">
            <v>70000</v>
          </cell>
        </row>
        <row r="19">
          <cell r="A19" t="str">
            <v>C0010125</v>
          </cell>
          <cell r="B19" t="str">
            <v>h</v>
          </cell>
          <cell r="C19" t="str">
            <v>Camabaja</v>
          </cell>
          <cell r="D19">
            <v>140000</v>
          </cell>
        </row>
        <row r="20">
          <cell r="A20" t="str">
            <v>C0010100</v>
          </cell>
          <cell r="B20" t="str">
            <v>h</v>
          </cell>
          <cell r="C20" t="str">
            <v>Camión 350</v>
          </cell>
          <cell r="D20">
            <v>60000</v>
          </cell>
        </row>
        <row r="21">
          <cell r="A21" t="str">
            <v>C0010110</v>
          </cell>
          <cell r="B21" t="str">
            <v>h</v>
          </cell>
          <cell r="C21" t="str">
            <v>Camión de Slurry</v>
          </cell>
          <cell r="D21">
            <v>135000</v>
          </cell>
        </row>
        <row r="22">
          <cell r="A22" t="str">
            <v>C0010120</v>
          </cell>
          <cell r="B22" t="str">
            <v>h</v>
          </cell>
          <cell r="C22" t="str">
            <v>Camioneta D-300</v>
          </cell>
          <cell r="D22">
            <v>45000</v>
          </cell>
        </row>
        <row r="23">
          <cell r="A23" t="str">
            <v>C0010124</v>
          </cell>
          <cell r="B23" t="str">
            <v>m</v>
          </cell>
          <cell r="C23" t="str">
            <v>Camisa</v>
          </cell>
          <cell r="D23">
            <v>23358.571206960249</v>
          </cell>
        </row>
        <row r="24">
          <cell r="A24" t="str">
            <v>C0010123</v>
          </cell>
          <cell r="B24" t="str">
            <v>Kg</v>
          </cell>
          <cell r="C24" t="str">
            <v>Camisa para Pilote D=1.20m</v>
          </cell>
          <cell r="D24">
            <v>24715.183909481428</v>
          </cell>
        </row>
        <row r="25">
          <cell r="A25" t="str">
            <v>C0010130</v>
          </cell>
          <cell r="B25" t="str">
            <v>h</v>
          </cell>
          <cell r="C25" t="str">
            <v>Cargador : Potencia en el volante 110 hp, Clasificación de RPM del motor 2300.</v>
          </cell>
          <cell r="D25">
            <v>125000</v>
          </cell>
        </row>
        <row r="26">
          <cell r="A26" t="str">
            <v>C0010140</v>
          </cell>
          <cell r="B26" t="str">
            <v>h</v>
          </cell>
          <cell r="C26" t="str">
            <v>Cargador : Potencia en el volante 125 hp, Clasificación de RPM del motor 2300.</v>
          </cell>
          <cell r="D26">
            <v>135000</v>
          </cell>
        </row>
        <row r="27">
          <cell r="A27" t="str">
            <v>C0010150</v>
          </cell>
          <cell r="B27" t="str">
            <v>h</v>
          </cell>
          <cell r="C27" t="str">
            <v xml:space="preserve">Carrotanque de agua(1000 Galones) </v>
          </cell>
          <cell r="D27">
            <v>52300</v>
          </cell>
        </row>
        <row r="28">
          <cell r="A28" t="str">
            <v>C0010160</v>
          </cell>
          <cell r="B28" t="str">
            <v>h</v>
          </cell>
          <cell r="C28" t="str">
            <v>Carrotanque Irrigador de asfalto, 1000 GALONES DE CAPACIDAD</v>
          </cell>
          <cell r="D28">
            <v>66000</v>
          </cell>
        </row>
        <row r="29">
          <cell r="A29" t="str">
            <v>C0010170</v>
          </cell>
          <cell r="B29" t="str">
            <v>h</v>
          </cell>
          <cell r="C29" t="str">
            <v>Cizalla manual de 90 cm.</v>
          </cell>
          <cell r="D29">
            <v>672.93643501089377</v>
          </cell>
        </row>
        <row r="30">
          <cell r="A30" t="str">
            <v>C0010211</v>
          </cell>
          <cell r="B30" t="str">
            <v>h</v>
          </cell>
          <cell r="C30" t="str">
            <v>Compactador de Rodillo POTENCIA: 99HP, PESO: 8 ton</v>
          </cell>
          <cell r="D30">
            <v>100000</v>
          </cell>
        </row>
        <row r="31">
          <cell r="A31" t="str">
            <v>C0010200</v>
          </cell>
          <cell r="B31" t="str">
            <v>h</v>
          </cell>
          <cell r="C31" t="str">
            <v>Compactador manual (SALTARIN) Peso de operación (Kg.) 52, Fuerza de impacto por golpe (KN) 12.</v>
          </cell>
          <cell r="D31">
            <v>11503.005994602692</v>
          </cell>
        </row>
        <row r="32">
          <cell r="A32" t="str">
            <v>C0010210</v>
          </cell>
          <cell r="B32" t="str">
            <v>h</v>
          </cell>
          <cell r="C32" t="str">
            <v>Compactador manual de rodillo</v>
          </cell>
          <cell r="D32">
            <v>14146.741507522864</v>
          </cell>
        </row>
        <row r="33">
          <cell r="A33" t="str">
            <v>C0010220</v>
          </cell>
          <cell r="B33" t="str">
            <v>h</v>
          </cell>
          <cell r="C33" t="str">
            <v xml:space="preserve">Compactador manual vibratorio (CANGURO) (Apisonadores)
</v>
          </cell>
          <cell r="D33">
            <v>11315.008054743899</v>
          </cell>
        </row>
        <row r="34">
          <cell r="A34" t="str">
            <v>C0010190</v>
          </cell>
          <cell r="B34" t="str">
            <v>h</v>
          </cell>
          <cell r="C34" t="str">
            <v>COMPACTADOR MANUAL VIBRATORIO (RANA) con motor de 6 HP</v>
          </cell>
          <cell r="D34">
            <v>6190.6806642537595</v>
          </cell>
        </row>
        <row r="35">
          <cell r="A35" t="str">
            <v>C0010230</v>
          </cell>
          <cell r="B35" t="str">
            <v>h</v>
          </cell>
          <cell r="C35" t="str">
            <v>Compactador neumático de Potencia 70 HP, peso de 13 ton</v>
          </cell>
          <cell r="D35">
            <v>95000</v>
          </cell>
        </row>
        <row r="36">
          <cell r="A36" t="str">
            <v>C0010213</v>
          </cell>
          <cell r="B36" t="str">
            <v>h</v>
          </cell>
          <cell r="C36" t="str">
            <v>Compactador neumático peso 3,5 ton</v>
          </cell>
          <cell r="D36">
            <v>70000</v>
          </cell>
        </row>
        <row r="37">
          <cell r="A37" t="str">
            <v>C0010212</v>
          </cell>
          <cell r="B37" t="str">
            <v>h</v>
          </cell>
          <cell r="C37" t="str">
            <v>Compactador tipo  POTENCIA: 105 HP, PESO: 6 ton</v>
          </cell>
          <cell r="D37">
            <v>75000</v>
          </cell>
        </row>
        <row r="38">
          <cell r="A38" t="str">
            <v>C0010240</v>
          </cell>
          <cell r="B38" t="str">
            <v>h</v>
          </cell>
          <cell r="C38" t="str">
            <v>Compactador vibratorio tipo DD-20</v>
          </cell>
          <cell r="D38">
            <v>50000</v>
          </cell>
        </row>
        <row r="39">
          <cell r="A39" t="str">
            <v>C0010250</v>
          </cell>
          <cell r="B39" t="str">
            <v>h</v>
          </cell>
          <cell r="C39" t="str">
            <v xml:space="preserve">Compresor (barrido y soplado)
</v>
          </cell>
          <cell r="D39">
            <v>64362.401781634384</v>
          </cell>
        </row>
        <row r="40">
          <cell r="A40" t="str">
            <v>C0010270</v>
          </cell>
          <cell r="B40" t="str">
            <v>h</v>
          </cell>
          <cell r="C40" t="str">
            <v>Compresor 120 HP, con martillo.</v>
          </cell>
          <cell r="D40">
            <v>78000</v>
          </cell>
        </row>
        <row r="41">
          <cell r="A41" t="str">
            <v>C0010260</v>
          </cell>
          <cell r="B41" t="str">
            <v>h</v>
          </cell>
          <cell r="C41" t="str">
            <v xml:space="preserve">Compresor 80 HP, con martillo.
</v>
          </cell>
          <cell r="D41">
            <v>72000</v>
          </cell>
        </row>
        <row r="42">
          <cell r="A42" t="str">
            <v>C0010280</v>
          </cell>
          <cell r="B42" t="str">
            <v>h</v>
          </cell>
          <cell r="C42" t="str">
            <v xml:space="preserve">Compresor para penetrar roca
</v>
          </cell>
          <cell r="D42">
            <v>82000</v>
          </cell>
        </row>
        <row r="43">
          <cell r="A43" t="str">
            <v>C0010291</v>
          </cell>
          <cell r="B43" t="str">
            <v>h</v>
          </cell>
          <cell r="C43" t="str">
            <v>Cortadora de pavimento</v>
          </cell>
          <cell r="D43">
            <v>7971.6793804349563</v>
          </cell>
        </row>
        <row r="44">
          <cell r="A44" t="str">
            <v>C0010290</v>
          </cell>
          <cell r="B44" t="str">
            <v>h</v>
          </cell>
          <cell r="C44" t="str">
            <v>Cortadora de pavimento, Máxima profundidad de corte: 160 mm. Capacidad de disco: desde 12´´ hasta 18´´ de diámetro. Peso operacional: 135 kg, 13.5 hp de potencia</v>
          </cell>
          <cell r="D44">
            <v>26125.765681554753</v>
          </cell>
        </row>
        <row r="45">
          <cell r="A45" t="str">
            <v>C0010311</v>
          </cell>
          <cell r="B45" t="str">
            <v>h</v>
          </cell>
          <cell r="C45" t="str">
            <v>Derretidora de asfalto (crafco o similar)</v>
          </cell>
          <cell r="D45">
            <v>2251.7802952017764</v>
          </cell>
        </row>
        <row r="46">
          <cell r="A46" t="str">
            <v>C0010301</v>
          </cell>
          <cell r="B46" t="str">
            <v>h</v>
          </cell>
          <cell r="C46" t="str">
            <v>Diferencial</v>
          </cell>
          <cell r="D46">
            <v>3203.1098982242511</v>
          </cell>
        </row>
        <row r="47">
          <cell r="A47" t="str">
            <v>C0010300</v>
          </cell>
          <cell r="B47" t="str">
            <v>h</v>
          </cell>
          <cell r="C47" t="str">
            <v>Diferencial de 2 ton.</v>
          </cell>
          <cell r="D47">
            <v>3600</v>
          </cell>
        </row>
        <row r="48">
          <cell r="A48" t="str">
            <v>C0010310</v>
          </cell>
          <cell r="B48" t="str">
            <v>h</v>
          </cell>
          <cell r="C48" t="str">
            <v>Diferencial de 3 ton</v>
          </cell>
          <cell r="D48">
            <v>4600</v>
          </cell>
        </row>
        <row r="49">
          <cell r="A49" t="str">
            <v>C0010351</v>
          </cell>
          <cell r="B49" t="str">
            <v>h</v>
          </cell>
          <cell r="C49" t="str">
            <v>Equipo autopropulsado para pintura termoplástica</v>
          </cell>
          <cell r="D49">
            <v>78385.741566321522</v>
          </cell>
        </row>
        <row r="50">
          <cell r="A50" t="str">
            <v>C0010314</v>
          </cell>
          <cell r="B50" t="str">
            <v>h</v>
          </cell>
          <cell r="C50" t="str">
            <v>Equipo de acarreo interno</v>
          </cell>
          <cell r="D50">
            <v>28446.904367818133</v>
          </cell>
        </row>
        <row r="51">
          <cell r="A51" t="str">
            <v>C0010320</v>
          </cell>
          <cell r="B51" t="str">
            <v>h</v>
          </cell>
          <cell r="C51" t="str">
            <v xml:space="preserve">Equipo de control (bandas sonoras reduce velocidad) (Termohigometros, Termómetros, Galgas, etc.)
</v>
          </cell>
          <cell r="D51">
            <v>1854.4591467569987</v>
          </cell>
        </row>
        <row r="52">
          <cell r="A52" t="str">
            <v>C0010401</v>
          </cell>
          <cell r="B52" t="str">
            <v>u</v>
          </cell>
          <cell r="C52" t="str">
            <v>Equipo de Medición (Deformimetros Eléctricos, Mecánicos, Celdas de Carga,  Etc.)</v>
          </cell>
          <cell r="D52">
            <v>146341.61346511144</v>
          </cell>
        </row>
        <row r="53">
          <cell r="A53" t="str">
            <v>C0010330</v>
          </cell>
          <cell r="B53" t="str">
            <v>h</v>
          </cell>
          <cell r="C53" t="str">
            <v xml:space="preserve">Equipo de oxicorte, Capacidad de corte: hasta 6´´ (152mm) </v>
          </cell>
          <cell r="D53">
            <v>16200</v>
          </cell>
        </row>
        <row r="54">
          <cell r="A54" t="str">
            <v>C0010382</v>
          </cell>
          <cell r="B54" t="str">
            <v>h</v>
          </cell>
          <cell r="C54" t="str">
            <v>Equipo de oxigeno y soldadura</v>
          </cell>
          <cell r="D54">
            <v>17000</v>
          </cell>
        </row>
        <row r="55">
          <cell r="A55" t="str">
            <v>C0010340</v>
          </cell>
          <cell r="B55" t="str">
            <v>h</v>
          </cell>
          <cell r="C55" t="str">
            <v>Equipo de perforación (TRACKDRILL), potencia 40 HP, 2100 golpes / minuto</v>
          </cell>
          <cell r="D55">
            <v>125000</v>
          </cell>
        </row>
        <row r="56">
          <cell r="A56" t="str">
            <v>C0010350</v>
          </cell>
          <cell r="B56" t="str">
            <v>h</v>
          </cell>
          <cell r="C56" t="str">
            <v xml:space="preserve">Equipo de pintura (Compresor), Presión máxima de trabajo 3300 psi.
</v>
          </cell>
          <cell r="D56">
            <v>15031.225294423693</v>
          </cell>
        </row>
        <row r="57">
          <cell r="A57" t="str">
            <v>C0010352</v>
          </cell>
          <cell r="B57" t="str">
            <v>h</v>
          </cell>
          <cell r="C57" t="str">
            <v xml:space="preserve">Equipo de rayos X y/o ultrasonido
</v>
          </cell>
          <cell r="D57">
            <v>78000</v>
          </cell>
        </row>
        <row r="58">
          <cell r="A58" t="str">
            <v>C0010381</v>
          </cell>
          <cell r="B58" t="str">
            <v>h</v>
          </cell>
          <cell r="C58" t="str">
            <v>Equipo de Sand Blastin y Pintura COMPRESOR 250cfm a 100 psi. PULMON de 70 gal (250 lt.) para 160 psi</v>
          </cell>
          <cell r="D58">
            <v>25800</v>
          </cell>
        </row>
        <row r="59">
          <cell r="A59" t="str">
            <v>C0010361</v>
          </cell>
          <cell r="B59" t="str">
            <v>h</v>
          </cell>
          <cell r="C59" t="str">
            <v>Equipo de Soldadura</v>
          </cell>
          <cell r="D59">
            <v>11000</v>
          </cell>
        </row>
        <row r="60">
          <cell r="A60" t="str">
            <v>C0010360</v>
          </cell>
          <cell r="B60" t="str">
            <v>h</v>
          </cell>
          <cell r="C60" t="str">
            <v xml:space="preserve">Equipo de soldadura 250 AMP
</v>
          </cell>
          <cell r="D60">
            <v>16500</v>
          </cell>
        </row>
        <row r="61">
          <cell r="A61" t="str">
            <v>C0010370</v>
          </cell>
          <cell r="B61" t="str">
            <v>h</v>
          </cell>
          <cell r="C61" t="str">
            <v>Equipo de soldadura 400</v>
          </cell>
          <cell r="D61">
            <v>11600</v>
          </cell>
        </row>
        <row r="62">
          <cell r="A62" t="str">
            <v>C0010380</v>
          </cell>
          <cell r="B62" t="str">
            <v>h</v>
          </cell>
          <cell r="C62" t="str">
            <v>Equipo de soldadura 600</v>
          </cell>
          <cell r="D62">
            <v>14500</v>
          </cell>
        </row>
        <row r="63">
          <cell r="A63" t="str">
            <v>C0010384</v>
          </cell>
          <cell r="B63" t="str">
            <v>h</v>
          </cell>
          <cell r="C63" t="str">
            <v>Equipo de soldadura y de acetileno (incluye soldadura)</v>
          </cell>
          <cell r="D63">
            <v>21093.970076161197</v>
          </cell>
        </row>
        <row r="64">
          <cell r="A64" t="str">
            <v>C0010390</v>
          </cell>
          <cell r="B64" t="str">
            <v>h</v>
          </cell>
          <cell r="C64" t="str">
            <v>Equipo de topografía</v>
          </cell>
          <cell r="D64">
            <v>15738.515573494207</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16800</v>
          </cell>
        </row>
        <row r="66">
          <cell r="A66" t="str">
            <v>C0010394</v>
          </cell>
          <cell r="B66" t="str">
            <v>h</v>
          </cell>
          <cell r="C66" t="str">
            <v>Equipo de transporte (Camiones, Grúas, Volquetas, etc.)</v>
          </cell>
          <cell r="D66">
            <v>60000</v>
          </cell>
        </row>
        <row r="67">
          <cell r="A67" t="str">
            <v>C0010400</v>
          </cell>
          <cell r="B67" t="str">
            <v>h</v>
          </cell>
          <cell r="C67" t="str">
            <v xml:space="preserve">Equipo manual aplicador (bandas sonoras reduce velocidad)
</v>
          </cell>
          <cell r="D67">
            <v>31600</v>
          </cell>
        </row>
        <row r="68">
          <cell r="A68" t="str">
            <v>C0010410</v>
          </cell>
          <cell r="B68" t="str">
            <v>h</v>
          </cell>
          <cell r="C68" t="str">
            <v>Esparcidor de gravilla, Ancho de esparcimiento 3100mm, Velocidad de trabajo 10—20km2/h</v>
          </cell>
          <cell r="D68">
            <v>85200</v>
          </cell>
        </row>
        <row r="69">
          <cell r="A69" t="str">
            <v>C0010420</v>
          </cell>
          <cell r="B69" t="str">
            <v>h</v>
          </cell>
          <cell r="C69" t="str">
            <v>Estación Total con precisión angular de 6´´. Precisión lineal 2 mm ± 2 ppm</v>
          </cell>
          <cell r="D69">
            <v>22000</v>
          </cell>
        </row>
        <row r="70">
          <cell r="A70" t="str">
            <v>C0010443</v>
          </cell>
          <cell r="B70" t="str">
            <v>m2</v>
          </cell>
          <cell r="C70" t="str">
            <v xml:space="preserve">Formaleta Metálica </v>
          </cell>
          <cell r="D70">
            <v>3735.7117918681629</v>
          </cell>
        </row>
        <row r="71">
          <cell r="A71" t="str">
            <v>C0010430</v>
          </cell>
          <cell r="B71" t="str">
            <v>h</v>
          </cell>
          <cell r="C71" t="str">
            <v xml:space="preserve">Formaleta metálica (concreto hidráulico)
</v>
          </cell>
          <cell r="D71">
            <v>5600</v>
          </cell>
        </row>
        <row r="72">
          <cell r="A72" t="str">
            <v>C0010440</v>
          </cell>
          <cell r="B72" t="str">
            <v>h</v>
          </cell>
          <cell r="C72" t="str">
            <v xml:space="preserve">Formaleta metálica (tubería de concreto reforzado)
</v>
          </cell>
          <cell r="D72">
            <v>12900</v>
          </cell>
        </row>
        <row r="73">
          <cell r="A73" t="str">
            <v>C0010442</v>
          </cell>
          <cell r="B73" t="str">
            <v>h</v>
          </cell>
          <cell r="C73" t="str">
            <v xml:space="preserve">Formaleta metálica para tubo de 900
</v>
          </cell>
          <cell r="D73">
            <v>3702.4705200361664</v>
          </cell>
        </row>
        <row r="74">
          <cell r="A74" t="str">
            <v>C0010450</v>
          </cell>
          <cell r="B74" t="str">
            <v>h</v>
          </cell>
          <cell r="C74" t="str">
            <v xml:space="preserve">Formaleta para camisa de pilote
</v>
          </cell>
          <cell r="D74">
            <v>15150</v>
          </cell>
        </row>
        <row r="75">
          <cell r="A75" t="str">
            <v>C0010460</v>
          </cell>
          <cell r="B75" t="str">
            <v>h</v>
          </cell>
          <cell r="C75" t="str">
            <v>Fresadora de pavimento, potencia 255 HP, peso 19 Ton, PROFUNDIDAD DE CORTE 305 mm</v>
          </cell>
          <cell r="D75">
            <v>305000</v>
          </cell>
        </row>
        <row r="76">
          <cell r="A76" t="str">
            <v>C0010470</v>
          </cell>
          <cell r="B76" t="str">
            <v>h</v>
          </cell>
          <cell r="C76" t="str">
            <v>Fresadora y recicladora de pavimento, potencia 430 HP, peso 20 Ton</v>
          </cell>
          <cell r="D76">
            <v>402600</v>
          </cell>
        </row>
        <row r="77">
          <cell r="A77" t="str">
            <v>C0010480</v>
          </cell>
          <cell r="B77" t="str">
            <v>h</v>
          </cell>
          <cell r="C77" t="str">
            <v>Gato para tensionamiento, fuerza Max 200 ton, área de tensión 314 cm2.</v>
          </cell>
          <cell r="D77">
            <v>138500</v>
          </cell>
        </row>
        <row r="78">
          <cell r="A78" t="str">
            <v>C0010490</v>
          </cell>
          <cell r="B78" t="str">
            <v>h</v>
          </cell>
          <cell r="C78" t="str">
            <v>Grúa (capacidad 15 ton)</v>
          </cell>
          <cell r="D78">
            <v>87736.978374539263</v>
          </cell>
        </row>
        <row r="79">
          <cell r="A79" t="str">
            <v>C0010511</v>
          </cell>
          <cell r="B79" t="str">
            <v>h</v>
          </cell>
          <cell r="C79" t="str">
            <v>Grúa (Transporte en Obra)</v>
          </cell>
          <cell r="D79">
            <v>103411.97490216495</v>
          </cell>
        </row>
        <row r="80">
          <cell r="A80" t="str">
            <v>C0010500</v>
          </cell>
          <cell r="B80" t="str">
            <v>h</v>
          </cell>
          <cell r="C80" t="str">
            <v>Grúa 10 ton</v>
          </cell>
          <cell r="D80">
            <v>158000</v>
          </cell>
        </row>
        <row r="81">
          <cell r="A81" t="str">
            <v>C0010502</v>
          </cell>
          <cell r="B81" t="str">
            <v>h</v>
          </cell>
          <cell r="C81" t="str">
            <v>Grúa con barreno o máquina piloteadora</v>
          </cell>
          <cell r="D81">
            <v>351874.16571801977</v>
          </cell>
        </row>
        <row r="82">
          <cell r="A82" t="str">
            <v>C0010510</v>
          </cell>
          <cell r="B82" t="str">
            <v>h</v>
          </cell>
          <cell r="C82" t="str">
            <v>Grúa con torre</v>
          </cell>
          <cell r="D82">
            <v>175000</v>
          </cell>
        </row>
        <row r="83">
          <cell r="A83" t="str">
            <v>C0010512</v>
          </cell>
          <cell r="B83" t="str">
            <v>h</v>
          </cell>
          <cell r="C83" t="str">
            <v>Grúa Con Torre (2)</v>
          </cell>
          <cell r="D83">
            <v>178000</v>
          </cell>
        </row>
        <row r="84">
          <cell r="A84" t="str">
            <v>C0010491</v>
          </cell>
          <cell r="B84" t="str">
            <v>h</v>
          </cell>
          <cell r="C84" t="str">
            <v>Grúa con torre capacidad 1 ton en la punta.</v>
          </cell>
          <cell r="D84">
            <v>180000</v>
          </cell>
        </row>
        <row r="85">
          <cell r="A85" t="str">
            <v>C0010520</v>
          </cell>
          <cell r="B85" t="str">
            <v>h</v>
          </cell>
          <cell r="C85" t="str">
            <v>Grúa telescópica de 50 Ton.</v>
          </cell>
          <cell r="D85">
            <v>213000</v>
          </cell>
        </row>
        <row r="86">
          <cell r="A86" t="str">
            <v>C0010530</v>
          </cell>
          <cell r="B86" t="str">
            <v>h</v>
          </cell>
          <cell r="C86" t="str">
            <v>Guadañadora, Cilindraje 41.5 cm3, Longitud del mango 1450 mm, Peso 7.4 kg</v>
          </cell>
          <cell r="D86">
            <v>5114.445186869867</v>
          </cell>
        </row>
        <row r="87">
          <cell r="A87" t="str">
            <v>C0010544</v>
          </cell>
          <cell r="B87" t="str">
            <v>h</v>
          </cell>
          <cell r="C87" t="str">
            <v>Manómetro cable de acero para bajar la celda</v>
          </cell>
          <cell r="D87">
            <v>1600000</v>
          </cell>
        </row>
        <row r="88">
          <cell r="A88" t="str">
            <v>C0010541</v>
          </cell>
          <cell r="B88" t="str">
            <v>h</v>
          </cell>
          <cell r="C88" t="str">
            <v>Máquina hidrosembradora</v>
          </cell>
          <cell r="D88">
            <v>17403.309160140525</v>
          </cell>
        </row>
        <row r="89">
          <cell r="A89" t="str">
            <v>C0010540</v>
          </cell>
          <cell r="B89" t="str">
            <v>h</v>
          </cell>
          <cell r="C89" t="str">
            <v>Maquina térmica pegatachas</v>
          </cell>
          <cell r="D89">
            <v>23483.026767535008</v>
          </cell>
        </row>
        <row r="90">
          <cell r="A90" t="str">
            <v>C0010550</v>
          </cell>
          <cell r="B90" t="str">
            <v>h</v>
          </cell>
          <cell r="C90" t="str">
            <v>Mezcladora de concreto 1 bulto</v>
          </cell>
          <cell r="D90">
            <v>6411.904959056782</v>
          </cell>
        </row>
        <row r="91">
          <cell r="A91" t="str">
            <v>C0010560</v>
          </cell>
          <cell r="B91" t="str">
            <v>h</v>
          </cell>
          <cell r="C91" t="str">
            <v>Montacargas</v>
          </cell>
          <cell r="D91">
            <v>60900</v>
          </cell>
        </row>
        <row r="92">
          <cell r="A92" t="str">
            <v>C0010570</v>
          </cell>
          <cell r="B92" t="str">
            <v>h</v>
          </cell>
          <cell r="C92" t="str">
            <v xml:space="preserve">Motobomba 3 PULGADAS (incluye operario)
</v>
          </cell>
          <cell r="D92">
            <v>9800</v>
          </cell>
        </row>
        <row r="93">
          <cell r="A93" t="str">
            <v>C0010580</v>
          </cell>
          <cell r="B93" t="str">
            <v>h</v>
          </cell>
          <cell r="C93" t="str">
            <v xml:space="preserve">Motobomba 4 pulgadas
</v>
          </cell>
          <cell r="D93">
            <v>10150</v>
          </cell>
        </row>
        <row r="94">
          <cell r="A94" t="str">
            <v>C0010590</v>
          </cell>
          <cell r="B94" t="str">
            <v>h</v>
          </cell>
          <cell r="C94" t="str">
            <v xml:space="preserve">Motobomba 6´´ diámetro de bombeo de 2 m3/seg
</v>
          </cell>
          <cell r="D94">
            <v>27300</v>
          </cell>
        </row>
        <row r="95">
          <cell r="A95" t="str">
            <v>C0010600</v>
          </cell>
          <cell r="B95" t="str">
            <v>h</v>
          </cell>
          <cell r="C95" t="str">
            <v>Motobomba de concreto</v>
          </cell>
          <cell r="D95">
            <v>78100</v>
          </cell>
        </row>
        <row r="96">
          <cell r="A96" t="str">
            <v>C0010610</v>
          </cell>
          <cell r="B96" t="str">
            <v>h</v>
          </cell>
          <cell r="C96" t="str">
            <v>Motoniveladora  potencia 215 HP, ancho de cuchilla 4,27 m, peso 18 ton.</v>
          </cell>
          <cell r="D96">
            <v>180000</v>
          </cell>
        </row>
        <row r="97">
          <cell r="A97" t="str">
            <v>C0010611</v>
          </cell>
          <cell r="B97" t="str">
            <v>h</v>
          </cell>
          <cell r="C97" t="str">
            <v>Motoniveladora, potencia 140 HP, ancho de cuchilla 3,66 m, peso 11 ton.</v>
          </cell>
          <cell r="D97">
            <v>120000</v>
          </cell>
        </row>
        <row r="98">
          <cell r="A98" t="str">
            <v>C0010620</v>
          </cell>
          <cell r="B98" t="str">
            <v>h</v>
          </cell>
          <cell r="C98" t="str">
            <v>Motosierra, 93.6 cm3 - 7.1 HP, 45-90 cm - 7.9 kg</v>
          </cell>
          <cell r="D98">
            <v>7034.436451847735</v>
          </cell>
        </row>
        <row r="99">
          <cell r="A99" t="str">
            <v>C0010621</v>
          </cell>
          <cell r="B99" t="str">
            <v>h</v>
          </cell>
          <cell r="C99" t="str">
            <v>Motosoldador, 300 amperios</v>
          </cell>
          <cell r="D99">
            <v>12900</v>
          </cell>
        </row>
        <row r="100">
          <cell r="A100" t="str">
            <v>C0010630</v>
          </cell>
          <cell r="B100" t="str">
            <v>h</v>
          </cell>
          <cell r="C100" t="str">
            <v>Pala auxiliar de piloteadora</v>
          </cell>
          <cell r="D100">
            <v>353000</v>
          </cell>
        </row>
        <row r="101">
          <cell r="A101" t="str">
            <v>C0010640</v>
          </cell>
          <cell r="B101" t="str">
            <v>h</v>
          </cell>
          <cell r="C101" t="str">
            <v xml:space="preserve">Pala grúa con martillos
</v>
          </cell>
          <cell r="D101">
            <v>353000</v>
          </cell>
        </row>
        <row r="102">
          <cell r="A102" t="str">
            <v>C0010650</v>
          </cell>
          <cell r="B102" t="str">
            <v>h</v>
          </cell>
          <cell r="C102" t="str">
            <v>Piloteadora</v>
          </cell>
          <cell r="D102">
            <v>517000</v>
          </cell>
        </row>
        <row r="103">
          <cell r="A103" t="str">
            <v>C0010651</v>
          </cell>
          <cell r="B103" t="str">
            <v>h</v>
          </cell>
          <cell r="C103" t="str">
            <v>Piloteadora potencia 250KW, RPM 1800, fuerza elevadora 200KN</v>
          </cell>
          <cell r="D103">
            <v>520000</v>
          </cell>
        </row>
        <row r="104">
          <cell r="A104" t="str">
            <v>C0010660</v>
          </cell>
          <cell r="B104" t="str">
            <v>h</v>
          </cell>
          <cell r="C104" t="str">
            <v>Planta de asfalto en caliente</v>
          </cell>
          <cell r="D104">
            <v>487000</v>
          </cell>
        </row>
        <row r="105">
          <cell r="A105" t="str">
            <v>C0010670</v>
          </cell>
          <cell r="B105" t="str">
            <v>h</v>
          </cell>
          <cell r="C105" t="str">
            <v>Planta de asfalto en frio</v>
          </cell>
          <cell r="D105">
            <v>210000</v>
          </cell>
        </row>
        <row r="106">
          <cell r="A106" t="str">
            <v>C0010680</v>
          </cell>
          <cell r="B106" t="str">
            <v>h</v>
          </cell>
          <cell r="C106" t="str">
            <v xml:space="preserve">Planta eléctrica </v>
          </cell>
          <cell r="D106">
            <v>15900</v>
          </cell>
        </row>
        <row r="107">
          <cell r="A107" t="str">
            <v>C0010690</v>
          </cell>
          <cell r="B107" t="str">
            <v>h</v>
          </cell>
          <cell r="C107" t="str">
            <v>Planta trituradora</v>
          </cell>
          <cell r="D107">
            <v>418000</v>
          </cell>
        </row>
        <row r="108">
          <cell r="A108" t="str">
            <v>C0010700</v>
          </cell>
          <cell r="B108" t="str">
            <v>h</v>
          </cell>
          <cell r="C108" t="str">
            <v>Pluma capacidad 100 kg</v>
          </cell>
          <cell r="D108">
            <v>7700</v>
          </cell>
        </row>
        <row r="109">
          <cell r="A109" t="str">
            <v>C0010704</v>
          </cell>
          <cell r="B109" t="str">
            <v>h</v>
          </cell>
          <cell r="C109" t="str">
            <v>Puente grúa</v>
          </cell>
          <cell r="D109">
            <v>568833.67149086075</v>
          </cell>
        </row>
        <row r="110">
          <cell r="A110" t="str">
            <v>C0010710</v>
          </cell>
          <cell r="B110" t="str">
            <v>h</v>
          </cell>
          <cell r="C110" t="str">
            <v>Pulidora (8500 REV)</v>
          </cell>
          <cell r="D110">
            <v>3467.3386629358588</v>
          </cell>
        </row>
        <row r="111">
          <cell r="A111" t="str">
            <v>C0010720</v>
          </cell>
          <cell r="B111" t="str">
            <v>h</v>
          </cell>
          <cell r="C111" t="str">
            <v>Pulvimixer</v>
          </cell>
          <cell r="D111">
            <v>98200</v>
          </cell>
        </row>
        <row r="112">
          <cell r="A112" t="str">
            <v>C0010730</v>
          </cell>
          <cell r="B112" t="str">
            <v>h</v>
          </cell>
          <cell r="C112" t="str">
            <v xml:space="preserve">Recicladora, potencia 430HP </v>
          </cell>
          <cell r="D112">
            <v>417200</v>
          </cell>
        </row>
        <row r="113">
          <cell r="A113" t="str">
            <v>C0010740</v>
          </cell>
          <cell r="B113" t="str">
            <v>h</v>
          </cell>
          <cell r="C113" t="str">
            <v>Regla vibratoria, de longitud de 3 a 5 m, motor de 3600 rpm, potencia 6 HP</v>
          </cell>
          <cell r="D113">
            <v>10900</v>
          </cell>
        </row>
        <row r="114">
          <cell r="A114" t="str">
            <v>C0010760</v>
          </cell>
          <cell r="B114" t="str">
            <v>h</v>
          </cell>
          <cell r="C114" t="str">
            <v xml:space="preserve">Retrocargador CAT 510 </v>
          </cell>
          <cell r="D114">
            <v>111761.16204693451</v>
          </cell>
        </row>
        <row r="115">
          <cell r="A115" t="str">
            <v>C0010750</v>
          </cell>
          <cell r="B115" t="str">
            <v>h</v>
          </cell>
          <cell r="C115" t="str">
            <v>Retrocargador, pala de 1,1 m3 de capacidad, profundidad de excavación de 4.400 mm y una altura de 5.680 mm</v>
          </cell>
          <cell r="D115">
            <v>90000</v>
          </cell>
        </row>
        <row r="116">
          <cell r="A116" t="str">
            <v>C0010770</v>
          </cell>
          <cell r="B116" t="str">
            <v>h</v>
          </cell>
          <cell r="C116" t="str">
            <v>Retroexcavadora 428 doble trasmisión</v>
          </cell>
          <cell r="D116">
            <v>115589.13245212252</v>
          </cell>
        </row>
        <row r="117">
          <cell r="A117" t="str">
            <v>C0010780</v>
          </cell>
          <cell r="B117" t="str">
            <v>h</v>
          </cell>
          <cell r="C117" t="str">
            <v>Retroexcavadora A25C</v>
          </cell>
          <cell r="D117">
            <v>180000</v>
          </cell>
        </row>
        <row r="118">
          <cell r="A118" t="str">
            <v>C0010800</v>
          </cell>
          <cell r="B118" t="str">
            <v>h</v>
          </cell>
          <cell r="C118" t="str">
            <v xml:space="preserve">Retroexcavadora E-200 con martillo neumático
</v>
          </cell>
          <cell r="D118">
            <v>220000</v>
          </cell>
        </row>
        <row r="119">
          <cell r="A119" t="str">
            <v>C0010820</v>
          </cell>
          <cell r="B119" t="str">
            <v>h</v>
          </cell>
          <cell r="C119" t="str">
            <v xml:space="preserve">Retroexcavadora E-200 sobre orugas trabajo en rio
</v>
          </cell>
          <cell r="D119">
            <v>120000</v>
          </cell>
        </row>
        <row r="120">
          <cell r="A120" t="str">
            <v>C0010810</v>
          </cell>
          <cell r="B120" t="str">
            <v>h</v>
          </cell>
          <cell r="C120" t="str">
            <v xml:space="preserve">Retroexcavadora E-200 sobre orugas
</v>
          </cell>
          <cell r="D120">
            <v>120000</v>
          </cell>
        </row>
        <row r="121">
          <cell r="A121" t="str">
            <v>C0010831</v>
          </cell>
          <cell r="B121" t="str">
            <v>h</v>
          </cell>
          <cell r="C121" t="str">
            <v xml:space="preserve">Retroexcavadora sobre llantas 
</v>
          </cell>
          <cell r="D121">
            <v>103792.55690005385</v>
          </cell>
        </row>
        <row r="122">
          <cell r="A122" t="str">
            <v>C0010830</v>
          </cell>
          <cell r="B122" t="str">
            <v>h</v>
          </cell>
          <cell r="C122" t="str">
            <v xml:space="preserve">Retroexcavadora sobre llantas JD 410
</v>
          </cell>
          <cell r="D122">
            <v>105642.657357726</v>
          </cell>
        </row>
        <row r="123">
          <cell r="A123" t="str">
            <v>C0010822</v>
          </cell>
          <cell r="B123" t="str">
            <v>h</v>
          </cell>
          <cell r="C123" t="str">
            <v>Retroexcavadora sobre llantas, motor 62HP, Profundidad de excavación de 5.41 metros.</v>
          </cell>
          <cell r="D123">
            <v>100000</v>
          </cell>
        </row>
        <row r="124">
          <cell r="A124" t="str">
            <v>C0010790</v>
          </cell>
          <cell r="B124" t="str">
            <v>h</v>
          </cell>
          <cell r="C124" t="str">
            <v>Retroexcavadora sobre oruga, potencia 138 HP, balde de 1,5 m3.</v>
          </cell>
          <cell r="D124">
            <v>114838.47790588858</v>
          </cell>
        </row>
        <row r="125">
          <cell r="A125" t="str">
            <v>C0010811</v>
          </cell>
          <cell r="B125" t="str">
            <v>h</v>
          </cell>
          <cell r="C125" t="str">
            <v>Retroexcavadora Tipo E-200 o  Equivalente</v>
          </cell>
          <cell r="D125">
            <v>110000</v>
          </cell>
        </row>
        <row r="126">
          <cell r="A126" t="str">
            <v>C0010765</v>
          </cell>
          <cell r="B126" t="str">
            <v>h</v>
          </cell>
          <cell r="C126" t="str">
            <v>Retroexcavadora, Potencia en el Volante 78 HP 2200 RPM</v>
          </cell>
          <cell r="D126">
            <v>95000</v>
          </cell>
        </row>
        <row r="127">
          <cell r="A127" t="str">
            <v>C0010840</v>
          </cell>
          <cell r="B127" t="str">
            <v>h</v>
          </cell>
          <cell r="C127" t="str">
            <v xml:space="preserve">Ruteadora </v>
          </cell>
          <cell r="D127">
            <v>5000</v>
          </cell>
        </row>
        <row r="128">
          <cell r="A128" t="str">
            <v>C0010841</v>
          </cell>
          <cell r="B128" t="str">
            <v>h</v>
          </cell>
          <cell r="C128" t="str">
            <v>Sensor de Impacto para prueba de integridad tipo</v>
          </cell>
          <cell r="D128">
            <v>83004.349735143391</v>
          </cell>
        </row>
        <row r="129">
          <cell r="A129" t="str">
            <v>C0010850</v>
          </cell>
          <cell r="B129" t="str">
            <v>h</v>
          </cell>
          <cell r="C129" t="str">
            <v xml:space="preserve">Taco metálico o puntal (escamas en concreto)
</v>
          </cell>
          <cell r="D129">
            <v>52.463039654275889</v>
          </cell>
        </row>
        <row r="130">
          <cell r="A130" t="str">
            <v>C0010853</v>
          </cell>
          <cell r="B130" t="str">
            <v>h</v>
          </cell>
          <cell r="C130" t="str">
            <v>Taladro de 1/2´´, pulidora, lijadora y circular para corte extremo superior</v>
          </cell>
          <cell r="D130">
            <v>2441.4259735987348</v>
          </cell>
        </row>
        <row r="131">
          <cell r="A131" t="str">
            <v>C0010854</v>
          </cell>
          <cell r="B131" t="str">
            <v>h</v>
          </cell>
          <cell r="C131" t="str">
            <v xml:space="preserve">Taladro de 1/2´´, pulidora, lijadora y circular
</v>
          </cell>
          <cell r="D131">
            <v>2167.1313151129898</v>
          </cell>
        </row>
        <row r="132">
          <cell r="A132" t="str">
            <v>C0010855</v>
          </cell>
          <cell r="B132" t="str">
            <v>h</v>
          </cell>
          <cell r="C132" t="str">
            <v>Taladro industrial</v>
          </cell>
          <cell r="D132">
            <v>3823.51341159715</v>
          </cell>
        </row>
        <row r="133">
          <cell r="A133" t="str">
            <v>C0010859</v>
          </cell>
          <cell r="B133" t="str">
            <v>u</v>
          </cell>
          <cell r="C133" t="str">
            <v>Tara (Recebo, Agua, Etc.)</v>
          </cell>
          <cell r="D133">
            <v>230681.67102691781</v>
          </cell>
        </row>
        <row r="134">
          <cell r="A134" t="str">
            <v>C0010860</v>
          </cell>
          <cell r="B134" t="str">
            <v>h</v>
          </cell>
          <cell r="C134" t="str">
            <v>Tarifa de transporte</v>
          </cell>
          <cell r="D134">
            <v>39793.164487630958</v>
          </cell>
        </row>
        <row r="135">
          <cell r="A135" t="str">
            <v>C0010861</v>
          </cell>
          <cell r="B135" t="str">
            <v>m3k</v>
          </cell>
          <cell r="C135" t="str">
            <v>Tarifa de transporte (agregados pétreos)</v>
          </cell>
          <cell r="D135">
            <v>960</v>
          </cell>
        </row>
        <row r="136">
          <cell r="A136" t="str">
            <v>C0010901</v>
          </cell>
          <cell r="B136" t="str">
            <v>m3k</v>
          </cell>
          <cell r="C136" t="str">
            <v xml:space="preserve">Tarifa de transporte de concreto hidráulico en mixer </v>
          </cell>
          <cell r="D136">
            <v>1160</v>
          </cell>
        </row>
        <row r="137">
          <cell r="A137" t="str">
            <v>C0010870</v>
          </cell>
          <cell r="B137" t="str">
            <v>kgk</v>
          </cell>
          <cell r="C137" t="str">
            <v xml:space="preserve">Tarifa de transporte de estructuras metálicas 
</v>
          </cell>
          <cell r="D137">
            <v>0.29871519752227071</v>
          </cell>
        </row>
        <row r="138">
          <cell r="A138" t="str">
            <v>C0010880</v>
          </cell>
          <cell r="B138" t="str">
            <v>kgk</v>
          </cell>
          <cell r="C138" t="str">
            <v xml:space="preserve">Tarifa de transporte de estructuras metálicas en obra
</v>
          </cell>
          <cell r="D138">
            <v>0.29871519752227071</v>
          </cell>
        </row>
        <row r="139">
          <cell r="A139" t="str">
            <v>C0010900</v>
          </cell>
          <cell r="B139" t="str">
            <v>m3k</v>
          </cell>
          <cell r="C139" t="str">
            <v xml:space="preserve">Tarifa de transporte de mezclas para bacheo 
</v>
          </cell>
          <cell r="D139">
            <v>960</v>
          </cell>
        </row>
        <row r="140">
          <cell r="A140" t="str">
            <v>C0010890</v>
          </cell>
          <cell r="B140" t="str">
            <v>m3k</v>
          </cell>
          <cell r="C140" t="str">
            <v xml:space="preserve">Tarifa de transporte de mezclas
</v>
          </cell>
          <cell r="D140">
            <v>960</v>
          </cell>
        </row>
        <row r="141">
          <cell r="A141" t="str">
            <v>C0010903</v>
          </cell>
          <cell r="B141" t="str">
            <v>h</v>
          </cell>
          <cell r="C141" t="str">
            <v>Tarifa de Transporte de Postes</v>
          </cell>
          <cell r="D141">
            <v>65000</v>
          </cell>
        </row>
        <row r="142">
          <cell r="A142" t="str">
            <v>C0010862</v>
          </cell>
          <cell r="B142" t="str">
            <v>m3k</v>
          </cell>
          <cell r="C142" t="str">
            <v>Tarifa de transporte para agregados de mezclas asfálticas</v>
          </cell>
          <cell r="D142">
            <v>960</v>
          </cell>
        </row>
        <row r="143">
          <cell r="A143" t="str">
            <v>C0010902</v>
          </cell>
          <cell r="B143" t="str">
            <v>h</v>
          </cell>
          <cell r="C143" t="str">
            <v>Tarifa de Trasporte de especies vegetales</v>
          </cell>
          <cell r="D143">
            <v>60000</v>
          </cell>
        </row>
        <row r="144">
          <cell r="A144" t="str">
            <v>C0010911</v>
          </cell>
          <cell r="B144" t="str">
            <v>h</v>
          </cell>
          <cell r="C144" t="str">
            <v>Terminadora de asfalto (Finisher), potencia 130 HP, peso 15 ton.</v>
          </cell>
          <cell r="D144">
            <v>100726.21072794852</v>
          </cell>
        </row>
        <row r="145">
          <cell r="A145" t="str">
            <v>C0010910</v>
          </cell>
          <cell r="B145" t="str">
            <v>h</v>
          </cell>
          <cell r="C145" t="str">
            <v xml:space="preserve">Terminadora de asfalto (Finisher), potencia en el volante 174 HP, R=20M3/H, velocidad de pavimentación 114 m/min
</v>
          </cell>
          <cell r="D145">
            <v>184000</v>
          </cell>
        </row>
        <row r="146">
          <cell r="A146" t="str">
            <v>C0010920</v>
          </cell>
          <cell r="B146" t="str">
            <v>h</v>
          </cell>
          <cell r="C146" t="str">
            <v>Vehículo delineador</v>
          </cell>
          <cell r="D146">
            <v>113368.91819255517</v>
          </cell>
        </row>
        <row r="147">
          <cell r="A147" t="str">
            <v>C0010921</v>
          </cell>
          <cell r="B147" t="str">
            <v>h</v>
          </cell>
          <cell r="C147" t="str">
            <v>Vehículo delineador R=1500 M/H</v>
          </cell>
          <cell r="D147">
            <v>130000</v>
          </cell>
        </row>
        <row r="148">
          <cell r="A148" t="str">
            <v>C0010930</v>
          </cell>
          <cell r="B148" t="str">
            <v>h</v>
          </cell>
          <cell r="C148" t="str">
            <v xml:space="preserve">Vibrador de concreto (incluye operario)
</v>
          </cell>
          <cell r="D148">
            <v>10200</v>
          </cell>
        </row>
        <row r="149">
          <cell r="A149" t="str">
            <v>C0010922</v>
          </cell>
          <cell r="B149" t="str">
            <v>h</v>
          </cell>
          <cell r="C149" t="str">
            <v>Vibrador de concreto, Motor de 3 hp a 18.000 rpm Mangueras de 4 mt</v>
          </cell>
          <cell r="D149">
            <v>8400</v>
          </cell>
        </row>
        <row r="150">
          <cell r="A150" t="str">
            <v>C0010180</v>
          </cell>
          <cell r="B150" t="str">
            <v>h</v>
          </cell>
          <cell r="C150" t="str">
            <v>Vibrocompactador, tipo benitìn, de peso 700 kg a 1.5 toneladas</v>
          </cell>
          <cell r="D150">
            <v>38773.716214909684</v>
          </cell>
        </row>
        <row r="151">
          <cell r="A151" t="str">
            <v>C0010940</v>
          </cell>
          <cell r="B151" t="str">
            <v>h</v>
          </cell>
          <cell r="C151" t="str">
            <v xml:space="preserve">Vibrocompatador Dynapac (10 ton)
</v>
          </cell>
          <cell r="D151">
            <v>110000</v>
          </cell>
        </row>
        <row r="152">
          <cell r="A152" t="str">
            <v>C0010950</v>
          </cell>
          <cell r="B152" t="str">
            <v>h</v>
          </cell>
          <cell r="C152" t="str">
            <v xml:space="preserve">Vibrocompatador Dynapac C15
</v>
          </cell>
          <cell r="D152">
            <v>120000</v>
          </cell>
        </row>
        <row r="153">
          <cell r="A153" t="str">
            <v>C0010923</v>
          </cell>
          <cell r="B153" t="str">
            <v>h</v>
          </cell>
          <cell r="C153" t="str">
            <v xml:space="preserve">Vibrocompatador, potencia 153 HP, peso 10 Ton. </v>
          </cell>
          <cell r="D153">
            <v>78488.784028555441</v>
          </cell>
        </row>
        <row r="154">
          <cell r="A154" t="str">
            <v>C0010960</v>
          </cell>
          <cell r="B154" t="str">
            <v>h</v>
          </cell>
          <cell r="C154" t="str">
            <v>Volqueta 6 m3</v>
          </cell>
          <cell r="D154">
            <v>60000</v>
          </cell>
        </row>
      </sheetData>
      <sheetData sheetId="5">
        <row r="4">
          <cell r="A4">
            <v>0</v>
          </cell>
          <cell r="B4">
            <v>0</v>
          </cell>
          <cell r="C4" t="str">
            <v>MATERIALES</v>
          </cell>
          <cell r="D4">
            <v>0</v>
          </cell>
        </row>
        <row r="5">
          <cell r="A5">
            <v>0</v>
          </cell>
          <cell r="B5">
            <v>0</v>
          </cell>
          <cell r="C5">
            <v>0</v>
          </cell>
          <cell r="D5" t="str">
            <v>Moneda ($ Pesos)</v>
          </cell>
        </row>
        <row r="6">
          <cell r="A6" t="str">
            <v>B0020001</v>
          </cell>
          <cell r="B6" t="str">
            <v>kg</v>
          </cell>
          <cell r="C6" t="str">
            <v xml:space="preserve">Acero A-36 para estructura metálica
</v>
          </cell>
          <cell r="D6">
            <v>3200</v>
          </cell>
        </row>
        <row r="7">
          <cell r="A7" t="str">
            <v>B0020004</v>
          </cell>
          <cell r="B7" t="str">
            <v>kg</v>
          </cell>
          <cell r="C7" t="str">
            <v>Acero A-37</v>
          </cell>
          <cell r="D7">
            <v>2800</v>
          </cell>
        </row>
        <row r="8">
          <cell r="A8" t="str">
            <v>B0020002</v>
          </cell>
          <cell r="B8" t="str">
            <v>kg</v>
          </cell>
          <cell r="C8" t="str">
            <v>Acero A-40</v>
          </cell>
          <cell r="D8">
            <v>3000</v>
          </cell>
        </row>
        <row r="9">
          <cell r="A9" t="str">
            <v>B0020003</v>
          </cell>
          <cell r="B9" t="str">
            <v>kg</v>
          </cell>
          <cell r="C9" t="str">
            <v>Acero PDR-60</v>
          </cell>
          <cell r="D9">
            <v>3300</v>
          </cell>
        </row>
        <row r="10">
          <cell r="A10" t="str">
            <v>B002001</v>
          </cell>
          <cell r="B10" t="str">
            <v>kg</v>
          </cell>
          <cell r="C10" t="str">
            <v>Acero suministrado y figurado PDR 60</v>
          </cell>
          <cell r="D10">
            <v>3465</v>
          </cell>
        </row>
        <row r="11">
          <cell r="A11" t="str">
            <v>B003003</v>
          </cell>
          <cell r="B11" t="str">
            <v>kg</v>
          </cell>
          <cell r="C11" t="str">
            <v>Aditivo Acelerante de Fraguado</v>
          </cell>
          <cell r="D11">
            <v>10000</v>
          </cell>
        </row>
        <row r="12">
          <cell r="A12" t="str">
            <v>B0030001</v>
          </cell>
          <cell r="B12" t="str">
            <v>kg</v>
          </cell>
          <cell r="C12" t="str">
            <v>Aditivo curador</v>
          </cell>
          <cell r="D12">
            <v>6501.6290340701962</v>
          </cell>
        </row>
        <row r="13">
          <cell r="A13" t="str">
            <v>B0043070</v>
          </cell>
          <cell r="B13" t="str">
            <v>u</v>
          </cell>
          <cell r="C13" t="str">
            <v>Adoquín color 10X20X6</v>
          </cell>
          <cell r="D13">
            <v>950</v>
          </cell>
        </row>
        <row r="14">
          <cell r="A14" t="str">
            <v>B0043080</v>
          </cell>
          <cell r="B14" t="str">
            <v>m2</v>
          </cell>
          <cell r="C14" t="str">
            <v>Adoquín e=8cm</v>
          </cell>
          <cell r="D14">
            <v>42000</v>
          </cell>
        </row>
        <row r="15">
          <cell r="A15" t="str">
            <v>B0043090</v>
          </cell>
          <cell r="B15" t="str">
            <v>u</v>
          </cell>
          <cell r="C15" t="str">
            <v>Adoquín grama 10X20X6</v>
          </cell>
          <cell r="D15">
            <v>950</v>
          </cell>
        </row>
        <row r="16">
          <cell r="A16" t="str">
            <v>B0043071</v>
          </cell>
          <cell r="B16" t="str">
            <v>m2</v>
          </cell>
          <cell r="C16" t="str">
            <v>Adoquín Gris E=10 Cm</v>
          </cell>
          <cell r="D16">
            <v>44000</v>
          </cell>
        </row>
        <row r="17">
          <cell r="A17" t="str">
            <v>B0063201</v>
          </cell>
          <cell r="B17" t="str">
            <v>lt</v>
          </cell>
          <cell r="C17" t="str">
            <v>Aglomerante Estabilizador</v>
          </cell>
          <cell r="D17">
            <v>8673.7318452783402</v>
          </cell>
        </row>
        <row r="18">
          <cell r="A18" t="str">
            <v>B0053100</v>
          </cell>
          <cell r="B18" t="str">
            <v>m3</v>
          </cell>
          <cell r="C18" t="str">
            <v>Agregado para concreto hidráulico</v>
          </cell>
          <cell r="D18">
            <v>63799.999999999993</v>
          </cell>
        </row>
        <row r="19">
          <cell r="A19" t="str">
            <v>B0053110</v>
          </cell>
          <cell r="B19" t="str">
            <v>m3</v>
          </cell>
          <cell r="C19" t="str">
            <v xml:space="preserve">Agregado para tratamiento superf. Doble
</v>
          </cell>
          <cell r="D19">
            <v>74007.999999999985</v>
          </cell>
        </row>
        <row r="20">
          <cell r="A20" t="str">
            <v>B0053120</v>
          </cell>
          <cell r="B20" t="str">
            <v>m3</v>
          </cell>
          <cell r="C20" t="str">
            <v>Agregado para tratamiento superf. Simple</v>
          </cell>
          <cell r="D20">
            <v>74007.999999999985</v>
          </cell>
        </row>
        <row r="21">
          <cell r="A21" t="str">
            <v>B0053112</v>
          </cell>
          <cell r="B21" t="str">
            <v>m3</v>
          </cell>
          <cell r="C21" t="str">
            <v xml:space="preserve">Agregado para tratamiento superficial doble (primer riego)
</v>
          </cell>
          <cell r="D21">
            <v>74007.999999999985</v>
          </cell>
        </row>
        <row r="22">
          <cell r="A22" t="str">
            <v>B0053114</v>
          </cell>
          <cell r="B22" t="str">
            <v>m3</v>
          </cell>
          <cell r="C22" t="str">
            <v xml:space="preserve">Agregado para tratamiento superficial doble (segundo riego)
</v>
          </cell>
          <cell r="D22">
            <v>74007.999999999985</v>
          </cell>
        </row>
        <row r="23">
          <cell r="A23" t="str">
            <v>B0053130</v>
          </cell>
          <cell r="B23" t="str">
            <v>m3</v>
          </cell>
          <cell r="C23" t="str">
            <v>Agregado petreo para mezclas asfálticas</v>
          </cell>
          <cell r="D23">
            <v>54500</v>
          </cell>
        </row>
        <row r="24">
          <cell r="A24" t="str">
            <v>B0053191</v>
          </cell>
          <cell r="B24" t="str">
            <v>m3</v>
          </cell>
          <cell r="C24" t="str">
            <v>Agregado Petreo para Triturar (Crudo)</v>
          </cell>
          <cell r="D24">
            <v>12789.690218254204</v>
          </cell>
        </row>
        <row r="25">
          <cell r="A25" t="str">
            <v>B0053131</v>
          </cell>
          <cell r="B25" t="str">
            <v>m3</v>
          </cell>
          <cell r="C25" t="str">
            <v>Agregado Petreo para TSS</v>
          </cell>
          <cell r="D25">
            <v>74007.999999999985</v>
          </cell>
        </row>
        <row r="26">
          <cell r="A26" t="str">
            <v>B0053160</v>
          </cell>
          <cell r="B26" t="str">
            <v>m3</v>
          </cell>
          <cell r="C26" t="str">
            <v>Agregado tipo LA 10 (lechadas)</v>
          </cell>
          <cell r="D26">
            <v>49306.228920281348</v>
          </cell>
        </row>
        <row r="27">
          <cell r="A27" t="str">
            <v>B0053150</v>
          </cell>
          <cell r="B27" t="str">
            <v>m3</v>
          </cell>
          <cell r="C27" t="str">
            <v>Agregado tipo LA 13 (lechadas)</v>
          </cell>
          <cell r="D27">
            <v>49675.120248115149</v>
          </cell>
        </row>
        <row r="28">
          <cell r="A28" t="str">
            <v>B0053180</v>
          </cell>
          <cell r="B28" t="str">
            <v>m3</v>
          </cell>
          <cell r="C28" t="str">
            <v>Agregado tipo LA 4 (lechadas)</v>
          </cell>
          <cell r="D28">
            <v>50183.259359472613</v>
          </cell>
        </row>
        <row r="29">
          <cell r="A29" t="str">
            <v>B0053170</v>
          </cell>
          <cell r="B29" t="str">
            <v>m3</v>
          </cell>
          <cell r="C29" t="str">
            <v>Agregado tipo LA 5 (lechadas)</v>
          </cell>
          <cell r="D29">
            <v>50354.707805880746</v>
          </cell>
        </row>
        <row r="30">
          <cell r="A30" t="str">
            <v>B0053190</v>
          </cell>
          <cell r="B30" t="str">
            <v>m3</v>
          </cell>
          <cell r="C30" t="str">
            <v xml:space="preserve">Agregados seleccionados (tamaño máximo 1´´) (bandas sonoras reduce velocidad)
</v>
          </cell>
          <cell r="D30">
            <v>68149.581599981451</v>
          </cell>
        </row>
        <row r="31">
          <cell r="A31" t="str">
            <v>B0063200</v>
          </cell>
          <cell r="B31" t="str">
            <v>lt</v>
          </cell>
          <cell r="C31" t="str">
            <v>Agua</v>
          </cell>
          <cell r="D31">
            <v>50</v>
          </cell>
        </row>
        <row r="32">
          <cell r="A32" t="str">
            <v>B0073210</v>
          </cell>
          <cell r="B32" t="str">
            <v>m</v>
          </cell>
          <cell r="C32" t="str">
            <v>Alambre de púa calibre 12 (350 m)</v>
          </cell>
          <cell r="D32">
            <v>450</v>
          </cell>
        </row>
        <row r="33">
          <cell r="A33" t="str">
            <v>B0073211</v>
          </cell>
          <cell r="B33" t="str">
            <v>kg</v>
          </cell>
          <cell r="C33" t="str">
            <v>Alambre Galvanizado Aleación Zn-5A1-Mm</v>
          </cell>
          <cell r="D33">
            <v>3866.3118006759323</v>
          </cell>
        </row>
        <row r="34">
          <cell r="A34" t="str">
            <v>B0073222</v>
          </cell>
          <cell r="B34" t="str">
            <v>kg</v>
          </cell>
          <cell r="C34" t="str">
            <v>Alambre Galvanizado Aleación Zn-5A1-Mm Y Pvc</v>
          </cell>
          <cell r="D34">
            <v>3843.7794573136616</v>
          </cell>
        </row>
        <row r="35">
          <cell r="A35" t="str">
            <v>B0073220</v>
          </cell>
          <cell r="B35" t="str">
            <v>kg</v>
          </cell>
          <cell r="C35" t="str">
            <v>Alambre galvanizado No. 12</v>
          </cell>
          <cell r="D35">
            <v>3172.7646653443599</v>
          </cell>
        </row>
        <row r="36">
          <cell r="A36" t="str">
            <v>B0073221</v>
          </cell>
          <cell r="B36" t="str">
            <v>kg</v>
          </cell>
          <cell r="C36" t="str">
            <v>Alambre Galvanizado Zinc Y Pvc</v>
          </cell>
          <cell r="D36">
            <v>3869.386709843362</v>
          </cell>
        </row>
        <row r="37">
          <cell r="A37" t="str">
            <v>B026012</v>
          </cell>
          <cell r="B37" t="str">
            <v>kg</v>
          </cell>
          <cell r="C37" t="str">
            <v>Alambre Negro Para Amarre</v>
          </cell>
          <cell r="D37">
            <v>3000</v>
          </cell>
        </row>
        <row r="38">
          <cell r="A38" t="str">
            <v>B0073230</v>
          </cell>
          <cell r="B38" t="str">
            <v>kg</v>
          </cell>
          <cell r="C38" t="str">
            <v>Alambre negro para amarre calibre 18</v>
          </cell>
          <cell r="D38">
            <v>3000</v>
          </cell>
        </row>
        <row r="39">
          <cell r="A39" t="str">
            <v>B031001</v>
          </cell>
          <cell r="B39" t="str">
            <v>u</v>
          </cell>
          <cell r="C39" t="str">
            <v xml:space="preserve">Almohadillas de neopreno dureza 60 (35cm*45cm*5cm con 2 laminas de 3mm)
</v>
          </cell>
          <cell r="D39">
            <v>314000</v>
          </cell>
        </row>
        <row r="40">
          <cell r="A40" t="str">
            <v>B026011</v>
          </cell>
          <cell r="B40" t="str">
            <v>u</v>
          </cell>
          <cell r="C40" t="str">
            <v>Amortiguadores (Para Defensas Metálicas), Incluye Tornillos</v>
          </cell>
          <cell r="D40">
            <v>25000</v>
          </cell>
        </row>
        <row r="41">
          <cell r="A41" t="str">
            <v>B0113260</v>
          </cell>
          <cell r="B41" t="str">
            <v>u</v>
          </cell>
          <cell r="C41" t="str">
            <v>Anclaje para fijación del manto</v>
          </cell>
          <cell r="D41">
            <v>1125.5961950328906</v>
          </cell>
        </row>
        <row r="42">
          <cell r="A42" t="str">
            <v>B0013770</v>
          </cell>
          <cell r="B42" t="str">
            <v>u</v>
          </cell>
          <cell r="C42" t="str">
            <v>Anclajes o Cuñas para el tensionamiento</v>
          </cell>
          <cell r="D42">
            <v>14800</v>
          </cell>
        </row>
        <row r="43">
          <cell r="A43" t="str">
            <v>B0013270</v>
          </cell>
          <cell r="B43" t="str">
            <v>kg</v>
          </cell>
          <cell r="C43" t="str">
            <v>Anfo</v>
          </cell>
          <cell r="D43">
            <v>3300</v>
          </cell>
        </row>
        <row r="44">
          <cell r="A44" t="str">
            <v>B0013280</v>
          </cell>
          <cell r="B44" t="str">
            <v>m</v>
          </cell>
          <cell r="C44" t="str">
            <v xml:space="preserve">Angulo de 1-1/2´´ x 1/4´´ (cerramiento en malla)
</v>
          </cell>
          <cell r="D44">
            <v>11503.916093208341</v>
          </cell>
        </row>
        <row r="45">
          <cell r="A45" t="str">
            <v>B0063290</v>
          </cell>
          <cell r="B45" t="str">
            <v>kg</v>
          </cell>
          <cell r="C45" t="str">
            <v>Antisol blanco (presentación 20 kg)</v>
          </cell>
          <cell r="D45">
            <v>7400</v>
          </cell>
        </row>
        <row r="46">
          <cell r="A46" t="str">
            <v>B0303300</v>
          </cell>
          <cell r="B46" t="str">
            <v>u</v>
          </cell>
          <cell r="C46" t="str">
            <v>Árbol de 0.6 m (Protector)</v>
          </cell>
          <cell r="D46">
            <v>853.54136221932367</v>
          </cell>
        </row>
        <row r="47">
          <cell r="A47" t="str">
            <v>B0303310</v>
          </cell>
          <cell r="B47" t="str">
            <v>u</v>
          </cell>
          <cell r="C47" t="str">
            <v>Árbol de 1.2 m (Paisajístico)</v>
          </cell>
          <cell r="D47">
            <v>10992.73762942887</v>
          </cell>
        </row>
        <row r="48">
          <cell r="A48" t="str">
            <v>B0093320</v>
          </cell>
          <cell r="B48" t="str">
            <v>m3</v>
          </cell>
          <cell r="C48" t="str">
            <v>Arena de sello (fina)</v>
          </cell>
          <cell r="D48">
            <v>42532.56</v>
          </cell>
        </row>
        <row r="49">
          <cell r="A49" t="str">
            <v>B0093330</v>
          </cell>
          <cell r="B49" t="str">
            <v>m3</v>
          </cell>
          <cell r="C49" t="str">
            <v>Arena de soporte (media)</v>
          </cell>
          <cell r="D49">
            <v>42532.56</v>
          </cell>
        </row>
        <row r="50">
          <cell r="A50" t="str">
            <v>B0093321</v>
          </cell>
          <cell r="B50" t="str">
            <v>m3</v>
          </cell>
          <cell r="C50" t="str">
            <v>Arena de Trituración</v>
          </cell>
          <cell r="D50">
            <v>42532.56</v>
          </cell>
        </row>
        <row r="51">
          <cell r="A51" t="str">
            <v>B009111</v>
          </cell>
          <cell r="B51" t="str">
            <v>m3</v>
          </cell>
          <cell r="C51" t="str">
            <v>Arena de trituración (sellos de arena-afalto)</v>
          </cell>
          <cell r="D51">
            <v>42532.56</v>
          </cell>
        </row>
        <row r="52">
          <cell r="A52" t="str">
            <v>B0093350</v>
          </cell>
          <cell r="B52" t="str">
            <v>m3</v>
          </cell>
          <cell r="C52" t="str">
            <v>Arena lavada</v>
          </cell>
          <cell r="D52">
            <v>39631.71939589391</v>
          </cell>
        </row>
        <row r="53">
          <cell r="A53" t="str">
            <v>B0013281</v>
          </cell>
          <cell r="B53" t="str">
            <v>m</v>
          </cell>
          <cell r="C53" t="str">
            <v>Armadura de Acero</v>
          </cell>
          <cell r="D53">
            <v>3270.3216239626736</v>
          </cell>
        </row>
        <row r="54">
          <cell r="A54" t="str">
            <v>B0083360</v>
          </cell>
          <cell r="B54" t="str">
            <v>kg</v>
          </cell>
          <cell r="C54" t="str">
            <v>Asfalto AP 190 (BREA)</v>
          </cell>
          <cell r="D54">
            <v>2400</v>
          </cell>
        </row>
        <row r="55">
          <cell r="A55" t="str">
            <v>B008007</v>
          </cell>
          <cell r="B55" t="str">
            <v>lt</v>
          </cell>
          <cell r="C55" t="str">
            <v>Asfalto liquido</v>
          </cell>
          <cell r="D55">
            <v>2300</v>
          </cell>
        </row>
        <row r="56">
          <cell r="A56" t="str">
            <v>B008009</v>
          </cell>
          <cell r="B56" t="str">
            <v>gal</v>
          </cell>
          <cell r="C56" t="str">
            <v>Asfalto liquido RC 250</v>
          </cell>
          <cell r="D56">
            <v>7500</v>
          </cell>
        </row>
        <row r="57">
          <cell r="A57" t="str">
            <v>B0013380</v>
          </cell>
          <cell r="B57" t="str">
            <v>kg</v>
          </cell>
          <cell r="C57" t="str">
            <v>Barras de transferencia de carga (1'')</v>
          </cell>
          <cell r="D57">
            <v>4800</v>
          </cell>
        </row>
        <row r="58">
          <cell r="A58" t="str">
            <v>B0013390</v>
          </cell>
          <cell r="B58" t="str">
            <v>kg</v>
          </cell>
          <cell r="C58" t="str">
            <v>Barras de unión de 1/2´´</v>
          </cell>
          <cell r="D58">
            <v>3100</v>
          </cell>
        </row>
        <row r="59">
          <cell r="A59" t="str">
            <v>B0013400</v>
          </cell>
          <cell r="B59" t="str">
            <v>m3</v>
          </cell>
          <cell r="C59" t="str">
            <v xml:space="preserve">Base Granular reciclada en obra
</v>
          </cell>
          <cell r="D59">
            <v>29178.16837026002</v>
          </cell>
        </row>
        <row r="60">
          <cell r="A60" t="str">
            <v>B0013410</v>
          </cell>
          <cell r="B60" t="str">
            <v>kg</v>
          </cell>
          <cell r="C60" t="str">
            <v>Bentonita</v>
          </cell>
          <cell r="D60">
            <v>7500</v>
          </cell>
        </row>
        <row r="61">
          <cell r="A61" t="str">
            <v>B0013420</v>
          </cell>
          <cell r="B61" t="str">
            <v>m2</v>
          </cell>
          <cell r="C61" t="str">
            <v>Biomanto</v>
          </cell>
          <cell r="D61">
            <v>93000</v>
          </cell>
        </row>
        <row r="62">
          <cell r="A62" t="str">
            <v>B0013435</v>
          </cell>
          <cell r="B62" t="str">
            <v>m2</v>
          </cell>
          <cell r="C62" t="str">
            <v>Biomanto Temporal  300 Gr/M2</v>
          </cell>
          <cell r="D62">
            <v>4178.0518247114969</v>
          </cell>
        </row>
        <row r="63">
          <cell r="A63" t="str">
            <v>B0013430</v>
          </cell>
          <cell r="B63" t="str">
            <v>m3</v>
          </cell>
          <cell r="C63" t="str">
            <v>Bolsacreto de 1m3</v>
          </cell>
          <cell r="D63">
            <v>19000</v>
          </cell>
        </row>
        <row r="64">
          <cell r="A64" t="str">
            <v>B0013436</v>
          </cell>
          <cell r="B64" t="str">
            <v>u</v>
          </cell>
          <cell r="C64" t="str">
            <v>Bordillo Prefabricado En Concreto Ref.A85 Ntc-4109, 0,20 X 0,35 X 0.80 M</v>
          </cell>
          <cell r="D64">
            <v>32451.212584045668</v>
          </cell>
        </row>
        <row r="65">
          <cell r="A65" t="str">
            <v>B0013432</v>
          </cell>
          <cell r="B65" t="str">
            <v>u</v>
          </cell>
          <cell r="C65" t="str">
            <v>Botella de gas propano (40 lb) (5% de oxígeno)</v>
          </cell>
          <cell r="D65">
            <v>54611.029723980289</v>
          </cell>
        </row>
        <row r="66">
          <cell r="A66" t="str">
            <v>B0013434</v>
          </cell>
          <cell r="B66" t="str">
            <v>u</v>
          </cell>
          <cell r="C66" t="str">
            <v>Botella de oxígeno (1800 lb)</v>
          </cell>
          <cell r="D66">
            <v>90000</v>
          </cell>
        </row>
        <row r="67">
          <cell r="A67" t="str">
            <v>B0320001</v>
          </cell>
          <cell r="B67" t="str">
            <v>m</v>
          </cell>
          <cell r="C67" t="str">
            <v>Cable de 1/2´´ (para anclajes)</v>
          </cell>
          <cell r="D67">
            <v>10500</v>
          </cell>
        </row>
        <row r="68">
          <cell r="A68" t="str">
            <v>B0013450</v>
          </cell>
          <cell r="B68" t="str">
            <v>kg</v>
          </cell>
          <cell r="C68" t="str">
            <v>Cal</v>
          </cell>
          <cell r="D68">
            <v>700</v>
          </cell>
        </row>
        <row r="69">
          <cell r="A69" t="str">
            <v>B0013460</v>
          </cell>
          <cell r="B69" t="str">
            <v>kg</v>
          </cell>
          <cell r="C69" t="str">
            <v>Camisa metálica en acero A-37</v>
          </cell>
          <cell r="D69">
            <v>7230</v>
          </cell>
        </row>
        <row r="70">
          <cell r="A70" t="str">
            <v>B0013470</v>
          </cell>
          <cell r="B70" t="str">
            <v>m</v>
          </cell>
          <cell r="C70" t="str">
            <v>Camisas y Formaleta en Concreto</v>
          </cell>
          <cell r="D70">
            <v>45050</v>
          </cell>
        </row>
        <row r="71">
          <cell r="A71" t="str">
            <v>B0013480</v>
          </cell>
          <cell r="B71" t="str">
            <v>u</v>
          </cell>
          <cell r="C71" t="str">
            <v>Captafaro, Incluye Tornillos</v>
          </cell>
          <cell r="D71">
            <v>8675</v>
          </cell>
        </row>
        <row r="72">
          <cell r="A72" t="str">
            <v>B0013484</v>
          </cell>
          <cell r="B72" t="str">
            <v>u</v>
          </cell>
          <cell r="C72" t="str">
            <v>Celda especial de carga</v>
          </cell>
          <cell r="D72">
            <v>13321778.258715767</v>
          </cell>
        </row>
        <row r="73">
          <cell r="A73" t="str">
            <v>B0103501</v>
          </cell>
          <cell r="B73" t="str">
            <v>kg</v>
          </cell>
          <cell r="C73" t="str">
            <v>Cemento Asfaltico 40-50</v>
          </cell>
          <cell r="D73">
            <v>1020.8793554546944</v>
          </cell>
        </row>
        <row r="74">
          <cell r="A74" t="str">
            <v>B0103490</v>
          </cell>
          <cell r="B74" t="str">
            <v>kg</v>
          </cell>
          <cell r="C74" t="str">
            <v>Cemento Asfaltico 60-70</v>
          </cell>
          <cell r="D74">
            <v>1100</v>
          </cell>
        </row>
        <row r="75">
          <cell r="A75" t="str">
            <v>B0103500</v>
          </cell>
          <cell r="B75" t="str">
            <v>kg</v>
          </cell>
          <cell r="C75" t="str">
            <v>Cemento Asfaltico 80-100</v>
          </cell>
          <cell r="D75">
            <v>1000</v>
          </cell>
        </row>
        <row r="76">
          <cell r="A76" t="str">
            <v>B0103555</v>
          </cell>
          <cell r="B76" t="str">
            <v>kg</v>
          </cell>
          <cell r="C76" t="str">
            <v>Cemento Asfaltico con grano de Caucho Reciclado</v>
          </cell>
          <cell r="D76">
            <v>2400</v>
          </cell>
        </row>
        <row r="77">
          <cell r="A77" t="str">
            <v>B0103491</v>
          </cell>
          <cell r="B77" t="str">
            <v>kg</v>
          </cell>
          <cell r="C77" t="str">
            <v xml:space="preserve">Cemento Asfáltico </v>
          </cell>
          <cell r="D77">
            <v>1002.5397981583967</v>
          </cell>
        </row>
        <row r="78">
          <cell r="A78" t="str">
            <v>B0103551</v>
          </cell>
          <cell r="B78" t="str">
            <v>kg</v>
          </cell>
          <cell r="C78" t="str">
            <v>Cemento Asfáltico Modificado Con Grano De Caucho Reciclado Tipo I</v>
          </cell>
          <cell r="D78">
            <v>2450</v>
          </cell>
        </row>
        <row r="79">
          <cell r="A79" t="str">
            <v>B0103552</v>
          </cell>
          <cell r="B79" t="str">
            <v>kg</v>
          </cell>
          <cell r="C79" t="str">
            <v>Cemento Asfáltico Modificado Con Grano De Caucho Reciclado Tipo Il</v>
          </cell>
          <cell r="D79">
            <v>2500</v>
          </cell>
        </row>
        <row r="80">
          <cell r="A80" t="str">
            <v>B0103553</v>
          </cell>
          <cell r="B80" t="str">
            <v>kg</v>
          </cell>
          <cell r="C80" t="str">
            <v>Cemento Asfáltico Modificado Con Grano De Caucho Reciclado Tipo lll</v>
          </cell>
          <cell r="D80">
            <v>2600</v>
          </cell>
        </row>
        <row r="81">
          <cell r="A81" t="str">
            <v>B0103510</v>
          </cell>
          <cell r="B81" t="str">
            <v>kg</v>
          </cell>
          <cell r="C81" t="str">
            <v xml:space="preserve">Cemento asfaltico modificado con polímeros tipo I
</v>
          </cell>
          <cell r="D81">
            <v>2050</v>
          </cell>
        </row>
        <row r="82">
          <cell r="A82" t="str">
            <v>B0103520</v>
          </cell>
          <cell r="B82" t="str">
            <v>kg</v>
          </cell>
          <cell r="C82" t="str">
            <v xml:space="preserve">Cemento asfaltico modificado con polímeros tipo II
</v>
          </cell>
          <cell r="D82">
            <v>2100</v>
          </cell>
        </row>
        <row r="83">
          <cell r="A83" t="str">
            <v>B0103530</v>
          </cell>
          <cell r="B83" t="str">
            <v>kg</v>
          </cell>
          <cell r="C83" t="str">
            <v xml:space="preserve">Cemento asfaltico modificado con polímeros tipo III
</v>
          </cell>
          <cell r="D83">
            <v>2200</v>
          </cell>
        </row>
        <row r="84">
          <cell r="A84" t="str">
            <v>B0103540</v>
          </cell>
          <cell r="B84" t="str">
            <v>kg</v>
          </cell>
          <cell r="C84" t="str">
            <v xml:space="preserve">Cemento asfaltico modificado con polímeros tipo IV
</v>
          </cell>
          <cell r="D84">
            <v>2350</v>
          </cell>
        </row>
        <row r="85">
          <cell r="A85" t="str">
            <v>B0103554</v>
          </cell>
          <cell r="B85" t="str">
            <v>kg</v>
          </cell>
          <cell r="C85" t="str">
            <v>Cemento Asfaltico Modificado Con Polímeros Tipo V</v>
          </cell>
          <cell r="D85">
            <v>2400</v>
          </cell>
        </row>
        <row r="86">
          <cell r="A86" t="str">
            <v>B0103550</v>
          </cell>
          <cell r="B86" t="str">
            <v>kg</v>
          </cell>
          <cell r="C86" t="str">
            <v xml:space="preserve">Cemento asfaltico modificado con polímeros tipo V
</v>
          </cell>
          <cell r="D86">
            <v>2400</v>
          </cell>
        </row>
        <row r="87">
          <cell r="A87" t="str">
            <v>B0100001</v>
          </cell>
          <cell r="B87" t="str">
            <v>kg</v>
          </cell>
          <cell r="C87" t="str">
            <v xml:space="preserve">Cemento gris
</v>
          </cell>
          <cell r="D87">
            <v>675</v>
          </cell>
        </row>
        <row r="88">
          <cell r="A88" t="str">
            <v>B0103557</v>
          </cell>
          <cell r="B88" t="str">
            <v>kg</v>
          </cell>
          <cell r="C88" t="str">
            <v>Cemento Hidráulico adicionado, Norma ASTM C595 Tipo _______</v>
          </cell>
          <cell r="D88">
            <v>900</v>
          </cell>
        </row>
        <row r="89">
          <cell r="A89" t="str">
            <v>B0103556</v>
          </cell>
          <cell r="B89" t="str">
            <v>kg</v>
          </cell>
          <cell r="C89" t="str">
            <v>Cemento Porthland Norma ASTM C150 Tipo _______</v>
          </cell>
          <cell r="D89">
            <v>800</v>
          </cell>
        </row>
        <row r="90">
          <cell r="A90" t="str">
            <v>B0303570</v>
          </cell>
          <cell r="B90" t="str">
            <v>m2</v>
          </cell>
          <cell r="C90" t="str">
            <v>Cespedones</v>
          </cell>
          <cell r="D90">
            <v>4408.4869837462502</v>
          </cell>
        </row>
        <row r="91">
          <cell r="A91" t="str">
            <v>B0013580</v>
          </cell>
          <cell r="B91" t="str">
            <v>kg</v>
          </cell>
          <cell r="C91" t="str">
            <v xml:space="preserve">Cicatrizante (para remoción de especies vegetales)
</v>
          </cell>
          <cell r="D91">
            <v>10000</v>
          </cell>
        </row>
        <row r="92">
          <cell r="A92" t="str">
            <v>B0013590</v>
          </cell>
          <cell r="B92" t="str">
            <v>m</v>
          </cell>
          <cell r="C92" t="str">
            <v>Cinta Sika PVC 0,22</v>
          </cell>
          <cell r="D92">
            <v>32207.36931656758</v>
          </cell>
        </row>
        <row r="93">
          <cell r="A93" t="str">
            <v>B0013600</v>
          </cell>
          <cell r="B93" t="str">
            <v>m</v>
          </cell>
          <cell r="C93" t="str">
            <v>Cintilla de poliuretano (sikarod)</v>
          </cell>
          <cell r="D93">
            <v>848.61584454973979</v>
          </cell>
        </row>
        <row r="94">
          <cell r="A94" t="str">
            <v>B0013601</v>
          </cell>
          <cell r="B94" t="str">
            <v>m</v>
          </cell>
          <cell r="C94" t="str">
            <v>Cintilla De Poliuretano (Sikarod) (Pavimentos De Concreto Hidráulico)</v>
          </cell>
          <cell r="D94">
            <v>735</v>
          </cell>
        </row>
        <row r="95">
          <cell r="A95" t="str">
            <v>B0013610</v>
          </cell>
          <cell r="B95" t="str">
            <v>kg</v>
          </cell>
          <cell r="C95" t="str">
            <v>Cloruro de calcio</v>
          </cell>
          <cell r="D95">
            <v>4520</v>
          </cell>
        </row>
        <row r="96">
          <cell r="A96" t="str">
            <v>B0013772</v>
          </cell>
          <cell r="B96" t="str">
            <v>kg</v>
          </cell>
          <cell r="C96" t="str">
            <v>Cloruro De Calcio En Esferas (Pellets)</v>
          </cell>
          <cell r="D96">
            <v>2870</v>
          </cell>
        </row>
        <row r="97">
          <cell r="A97" t="str">
            <v>B0013771</v>
          </cell>
          <cell r="B97" t="str">
            <v>kg</v>
          </cell>
          <cell r="C97" t="str">
            <v>Cloruro De Calcio En Hojuelas (Flakes)</v>
          </cell>
          <cell r="D97">
            <v>4520</v>
          </cell>
        </row>
        <row r="98">
          <cell r="A98" t="str">
            <v>B0013611</v>
          </cell>
          <cell r="B98" t="str">
            <v>lt</v>
          </cell>
          <cell r="C98" t="str">
            <v>Cloruro De Calcio Liquido</v>
          </cell>
          <cell r="D98">
            <v>4300</v>
          </cell>
        </row>
        <row r="99">
          <cell r="A99" t="str">
            <v>B0133680</v>
          </cell>
          <cell r="B99" t="str">
            <v>m3</v>
          </cell>
          <cell r="C99" t="str">
            <v xml:space="preserve">Concreto hidráulico para pavimento MR-20
</v>
          </cell>
          <cell r="D99">
            <v>420000</v>
          </cell>
        </row>
        <row r="100">
          <cell r="A100" t="str">
            <v>B0133690</v>
          </cell>
          <cell r="B100" t="str">
            <v>m3</v>
          </cell>
          <cell r="C100" t="str">
            <v xml:space="preserve">Concreto hidráulico para pavimento MR-36
</v>
          </cell>
          <cell r="D100">
            <v>442000</v>
          </cell>
        </row>
        <row r="101">
          <cell r="A101" t="str">
            <v>B0133700</v>
          </cell>
          <cell r="B101" t="str">
            <v>m3</v>
          </cell>
          <cell r="C101" t="str">
            <v xml:space="preserve">Concreto hidráulico para pavimento MR-43 (FastracK)(acelerado a 24 horas)
</v>
          </cell>
          <cell r="D101">
            <v>432000</v>
          </cell>
        </row>
        <row r="102">
          <cell r="A102" t="str">
            <v>B0133710</v>
          </cell>
          <cell r="B102" t="str">
            <v>m3</v>
          </cell>
          <cell r="C102" t="str">
            <v xml:space="preserve">Concreto hidráulico para pavimento MR-43
</v>
          </cell>
          <cell r="D102">
            <v>432000</v>
          </cell>
        </row>
        <row r="103">
          <cell r="A103" t="str">
            <v>B0133720</v>
          </cell>
          <cell r="B103" t="str">
            <v>m3</v>
          </cell>
          <cell r="C103" t="str">
            <v xml:space="preserve">Concreto hidráulico para pavimento MR-45
</v>
          </cell>
          <cell r="D103">
            <v>442000</v>
          </cell>
        </row>
        <row r="104">
          <cell r="A104" t="str">
            <v>B0123660</v>
          </cell>
          <cell r="B104" t="str">
            <v>m3</v>
          </cell>
          <cell r="C104" t="str">
            <v>Concreto Resistencia  14 (Mpa)</v>
          </cell>
          <cell r="D104">
            <v>370000</v>
          </cell>
        </row>
        <row r="105">
          <cell r="A105" t="str">
            <v>B0123650</v>
          </cell>
          <cell r="B105" t="str">
            <v>m3</v>
          </cell>
          <cell r="C105" t="str">
            <v>Concreto Resistencia  21 (Mpa)</v>
          </cell>
          <cell r="D105">
            <v>480000</v>
          </cell>
        </row>
        <row r="106">
          <cell r="A106" t="str">
            <v>B0123671</v>
          </cell>
          <cell r="B106" t="str">
            <v>m3</v>
          </cell>
          <cell r="C106" t="str">
            <v>Concreto Resistencia  28 (Mpa)</v>
          </cell>
          <cell r="D106">
            <v>380000</v>
          </cell>
        </row>
        <row r="107">
          <cell r="A107" t="str">
            <v>B0123620</v>
          </cell>
          <cell r="B107" t="str">
            <v>m3</v>
          </cell>
          <cell r="C107" t="str">
            <v>Concreto Resistencia  28 (Mpa)</v>
          </cell>
          <cell r="D107">
            <v>380000</v>
          </cell>
        </row>
        <row r="108">
          <cell r="A108" t="str">
            <v>B0123640</v>
          </cell>
          <cell r="B108" t="str">
            <v>m3</v>
          </cell>
          <cell r="C108" t="str">
            <v>Concreto Resistencia  32 (Mpa)</v>
          </cell>
          <cell r="D108">
            <v>390000</v>
          </cell>
        </row>
        <row r="109">
          <cell r="A109" t="str">
            <v>B0123630</v>
          </cell>
          <cell r="B109" t="str">
            <v>m3</v>
          </cell>
          <cell r="C109" t="str">
            <v>Concreto Resistencia  35 (Mpa)</v>
          </cell>
          <cell r="D109">
            <v>533000</v>
          </cell>
        </row>
        <row r="110">
          <cell r="A110" t="str">
            <v>B0123670</v>
          </cell>
          <cell r="B110" t="str">
            <v>m3</v>
          </cell>
          <cell r="C110" t="str">
            <v xml:space="preserve">Concreto resistencia 14 (MPA) (Ciclopeo) </v>
          </cell>
          <cell r="D110">
            <v>360000</v>
          </cell>
        </row>
        <row r="111">
          <cell r="A111" t="str">
            <v>B0013730</v>
          </cell>
          <cell r="B111" t="str">
            <v>m</v>
          </cell>
          <cell r="C111" t="str">
            <v>Cordón detonante</v>
          </cell>
          <cell r="D111">
            <v>2150</v>
          </cell>
        </row>
        <row r="112">
          <cell r="A112" t="str">
            <v>B0013740</v>
          </cell>
          <cell r="B112" t="str">
            <v>m2</v>
          </cell>
          <cell r="C112" t="str">
            <v>Costal de fibra o fique</v>
          </cell>
          <cell r="D112">
            <v>920</v>
          </cell>
        </row>
        <row r="113">
          <cell r="A113" t="str">
            <v>B0013750</v>
          </cell>
          <cell r="B113" t="str">
            <v>u</v>
          </cell>
          <cell r="C113" t="str">
            <v xml:space="preserve">Costal de fibra o fique
</v>
          </cell>
          <cell r="D113">
            <v>500</v>
          </cell>
        </row>
        <row r="114">
          <cell r="A114" t="str">
            <v>B0013760</v>
          </cell>
          <cell r="B114" t="str">
            <v>m</v>
          </cell>
          <cell r="C114" t="str">
            <v xml:space="preserve">Cuneta prefabricada de concreto tipo V de (0,8*0,3*0,22)
</v>
          </cell>
          <cell r="D114">
            <v>44200.653067244762</v>
          </cell>
        </row>
        <row r="115">
          <cell r="A115" t="str">
            <v>B0013761</v>
          </cell>
          <cell r="B115" t="str">
            <v>u</v>
          </cell>
          <cell r="C115" t="str">
            <v>Cuneta Prefabricada En Concreto Perfil U O V Ref.Cu004 Ntc-4109, 0,20 X 0,30 X 1.0 M</v>
          </cell>
          <cell r="D115">
            <v>45084.608490210871</v>
          </cell>
        </row>
        <row r="116">
          <cell r="A116" t="str">
            <v>B0013773</v>
          </cell>
          <cell r="B116" t="str">
            <v>u</v>
          </cell>
          <cell r="C116" t="str">
            <v>Defensa Metálica De 4,13 M Galvanizada</v>
          </cell>
          <cell r="D116">
            <v>257100</v>
          </cell>
        </row>
        <row r="117">
          <cell r="A117" t="str">
            <v>B0013781</v>
          </cell>
          <cell r="B117" t="str">
            <v>u</v>
          </cell>
          <cell r="C117" t="str">
            <v>Delineador De Corona</v>
          </cell>
          <cell r="D117">
            <v>33439.147160928202</v>
          </cell>
        </row>
        <row r="118">
          <cell r="A118" t="str">
            <v>B0013780</v>
          </cell>
          <cell r="B118" t="str">
            <v>u</v>
          </cell>
          <cell r="C118" t="str">
            <v xml:space="preserve">Delineador de corona en forma de A de lámina galvanizada calibre 16 de (1.55*25) cm
</v>
          </cell>
          <cell r="D118">
            <v>33565.052204474698</v>
          </cell>
        </row>
        <row r="119">
          <cell r="A119" t="str">
            <v>B0013794</v>
          </cell>
          <cell r="B119" t="str">
            <v>m3</v>
          </cell>
          <cell r="C119" t="str">
            <v xml:space="preserve">Derechos de explotación de material pétreo
</v>
          </cell>
          <cell r="D119">
            <v>4595.2751193374315</v>
          </cell>
        </row>
        <row r="120">
          <cell r="A120" t="str">
            <v>B0013790</v>
          </cell>
          <cell r="B120" t="str">
            <v>m3</v>
          </cell>
          <cell r="C120" t="str">
            <v xml:space="preserve">Derechos de explotación y/o disposición de materiales
</v>
          </cell>
          <cell r="D120">
            <v>4268.9112417511478</v>
          </cell>
        </row>
        <row r="121">
          <cell r="A121" t="str">
            <v>B014001</v>
          </cell>
          <cell r="B121" t="str">
            <v>gal</v>
          </cell>
          <cell r="C121" t="str">
            <v xml:space="preserve">Disolvente para pintura (TINNER)
</v>
          </cell>
          <cell r="D121">
            <v>16000</v>
          </cell>
        </row>
        <row r="122">
          <cell r="A122" t="str">
            <v>B014002</v>
          </cell>
          <cell r="B122" t="str">
            <v>gal</v>
          </cell>
          <cell r="C122" t="str">
            <v>Disolvente para pintura Trafico (acrílico)</v>
          </cell>
          <cell r="D122">
            <v>27500</v>
          </cell>
        </row>
        <row r="123">
          <cell r="A123" t="str">
            <v>B0013820</v>
          </cell>
          <cell r="B123" t="str">
            <v>m3</v>
          </cell>
          <cell r="C123" t="str">
            <v>Disposición de material de derrumbe</v>
          </cell>
          <cell r="D123">
            <v>2933.0248359430038</v>
          </cell>
        </row>
        <row r="124">
          <cell r="A124" t="str">
            <v>B0013830</v>
          </cell>
          <cell r="B124" t="str">
            <v>m</v>
          </cell>
          <cell r="C124" t="str">
            <v>Ductos para tensionimiento</v>
          </cell>
          <cell r="D124">
            <v>14300</v>
          </cell>
        </row>
        <row r="125">
          <cell r="A125" t="str">
            <v>B020011</v>
          </cell>
          <cell r="B125" t="str">
            <v>lt</v>
          </cell>
          <cell r="C125" t="str">
            <v>Emulsión Asfáltica de Rotura Lenta CRL</v>
          </cell>
          <cell r="D125">
            <v>1800</v>
          </cell>
        </row>
        <row r="126">
          <cell r="A126" t="str">
            <v>B020012</v>
          </cell>
          <cell r="B126" t="str">
            <v>lt</v>
          </cell>
          <cell r="C126" t="str">
            <v>Emulsión Asfáltica de Rotura Media Modificada Con Polímeros CRM-m</v>
          </cell>
          <cell r="D126">
            <v>1700</v>
          </cell>
        </row>
        <row r="127">
          <cell r="A127" t="str">
            <v>B020010</v>
          </cell>
          <cell r="B127" t="str">
            <v>lt</v>
          </cell>
          <cell r="C127" t="str">
            <v xml:space="preserve">Emulsión asfáltica de rotura media modificada con polímeros CRMm
</v>
          </cell>
          <cell r="D127">
            <v>2000</v>
          </cell>
        </row>
        <row r="128">
          <cell r="A128" t="str">
            <v>B020001</v>
          </cell>
          <cell r="B128" t="str">
            <v>lt</v>
          </cell>
          <cell r="C128" t="str">
            <v>Emulsión CRL-0</v>
          </cell>
          <cell r="D128">
            <v>1500</v>
          </cell>
        </row>
        <row r="129">
          <cell r="A129" t="str">
            <v>B020002</v>
          </cell>
          <cell r="B129" t="str">
            <v>lt</v>
          </cell>
          <cell r="C129" t="str">
            <v>Emulsión CRL-1</v>
          </cell>
          <cell r="D129">
            <v>1800</v>
          </cell>
        </row>
        <row r="130">
          <cell r="A130" t="str">
            <v>B020003</v>
          </cell>
          <cell r="B130" t="str">
            <v>lt</v>
          </cell>
          <cell r="C130" t="str">
            <v>Emulsión CRL-1h</v>
          </cell>
          <cell r="D130">
            <v>1600</v>
          </cell>
        </row>
        <row r="131">
          <cell r="A131" t="str">
            <v>B020004</v>
          </cell>
          <cell r="B131" t="str">
            <v>lt</v>
          </cell>
          <cell r="C131" t="str">
            <v>Emulsión CRL-1hm</v>
          </cell>
          <cell r="D131">
            <v>2330</v>
          </cell>
        </row>
        <row r="132">
          <cell r="A132" t="str">
            <v>B020005</v>
          </cell>
          <cell r="B132" t="str">
            <v>lt</v>
          </cell>
          <cell r="C132" t="str">
            <v>Emulsión CRM</v>
          </cell>
          <cell r="D132">
            <v>1800</v>
          </cell>
        </row>
        <row r="133">
          <cell r="A133" t="str">
            <v>B020007</v>
          </cell>
          <cell r="B133" t="str">
            <v>lt</v>
          </cell>
          <cell r="C133" t="str">
            <v>Emulsión CRR-1</v>
          </cell>
          <cell r="D133">
            <v>1900</v>
          </cell>
        </row>
        <row r="134">
          <cell r="A134" t="str">
            <v>B020006</v>
          </cell>
          <cell r="B134" t="str">
            <v>lt</v>
          </cell>
          <cell r="C134" t="str">
            <v>Emulsión CRR-1m</v>
          </cell>
          <cell r="D134">
            <v>2300</v>
          </cell>
        </row>
        <row r="135">
          <cell r="A135" t="str">
            <v>B020008</v>
          </cell>
          <cell r="B135" t="str">
            <v>lt</v>
          </cell>
          <cell r="C135" t="str">
            <v>Emulsión CRR-2</v>
          </cell>
          <cell r="D135">
            <v>1850</v>
          </cell>
        </row>
        <row r="136">
          <cell r="A136" t="str">
            <v>B020009</v>
          </cell>
          <cell r="B136" t="str">
            <v>lt</v>
          </cell>
          <cell r="C136" t="str">
            <v>Emulsión CRR-2m</v>
          </cell>
          <cell r="D136">
            <v>1890</v>
          </cell>
        </row>
        <row r="137">
          <cell r="A137" t="str">
            <v>B015012</v>
          </cell>
          <cell r="B137" t="str">
            <v>kg</v>
          </cell>
          <cell r="C137" t="str">
            <v xml:space="preserve">Escolta y transporte (una tarifa por cada m3 escoltado y transportado)
</v>
          </cell>
          <cell r="D137">
            <v>8000</v>
          </cell>
        </row>
        <row r="138">
          <cell r="A138" t="str">
            <v>B015002</v>
          </cell>
          <cell r="B138" t="str">
            <v>%</v>
          </cell>
          <cell r="C138" t="str">
            <v>Escolta y trasporte (Tarifa Porcentual de 40 %) por cada Metro Cubico exportado y trasportado</v>
          </cell>
          <cell r="D138">
            <v>4.0993235071445235E-2</v>
          </cell>
        </row>
        <row r="139">
          <cell r="A139" t="str">
            <v>B0013940</v>
          </cell>
          <cell r="B139" t="str">
            <v>kg</v>
          </cell>
          <cell r="C139" t="str">
            <v>Esferas reflectivas</v>
          </cell>
          <cell r="D139">
            <v>5050</v>
          </cell>
        </row>
        <row r="140">
          <cell r="A140" t="str">
            <v>B0013950</v>
          </cell>
          <cell r="B140" t="str">
            <v>glo</v>
          </cell>
          <cell r="C140" t="str">
            <v xml:space="preserve">Estacas, Pintura, Tachuelas, Hilo (localización de estructuras y carreteras)
</v>
          </cell>
          <cell r="D140">
            <v>357</v>
          </cell>
        </row>
        <row r="141">
          <cell r="A141" t="str">
            <v>B0013960</v>
          </cell>
          <cell r="B141" t="str">
            <v>m</v>
          </cell>
          <cell r="C141" t="str">
            <v xml:space="preserve">Estacón en madera viva diámetro mayor a 10 cm, L=2 m 
</v>
          </cell>
          <cell r="D141">
            <v>4000</v>
          </cell>
        </row>
        <row r="142">
          <cell r="A142" t="str">
            <v>B0013970</v>
          </cell>
          <cell r="B142" t="str">
            <v>u</v>
          </cell>
          <cell r="C142" t="str">
            <v xml:space="preserve">Estoperol en resina de 11X3 cm
</v>
          </cell>
          <cell r="D142">
            <v>2703.2395987302343</v>
          </cell>
        </row>
        <row r="143">
          <cell r="A143" t="str">
            <v>B0013980</v>
          </cell>
          <cell r="B143" t="str">
            <v>lb</v>
          </cell>
          <cell r="C143" t="str">
            <v>Explosivos  75% (INDUGEL)</v>
          </cell>
          <cell r="D143">
            <v>6330</v>
          </cell>
        </row>
        <row r="144">
          <cell r="A144" t="str">
            <v>B0013991</v>
          </cell>
          <cell r="B144" t="str">
            <v>lt</v>
          </cell>
          <cell r="C144" t="str">
            <v>Fertilizante Orgánico Mineral</v>
          </cell>
          <cell r="D144">
            <v>17439.183592237881</v>
          </cell>
        </row>
        <row r="145">
          <cell r="A145" t="str">
            <v>B021007</v>
          </cell>
          <cell r="B145" t="str">
            <v>m2</v>
          </cell>
          <cell r="C145" t="str">
            <v>FORMALETA (Depende para que sea el Concreto)</v>
          </cell>
          <cell r="D145">
            <v>18242.516497185134</v>
          </cell>
        </row>
        <row r="146">
          <cell r="A146" t="str">
            <v>B021001</v>
          </cell>
          <cell r="B146" t="str">
            <v>m2</v>
          </cell>
          <cell r="C146" t="str">
            <v xml:space="preserve">Formaleta (gaviones, juntas de bordillos, juntas de cunetas, muros, concretos clase D,E, F y G)
</v>
          </cell>
          <cell r="D146">
            <v>3975.0743880705968</v>
          </cell>
        </row>
        <row r="147">
          <cell r="A147" t="str">
            <v>B021003</v>
          </cell>
          <cell r="B147" t="str">
            <v>m2</v>
          </cell>
          <cell r="C147" t="str">
            <v xml:space="preserve">Formaleta concreto clase A,B y C
</v>
          </cell>
          <cell r="D147">
            <v>14839.234511986484</v>
          </cell>
        </row>
        <row r="148">
          <cell r="A148" t="str">
            <v>B021002</v>
          </cell>
          <cell r="B148" t="str">
            <v>m2</v>
          </cell>
          <cell r="C148" t="str">
            <v>Formaleta Metálica</v>
          </cell>
          <cell r="D148">
            <v>10983.947574969388</v>
          </cell>
        </row>
        <row r="149">
          <cell r="A149" t="str">
            <v>B021004</v>
          </cell>
          <cell r="B149" t="str">
            <v>m</v>
          </cell>
          <cell r="C149" t="str">
            <v xml:space="preserve">Formaleta para baranda de concreto
</v>
          </cell>
          <cell r="D149">
            <v>31673.433177581086</v>
          </cell>
        </row>
        <row r="150">
          <cell r="A150" t="str">
            <v>B021005</v>
          </cell>
          <cell r="B150" t="str">
            <v>m2</v>
          </cell>
          <cell r="C150" t="str">
            <v>Formaleta para muros</v>
          </cell>
          <cell r="D150">
            <v>4900</v>
          </cell>
        </row>
        <row r="151">
          <cell r="A151" t="str">
            <v>B021006</v>
          </cell>
          <cell r="B151" t="str">
            <v>glo</v>
          </cell>
          <cell r="C151" t="str">
            <v xml:space="preserve">Formaleta, platina y accesorios (escamas en concreto)
</v>
          </cell>
          <cell r="D151">
            <v>145000</v>
          </cell>
        </row>
        <row r="152">
          <cell r="A152" t="str">
            <v>B0014040</v>
          </cell>
          <cell r="B152" t="str">
            <v>u</v>
          </cell>
          <cell r="C152" t="str">
            <v>Fulminantes</v>
          </cell>
          <cell r="D152">
            <v>1020</v>
          </cell>
        </row>
        <row r="153">
          <cell r="A153" t="str">
            <v>B0014050</v>
          </cell>
          <cell r="B153" t="str">
            <v>kg</v>
          </cell>
          <cell r="C153" t="str">
            <v>Fundente</v>
          </cell>
          <cell r="D153">
            <v>24780</v>
          </cell>
        </row>
        <row r="154">
          <cell r="A154" t="str">
            <v>B0014060</v>
          </cell>
          <cell r="B154" t="str">
            <v>kg</v>
          </cell>
          <cell r="C154" t="str">
            <v>Gas propano</v>
          </cell>
          <cell r="D154">
            <v>3379.8193684161242</v>
          </cell>
        </row>
        <row r="155">
          <cell r="A155" t="str">
            <v>B028001</v>
          </cell>
          <cell r="B155" t="str">
            <v>m</v>
          </cell>
          <cell r="C155" t="str">
            <v xml:space="preserve">Geodren circular diámetro 100 mm y altura 2.00 M
</v>
          </cell>
          <cell r="D155">
            <v>39186.582163044455</v>
          </cell>
        </row>
        <row r="156">
          <cell r="A156" t="str">
            <v>B028002</v>
          </cell>
          <cell r="B156" t="str">
            <v>m</v>
          </cell>
          <cell r="C156" t="str">
            <v xml:space="preserve">Geodren planar Diamet 100 mm y h=0.50
</v>
          </cell>
          <cell r="D156">
            <v>11915.239894262635</v>
          </cell>
        </row>
        <row r="157">
          <cell r="A157" t="str">
            <v>B028003</v>
          </cell>
          <cell r="B157" t="str">
            <v>m</v>
          </cell>
          <cell r="C157" t="str">
            <v xml:space="preserve">Geodren planar Diamet 100 mm y h=1.00
</v>
          </cell>
          <cell r="D157">
            <v>20955.513712837848</v>
          </cell>
        </row>
        <row r="158">
          <cell r="A158" t="str">
            <v>B028004</v>
          </cell>
          <cell r="B158" t="str">
            <v>m</v>
          </cell>
          <cell r="C158" t="str">
            <v xml:space="preserve">Geodren planar Diamet 100 mm y h=2.00
</v>
          </cell>
          <cell r="D158">
            <v>37276.316203859285</v>
          </cell>
        </row>
        <row r="159">
          <cell r="A159" t="str">
            <v>B0014112</v>
          </cell>
          <cell r="B159" t="str">
            <v>m2</v>
          </cell>
          <cell r="C159" t="str">
            <v>Geomalla Biaxial Para Refuerzo Pbx-11</v>
          </cell>
          <cell r="D159">
            <v>8400</v>
          </cell>
        </row>
        <row r="160">
          <cell r="A160" t="str">
            <v>B0264112</v>
          </cell>
          <cell r="B160" t="str">
            <v>m2</v>
          </cell>
          <cell r="C160" t="str">
            <v>Geomalla Biaxial Para Refuerzo Pbx-11</v>
          </cell>
          <cell r="D160">
            <v>8400</v>
          </cell>
        </row>
        <row r="161">
          <cell r="A161" t="str">
            <v>B0014113</v>
          </cell>
          <cell r="B161" t="str">
            <v>m2</v>
          </cell>
          <cell r="C161" t="str">
            <v>Geomalla Biaxial Para Refuerzo Pbx-12</v>
          </cell>
          <cell r="D161">
            <v>8500</v>
          </cell>
        </row>
        <row r="162">
          <cell r="A162" t="str">
            <v>B0264113</v>
          </cell>
          <cell r="B162" t="str">
            <v>m2</v>
          </cell>
          <cell r="C162" t="str">
            <v>Geomalla Biaxial Para Refuerzo Pbx-12</v>
          </cell>
          <cell r="D162">
            <v>8500</v>
          </cell>
        </row>
        <row r="163">
          <cell r="A163" t="str">
            <v>B026010</v>
          </cell>
          <cell r="B163" t="str">
            <v>m2</v>
          </cell>
          <cell r="C163" t="str">
            <v>Geomalla en fibra de vidrio GLASGRID 8511</v>
          </cell>
          <cell r="D163">
            <v>8000</v>
          </cell>
        </row>
        <row r="164">
          <cell r="A164" t="str">
            <v>B026013</v>
          </cell>
          <cell r="B164" t="str">
            <v>m2</v>
          </cell>
          <cell r="C164" t="str">
            <v>Geomalla en fibra de vidrio GLASGRID 8511</v>
          </cell>
          <cell r="D164">
            <v>8000</v>
          </cell>
        </row>
        <row r="165">
          <cell r="A165" t="str">
            <v>B0264116</v>
          </cell>
          <cell r="B165" t="str">
            <v>M2</v>
          </cell>
          <cell r="C165" t="str">
            <v>Geomalla Forgrid UX100</v>
          </cell>
          <cell r="D165">
            <v>8200</v>
          </cell>
        </row>
        <row r="166">
          <cell r="A166" t="str">
            <v>B0264115</v>
          </cell>
          <cell r="B166" t="str">
            <v>m2</v>
          </cell>
          <cell r="C166" t="str">
            <v>Geomalla Fort Gird UX-50</v>
          </cell>
          <cell r="D166">
            <v>8100</v>
          </cell>
        </row>
        <row r="167">
          <cell r="A167" t="str">
            <v>B0014114</v>
          </cell>
          <cell r="B167" t="str">
            <v>m2</v>
          </cell>
          <cell r="C167" t="str">
            <v>Geomalla Tipo Asphalt</v>
          </cell>
          <cell r="D167">
            <v>8000</v>
          </cell>
        </row>
        <row r="168">
          <cell r="A168" t="str">
            <v>B0264114</v>
          </cell>
          <cell r="B168" t="str">
            <v>m2</v>
          </cell>
          <cell r="C168" t="str">
            <v>Geomalla Tipo Asphalt</v>
          </cell>
          <cell r="D168">
            <v>8000</v>
          </cell>
        </row>
        <row r="169">
          <cell r="A169" t="str">
            <v>B0014111</v>
          </cell>
          <cell r="B169" t="str">
            <v>m2</v>
          </cell>
          <cell r="C169" t="str">
            <v>Geomalla Uniaxial Pbx-11</v>
          </cell>
          <cell r="D169">
            <v>8100</v>
          </cell>
        </row>
        <row r="170">
          <cell r="A170" t="str">
            <v>B0264111</v>
          </cell>
          <cell r="B170" t="str">
            <v>m2</v>
          </cell>
          <cell r="C170" t="str">
            <v>Geomalla Uniaxial Pbx-11</v>
          </cell>
          <cell r="D170">
            <v>8100</v>
          </cell>
        </row>
        <row r="171">
          <cell r="A171" t="str">
            <v>B025002</v>
          </cell>
          <cell r="B171" t="str">
            <v>m2</v>
          </cell>
          <cell r="C171" t="str">
            <v xml:space="preserve">Geoterxtil T-4000 o similar </v>
          </cell>
          <cell r="D171">
            <v>6300</v>
          </cell>
        </row>
        <row r="172">
          <cell r="A172" t="str">
            <v>B025100</v>
          </cell>
          <cell r="B172" t="str">
            <v>M2</v>
          </cell>
          <cell r="C172" t="str">
            <v>Geotextil Forte Grid UX-165</v>
          </cell>
          <cell r="D172">
            <v>11157.382503186394</v>
          </cell>
        </row>
        <row r="173">
          <cell r="A173" t="str">
            <v>B025101</v>
          </cell>
          <cell r="B173" t="str">
            <v>M2</v>
          </cell>
          <cell r="C173" t="str">
            <v>Geotextil Fortex BX-40</v>
          </cell>
          <cell r="D173">
            <v>5100</v>
          </cell>
        </row>
        <row r="174">
          <cell r="A174" t="str">
            <v>B025003</v>
          </cell>
          <cell r="B174" t="str">
            <v>m2</v>
          </cell>
          <cell r="C174" t="str">
            <v>Geotextil No Tejido</v>
          </cell>
          <cell r="D174">
            <v>6200</v>
          </cell>
        </row>
        <row r="175">
          <cell r="A175" t="str">
            <v>B025004</v>
          </cell>
          <cell r="B175" t="str">
            <v>m2</v>
          </cell>
          <cell r="C175" t="str">
            <v>Geotextil No Tejido para reparación</v>
          </cell>
          <cell r="D175">
            <v>6000</v>
          </cell>
        </row>
        <row r="176">
          <cell r="A176" t="str">
            <v>B025008</v>
          </cell>
          <cell r="B176" t="str">
            <v>m2</v>
          </cell>
          <cell r="C176" t="str">
            <v>Geotextil Nt Repav 450 O Similar (Proveedores Pavco, Lafayet, Geomatrix, Tensar, Omnes U Otros)</v>
          </cell>
          <cell r="D176">
            <v>4700</v>
          </cell>
        </row>
        <row r="177">
          <cell r="A177" t="str">
            <v>B025005</v>
          </cell>
          <cell r="B177" t="str">
            <v>m2</v>
          </cell>
          <cell r="C177" t="str">
            <v>Geotextil Nt-2500 O Similar (Proveedores, Pavco, Geomatrix, Tensar, Omnes U Otros)</v>
          </cell>
          <cell r="D177">
            <v>6300</v>
          </cell>
        </row>
        <row r="178">
          <cell r="A178" t="str">
            <v>B025006</v>
          </cell>
          <cell r="B178" t="str">
            <v>m2</v>
          </cell>
          <cell r="C178" t="str">
            <v xml:space="preserve">Geotextil NT-3000 o similar (proveedores, Tensar, Omnes u otros)
</v>
          </cell>
          <cell r="D178">
            <v>6400</v>
          </cell>
        </row>
        <row r="179">
          <cell r="A179" t="str">
            <v>B025011</v>
          </cell>
          <cell r="B179" t="str">
            <v>m2</v>
          </cell>
          <cell r="C179" t="str">
            <v>Geotextil T-2100 O Similar (Proveedores Pavco, Lafayet, Geomatrix, Tensar, Omnes U Otros)</v>
          </cell>
          <cell r="D179">
            <v>5100</v>
          </cell>
        </row>
        <row r="180">
          <cell r="A180" t="str">
            <v>B025001</v>
          </cell>
          <cell r="B180" t="str">
            <v>m2</v>
          </cell>
          <cell r="C180" t="str">
            <v>Geotextil T-2400 O Similar (Proveedores Lafayet, Pavco, Geomatrix, Tensar, Omnes U Otros)</v>
          </cell>
          <cell r="D180">
            <v>5700</v>
          </cell>
        </row>
        <row r="181">
          <cell r="A181" t="str">
            <v>B025007</v>
          </cell>
          <cell r="B181" t="str">
            <v>m2</v>
          </cell>
          <cell r="C181" t="str">
            <v>Geotextil Tejido</v>
          </cell>
          <cell r="D181">
            <v>4700</v>
          </cell>
        </row>
        <row r="182">
          <cell r="A182" t="str">
            <v>B025009</v>
          </cell>
          <cell r="B182" t="str">
            <v>m2</v>
          </cell>
          <cell r="C182" t="str">
            <v>Geotextil Tejido</v>
          </cell>
          <cell r="D182">
            <v>5000</v>
          </cell>
        </row>
        <row r="183">
          <cell r="A183" t="str">
            <v>B0014180</v>
          </cell>
          <cell r="B183" t="str">
            <v>kg</v>
          </cell>
          <cell r="C183" t="str">
            <v>Grapas</v>
          </cell>
          <cell r="D183">
            <v>5000</v>
          </cell>
        </row>
        <row r="184">
          <cell r="A184" t="str">
            <v>B0014184</v>
          </cell>
          <cell r="B184" t="str">
            <v>u</v>
          </cell>
          <cell r="C184" t="str">
            <v>Grata de limpieza</v>
          </cell>
          <cell r="D184">
            <v>5000</v>
          </cell>
        </row>
        <row r="185">
          <cell r="A185" t="str">
            <v>B0014181</v>
          </cell>
          <cell r="B185" t="str">
            <v>m3</v>
          </cell>
          <cell r="C185" t="str">
            <v>Gravilla</v>
          </cell>
          <cell r="D185">
            <v>45000</v>
          </cell>
        </row>
        <row r="186">
          <cell r="A186" t="str">
            <v>B0014185</v>
          </cell>
          <cell r="B186" t="str">
            <v>m</v>
          </cell>
          <cell r="C186" t="str">
            <v>Guadua</v>
          </cell>
          <cell r="D186">
            <v>1900</v>
          </cell>
        </row>
        <row r="187">
          <cell r="A187" t="str">
            <v>B0014191</v>
          </cell>
          <cell r="B187" t="str">
            <v>kg</v>
          </cell>
          <cell r="C187" t="str">
            <v>Impermeabilizante para Concreto</v>
          </cell>
          <cell r="D187">
            <v>5840.7651968498576</v>
          </cell>
        </row>
        <row r="188">
          <cell r="A188" t="str">
            <v>B033011</v>
          </cell>
          <cell r="B188" t="str">
            <v>kg</v>
          </cell>
          <cell r="C188" t="str">
            <v>Impermeabilizante para concreto</v>
          </cell>
          <cell r="D188">
            <v>5773.8946970945044</v>
          </cell>
        </row>
        <row r="189">
          <cell r="A189" t="str">
            <v>B0014190</v>
          </cell>
          <cell r="B189" t="str">
            <v>kg</v>
          </cell>
          <cell r="C189" t="str">
            <v>Imprimante y puente de adherencia</v>
          </cell>
          <cell r="D189">
            <v>37500</v>
          </cell>
        </row>
        <row r="190">
          <cell r="A190" t="str">
            <v>B021008</v>
          </cell>
          <cell r="B190" t="str">
            <v>m</v>
          </cell>
          <cell r="C190" t="str">
            <v>Junta elastomérica Jeene (J 8097VV)</v>
          </cell>
          <cell r="D190">
            <v>562650.84606094577</v>
          </cell>
        </row>
        <row r="191">
          <cell r="A191" t="str">
            <v>B0014231</v>
          </cell>
          <cell r="B191" t="str">
            <v>u</v>
          </cell>
          <cell r="C191" t="str">
            <v>Lamina 1,22 X 2,44 X 1/2´´</v>
          </cell>
          <cell r="D191">
            <v>674300</v>
          </cell>
        </row>
        <row r="192">
          <cell r="A192" t="str">
            <v>B0014232</v>
          </cell>
          <cell r="B192" t="str">
            <v>u</v>
          </cell>
          <cell r="C192" t="str">
            <v>Lamina 1,22 X 2,44 X 1/4´´</v>
          </cell>
          <cell r="D192">
            <v>362000</v>
          </cell>
        </row>
        <row r="193">
          <cell r="A193" t="str">
            <v>B0014200</v>
          </cell>
          <cell r="B193" t="str">
            <v>m2</v>
          </cell>
          <cell r="C193" t="str">
            <v>Láminas impermeabilizantes</v>
          </cell>
          <cell r="D193">
            <v>2209.704835162222</v>
          </cell>
        </row>
        <row r="194">
          <cell r="A194" t="str">
            <v>B0014233</v>
          </cell>
          <cell r="B194" t="str">
            <v>u</v>
          </cell>
          <cell r="C194" t="str">
            <v>Lechada Para Ductos (Acero De Preesfuerzo)</v>
          </cell>
          <cell r="D194">
            <v>920</v>
          </cell>
        </row>
        <row r="195">
          <cell r="A195" t="str">
            <v>B0014210</v>
          </cell>
          <cell r="B195" t="str">
            <v>lt</v>
          </cell>
          <cell r="C195" t="str">
            <v xml:space="preserve">Lechada para ductos (tensionamiento)
</v>
          </cell>
          <cell r="D195">
            <v>920</v>
          </cell>
        </row>
        <row r="196">
          <cell r="A196" t="str">
            <v>B0014220</v>
          </cell>
          <cell r="B196" t="str">
            <v>u</v>
          </cell>
          <cell r="C196" t="str">
            <v>Limpiador 1/4 de galón (anclajes)</v>
          </cell>
          <cell r="D196">
            <v>25600</v>
          </cell>
        </row>
        <row r="197">
          <cell r="A197" t="str">
            <v>B0014230</v>
          </cell>
          <cell r="B197" t="str">
            <v>m</v>
          </cell>
          <cell r="C197" t="str">
            <v>Listón en guadua para empradizar</v>
          </cell>
          <cell r="D197">
            <v>1890</v>
          </cell>
        </row>
        <row r="198">
          <cell r="A198" t="str">
            <v>B0014234</v>
          </cell>
          <cell r="B198" t="str">
            <v>u</v>
          </cell>
          <cell r="C198" t="str">
            <v>Lubricante Pvc X 500 G</v>
          </cell>
          <cell r="D198">
            <v>12311.82631968808</v>
          </cell>
        </row>
        <row r="199">
          <cell r="A199" t="str">
            <v>B033005</v>
          </cell>
          <cell r="B199" t="str">
            <v>u</v>
          </cell>
          <cell r="C199" t="str">
            <v>Malla Ciclónica Para Gaviones Galvanizada Aleación Zn-5A1-Mm Cal 12 (2M3)</v>
          </cell>
          <cell r="D199">
            <v>92237.862856537249</v>
          </cell>
        </row>
        <row r="200">
          <cell r="A200" t="str">
            <v>B033009</v>
          </cell>
          <cell r="B200" t="str">
            <v>u</v>
          </cell>
          <cell r="C200" t="str">
            <v>Malla Ciclónica Para Gaviones Galvanizada Aleación Zn-5A1-Mm Y Plastificada Pvc Cal 12 (2M3)</v>
          </cell>
          <cell r="D200">
            <v>102645.96785986115</v>
          </cell>
        </row>
        <row r="201">
          <cell r="A201" t="str">
            <v>B033006</v>
          </cell>
          <cell r="B201" t="str">
            <v>u</v>
          </cell>
          <cell r="C201" t="str">
            <v>Malla Ciclónica Para Gaviones Galvanizada Y Plastificada Con Pvc Cal 12 (2M3)</v>
          </cell>
          <cell r="D201">
            <v>99231.927735612102</v>
          </cell>
        </row>
        <row r="202">
          <cell r="A202" t="str">
            <v>B033010</v>
          </cell>
          <cell r="B202" t="str">
            <v>m2</v>
          </cell>
          <cell r="C202" t="str">
            <v>Malla Electrosoldada de 5/16</v>
          </cell>
          <cell r="D202">
            <v>4500</v>
          </cell>
        </row>
        <row r="203">
          <cell r="A203" t="str">
            <v>B033001</v>
          </cell>
          <cell r="B203" t="str">
            <v>m2</v>
          </cell>
          <cell r="C203" t="str">
            <v xml:space="preserve">Malla eslabonada, calibre 10, 6 ojos
</v>
          </cell>
          <cell r="D203">
            <v>14149.07178045744</v>
          </cell>
        </row>
        <row r="204">
          <cell r="A204" t="str">
            <v>B033003</v>
          </cell>
          <cell r="B204" t="str">
            <v>u</v>
          </cell>
          <cell r="C204" t="str">
            <v>Malla Para Colchagaviones Espesor 0,30 M</v>
          </cell>
          <cell r="D204">
            <v>78000</v>
          </cell>
        </row>
        <row r="205">
          <cell r="A205" t="str">
            <v>B033002</v>
          </cell>
          <cell r="B205" t="str">
            <v>u</v>
          </cell>
          <cell r="C205" t="str">
            <v>Malla para gaviones (2M3)</v>
          </cell>
          <cell r="D205">
            <v>86000</v>
          </cell>
        </row>
        <row r="206">
          <cell r="A206" t="str">
            <v>B0014235</v>
          </cell>
          <cell r="B206" t="str">
            <v>m</v>
          </cell>
          <cell r="C206" t="str">
            <v>Manguera De Alta Presión</v>
          </cell>
          <cell r="D206">
            <v>130000</v>
          </cell>
        </row>
        <row r="207">
          <cell r="A207" t="str">
            <v>B0014254</v>
          </cell>
          <cell r="B207" t="str">
            <v>m</v>
          </cell>
          <cell r="C207" t="str">
            <v>Manguera de alta presión</v>
          </cell>
          <cell r="D207">
            <v>130000</v>
          </cell>
        </row>
        <row r="208">
          <cell r="A208" t="str">
            <v>B0014260</v>
          </cell>
          <cell r="B208" t="str">
            <v>m</v>
          </cell>
          <cell r="C208" t="str">
            <v>Manguera de polietileno de 3´´</v>
          </cell>
          <cell r="D208">
            <v>7100</v>
          </cell>
        </row>
        <row r="209">
          <cell r="A209" t="str">
            <v>B0014265</v>
          </cell>
          <cell r="B209" t="str">
            <v>m2</v>
          </cell>
          <cell r="C209" t="str">
            <v>Manto de refuerzo de vegetación tipo 5A</v>
          </cell>
          <cell r="D209">
            <v>13859.154660510087</v>
          </cell>
        </row>
        <row r="210">
          <cell r="A210" t="str">
            <v>B0014267</v>
          </cell>
          <cell r="B210" t="str">
            <v>m2</v>
          </cell>
          <cell r="C210" t="str">
            <v>Manto Permanente (Protección de Taludes)</v>
          </cell>
          <cell r="D210">
            <v>9536.0283177588026</v>
          </cell>
        </row>
        <row r="211">
          <cell r="A211" t="str">
            <v>B0014266</v>
          </cell>
          <cell r="B211" t="str">
            <v>m2</v>
          </cell>
          <cell r="C211" t="str">
            <v>Manto Temporal (Protección de Taludes)</v>
          </cell>
          <cell r="D211">
            <v>4671.2638577041052</v>
          </cell>
        </row>
        <row r="212">
          <cell r="A212" t="str">
            <v>B0014281</v>
          </cell>
          <cell r="B212" t="str">
            <v>m3</v>
          </cell>
          <cell r="C212" t="str">
            <v xml:space="preserve">Material  de afirmado de la Zona </v>
          </cell>
          <cell r="D212">
            <v>16350</v>
          </cell>
        </row>
        <row r="213">
          <cell r="A213" t="str">
            <v>B0014271</v>
          </cell>
          <cell r="B213" t="str">
            <v>m3</v>
          </cell>
          <cell r="C213" t="str">
            <v>Material  Granular Tipo SBG</v>
          </cell>
          <cell r="D213">
            <v>32479.999999999996</v>
          </cell>
        </row>
        <row r="214">
          <cell r="A214" t="str">
            <v>B0014270</v>
          </cell>
          <cell r="B214" t="str">
            <v>m3</v>
          </cell>
          <cell r="C214" t="str">
            <v>Material de afirmado</v>
          </cell>
          <cell r="D214">
            <v>16350</v>
          </cell>
        </row>
        <row r="215">
          <cell r="A215" t="str">
            <v>B0014291</v>
          </cell>
          <cell r="B215" t="str">
            <v>m3</v>
          </cell>
          <cell r="C215" t="str">
            <v xml:space="preserve">Material de Base </v>
          </cell>
          <cell r="D215">
            <v>45124</v>
          </cell>
        </row>
        <row r="216">
          <cell r="A216" t="str">
            <v>B0014300</v>
          </cell>
          <cell r="B216" t="str">
            <v>m3</v>
          </cell>
          <cell r="C216" t="str">
            <v>Material de base (gradación 1)</v>
          </cell>
          <cell r="D216">
            <v>47479.578720670397</v>
          </cell>
        </row>
        <row r="217">
          <cell r="A217" t="str">
            <v>B0014310</v>
          </cell>
          <cell r="B217" t="str">
            <v>m3</v>
          </cell>
          <cell r="C217" t="str">
            <v>Material de base (gradación 2)</v>
          </cell>
          <cell r="D217">
            <v>46811.777789074891</v>
          </cell>
        </row>
        <row r="218">
          <cell r="A218" t="str">
            <v>B0014320</v>
          </cell>
          <cell r="B218" t="str">
            <v>m3</v>
          </cell>
          <cell r="C218" t="str">
            <v>Material de base (gradación 3)</v>
          </cell>
          <cell r="D218">
            <v>46254.654685662019</v>
          </cell>
        </row>
        <row r="219">
          <cell r="A219" t="str">
            <v>B0014322</v>
          </cell>
          <cell r="B219" t="str">
            <v>m3</v>
          </cell>
          <cell r="C219" t="str">
            <v>Material de base procesado en planta (gradación 1, 2)</v>
          </cell>
          <cell r="D219">
            <v>40000</v>
          </cell>
        </row>
        <row r="220">
          <cell r="A220" t="str">
            <v>B0014292</v>
          </cell>
          <cell r="B220" t="str">
            <v>m3</v>
          </cell>
          <cell r="C220" t="str">
            <v>Material de base reciclada (manejo)</v>
          </cell>
          <cell r="D220">
            <v>8941.0175514981165</v>
          </cell>
        </row>
        <row r="221">
          <cell r="A221" t="str">
            <v>B0014330</v>
          </cell>
          <cell r="B221" t="str">
            <v>m3</v>
          </cell>
          <cell r="C221" t="str">
            <v>Material de la zona (para estabilizar bases)</v>
          </cell>
          <cell r="D221">
            <v>23700</v>
          </cell>
        </row>
        <row r="222">
          <cell r="A222" t="str">
            <v>B0014373</v>
          </cell>
          <cell r="B222" t="str">
            <v>m3</v>
          </cell>
          <cell r="C222" t="str">
            <v>Material de Recebo Para Relleno</v>
          </cell>
          <cell r="D222">
            <v>19400</v>
          </cell>
        </row>
        <row r="223">
          <cell r="A223" t="str">
            <v>B0014411</v>
          </cell>
          <cell r="B223" t="str">
            <v>m3</v>
          </cell>
          <cell r="C223" t="str">
            <v>Material de Remoción</v>
          </cell>
          <cell r="D223">
            <v>4407.0140371458829</v>
          </cell>
        </row>
        <row r="224">
          <cell r="A224" t="str">
            <v>B0014340</v>
          </cell>
          <cell r="B224" t="str">
            <v>m3</v>
          </cell>
          <cell r="C224" t="str">
            <v xml:space="preserve">Material de Sub- Base CBR=20%
</v>
          </cell>
          <cell r="D224">
            <v>32479.999999999996</v>
          </cell>
        </row>
        <row r="225">
          <cell r="A225" t="str">
            <v>B0014350</v>
          </cell>
          <cell r="B225" t="str">
            <v>m3</v>
          </cell>
          <cell r="C225" t="str">
            <v xml:space="preserve">Material de Sub- Base CBR=30%
</v>
          </cell>
          <cell r="D225">
            <v>32479.999999999996</v>
          </cell>
        </row>
        <row r="226">
          <cell r="A226" t="str">
            <v>B0014361</v>
          </cell>
          <cell r="B226" t="str">
            <v>m3</v>
          </cell>
          <cell r="C226" t="str">
            <v xml:space="preserve">Material de Sub Base CBR=40% </v>
          </cell>
          <cell r="D226">
            <v>32479.999999999996</v>
          </cell>
        </row>
        <row r="227">
          <cell r="A227" t="str">
            <v>B0014370</v>
          </cell>
          <cell r="B227" t="str">
            <v>m3</v>
          </cell>
          <cell r="C227" t="str">
            <v xml:space="preserve">Material de Sub- Base para bacheo
</v>
          </cell>
          <cell r="D227">
            <v>32479.999999999996</v>
          </cell>
        </row>
        <row r="228">
          <cell r="A228" t="str">
            <v>B0014372</v>
          </cell>
          <cell r="B228" t="str">
            <v>m3</v>
          </cell>
          <cell r="C228" t="str">
            <v xml:space="preserve">Material de Sub- Base procesado en planta (tipo 1 o tipo 2)
</v>
          </cell>
          <cell r="D228">
            <v>32479.999999999996</v>
          </cell>
        </row>
        <row r="229">
          <cell r="A229" t="str">
            <v>B0014380</v>
          </cell>
          <cell r="B229" t="str">
            <v>m3</v>
          </cell>
          <cell r="C229" t="str">
            <v>Material drenante (3´´)</v>
          </cell>
          <cell r="D229">
            <v>42920</v>
          </cell>
        </row>
        <row r="230">
          <cell r="A230" t="str">
            <v>B0014390</v>
          </cell>
          <cell r="B230" t="str">
            <v>m3</v>
          </cell>
          <cell r="C230" t="str">
            <v>Material filtrante (6´´)</v>
          </cell>
          <cell r="D230">
            <v>42920</v>
          </cell>
        </row>
        <row r="231">
          <cell r="A231" t="str">
            <v>B0014272</v>
          </cell>
          <cell r="B231" t="str">
            <v>m3</v>
          </cell>
          <cell r="C231" t="str">
            <v>Material Granular Tipo  BG</v>
          </cell>
          <cell r="D231">
            <v>32479.999999999996</v>
          </cell>
        </row>
        <row r="232">
          <cell r="A232" t="str">
            <v>B0014400</v>
          </cell>
          <cell r="B232" t="str">
            <v>m3</v>
          </cell>
          <cell r="C232" t="str">
            <v>Material para pedraplén</v>
          </cell>
          <cell r="D232">
            <v>39780</v>
          </cell>
        </row>
        <row r="233">
          <cell r="A233" t="str">
            <v>B0014402</v>
          </cell>
          <cell r="B233" t="str">
            <v>m3</v>
          </cell>
          <cell r="C233" t="str">
            <v>Material para solado y atraque</v>
          </cell>
          <cell r="D233">
            <v>21221.430470415995</v>
          </cell>
        </row>
        <row r="234">
          <cell r="A234" t="str">
            <v>B0014410</v>
          </cell>
          <cell r="B234" t="str">
            <v>m3</v>
          </cell>
          <cell r="C234" t="str">
            <v xml:space="preserve">Material seleccionado para Relleno
</v>
          </cell>
          <cell r="D234">
            <v>19400</v>
          </cell>
        </row>
        <row r="235">
          <cell r="A235" t="str">
            <v>B0014420</v>
          </cell>
          <cell r="B235" t="str">
            <v>m</v>
          </cell>
          <cell r="C235" t="str">
            <v>Mecha Lenta</v>
          </cell>
          <cell r="D235">
            <v>1020</v>
          </cell>
        </row>
        <row r="236">
          <cell r="A236" t="str">
            <v>B0014430</v>
          </cell>
          <cell r="B236" t="str">
            <v>m3</v>
          </cell>
          <cell r="C236" t="str">
            <v xml:space="preserve">Mezcla abierta en caliente MAC-1
</v>
          </cell>
          <cell r="D236">
            <v>368880</v>
          </cell>
        </row>
        <row r="237">
          <cell r="A237" t="str">
            <v>B0014440</v>
          </cell>
          <cell r="B237" t="str">
            <v>m3</v>
          </cell>
          <cell r="C237" t="str">
            <v xml:space="preserve">Mezcla abierta en caliente MAC-2
</v>
          </cell>
          <cell r="D237">
            <v>368880</v>
          </cell>
        </row>
        <row r="238">
          <cell r="A238" t="str">
            <v>B0014450</v>
          </cell>
          <cell r="B238" t="str">
            <v>m3</v>
          </cell>
          <cell r="C238" t="str">
            <v xml:space="preserve">Mezcla abierta en caliente MAC-3
</v>
          </cell>
          <cell r="D238">
            <v>354378.13229566062</v>
          </cell>
        </row>
        <row r="239">
          <cell r="A239" t="str">
            <v>B0014542</v>
          </cell>
          <cell r="B239" t="str">
            <v>M3</v>
          </cell>
          <cell r="C239" t="str">
            <v>Mezcla Abierta en Frio  MAF-25</v>
          </cell>
          <cell r="D239">
            <v>331600</v>
          </cell>
        </row>
        <row r="240">
          <cell r="A240" t="str">
            <v>B0014461</v>
          </cell>
          <cell r="B240" t="str">
            <v>m3</v>
          </cell>
          <cell r="C240" t="str">
            <v>Mezcla Abierta en Frío MAF-19</v>
          </cell>
          <cell r="D240">
            <v>320500</v>
          </cell>
        </row>
        <row r="241">
          <cell r="A241" t="str">
            <v>B0014469</v>
          </cell>
          <cell r="B241" t="str">
            <v>m3</v>
          </cell>
          <cell r="C241" t="str">
            <v xml:space="preserve">Mezcla Abierta en Frio MAF-38 </v>
          </cell>
          <cell r="D241">
            <v>330600</v>
          </cell>
        </row>
        <row r="242">
          <cell r="A242" t="str">
            <v>B0014490</v>
          </cell>
          <cell r="B242" t="str">
            <v>m3</v>
          </cell>
          <cell r="C242" t="str">
            <v>Mezcla Densa en caliente MDC-0</v>
          </cell>
          <cell r="D242">
            <v>331800</v>
          </cell>
        </row>
        <row r="243">
          <cell r="A243" t="str">
            <v>B0014501</v>
          </cell>
          <cell r="B243" t="str">
            <v>m3</v>
          </cell>
          <cell r="C243" t="str">
            <v>Mezcla Densa en caliente MDC-10</v>
          </cell>
          <cell r="D243">
            <v>396372</v>
          </cell>
        </row>
        <row r="244">
          <cell r="A244" t="str">
            <v>B0014502</v>
          </cell>
          <cell r="B244" t="str">
            <v>m3</v>
          </cell>
          <cell r="C244" t="str">
            <v>Mezcla densa en Caliente MDC-19</v>
          </cell>
          <cell r="D244">
            <v>381234</v>
          </cell>
        </row>
        <row r="245">
          <cell r="A245" t="str">
            <v>B0014511</v>
          </cell>
          <cell r="B245" t="str">
            <v>m3</v>
          </cell>
          <cell r="C245" t="str">
            <v>Mezcla densa en Caliente MDC-25</v>
          </cell>
          <cell r="D245">
            <v>425487.99999999994</v>
          </cell>
        </row>
        <row r="246">
          <cell r="A246" t="str">
            <v>B0014531</v>
          </cell>
          <cell r="B246" t="str">
            <v>m3</v>
          </cell>
          <cell r="C246" t="str">
            <v>Mezcla Densa en Frio MDF-19</v>
          </cell>
          <cell r="D246">
            <v>320500</v>
          </cell>
        </row>
        <row r="247">
          <cell r="A247" t="str">
            <v>B0014541</v>
          </cell>
          <cell r="B247" t="str">
            <v>m3</v>
          </cell>
          <cell r="C247" t="str">
            <v>Mezcla Densa en Frio MDF-25</v>
          </cell>
          <cell r="D247">
            <v>330600</v>
          </cell>
        </row>
        <row r="248">
          <cell r="A248" t="str">
            <v>B0014551</v>
          </cell>
          <cell r="B248" t="str">
            <v>m3</v>
          </cell>
          <cell r="C248" t="str">
            <v>Mezcla Densa en Frio MDF-38</v>
          </cell>
          <cell r="D248">
            <v>280700</v>
          </cell>
        </row>
        <row r="249">
          <cell r="A249" t="str">
            <v>B0014552</v>
          </cell>
          <cell r="B249" t="str">
            <v>m3</v>
          </cell>
          <cell r="C249" t="str">
            <v>Mezcla Densa en Frio para Bacheo</v>
          </cell>
          <cell r="D249">
            <v>250700</v>
          </cell>
        </row>
        <row r="250">
          <cell r="A250" t="str">
            <v>B0014560</v>
          </cell>
          <cell r="B250" t="str">
            <v>m3</v>
          </cell>
          <cell r="C250" t="str">
            <v>Mezcla discontinua en caliente F-1</v>
          </cell>
          <cell r="D250">
            <v>285600</v>
          </cell>
        </row>
        <row r="251">
          <cell r="A251" t="str">
            <v>B0014570</v>
          </cell>
          <cell r="B251" t="str">
            <v>m3</v>
          </cell>
          <cell r="C251" t="str">
            <v>Mezcla discontinua en caliente F-2</v>
          </cell>
          <cell r="D251">
            <v>290700</v>
          </cell>
        </row>
        <row r="252">
          <cell r="A252" t="str">
            <v>B0014580</v>
          </cell>
          <cell r="B252" t="str">
            <v>m3</v>
          </cell>
          <cell r="C252" t="str">
            <v xml:space="preserve">Mezcla discontinua en caliente M-1
</v>
          </cell>
          <cell r="D252">
            <v>285000</v>
          </cell>
        </row>
        <row r="253">
          <cell r="A253" t="str">
            <v>B0014590</v>
          </cell>
          <cell r="B253" t="str">
            <v>m3</v>
          </cell>
          <cell r="C253" t="str">
            <v xml:space="preserve">Mezcla discontinua en caliente M-2
</v>
          </cell>
          <cell r="D253">
            <v>221989.12521462826</v>
          </cell>
        </row>
        <row r="254">
          <cell r="A254" t="str">
            <v>B0014601</v>
          </cell>
          <cell r="B254" t="str">
            <v>m2</v>
          </cell>
          <cell r="C254" t="str">
            <v>Mezcla Fértil</v>
          </cell>
          <cell r="D254">
            <v>19940.146330023592</v>
          </cell>
        </row>
        <row r="255">
          <cell r="A255" t="str">
            <v>B0014600</v>
          </cell>
          <cell r="B255" t="str">
            <v>m3</v>
          </cell>
          <cell r="C255" t="str">
            <v xml:space="preserve">Mezcla gruesa en caliente tipo MGC-1
</v>
          </cell>
          <cell r="D255">
            <v>300000</v>
          </cell>
        </row>
        <row r="256">
          <cell r="A256" t="str">
            <v>B0014421</v>
          </cell>
          <cell r="B256" t="str">
            <v>m3</v>
          </cell>
          <cell r="C256" t="str">
            <v>Mezcla Semidensa en Caliente MSC-19</v>
          </cell>
          <cell r="D256">
            <v>368880</v>
          </cell>
        </row>
        <row r="257">
          <cell r="A257" t="str">
            <v>B0014610</v>
          </cell>
          <cell r="B257" t="str">
            <v>m3</v>
          </cell>
          <cell r="C257" t="str">
            <v>Mortero 1:3</v>
          </cell>
          <cell r="D257">
            <v>310000</v>
          </cell>
        </row>
        <row r="258">
          <cell r="A258" t="str">
            <v>B0014611</v>
          </cell>
          <cell r="B258" t="str">
            <v>m3</v>
          </cell>
          <cell r="C258" t="str">
            <v>Mortero 1:3 De recubrimiento</v>
          </cell>
          <cell r="D258">
            <v>310000</v>
          </cell>
        </row>
        <row r="259">
          <cell r="A259" t="str">
            <v>B0014236</v>
          </cell>
          <cell r="B259" t="str">
            <v>m3</v>
          </cell>
          <cell r="C259" t="str">
            <v>Mortero 1:3 Para Anillos</v>
          </cell>
          <cell r="D259">
            <v>300000</v>
          </cell>
        </row>
        <row r="260">
          <cell r="A260" t="str">
            <v>B0014240</v>
          </cell>
          <cell r="B260" t="str">
            <v>m3</v>
          </cell>
          <cell r="C260" t="str">
            <v>Mortero alta resistencia (Eucocrete)</v>
          </cell>
          <cell r="D260">
            <v>465000</v>
          </cell>
        </row>
        <row r="261">
          <cell r="A261" t="str">
            <v>B0014237</v>
          </cell>
          <cell r="B261" t="str">
            <v>kg</v>
          </cell>
          <cell r="C261" t="str">
            <v>Mulch Orgánico</v>
          </cell>
          <cell r="D261">
            <v>1981.8191121478644</v>
          </cell>
        </row>
        <row r="262">
          <cell r="A262" t="str">
            <v>B0014620</v>
          </cell>
          <cell r="B262" t="str">
            <v>kg</v>
          </cell>
          <cell r="C262" t="str">
            <v xml:space="preserve">Nutrientes (para remoción de especies vegetales) (dap, triple 15 o similar) (ítem 201.9)
</v>
          </cell>
          <cell r="D262">
            <v>1600</v>
          </cell>
        </row>
        <row r="263">
          <cell r="A263" t="str">
            <v>B0014630</v>
          </cell>
          <cell r="B263" t="str">
            <v>m2</v>
          </cell>
          <cell r="C263" t="str">
            <v xml:space="preserve">Obra falsa concreto clase A y B (puntal de 3m metálico)
</v>
          </cell>
          <cell r="D263">
            <v>46500</v>
          </cell>
        </row>
        <row r="264">
          <cell r="A264" t="str">
            <v>B0014640</v>
          </cell>
          <cell r="B264" t="str">
            <v>kg</v>
          </cell>
          <cell r="C264" t="str">
            <v xml:space="preserve">Oxigeno industrial
</v>
          </cell>
          <cell r="D264">
            <v>9920</v>
          </cell>
        </row>
        <row r="265">
          <cell r="A265" t="str">
            <v>B0014650</v>
          </cell>
          <cell r="B265" t="str">
            <v>m</v>
          </cell>
          <cell r="C265" t="str">
            <v xml:space="preserve">Paral en madera rolliza de 3´´ (tablestacados)
</v>
          </cell>
          <cell r="D265">
            <v>4039.8039523813195</v>
          </cell>
        </row>
        <row r="266">
          <cell r="A266" t="str">
            <v>B0014660</v>
          </cell>
          <cell r="B266" t="str">
            <v>u</v>
          </cell>
          <cell r="C266" t="str">
            <v xml:space="preserve">Paral en madera rolliza de 5´´ y 4,5m de longitud (tablestacados)
</v>
          </cell>
          <cell r="D266">
            <v>19045.997715791938</v>
          </cell>
        </row>
        <row r="267">
          <cell r="A267" t="str">
            <v>B0014670</v>
          </cell>
          <cell r="B267" t="str">
            <v>u</v>
          </cell>
          <cell r="C267" t="str">
            <v xml:space="preserve">Paral en madera rolliza de 6´´ y 5m de longitud (tablestacados)
</v>
          </cell>
          <cell r="D267">
            <v>26487.580444914227</v>
          </cell>
        </row>
        <row r="268">
          <cell r="A268" t="str">
            <v>B0014680</v>
          </cell>
          <cell r="B268" t="str">
            <v>u</v>
          </cell>
          <cell r="C268" t="str">
            <v xml:space="preserve">Paral en madera rolliza de 6´´ y 8m de longitud (tablestacados)
</v>
          </cell>
          <cell r="D268">
            <v>36342.190259035327</v>
          </cell>
        </row>
        <row r="269">
          <cell r="A269" t="str">
            <v>B0014690</v>
          </cell>
          <cell r="B269" t="str">
            <v>kg</v>
          </cell>
          <cell r="C269" t="str">
            <v>Pegante epóxico</v>
          </cell>
          <cell r="D269">
            <v>50500</v>
          </cell>
        </row>
        <row r="270">
          <cell r="A270" t="str">
            <v>B0014701</v>
          </cell>
          <cell r="B270" t="str">
            <v>m</v>
          </cell>
          <cell r="C270" t="str">
            <v>Perfil Hea 200</v>
          </cell>
          <cell r="D270">
            <v>206500</v>
          </cell>
        </row>
        <row r="271">
          <cell r="A271" t="str">
            <v>B0014702</v>
          </cell>
          <cell r="B271" t="str">
            <v>m3</v>
          </cell>
          <cell r="C271" t="str">
            <v xml:space="preserve">Piedra para Concreto Ciclópeo (Rajón o Canto Rodado) </v>
          </cell>
          <cell r="D271">
            <v>38390</v>
          </cell>
        </row>
        <row r="272">
          <cell r="A272" t="str">
            <v>B0014700</v>
          </cell>
          <cell r="B272" t="str">
            <v>m3</v>
          </cell>
          <cell r="C272" t="str">
            <v xml:space="preserve">Piedra para concreto ciclópeo (rajón o canto rodado)
</v>
          </cell>
          <cell r="D272">
            <v>38340</v>
          </cell>
        </row>
        <row r="273">
          <cell r="A273" t="str">
            <v>B0014710</v>
          </cell>
          <cell r="B273" t="str">
            <v>m3</v>
          </cell>
          <cell r="C273" t="str">
            <v xml:space="preserve">Piedra para gavión
</v>
          </cell>
          <cell r="D273">
            <v>38340</v>
          </cell>
        </row>
        <row r="274">
          <cell r="A274" t="str">
            <v>B0014720</v>
          </cell>
          <cell r="B274" t="str">
            <v>m</v>
          </cell>
          <cell r="C274" t="str">
            <v xml:space="preserve">Pilote de madera diam mayor a 18 cm.
</v>
          </cell>
          <cell r="D274">
            <v>36532.019371036797</v>
          </cell>
        </row>
        <row r="275">
          <cell r="A275" t="str">
            <v>B0014730</v>
          </cell>
          <cell r="B275" t="str">
            <v>m</v>
          </cell>
          <cell r="C275" t="str">
            <v xml:space="preserve">Pilote en madera barbosco de 15*15
</v>
          </cell>
          <cell r="D275">
            <v>32750</v>
          </cell>
        </row>
        <row r="276">
          <cell r="A276" t="str">
            <v>B0014740</v>
          </cell>
          <cell r="B276" t="str">
            <v>gal</v>
          </cell>
          <cell r="C276" t="str">
            <v xml:space="preserve">Pintura acrílica pura para tráfico
</v>
          </cell>
          <cell r="D276">
            <v>66300</v>
          </cell>
        </row>
        <row r="277">
          <cell r="A277" t="str">
            <v>B0014750</v>
          </cell>
          <cell r="B277" t="str">
            <v>gal</v>
          </cell>
          <cell r="C277" t="str">
            <v xml:space="preserve">Pintura acrílica, esmalte o similar </v>
          </cell>
          <cell r="D277">
            <v>68000</v>
          </cell>
        </row>
        <row r="278">
          <cell r="A278" t="str">
            <v>B0014760</v>
          </cell>
          <cell r="B278" t="str">
            <v>gal</v>
          </cell>
          <cell r="C278" t="str">
            <v>Pintura anticorrosiva</v>
          </cell>
          <cell r="D278">
            <v>44000</v>
          </cell>
        </row>
        <row r="279">
          <cell r="A279" t="str">
            <v>B0014238</v>
          </cell>
          <cell r="B279" t="str">
            <v>g</v>
          </cell>
          <cell r="C279" t="str">
            <v xml:space="preserve">Pintura Impermeabilizante </v>
          </cell>
          <cell r="D279">
            <v>43650</v>
          </cell>
        </row>
        <row r="280">
          <cell r="A280" t="str">
            <v>B0014239</v>
          </cell>
          <cell r="B280" t="str">
            <v>g</v>
          </cell>
          <cell r="C280" t="str">
            <v>Pintura Imprimante</v>
          </cell>
          <cell r="D280">
            <v>53648.696424657915</v>
          </cell>
        </row>
        <row r="281">
          <cell r="A281" t="str">
            <v>B0014770</v>
          </cell>
          <cell r="B281" t="str">
            <v>u</v>
          </cell>
          <cell r="C281" t="str">
            <v xml:space="preserve">Piscina de decantación de (3*3*1)
</v>
          </cell>
          <cell r="D281">
            <v>51958.049028360721</v>
          </cell>
        </row>
        <row r="282">
          <cell r="A282" t="str">
            <v>B0014772</v>
          </cell>
          <cell r="B282" t="str">
            <v>kg</v>
          </cell>
          <cell r="C282" t="str">
            <v xml:space="preserve">Plastificante (Sikament)
</v>
          </cell>
          <cell r="D282">
            <v>8263.4921387641771</v>
          </cell>
        </row>
        <row r="283">
          <cell r="A283" t="str">
            <v>B0014780</v>
          </cell>
          <cell r="B283" t="str">
            <v>m</v>
          </cell>
          <cell r="C283" t="str">
            <v xml:space="preserve">Platina de 1´´ x 1/4´´ (cerramiento en malla)
</v>
          </cell>
          <cell r="D283">
            <v>4000</v>
          </cell>
        </row>
        <row r="284">
          <cell r="A284" t="str">
            <v>B0014790</v>
          </cell>
          <cell r="B284" t="str">
            <v>u</v>
          </cell>
          <cell r="C284" t="str">
            <v xml:space="preserve">Poste de madera para cercas </v>
          </cell>
          <cell r="D284">
            <v>8000</v>
          </cell>
        </row>
        <row r="285">
          <cell r="A285" t="str">
            <v>B0014800</v>
          </cell>
          <cell r="B285" t="str">
            <v>u</v>
          </cell>
          <cell r="C285" t="str">
            <v xml:space="preserve">Poste en angulo de 2*2*1/4 de 3,5m para señal
</v>
          </cell>
          <cell r="D285">
            <v>58682.399323048325</v>
          </cell>
        </row>
        <row r="286">
          <cell r="A286" t="str">
            <v>B0014810</v>
          </cell>
          <cell r="B286" t="str">
            <v>u</v>
          </cell>
          <cell r="C286" t="str">
            <v>Poste kilometraje</v>
          </cell>
          <cell r="D286">
            <v>78000</v>
          </cell>
        </row>
        <row r="287">
          <cell r="A287" t="str">
            <v>B0014831</v>
          </cell>
          <cell r="B287" t="str">
            <v>u</v>
          </cell>
          <cell r="C287" t="str">
            <v>Postes De Concreto Para Cercas 2,00 Mts</v>
          </cell>
          <cell r="D287">
            <v>27711.057647925358</v>
          </cell>
        </row>
        <row r="288">
          <cell r="A288" t="str">
            <v>B0014820</v>
          </cell>
          <cell r="B288" t="str">
            <v>u</v>
          </cell>
          <cell r="C288" t="str">
            <v xml:space="preserve">Postes de concreto para cercas
</v>
          </cell>
          <cell r="D288">
            <v>26394.281992718599</v>
          </cell>
        </row>
        <row r="289">
          <cell r="A289" t="str">
            <v>B0014830</v>
          </cell>
          <cell r="B289" t="str">
            <v>u</v>
          </cell>
          <cell r="C289" t="str">
            <v xml:space="preserve">Postes para defensa metálica (1,80m)
</v>
          </cell>
          <cell r="D289">
            <v>124000</v>
          </cell>
        </row>
        <row r="290">
          <cell r="A290" t="str">
            <v>B0014840</v>
          </cell>
          <cell r="B290" t="str">
            <v>lb</v>
          </cell>
          <cell r="C290" t="str">
            <v>Puntilla</v>
          </cell>
          <cell r="D290">
            <v>2378.0403888035389</v>
          </cell>
        </row>
        <row r="291">
          <cell r="A291" t="str">
            <v>B0014850</v>
          </cell>
          <cell r="B291" t="str">
            <v>lt</v>
          </cell>
          <cell r="C291" t="str">
            <v>Químico estabilizante (PROBASE)</v>
          </cell>
          <cell r="D291">
            <v>58600</v>
          </cell>
        </row>
        <row r="292">
          <cell r="A292" t="str">
            <v>B0014860</v>
          </cell>
          <cell r="B292" t="str">
            <v>kg</v>
          </cell>
          <cell r="C292" t="str">
            <v xml:space="preserve">Refuerzo de 3/8'' 60000 psi
</v>
          </cell>
          <cell r="D292">
            <v>2507.595710654809</v>
          </cell>
        </row>
        <row r="293">
          <cell r="A293" t="str">
            <v>B0014870</v>
          </cell>
          <cell r="B293" t="str">
            <v>kg</v>
          </cell>
          <cell r="C293" t="str">
            <v xml:space="preserve">Resina termoplástica </v>
          </cell>
          <cell r="D293">
            <v>8900</v>
          </cell>
        </row>
        <row r="294">
          <cell r="A294" t="str">
            <v>B0014880</v>
          </cell>
          <cell r="B294" t="str">
            <v>u</v>
          </cell>
          <cell r="C294" t="str">
            <v>Salida en PVC D=2´´</v>
          </cell>
          <cell r="D294">
            <v>1300</v>
          </cell>
        </row>
        <row r="295">
          <cell r="A295" t="str">
            <v>B0014893</v>
          </cell>
          <cell r="B295" t="str">
            <v>u</v>
          </cell>
          <cell r="C295" t="str">
            <v xml:space="preserve">Sección De Tope Defensa Metálica </v>
          </cell>
          <cell r="D295">
            <v>58000</v>
          </cell>
        </row>
        <row r="296">
          <cell r="A296" t="str">
            <v>B0014890</v>
          </cell>
          <cell r="B296" t="str">
            <v>u</v>
          </cell>
          <cell r="C296" t="str">
            <v>Sección final de defensa metálica</v>
          </cell>
          <cell r="D296">
            <v>56000</v>
          </cell>
        </row>
        <row r="297">
          <cell r="A297" t="str">
            <v>B0014892</v>
          </cell>
          <cell r="B297" t="str">
            <v>u</v>
          </cell>
          <cell r="C297" t="str">
            <v>Sección tope</v>
          </cell>
          <cell r="D297">
            <v>45000</v>
          </cell>
        </row>
        <row r="298">
          <cell r="A298" t="str">
            <v>B0014900</v>
          </cell>
          <cell r="B298" t="str">
            <v>m</v>
          </cell>
          <cell r="C298" t="str">
            <v>Sello de silicona o sellador autonivelante</v>
          </cell>
          <cell r="D298">
            <v>5800</v>
          </cell>
        </row>
        <row r="299">
          <cell r="A299" t="str">
            <v>B0014894</v>
          </cell>
          <cell r="B299" t="str">
            <v>kg</v>
          </cell>
          <cell r="C299" t="str">
            <v>Semilla Para Empradizar Tipo Braquiaria</v>
          </cell>
          <cell r="D299">
            <v>26500</v>
          </cell>
        </row>
        <row r="300">
          <cell r="A300" t="str">
            <v>B0014910</v>
          </cell>
          <cell r="B300" t="str">
            <v>kg</v>
          </cell>
          <cell r="C300" t="str">
            <v>Semillas para empradizar</v>
          </cell>
          <cell r="D300">
            <v>26500</v>
          </cell>
        </row>
        <row r="301">
          <cell r="A301" t="str">
            <v>B0014920</v>
          </cell>
          <cell r="B301" t="str">
            <v>u</v>
          </cell>
          <cell r="C301" t="str">
            <v xml:space="preserve">Señal (grupo 1) tablero en lamina galvanizada de 90*90 cm, calibre 16 reflectivo tipo 1./ incluye poste)
</v>
          </cell>
          <cell r="D301">
            <v>300000</v>
          </cell>
        </row>
        <row r="302">
          <cell r="A302" t="str">
            <v>B0014930</v>
          </cell>
          <cell r="B302" t="str">
            <v>u</v>
          </cell>
          <cell r="C302" t="str">
            <v xml:space="preserve">Señal (grupo 1). Tablero en lámina galvanizada de 75cm*75cm, calibre 16, reflectivo tipo 1/ incluye poste )
</v>
          </cell>
          <cell r="D302">
            <v>280000</v>
          </cell>
        </row>
        <row r="303">
          <cell r="A303" t="str">
            <v>B0014940</v>
          </cell>
          <cell r="B303" t="str">
            <v>u</v>
          </cell>
          <cell r="C303" t="str">
            <v xml:space="preserve">Señal (grupo 2). Tablero en lámina galvanizado de 1,2m*0,4m, calibre 16, reflectivo tipo 1. 
</v>
          </cell>
          <cell r="D303">
            <v>195000</v>
          </cell>
        </row>
        <row r="304">
          <cell r="A304" t="str">
            <v>B0014950</v>
          </cell>
          <cell r="B304" t="str">
            <v>u</v>
          </cell>
          <cell r="C304" t="str">
            <v xml:space="preserve">Señal (grupo 3 ferrocarril) (SP-54). Tablero en lámina galvanizado de 2,4m*0,3m, calibre 16, reflectivo tipo 1. 
</v>
          </cell>
          <cell r="D304">
            <v>235000</v>
          </cell>
        </row>
        <row r="305">
          <cell r="A305" t="str">
            <v>B0014960</v>
          </cell>
          <cell r="B305" t="str">
            <v>u</v>
          </cell>
          <cell r="C305" t="str">
            <v xml:space="preserve">Señal (grupo 4). Tablero en lámina galvanizado de 60cm*75cm, calibre 16, reflectivo tipo 1. (delineador de curva horizontal)
</v>
          </cell>
          <cell r="D305">
            <v>165000</v>
          </cell>
        </row>
        <row r="306">
          <cell r="A306" t="str">
            <v>B0014970</v>
          </cell>
          <cell r="B306" t="str">
            <v>m2</v>
          </cell>
          <cell r="C306" t="str">
            <v xml:space="preserve">Señal (grupo 5). Tablero en lámina galvanizado de 0,90m*1,13m, calibre 16, reflectivo tipo 1. 
</v>
          </cell>
          <cell r="D306">
            <v>300000</v>
          </cell>
        </row>
        <row r="307">
          <cell r="A307" t="str">
            <v>B0014980</v>
          </cell>
          <cell r="B307" t="str">
            <v>u</v>
          </cell>
          <cell r="C307" t="str">
            <v>Señal temporal preventiva</v>
          </cell>
          <cell r="D307">
            <v>195000</v>
          </cell>
        </row>
        <row r="308">
          <cell r="A308" t="str">
            <v>B0014895</v>
          </cell>
          <cell r="B308" t="str">
            <v>kg</v>
          </cell>
          <cell r="C308" t="str">
            <v>Sika Color C</v>
          </cell>
          <cell r="D308">
            <v>12364.808965636621</v>
          </cell>
        </row>
        <row r="309">
          <cell r="A309" t="str">
            <v>B0014898</v>
          </cell>
          <cell r="B309" t="str">
            <v>kg</v>
          </cell>
          <cell r="C309" t="str">
            <v>Sika Top 122</v>
          </cell>
          <cell r="D309">
            <v>5207.1284290732337</v>
          </cell>
        </row>
        <row r="310">
          <cell r="A310" t="str">
            <v>B0014897</v>
          </cell>
          <cell r="B310" t="str">
            <v>kg</v>
          </cell>
          <cell r="C310" t="str">
            <v>Sika Top Armatec 108</v>
          </cell>
          <cell r="D310">
            <v>8900</v>
          </cell>
        </row>
        <row r="311">
          <cell r="A311" t="str">
            <v>B0014896</v>
          </cell>
          <cell r="B311" t="str">
            <v>kg</v>
          </cell>
          <cell r="C311" t="str">
            <v>Sikadur 32 Primer</v>
          </cell>
          <cell r="D311">
            <v>42715.44777422995</v>
          </cell>
        </row>
        <row r="312">
          <cell r="A312" t="str">
            <v>B0014899</v>
          </cell>
          <cell r="B312" t="str">
            <v>kg</v>
          </cell>
          <cell r="C312" t="str">
            <v>Sikaset L - Acelerante</v>
          </cell>
          <cell r="D312">
            <v>7550</v>
          </cell>
        </row>
        <row r="313">
          <cell r="A313" t="str">
            <v>B0015000</v>
          </cell>
          <cell r="B313" t="str">
            <v>kg</v>
          </cell>
          <cell r="C313" t="str">
            <v>Soldadura 6013 de 1/8</v>
          </cell>
          <cell r="D313">
            <v>6500</v>
          </cell>
        </row>
        <row r="314">
          <cell r="A314" t="str">
            <v>B0015010</v>
          </cell>
          <cell r="B314" t="str">
            <v>kg</v>
          </cell>
          <cell r="C314" t="str">
            <v>Soldadura 7018</v>
          </cell>
          <cell r="D314">
            <v>7000</v>
          </cell>
        </row>
        <row r="315">
          <cell r="A315" t="str">
            <v>B0015032</v>
          </cell>
          <cell r="B315" t="str">
            <v>kg</v>
          </cell>
          <cell r="C315" t="str">
            <v xml:space="preserve">Soldadura E70XX o en arco sumergido
</v>
          </cell>
          <cell r="D315">
            <v>11058.700141401294</v>
          </cell>
        </row>
        <row r="316">
          <cell r="A316" t="str">
            <v>B0015020</v>
          </cell>
          <cell r="B316" t="str">
            <v>u</v>
          </cell>
          <cell r="C316" t="str">
            <v xml:space="preserve">Soldadura en PVC 1/8 de galón (anclajes)
</v>
          </cell>
          <cell r="D316">
            <v>35000</v>
          </cell>
        </row>
        <row r="317">
          <cell r="A317" t="str">
            <v>B0015030</v>
          </cell>
          <cell r="B317" t="str">
            <v>kg</v>
          </cell>
          <cell r="C317" t="str">
            <v>Soldadura L-70</v>
          </cell>
          <cell r="D317">
            <v>16800</v>
          </cell>
        </row>
        <row r="318">
          <cell r="A318" t="str">
            <v>B0015040</v>
          </cell>
          <cell r="B318" t="str">
            <v>gal</v>
          </cell>
          <cell r="C318" t="str">
            <v xml:space="preserve">Superplastificante Sikament
</v>
          </cell>
          <cell r="D318">
            <v>60000</v>
          </cell>
        </row>
        <row r="319">
          <cell r="A319" t="str">
            <v>B0015050</v>
          </cell>
          <cell r="B319" t="str">
            <v>u</v>
          </cell>
          <cell r="C319" t="str">
            <v xml:space="preserve">Tabla burda en madera aserrada (0,30*0,03*3,00) 
</v>
          </cell>
          <cell r="D319">
            <v>18000</v>
          </cell>
        </row>
        <row r="320">
          <cell r="A320" t="str">
            <v>B0015064</v>
          </cell>
          <cell r="B320" t="str">
            <v>u</v>
          </cell>
          <cell r="C320" t="str">
            <v xml:space="preserve">Tablero en lámina galvanizada de 1,2 cm*0,4 cm, calibre 16, reflectivo tipo 1.
</v>
          </cell>
          <cell r="D320">
            <v>65746.178007820185</v>
          </cell>
        </row>
        <row r="321">
          <cell r="A321" t="str">
            <v>B0015066</v>
          </cell>
          <cell r="B321" t="str">
            <v>u</v>
          </cell>
          <cell r="C321" t="str">
            <v xml:space="preserve">Tablero en lámina galvanizada de 2,4 m*30 cm, calibre 16, reflectivo tipo 1.
</v>
          </cell>
          <cell r="D321">
            <v>120000</v>
          </cell>
        </row>
        <row r="322">
          <cell r="A322" t="str">
            <v>B0015063</v>
          </cell>
          <cell r="B322" t="str">
            <v>u</v>
          </cell>
          <cell r="C322" t="str">
            <v xml:space="preserve">Tablero en lámina galvanizada de 60 cm*75cm, calibre 16, reflectivo tipo 1
</v>
          </cell>
          <cell r="D322">
            <v>82956.076368329072</v>
          </cell>
        </row>
        <row r="323">
          <cell r="A323" t="str">
            <v>B0015062</v>
          </cell>
          <cell r="B323" t="str">
            <v>u</v>
          </cell>
          <cell r="C323" t="str">
            <v xml:space="preserve">Tablero en lámina galvanizada de 75cm*75cm, calibre 16, reflectivo tipo 1. Incluye poste de 2*2*1/4´´ 
</v>
          </cell>
          <cell r="D323">
            <v>203000</v>
          </cell>
        </row>
        <row r="324">
          <cell r="A324" t="str">
            <v>B0015068</v>
          </cell>
          <cell r="B324" t="str">
            <v>u</v>
          </cell>
          <cell r="C324" t="str">
            <v xml:space="preserve">Tablero en lámina galvanizado de 0,90m*1,13m, calibre 16, reflectivo tipo 1. </v>
          </cell>
          <cell r="D324">
            <v>143205.15363410651</v>
          </cell>
        </row>
        <row r="325">
          <cell r="A325" t="str">
            <v>B0015071</v>
          </cell>
          <cell r="B325" t="str">
            <v>u</v>
          </cell>
          <cell r="C325" t="str">
            <v>Tablestaca de madera aserrada (0.25x0.03x3)</v>
          </cell>
          <cell r="D325">
            <v>22000</v>
          </cell>
        </row>
        <row r="326">
          <cell r="A326" t="str">
            <v>B0015060</v>
          </cell>
          <cell r="B326" t="str">
            <v>u</v>
          </cell>
          <cell r="C326" t="str">
            <v xml:space="preserve">Tablestaca en madera aserrada (0,25*0,05*3)
</v>
          </cell>
          <cell r="D326">
            <v>25000</v>
          </cell>
        </row>
        <row r="327">
          <cell r="A327" t="str">
            <v>B0015070</v>
          </cell>
          <cell r="B327" t="str">
            <v>u</v>
          </cell>
          <cell r="C327" t="str">
            <v xml:space="preserve">Tablestaca en madera aserrada (0,3*0,03*3)
</v>
          </cell>
          <cell r="D327">
            <v>24000</v>
          </cell>
        </row>
        <row r="328">
          <cell r="A328" t="str">
            <v>B0015080</v>
          </cell>
          <cell r="B328" t="str">
            <v>u</v>
          </cell>
          <cell r="C328" t="str">
            <v xml:space="preserve">Tablestaca metálica (riel de 70 lb/yarda)
</v>
          </cell>
          <cell r="D328">
            <v>65000</v>
          </cell>
        </row>
        <row r="329">
          <cell r="A329" t="str">
            <v>B0015090</v>
          </cell>
          <cell r="B329" t="str">
            <v>u</v>
          </cell>
          <cell r="C329" t="str">
            <v>Tacha reflectiva</v>
          </cell>
          <cell r="D329">
            <v>4000</v>
          </cell>
        </row>
        <row r="330">
          <cell r="A330" t="str">
            <v>B0015100</v>
          </cell>
          <cell r="B330" t="str">
            <v>u</v>
          </cell>
          <cell r="C330" t="str">
            <v xml:space="preserve">Tachón en resina de (50*15*8) cm
</v>
          </cell>
          <cell r="D330">
            <v>24383.531873387808</v>
          </cell>
        </row>
        <row r="331">
          <cell r="A331" t="str">
            <v>B0015110</v>
          </cell>
          <cell r="B331" t="str">
            <v>u</v>
          </cell>
          <cell r="C331" t="str">
            <v xml:space="preserve">Tapón en PVC RD21 de 1´´ (para anclaje)
</v>
          </cell>
          <cell r="D331">
            <v>1378.8386766002004</v>
          </cell>
        </row>
        <row r="332">
          <cell r="A332" t="str">
            <v>B0015130</v>
          </cell>
          <cell r="B332" t="str">
            <v>m3</v>
          </cell>
          <cell r="C332" t="str">
            <v xml:space="preserve">Tierra abonada </v>
          </cell>
          <cell r="D332">
            <v>27545.33170295848</v>
          </cell>
        </row>
        <row r="333">
          <cell r="A333" t="str">
            <v>B0015120</v>
          </cell>
          <cell r="B333" t="str">
            <v>m3</v>
          </cell>
          <cell r="C333" t="str">
            <v xml:space="preserve">Tierra común
</v>
          </cell>
          <cell r="D333">
            <v>18000</v>
          </cell>
        </row>
        <row r="334">
          <cell r="A334" t="str">
            <v>B0015141</v>
          </cell>
          <cell r="B334" t="str">
            <v>u</v>
          </cell>
          <cell r="C334" t="str">
            <v>Tornillos de Unión de D= 12 mm</v>
          </cell>
          <cell r="D334">
            <v>864.41020302604579</v>
          </cell>
        </row>
        <row r="335">
          <cell r="A335" t="str">
            <v>B0015140</v>
          </cell>
          <cell r="B335" t="str">
            <v>u</v>
          </cell>
          <cell r="C335" t="str">
            <v>Tornillos para defensa metálica</v>
          </cell>
          <cell r="D335">
            <v>3200</v>
          </cell>
        </row>
        <row r="336">
          <cell r="A336" t="str">
            <v>B0015150</v>
          </cell>
          <cell r="B336" t="str">
            <v>kg</v>
          </cell>
          <cell r="C336" t="str">
            <v>Torón de tensionmiento 1/2´´ o 5/8´´</v>
          </cell>
          <cell r="D336">
            <v>4500</v>
          </cell>
        </row>
        <row r="337">
          <cell r="A337" t="str">
            <v>B0015162</v>
          </cell>
          <cell r="B337" t="str">
            <v>u</v>
          </cell>
          <cell r="C337" t="str">
            <v>Tramo Curvo De 4,13 M Galvanizado</v>
          </cell>
          <cell r="D337">
            <v>285000</v>
          </cell>
        </row>
        <row r="338">
          <cell r="A338" t="str">
            <v>B0015161</v>
          </cell>
          <cell r="B338" t="str">
            <v>u</v>
          </cell>
          <cell r="C338" t="str">
            <v>Tramo Final O Terminal 2,5 Mm, De 71 Cm Galvanizado</v>
          </cell>
          <cell r="D338">
            <v>52000</v>
          </cell>
        </row>
        <row r="339">
          <cell r="A339" t="str">
            <v>B0015160</v>
          </cell>
          <cell r="B339" t="str">
            <v>m</v>
          </cell>
          <cell r="C339" t="str">
            <v xml:space="preserve">Tramo recto para defensas metálicas (4,13m)
</v>
          </cell>
          <cell r="D339">
            <v>60000</v>
          </cell>
        </row>
        <row r="340">
          <cell r="A340" t="str">
            <v>B0014901</v>
          </cell>
          <cell r="B340" t="str">
            <v>u</v>
          </cell>
          <cell r="C340" t="str">
            <v>Transductores Electrónicos (Incluye Cables, Protección Contra El Concreto Y Panel De Lectura)</v>
          </cell>
          <cell r="D340">
            <v>1296236.6378104745</v>
          </cell>
        </row>
        <row r="341">
          <cell r="A341" t="str">
            <v>B0015164</v>
          </cell>
          <cell r="B341" t="str">
            <v>u</v>
          </cell>
          <cell r="C341" t="str">
            <v>Transductores electrónicos (incluye cables, protección contra el concreto y panel de lectura)</v>
          </cell>
          <cell r="D341">
            <v>1288988.4921992421</v>
          </cell>
        </row>
        <row r="342">
          <cell r="A342" t="str">
            <v>B0014902</v>
          </cell>
          <cell r="B342" t="str">
            <v>u</v>
          </cell>
          <cell r="C342" t="str">
            <v>Transductores Mecánicos (Incluye Cables, Protección Contra El Concreto Y Panel De Lectura)</v>
          </cell>
          <cell r="D342">
            <v>811290.46290599986</v>
          </cell>
        </row>
        <row r="343">
          <cell r="A343" t="str">
            <v>B0015166</v>
          </cell>
          <cell r="B343" t="str">
            <v>u</v>
          </cell>
          <cell r="C343" t="str">
            <v>Transductores mecánicos (incluye cables, protección contra el concreto y panel de lectura)</v>
          </cell>
          <cell r="D343">
            <v>787295.33445227239</v>
          </cell>
        </row>
        <row r="344">
          <cell r="A344" t="str">
            <v>B0015350</v>
          </cell>
          <cell r="B344" t="str">
            <v>m3</v>
          </cell>
          <cell r="C344" t="str">
            <v xml:space="preserve">Triturado tamaño 1/2''
</v>
          </cell>
          <cell r="D344">
            <v>63799.999999999993</v>
          </cell>
        </row>
        <row r="345">
          <cell r="A345" t="str">
            <v>B0015170</v>
          </cell>
          <cell r="B345" t="str">
            <v>kg</v>
          </cell>
          <cell r="C345" t="str">
            <v xml:space="preserve">Trompetas de 12 torones (tensionamiento)
</v>
          </cell>
          <cell r="D345">
            <v>59200</v>
          </cell>
        </row>
        <row r="346">
          <cell r="A346" t="str">
            <v>B0015180</v>
          </cell>
          <cell r="B346" t="str">
            <v>m</v>
          </cell>
          <cell r="C346" t="str">
            <v xml:space="preserve">Tubería D=4´´ tipo pesado, E=2mm (baranda metálica)
</v>
          </cell>
          <cell r="D346">
            <v>40060.973293108036</v>
          </cell>
        </row>
        <row r="347">
          <cell r="A347" t="str">
            <v>B0015230</v>
          </cell>
          <cell r="B347" t="str">
            <v>u</v>
          </cell>
          <cell r="C347" t="str">
            <v xml:space="preserve">Tubería de 10´´ PAA vaciado tremi de 4 mts
</v>
          </cell>
          <cell r="D347">
            <v>62000</v>
          </cell>
        </row>
        <row r="348">
          <cell r="A348" t="str">
            <v>B0015233</v>
          </cell>
          <cell r="B348" t="str">
            <v>m</v>
          </cell>
          <cell r="C348" t="str">
            <v>Tubería de Plástico</v>
          </cell>
          <cell r="D348">
            <v>16249.343518753887</v>
          </cell>
        </row>
        <row r="349">
          <cell r="A349" t="str">
            <v>B0015190</v>
          </cell>
          <cell r="B349" t="str">
            <v>m</v>
          </cell>
          <cell r="C349" t="str">
            <v xml:space="preserve">Tubería en H de D=1/4´´, H=1.40m, A=0.20m (baranda metálica)
</v>
          </cell>
          <cell r="D349">
            <v>54000</v>
          </cell>
        </row>
        <row r="350">
          <cell r="A350" t="str">
            <v>B0015200</v>
          </cell>
          <cell r="B350" t="str">
            <v>m</v>
          </cell>
          <cell r="C350" t="str">
            <v xml:space="preserve">Tubería Perforada en PVC de 2´´
</v>
          </cell>
          <cell r="D350">
            <v>22000</v>
          </cell>
        </row>
        <row r="351">
          <cell r="A351" t="str">
            <v>B0015340</v>
          </cell>
          <cell r="B351" t="str">
            <v>m</v>
          </cell>
          <cell r="C351" t="str">
            <v>Tubería Petrolera 7´´</v>
          </cell>
          <cell r="D351">
            <v>117512.13789307891</v>
          </cell>
        </row>
        <row r="352">
          <cell r="A352" t="str">
            <v>B0015231</v>
          </cell>
          <cell r="B352" t="str">
            <v>m</v>
          </cell>
          <cell r="C352" t="str">
            <v xml:space="preserve">Tubería Pvc Alcantarillado D= 24´´ </v>
          </cell>
          <cell r="D352">
            <v>189682.75941497376</v>
          </cell>
        </row>
        <row r="353">
          <cell r="A353" t="str">
            <v>B0015232</v>
          </cell>
          <cell r="B353" t="str">
            <v>m</v>
          </cell>
          <cell r="C353" t="str">
            <v xml:space="preserve">Tubería Pvc Alcantarillado D= 36´´ </v>
          </cell>
          <cell r="D353">
            <v>545295.65399617353</v>
          </cell>
        </row>
        <row r="354">
          <cell r="A354" t="str">
            <v>B0015220</v>
          </cell>
          <cell r="B354" t="str">
            <v>m</v>
          </cell>
          <cell r="C354" t="str">
            <v xml:space="preserve">Tubería PVC de 1´´ (para escamas en concreto)
</v>
          </cell>
          <cell r="D354">
            <v>5950</v>
          </cell>
        </row>
        <row r="355">
          <cell r="A355" t="str">
            <v>B0015210</v>
          </cell>
          <cell r="B355" t="str">
            <v>m</v>
          </cell>
          <cell r="C355" t="str">
            <v>Tubería PVC RD21 de 1´´ (para anclajes)</v>
          </cell>
          <cell r="D355">
            <v>5500</v>
          </cell>
        </row>
        <row r="356">
          <cell r="A356" t="str">
            <v>B0015254</v>
          </cell>
          <cell r="B356" t="str">
            <v>m</v>
          </cell>
          <cell r="C356" t="str">
            <v>Tubo concreto clase C, D=0,25 m</v>
          </cell>
          <cell r="D356">
            <v>43707.067570445783</v>
          </cell>
        </row>
        <row r="357">
          <cell r="A357" t="str">
            <v>B0015240</v>
          </cell>
          <cell r="B357" t="str">
            <v>m</v>
          </cell>
          <cell r="C357" t="str">
            <v xml:space="preserve">Tubo concreto reforzado 900mm (tipo 1)
</v>
          </cell>
          <cell r="D357">
            <v>300000</v>
          </cell>
        </row>
        <row r="358">
          <cell r="A358" t="str">
            <v>B0015250</v>
          </cell>
          <cell r="B358" t="str">
            <v>m</v>
          </cell>
          <cell r="C358" t="str">
            <v xml:space="preserve">Tubo concreto reforzado 900mm (tipo 2)
</v>
          </cell>
          <cell r="D358">
            <v>290000</v>
          </cell>
        </row>
        <row r="359">
          <cell r="A359" t="str">
            <v>B0015260</v>
          </cell>
          <cell r="B359" t="str">
            <v>m</v>
          </cell>
          <cell r="C359" t="str">
            <v>Tubo concreto simple 450 mm</v>
          </cell>
          <cell r="D359">
            <v>101206.76629308875</v>
          </cell>
        </row>
        <row r="360">
          <cell r="A360" t="str">
            <v>B0015270</v>
          </cell>
          <cell r="B360" t="str">
            <v>m</v>
          </cell>
          <cell r="C360" t="str">
            <v>Tubo concreto simple 500 mm</v>
          </cell>
          <cell r="D360">
            <v>142000</v>
          </cell>
        </row>
        <row r="361">
          <cell r="A361" t="str">
            <v>B0015280</v>
          </cell>
          <cell r="B361" t="str">
            <v>m</v>
          </cell>
          <cell r="C361" t="str">
            <v>Tubo concreto simple 600 mm</v>
          </cell>
          <cell r="D361">
            <v>152000</v>
          </cell>
        </row>
        <row r="362">
          <cell r="A362" t="str">
            <v>B0015290</v>
          </cell>
          <cell r="B362" t="str">
            <v>m</v>
          </cell>
          <cell r="C362" t="str">
            <v>Tubo concreto simple 750 mm</v>
          </cell>
          <cell r="D362">
            <v>160000</v>
          </cell>
        </row>
        <row r="363">
          <cell r="A363" t="str">
            <v>B0015300</v>
          </cell>
          <cell r="B363" t="str">
            <v>m</v>
          </cell>
          <cell r="C363" t="str">
            <v xml:space="preserve">Tubo corrugado de acero galvanizado MP-68
</v>
          </cell>
          <cell r="D363">
            <v>155000</v>
          </cell>
        </row>
        <row r="364">
          <cell r="A364" t="str">
            <v>B0015360</v>
          </cell>
          <cell r="B364" t="str">
            <v>m</v>
          </cell>
          <cell r="C364" t="str">
            <v xml:space="preserve">Tubo metálico con recubrimiento bituminoso de lámina calibre 12 y diámetro de 60''
</v>
          </cell>
          <cell r="D364">
            <v>120013.07840203645</v>
          </cell>
        </row>
        <row r="365">
          <cell r="A365" t="str">
            <v>B0015304</v>
          </cell>
          <cell r="B365" t="str">
            <v>m</v>
          </cell>
          <cell r="C365" t="str">
            <v>Tubo metálico de alta resistencia</v>
          </cell>
          <cell r="D365">
            <v>85000</v>
          </cell>
        </row>
        <row r="366">
          <cell r="A366" t="str">
            <v>B0015305</v>
          </cell>
          <cell r="B366" t="str">
            <v>m</v>
          </cell>
          <cell r="C366" t="str">
            <v>Tubo Metálico De Alta Resistencia</v>
          </cell>
          <cell r="D366">
            <v>88000</v>
          </cell>
        </row>
        <row r="367">
          <cell r="A367" t="str">
            <v>B0015310</v>
          </cell>
          <cell r="B367" t="str">
            <v>u</v>
          </cell>
          <cell r="C367" t="str">
            <v xml:space="preserve">Tubo para cerramiento, calibre 16 de 2,7m (cerramientos en malla)
</v>
          </cell>
          <cell r="D367">
            <v>48000</v>
          </cell>
        </row>
        <row r="368">
          <cell r="A368" t="str">
            <v>B0015330</v>
          </cell>
          <cell r="B368" t="str">
            <v>u</v>
          </cell>
          <cell r="C368" t="str">
            <v>Unión en PVC D=2´´</v>
          </cell>
          <cell r="D368">
            <v>3000</v>
          </cell>
        </row>
        <row r="369">
          <cell r="A369" t="str">
            <v>B0015320</v>
          </cell>
          <cell r="B369" t="str">
            <v>u</v>
          </cell>
          <cell r="C369" t="str">
            <v xml:space="preserve">Unión en PVC RD21 de 1´´ (para anclajes)
</v>
          </cell>
          <cell r="D369">
            <v>1000.2023712554727</v>
          </cell>
        </row>
        <row r="370">
          <cell r="A370" t="str">
            <v>B0015334</v>
          </cell>
          <cell r="B370" t="str">
            <v>u</v>
          </cell>
          <cell r="C370" t="str">
            <v>Uniones especiales de alta resistencia para tubería</v>
          </cell>
          <cell r="D370">
            <v>33967.958702968812</v>
          </cell>
        </row>
        <row r="371">
          <cell r="A371" t="str">
            <v>B0015362</v>
          </cell>
          <cell r="B371" t="str">
            <v>u</v>
          </cell>
          <cell r="C371" t="str">
            <v>Uniones Especiales De Alta Resistencia Para Tubería</v>
          </cell>
          <cell r="D371">
            <v>30033.841934045613</v>
          </cell>
        </row>
        <row r="372">
          <cell r="A372" t="str">
            <v>B0015361</v>
          </cell>
          <cell r="B372" t="str">
            <v>kg</v>
          </cell>
          <cell r="C372" t="str">
            <v>Varilla 5/8</v>
          </cell>
          <cell r="D372">
            <v>2300</v>
          </cell>
        </row>
        <row r="373">
          <cell r="A373">
            <v>0</v>
          </cell>
          <cell r="B373">
            <v>0</v>
          </cell>
          <cell r="C373">
            <v>0</v>
          </cell>
          <cell r="D373">
            <v>0</v>
          </cell>
        </row>
      </sheetData>
      <sheetData sheetId="6">
        <row r="3">
          <cell r="A3">
            <v>0</v>
          </cell>
          <cell r="B3">
            <v>0</v>
          </cell>
          <cell r="C3">
            <v>0</v>
          </cell>
          <cell r="D3">
            <v>0</v>
          </cell>
        </row>
        <row r="4">
          <cell r="A4">
            <v>0</v>
          </cell>
          <cell r="B4">
            <v>0</v>
          </cell>
          <cell r="C4">
            <v>0</v>
          </cell>
          <cell r="D4">
            <v>0</v>
          </cell>
        </row>
        <row r="5">
          <cell r="A5">
            <v>0</v>
          </cell>
          <cell r="B5">
            <v>0</v>
          </cell>
          <cell r="C5">
            <v>0</v>
          </cell>
          <cell r="D5">
            <v>0</v>
          </cell>
        </row>
        <row r="6">
          <cell r="A6" t="str">
            <v>T0015001</v>
          </cell>
          <cell r="B6" t="str">
            <v>m3</v>
          </cell>
          <cell r="C6" t="str">
            <v>Derechos de explotación de la cantera</v>
          </cell>
          <cell r="D6">
            <v>2752.2965252012709</v>
          </cell>
        </row>
        <row r="7">
          <cell r="A7" t="str">
            <v>T0015000</v>
          </cell>
          <cell r="B7" t="str">
            <v>m3</v>
          </cell>
          <cell r="C7" t="str">
            <v>Derechos de explotación de material pétreo</v>
          </cell>
          <cell r="D7">
            <v>2677.7864054469919</v>
          </cell>
        </row>
        <row r="8">
          <cell r="A8" t="str">
            <v>T0015002</v>
          </cell>
          <cell r="B8" t="str">
            <v>km</v>
          </cell>
          <cell r="C8" t="str">
            <v>Distancia acarreo 1 (botadero)</v>
          </cell>
          <cell r="D8">
            <v>12.327307319184671</v>
          </cell>
        </row>
        <row r="9">
          <cell r="A9" t="str">
            <v>T0015006</v>
          </cell>
          <cell r="B9" t="str">
            <v>km</v>
          </cell>
          <cell r="C9" t="str">
            <v>Distancia de suministro concretos</v>
          </cell>
          <cell r="D9">
            <v>62.002749578037708</v>
          </cell>
        </row>
        <row r="10">
          <cell r="A10" t="str">
            <v>T0015007</v>
          </cell>
          <cell r="B10" t="str">
            <v>km</v>
          </cell>
          <cell r="C10" t="str">
            <v>Distancia de suministro mezclas asfálticas</v>
          </cell>
          <cell r="D10">
            <v>71.191837041401342</v>
          </cell>
        </row>
        <row r="11">
          <cell r="A11" t="str">
            <v>T0015004</v>
          </cell>
          <cell r="B11" t="str">
            <v>km</v>
          </cell>
          <cell r="C11" t="str">
            <v>Distancia suministro</v>
          </cell>
          <cell r="D11">
            <v>41.365340066233422</v>
          </cell>
        </row>
        <row r="12">
          <cell r="A12" t="str">
            <v>T0015003</v>
          </cell>
          <cell r="B12" t="str">
            <v>km</v>
          </cell>
          <cell r="C12" t="str">
            <v>Distancia suministro (material de la zona)</v>
          </cell>
          <cell r="D12">
            <v>25.980445794499122</v>
          </cell>
        </row>
        <row r="13">
          <cell r="A13" t="str">
            <v>T0015009</v>
          </cell>
          <cell r="B13" t="str">
            <v>km</v>
          </cell>
          <cell r="C13" t="str">
            <v>Distancia suministro arena para concretos</v>
          </cell>
          <cell r="D13">
            <v>45.848116652752054</v>
          </cell>
        </row>
        <row r="14">
          <cell r="A14" t="str">
            <v>T0015010</v>
          </cell>
          <cell r="B14" t="str">
            <v>km</v>
          </cell>
          <cell r="C14" t="str">
            <v>Distancia suministro arena para pav. Adoquines</v>
          </cell>
          <cell r="D14">
            <v>53.737634633684017</v>
          </cell>
        </row>
        <row r="15">
          <cell r="A15" t="str">
            <v>T0015005</v>
          </cell>
          <cell r="B15" t="str">
            <v>km</v>
          </cell>
          <cell r="C15" t="str">
            <v>Distancia suministro bases sub bases afirmados</v>
          </cell>
          <cell r="D15">
            <v>51.544848120953198</v>
          </cell>
        </row>
        <row r="16">
          <cell r="A16" t="str">
            <v>T0015013</v>
          </cell>
          <cell r="B16" t="str">
            <v>Km</v>
          </cell>
          <cell r="C16" t="str">
            <v>Distancia suministro de mezclas Asfálticas</v>
          </cell>
          <cell r="D16">
            <v>70.695186026485274</v>
          </cell>
        </row>
        <row r="17">
          <cell r="A17" t="str">
            <v>T0015008</v>
          </cell>
          <cell r="B17" t="str">
            <v>km</v>
          </cell>
          <cell r="C17" t="str">
            <v>Distancia transporte estructura metálica</v>
          </cell>
          <cell r="D17">
            <v>100</v>
          </cell>
        </row>
        <row r="18">
          <cell r="A18" t="str">
            <v>T0015012</v>
          </cell>
          <cell r="B18" t="str">
            <v>km</v>
          </cell>
          <cell r="C18" t="str">
            <v>Equipo de Transporte (Camiones Grúas</v>
          </cell>
          <cell r="D18">
            <v>54.738059526460454</v>
          </cell>
        </row>
        <row r="19">
          <cell r="A19" t="str">
            <v>T0010031</v>
          </cell>
          <cell r="B19" t="str">
            <v>m3k</v>
          </cell>
          <cell r="C19" t="str">
            <v>Transporte de Material de Remoción</v>
          </cell>
          <cell r="D19">
            <v>960</v>
          </cell>
        </row>
        <row r="20">
          <cell r="A20" t="str">
            <v>T0010234</v>
          </cell>
          <cell r="B20" t="str">
            <v>m3k</v>
          </cell>
          <cell r="C20" t="str">
            <v xml:space="preserve">Transporte de Mezcla Abierta en Frio MAF-38 </v>
          </cell>
          <cell r="D20">
            <v>1140</v>
          </cell>
        </row>
        <row r="21">
          <cell r="A21" t="str">
            <v>T0010272</v>
          </cell>
          <cell r="B21" t="str">
            <v>m3k</v>
          </cell>
          <cell r="C21" t="str">
            <v>Transporte de Mezcla densa en Caliente MDC-25</v>
          </cell>
          <cell r="D21">
            <v>1150</v>
          </cell>
        </row>
        <row r="22">
          <cell r="A22" t="str">
            <v>T0010440</v>
          </cell>
          <cell r="B22" t="str">
            <v>u</v>
          </cell>
          <cell r="C22" t="str">
            <v>Pasajes aéreos</v>
          </cell>
          <cell r="D22">
            <v>245153.14927041781</v>
          </cell>
        </row>
        <row r="23">
          <cell r="A23" t="str">
            <v>T0014990</v>
          </cell>
          <cell r="B23" t="str">
            <v>u</v>
          </cell>
          <cell r="C23" t="str">
            <v>Señalización y transporte</v>
          </cell>
          <cell r="D23">
            <v>915.70261668987541</v>
          </cell>
        </row>
        <row r="24">
          <cell r="A24" t="str">
            <v>T0010041</v>
          </cell>
          <cell r="B24" t="str">
            <v>m3k</v>
          </cell>
          <cell r="C24" t="str">
            <v>Transporte Amortiguadores para defensas</v>
          </cell>
          <cell r="D24">
            <v>915.91427605943545</v>
          </cell>
        </row>
        <row r="25">
          <cell r="A25" t="str">
            <v>T0010001</v>
          </cell>
          <cell r="B25" t="str">
            <v>tkm</v>
          </cell>
          <cell r="C25" t="str">
            <v>Transporte de acero</v>
          </cell>
          <cell r="D25">
            <v>5.4772255750516612</v>
          </cell>
        </row>
        <row r="26">
          <cell r="A26" t="str">
            <v>T0010011</v>
          </cell>
          <cell r="B26" t="str">
            <v>m3k</v>
          </cell>
          <cell r="C26" t="str">
            <v>Transporte de Adoquín e=8cm</v>
          </cell>
          <cell r="D26">
            <v>904.13304390065719</v>
          </cell>
        </row>
        <row r="27">
          <cell r="A27" t="str">
            <v>T0010002</v>
          </cell>
          <cell r="B27" t="str">
            <v>tkm</v>
          </cell>
          <cell r="C27" t="str">
            <v>Transporte de agregado</v>
          </cell>
          <cell r="D27">
            <v>960</v>
          </cell>
        </row>
        <row r="28">
          <cell r="A28" t="str">
            <v>T0010400</v>
          </cell>
          <cell r="B28" t="str">
            <v>m3k</v>
          </cell>
          <cell r="C28" t="str">
            <v>Transporte de agregado pétreo</v>
          </cell>
          <cell r="D28">
            <v>960</v>
          </cell>
        </row>
        <row r="29">
          <cell r="A29" t="str">
            <v>T0010170</v>
          </cell>
          <cell r="B29" t="str">
            <v>m3k</v>
          </cell>
          <cell r="C29" t="str">
            <v>Transporte de agregado tipo LA-1</v>
          </cell>
          <cell r="D29">
            <v>960</v>
          </cell>
        </row>
        <row r="30">
          <cell r="A30" t="str">
            <v>T0010180</v>
          </cell>
          <cell r="B30" t="str">
            <v>m3k</v>
          </cell>
          <cell r="C30" t="str">
            <v>Transporte de agregado tipo LA-2</v>
          </cell>
          <cell r="D30">
            <v>960</v>
          </cell>
        </row>
        <row r="31">
          <cell r="A31" t="str">
            <v>T0010190</v>
          </cell>
          <cell r="B31" t="str">
            <v>m3k</v>
          </cell>
          <cell r="C31" t="str">
            <v>Transporte de agregado tipo LA-3</v>
          </cell>
          <cell r="D31">
            <v>960</v>
          </cell>
        </row>
        <row r="32">
          <cell r="A32" t="str">
            <v>T0010200</v>
          </cell>
          <cell r="B32" t="str">
            <v>m3k</v>
          </cell>
          <cell r="C32" t="str">
            <v>Transporte de agregado tipo LA-4</v>
          </cell>
          <cell r="D32">
            <v>960</v>
          </cell>
        </row>
        <row r="33">
          <cell r="A33" t="str">
            <v>T0010110</v>
          </cell>
          <cell r="B33" t="str">
            <v>m3k</v>
          </cell>
          <cell r="C33" t="str">
            <v>Transporte de agregados pétreos</v>
          </cell>
          <cell r="D33">
            <v>960</v>
          </cell>
        </row>
        <row r="34">
          <cell r="A34" t="str">
            <v>T0010003</v>
          </cell>
          <cell r="B34" t="str">
            <v>m3k</v>
          </cell>
          <cell r="C34" t="str">
            <v>Transporte de Arena</v>
          </cell>
          <cell r="D34">
            <v>960</v>
          </cell>
        </row>
        <row r="35">
          <cell r="A35" t="str">
            <v>T0010004</v>
          </cell>
          <cell r="B35" t="str">
            <v>m3k</v>
          </cell>
          <cell r="C35" t="str">
            <v>Transporte de arena</v>
          </cell>
          <cell r="D35">
            <v>960</v>
          </cell>
        </row>
        <row r="36">
          <cell r="A36" t="str">
            <v>T0010005</v>
          </cell>
          <cell r="B36" t="str">
            <v>m3k</v>
          </cell>
          <cell r="C36" t="str">
            <v>Transporte de arena lavada</v>
          </cell>
          <cell r="D36">
            <v>960</v>
          </cell>
        </row>
        <row r="37">
          <cell r="A37" t="str">
            <v>T0010053</v>
          </cell>
          <cell r="B37" t="str">
            <v>m3k</v>
          </cell>
          <cell r="C37" t="str">
            <v>Transporte de barrera de seguridad</v>
          </cell>
          <cell r="D37">
            <v>741.60690185228407</v>
          </cell>
        </row>
        <row r="38">
          <cell r="A38" t="str">
            <v>T0010007</v>
          </cell>
          <cell r="B38" t="str">
            <v>m3k</v>
          </cell>
          <cell r="C38" t="str">
            <v>Transporte de base</v>
          </cell>
          <cell r="D38">
            <v>960</v>
          </cell>
        </row>
        <row r="39">
          <cell r="A39" t="str">
            <v>T0015011</v>
          </cell>
          <cell r="B39" t="str">
            <v>m3k</v>
          </cell>
          <cell r="C39" t="str">
            <v>Transporte de Cemento Asfaltico Modificado Con Polímeros (Todos Los Tipos)</v>
          </cell>
          <cell r="D39">
            <v>1150</v>
          </cell>
        </row>
        <row r="40">
          <cell r="A40" t="str">
            <v>T0010009</v>
          </cell>
          <cell r="B40" t="str">
            <v>m3k</v>
          </cell>
          <cell r="C40" t="str">
            <v>Transporte de concreto</v>
          </cell>
          <cell r="D40">
            <v>1160</v>
          </cell>
        </row>
        <row r="41">
          <cell r="A41" t="str">
            <v>T0010401</v>
          </cell>
          <cell r="B41" t="str">
            <v>m3k</v>
          </cell>
          <cell r="C41" t="str">
            <v xml:space="preserve">Transporte de Concreto </v>
          </cell>
          <cell r="D41">
            <v>1160</v>
          </cell>
        </row>
        <row r="42">
          <cell r="A42" t="str">
            <v>T0010008</v>
          </cell>
          <cell r="B42" t="str">
            <v>u</v>
          </cell>
          <cell r="C42" t="str">
            <v>Transporte de defensa</v>
          </cell>
          <cell r="D42">
            <v>20890.22718694598</v>
          </cell>
        </row>
        <row r="43">
          <cell r="A43" t="str">
            <v>T0010021</v>
          </cell>
          <cell r="B43" t="str">
            <v>m3k</v>
          </cell>
          <cell r="C43" t="str">
            <v>Transporte de Defensa Metálica</v>
          </cell>
          <cell r="D43">
            <v>958.53971780272695</v>
          </cell>
        </row>
        <row r="44">
          <cell r="A44" t="str">
            <v>T0010120</v>
          </cell>
          <cell r="B44" t="str">
            <v>m3t</v>
          </cell>
          <cell r="C44" t="str">
            <v>Transporte de emulsión</v>
          </cell>
          <cell r="D44">
            <v>986.73927413047977</v>
          </cell>
        </row>
        <row r="45">
          <cell r="A45" t="str">
            <v>T0010420</v>
          </cell>
          <cell r="B45" t="str">
            <v>m3k</v>
          </cell>
          <cell r="C45" t="str">
            <v>Transporte de equipos</v>
          </cell>
          <cell r="D45">
            <v>4998.9998999799955</v>
          </cell>
        </row>
        <row r="46">
          <cell r="A46" t="str">
            <v>T0010421</v>
          </cell>
          <cell r="B46" t="str">
            <v>g</v>
          </cell>
          <cell r="C46" t="str">
            <v>Transporte de Equipos para Prueba (1)</v>
          </cell>
          <cell r="D46">
            <v>122299.83646759305</v>
          </cell>
        </row>
        <row r="47">
          <cell r="A47" t="str">
            <v>T0010162</v>
          </cell>
          <cell r="B47" t="str">
            <v>kgk</v>
          </cell>
          <cell r="C47" t="str">
            <v>Transporte de estructura metálica (En Obra)</v>
          </cell>
          <cell r="D47">
            <v>0.64</v>
          </cell>
        </row>
        <row r="48">
          <cell r="A48" t="str">
            <v>T0010160</v>
          </cell>
          <cell r="B48" t="str">
            <v>kgk</v>
          </cell>
          <cell r="C48" t="str">
            <v xml:space="preserve">Transporte de estructuras metálicas </v>
          </cell>
          <cell r="D48">
            <v>0.42420225740547401</v>
          </cell>
        </row>
        <row r="49">
          <cell r="A49" t="str">
            <v>T0010019</v>
          </cell>
          <cell r="B49" t="str">
            <v>m3k</v>
          </cell>
          <cell r="C49" t="str">
            <v>Transporte de material crudo</v>
          </cell>
          <cell r="D49">
            <v>960</v>
          </cell>
        </row>
        <row r="50">
          <cell r="A50" t="str">
            <v>T0010033</v>
          </cell>
          <cell r="B50" t="str">
            <v>m3k</v>
          </cell>
          <cell r="C50" t="str">
            <v>Transporte de Material Crudo de Rio</v>
          </cell>
          <cell r="D50">
            <v>960</v>
          </cell>
        </row>
        <row r="51">
          <cell r="A51" t="str">
            <v>T0010010</v>
          </cell>
          <cell r="B51" t="str">
            <v>m3k</v>
          </cell>
          <cell r="C51" t="str">
            <v>Transporte de material de afirmado</v>
          </cell>
          <cell r="D51">
            <v>960</v>
          </cell>
        </row>
        <row r="52">
          <cell r="A52" t="str">
            <v>T0010018</v>
          </cell>
          <cell r="B52" t="str">
            <v>m3k</v>
          </cell>
          <cell r="C52" t="str">
            <v>Transporte de material de afirmado</v>
          </cell>
          <cell r="D52">
            <v>960</v>
          </cell>
        </row>
        <row r="53">
          <cell r="A53" t="str">
            <v>T0010089</v>
          </cell>
          <cell r="B53" t="str">
            <v>m3k</v>
          </cell>
          <cell r="C53" t="str">
            <v xml:space="preserve">Transporte de Material de Afirmado de la Zona </v>
          </cell>
          <cell r="D53">
            <v>960</v>
          </cell>
        </row>
        <row r="54">
          <cell r="A54" t="str">
            <v>T0010020</v>
          </cell>
          <cell r="B54" t="str">
            <v>m3k</v>
          </cell>
          <cell r="C54" t="str">
            <v>Transporte de material de base</v>
          </cell>
          <cell r="D54">
            <v>960</v>
          </cell>
        </row>
        <row r="55">
          <cell r="A55" t="str">
            <v>T0010023</v>
          </cell>
          <cell r="B55" t="str">
            <v>m3k</v>
          </cell>
          <cell r="C55" t="str">
            <v>Transporte de Material de Base</v>
          </cell>
          <cell r="D55">
            <v>960</v>
          </cell>
        </row>
        <row r="56">
          <cell r="A56" t="str">
            <v>T0010022</v>
          </cell>
          <cell r="B56" t="str">
            <v>m3k</v>
          </cell>
          <cell r="C56" t="str">
            <v>Transporte de material de cobertura</v>
          </cell>
          <cell r="D56">
            <v>850</v>
          </cell>
        </row>
        <row r="57">
          <cell r="A57" t="str">
            <v>T0010032</v>
          </cell>
          <cell r="B57" t="str">
            <v>m3k</v>
          </cell>
          <cell r="C57" t="str">
            <v>Transporte de material de demolición</v>
          </cell>
          <cell r="D57">
            <v>960</v>
          </cell>
        </row>
        <row r="58">
          <cell r="A58" t="str">
            <v>T0010025</v>
          </cell>
          <cell r="B58" t="str">
            <v>m3k</v>
          </cell>
          <cell r="C58" t="str">
            <v>Transporte de material de excavación</v>
          </cell>
          <cell r="D58">
            <v>960</v>
          </cell>
        </row>
        <row r="59">
          <cell r="A59" t="str">
            <v>T0010035</v>
          </cell>
          <cell r="B59" t="str">
            <v>m3k</v>
          </cell>
          <cell r="C59" t="str">
            <v>Transporte de material de excavación</v>
          </cell>
          <cell r="D59">
            <v>960</v>
          </cell>
        </row>
        <row r="60">
          <cell r="A60" t="str">
            <v>T0010036</v>
          </cell>
          <cell r="B60" t="str">
            <v>m3k</v>
          </cell>
          <cell r="C60" t="str">
            <v>Transporte de material de remoción</v>
          </cell>
          <cell r="D60">
            <v>960</v>
          </cell>
        </row>
        <row r="61">
          <cell r="A61" t="str">
            <v>T0010141</v>
          </cell>
          <cell r="B61" t="str">
            <v>m3k</v>
          </cell>
          <cell r="C61" t="str">
            <v>Transporte de Material de Solado y Atraque Tubería de Concreto Reforzado</v>
          </cell>
          <cell r="D61">
            <v>960</v>
          </cell>
        </row>
        <row r="62">
          <cell r="A62" t="str">
            <v>T0010470</v>
          </cell>
          <cell r="B62" t="str">
            <v>m3k</v>
          </cell>
          <cell r="C62" t="str">
            <v>Transporte de material de soldado y atraque</v>
          </cell>
          <cell r="D62">
            <v>1132</v>
          </cell>
        </row>
        <row r="63">
          <cell r="A63" t="str">
            <v>T0010381</v>
          </cell>
          <cell r="B63" t="str">
            <v>m3k</v>
          </cell>
          <cell r="C63" t="str">
            <v xml:space="preserve">Transporte de material de Sub Base CBR=40% </v>
          </cell>
          <cell r="D63">
            <v>960</v>
          </cell>
        </row>
        <row r="64">
          <cell r="A64" t="str">
            <v>T0010030</v>
          </cell>
          <cell r="B64" t="str">
            <v>m3k</v>
          </cell>
          <cell r="C64" t="str">
            <v>Transporte de material de subbase</v>
          </cell>
          <cell r="D64">
            <v>960</v>
          </cell>
        </row>
        <row r="65">
          <cell r="A65" t="str">
            <v>T0010040</v>
          </cell>
          <cell r="B65" t="str">
            <v>tkm</v>
          </cell>
          <cell r="C65" t="str">
            <v>Transporte de material desmontado</v>
          </cell>
          <cell r="D65">
            <v>857.6090537829059</v>
          </cell>
        </row>
        <row r="66">
          <cell r="A66" t="str">
            <v>T0010028</v>
          </cell>
          <cell r="B66" t="str">
            <v>m3k</v>
          </cell>
          <cell r="C66" t="str">
            <v>Transporte de Material Drenante</v>
          </cell>
          <cell r="D66">
            <v>960</v>
          </cell>
        </row>
        <row r="67">
          <cell r="A67" t="str">
            <v>T0010027</v>
          </cell>
          <cell r="B67" t="str">
            <v>m3k</v>
          </cell>
          <cell r="C67" t="str">
            <v>Transporte de material filtrante</v>
          </cell>
          <cell r="D67">
            <v>960</v>
          </cell>
        </row>
        <row r="68">
          <cell r="A68" t="str">
            <v>T0010410</v>
          </cell>
          <cell r="B68" t="str">
            <v>m3k</v>
          </cell>
          <cell r="C68" t="str">
            <v>Transporte de material filtrante</v>
          </cell>
          <cell r="D68">
            <v>960</v>
          </cell>
        </row>
        <row r="69">
          <cell r="A69" t="str">
            <v>T0010006</v>
          </cell>
          <cell r="B69" t="str">
            <v>m3k</v>
          </cell>
          <cell r="C69" t="str">
            <v>Transporte de material fresado</v>
          </cell>
          <cell r="D69">
            <v>960</v>
          </cell>
        </row>
        <row r="70">
          <cell r="A70" t="str">
            <v>T0010390</v>
          </cell>
          <cell r="B70" t="str">
            <v>m3k</v>
          </cell>
          <cell r="C70" t="str">
            <v>Transporte de material fresado</v>
          </cell>
          <cell r="D70">
            <v>960</v>
          </cell>
        </row>
        <row r="71">
          <cell r="A71" t="str">
            <v>T0010039</v>
          </cell>
          <cell r="B71" t="str">
            <v>m3k</v>
          </cell>
          <cell r="C71" t="str">
            <v>Transporte de material granular</v>
          </cell>
          <cell r="D71">
            <v>960</v>
          </cell>
        </row>
        <row r="72">
          <cell r="A72" t="str">
            <v>T0010037</v>
          </cell>
          <cell r="B72" t="str">
            <v>m3k</v>
          </cell>
          <cell r="C72" t="str">
            <v>Transporte de material proveniente de la excavación incluyendo botadero</v>
          </cell>
          <cell r="D72">
            <v>2352.4183283691896</v>
          </cell>
        </row>
        <row r="73">
          <cell r="A73" t="str">
            <v>T0010052</v>
          </cell>
          <cell r="B73" t="str">
            <v>m3k</v>
          </cell>
          <cell r="C73" t="str">
            <v>Transporte de material removido</v>
          </cell>
          <cell r="D73">
            <v>960</v>
          </cell>
        </row>
        <row r="74">
          <cell r="A74" t="str">
            <v>T0010062</v>
          </cell>
          <cell r="B74" t="str">
            <v>m3k</v>
          </cell>
          <cell r="C74" t="str">
            <v>Transporte de material seleccionado para relleno</v>
          </cell>
          <cell r="D74">
            <v>960</v>
          </cell>
        </row>
        <row r="75">
          <cell r="A75" t="str">
            <v>T0010044</v>
          </cell>
          <cell r="B75" t="str">
            <v>tkm</v>
          </cell>
          <cell r="C75" t="str">
            <v>Transporte de material trasladado</v>
          </cell>
          <cell r="D75">
            <v>960</v>
          </cell>
        </row>
        <row r="76">
          <cell r="A76" t="str">
            <v>T0010042</v>
          </cell>
          <cell r="B76" t="str">
            <v>m3k</v>
          </cell>
          <cell r="C76" t="str">
            <v>Transporte de material triturado</v>
          </cell>
          <cell r="D76">
            <v>960</v>
          </cell>
        </row>
        <row r="77">
          <cell r="A77" t="str">
            <v>T0010050</v>
          </cell>
          <cell r="B77" t="str">
            <v>m3k</v>
          </cell>
          <cell r="C77" t="str">
            <v>Transporte de material triturado para filtros</v>
          </cell>
          <cell r="D77">
            <v>960</v>
          </cell>
        </row>
        <row r="78">
          <cell r="A78" t="str">
            <v>T0010100</v>
          </cell>
          <cell r="B78" t="str">
            <v>m3t</v>
          </cell>
          <cell r="C78" t="str">
            <v>Transporte de materiales</v>
          </cell>
          <cell r="D78">
            <v>870.46879961029845</v>
          </cell>
        </row>
        <row r="79">
          <cell r="A79" t="str">
            <v>T0010101</v>
          </cell>
          <cell r="B79" t="str">
            <v>m3t</v>
          </cell>
          <cell r="C79" t="str">
            <v>Transporte de materiales</v>
          </cell>
          <cell r="D79">
            <v>870.46879961029845</v>
          </cell>
        </row>
        <row r="80">
          <cell r="A80" t="str">
            <v>T0010060</v>
          </cell>
          <cell r="B80" t="str">
            <v>m3k</v>
          </cell>
          <cell r="C80" t="str">
            <v>Transporte de materiales seleccionados</v>
          </cell>
          <cell r="D80">
            <v>960</v>
          </cell>
        </row>
        <row r="81">
          <cell r="A81" t="str">
            <v>T0010065</v>
          </cell>
          <cell r="B81" t="str">
            <v>m3k</v>
          </cell>
          <cell r="C81" t="str">
            <v>Transporte de mezcla</v>
          </cell>
          <cell r="D81">
            <v>960</v>
          </cell>
        </row>
        <row r="82">
          <cell r="A82" t="str">
            <v>T0010320</v>
          </cell>
          <cell r="B82" t="str">
            <v>m3k</v>
          </cell>
          <cell r="C82" t="str">
            <v>Transporte de mezcla abierta en caliente MAC-75</v>
          </cell>
          <cell r="D82">
            <v>1150</v>
          </cell>
        </row>
        <row r="83">
          <cell r="A83" t="str">
            <v>T0010330</v>
          </cell>
          <cell r="B83" t="str">
            <v>m3k</v>
          </cell>
          <cell r="C83" t="str">
            <v>Transporte de mezcla abierta en caliente MAC-63</v>
          </cell>
          <cell r="D83">
            <v>1150</v>
          </cell>
        </row>
        <row r="84">
          <cell r="A84" t="str">
            <v>T0010340</v>
          </cell>
          <cell r="B84" t="str">
            <v>m3k</v>
          </cell>
          <cell r="C84" t="str">
            <v>Transporte de mezcla abierta en caliente MAC-50</v>
          </cell>
          <cell r="D84">
            <v>1150</v>
          </cell>
        </row>
        <row r="85">
          <cell r="A85" t="str">
            <v>T0010251</v>
          </cell>
          <cell r="B85" t="str">
            <v>m3k</v>
          </cell>
          <cell r="C85" t="str">
            <v>Transporte de Mezcla Abierta en Frio MAF-25</v>
          </cell>
          <cell r="D85">
            <v>1140</v>
          </cell>
        </row>
        <row r="86">
          <cell r="A86" t="str">
            <v>T0010070</v>
          </cell>
          <cell r="B86" t="str">
            <v>m3k</v>
          </cell>
          <cell r="C86" t="str">
            <v>Transporte de mezcla de concreto</v>
          </cell>
          <cell r="D86">
            <v>1160</v>
          </cell>
        </row>
        <row r="87">
          <cell r="A87" t="str">
            <v>T0010311</v>
          </cell>
          <cell r="B87" t="str">
            <v>m3k</v>
          </cell>
          <cell r="C87" t="str">
            <v>Transporte de Mezcla Densa en Caliente MDC-10</v>
          </cell>
          <cell r="D87">
            <v>1150</v>
          </cell>
        </row>
        <row r="88">
          <cell r="A88" t="str">
            <v>T0010271</v>
          </cell>
          <cell r="B88" t="str">
            <v>m3k</v>
          </cell>
          <cell r="C88" t="str">
            <v>Transporte de Mezcla Densa en Caliente MDC-19</v>
          </cell>
          <cell r="D88">
            <v>1150</v>
          </cell>
        </row>
        <row r="89">
          <cell r="A89" t="str">
            <v>T0010281</v>
          </cell>
          <cell r="B89" t="str">
            <v>m3k</v>
          </cell>
          <cell r="C89" t="str">
            <v>Transporte de Mezcla densa En Frio MDF-25</v>
          </cell>
          <cell r="D89">
            <v>1150</v>
          </cell>
        </row>
        <row r="90">
          <cell r="A90" t="str">
            <v>T0010300</v>
          </cell>
          <cell r="B90" t="str">
            <v>m3k</v>
          </cell>
          <cell r="C90" t="str">
            <v>Transporte de mezcla densa MDC-0</v>
          </cell>
          <cell r="D90">
            <v>1150</v>
          </cell>
        </row>
        <row r="91">
          <cell r="A91" t="str">
            <v>T0010270</v>
          </cell>
          <cell r="B91" t="str">
            <v>m3k</v>
          </cell>
          <cell r="C91" t="str">
            <v>Transporte de mezcla densa MDC-1</v>
          </cell>
          <cell r="D91">
            <v>1150</v>
          </cell>
        </row>
        <row r="92">
          <cell r="A92" t="str">
            <v>T0010080</v>
          </cell>
          <cell r="B92" t="str">
            <v>m3k</v>
          </cell>
          <cell r="C92" t="str">
            <v>Transporte de mezcla densa mdc-2</v>
          </cell>
          <cell r="D92">
            <v>1150</v>
          </cell>
        </row>
        <row r="93">
          <cell r="A93" t="str">
            <v>T0010280</v>
          </cell>
          <cell r="B93" t="str">
            <v>m3k</v>
          </cell>
          <cell r="C93" t="str">
            <v>Transporte de mezcla densa MDC-2</v>
          </cell>
          <cell r="D93">
            <v>1150</v>
          </cell>
        </row>
        <row r="94">
          <cell r="A94" t="str">
            <v>T0010290</v>
          </cell>
          <cell r="B94" t="str">
            <v>m3k</v>
          </cell>
          <cell r="C94" t="str">
            <v>Transporte de mezcla densa MDC-3</v>
          </cell>
          <cell r="D94">
            <v>1150</v>
          </cell>
        </row>
        <row r="95">
          <cell r="A95" t="str">
            <v>T0010229</v>
          </cell>
          <cell r="B95" t="str">
            <v>m3k</v>
          </cell>
          <cell r="C95" t="str">
            <v>Transporte de Mezcla Densa para Bacheo</v>
          </cell>
          <cell r="D95">
            <v>1150</v>
          </cell>
        </row>
        <row r="96">
          <cell r="A96" t="str">
            <v>T0010370</v>
          </cell>
          <cell r="B96" t="str">
            <v>m3k</v>
          </cell>
          <cell r="C96" t="str">
            <v>Transporte de mezcla discontinua en caliente tipo F-13</v>
          </cell>
          <cell r="D96">
            <v>1150</v>
          </cell>
        </row>
        <row r="97">
          <cell r="A97" t="str">
            <v>T0010380</v>
          </cell>
          <cell r="B97" t="str">
            <v>m3k</v>
          </cell>
          <cell r="C97" t="str">
            <v>Transporte de mezcla discontinua en caliente tipo F-10</v>
          </cell>
          <cell r="D97">
            <v>1150</v>
          </cell>
        </row>
        <row r="98">
          <cell r="A98" t="str">
            <v>T0010350</v>
          </cell>
          <cell r="B98" t="str">
            <v>m3k</v>
          </cell>
          <cell r="C98" t="str">
            <v>Transporte de mezcla discontinua en caliente tipo M-13</v>
          </cell>
          <cell r="D98">
            <v>1150</v>
          </cell>
        </row>
        <row r="99">
          <cell r="A99" t="str">
            <v>T0010360</v>
          </cell>
          <cell r="B99" t="str">
            <v>m3k</v>
          </cell>
          <cell r="C99" t="str">
            <v>Transporte de mezcla discontinua en caliente tipo M-10</v>
          </cell>
          <cell r="D99">
            <v>1150</v>
          </cell>
        </row>
        <row r="100">
          <cell r="A100" t="str">
            <v>T0010233</v>
          </cell>
          <cell r="B100" t="str">
            <v>m3k</v>
          </cell>
          <cell r="C100" t="str">
            <v>Transporte de Mezcla en Frio  MAF-19</v>
          </cell>
          <cell r="D100">
            <v>1140</v>
          </cell>
        </row>
        <row r="101">
          <cell r="A101" t="str">
            <v>T0010232</v>
          </cell>
          <cell r="B101" t="str">
            <v>m3k</v>
          </cell>
          <cell r="C101" t="str">
            <v>Transporte de Mezcla en Frio DMF-19</v>
          </cell>
          <cell r="D101">
            <v>1140</v>
          </cell>
        </row>
        <row r="102">
          <cell r="A102" t="str">
            <v>T0010231</v>
          </cell>
          <cell r="B102" t="str">
            <v>m3k</v>
          </cell>
          <cell r="C102" t="str">
            <v>Transporte de Mezcla en Frio MDF-38</v>
          </cell>
          <cell r="D102">
            <v>1140</v>
          </cell>
        </row>
        <row r="103">
          <cell r="A103" t="str">
            <v>T0010310</v>
          </cell>
          <cell r="B103" t="str">
            <v>m3k</v>
          </cell>
          <cell r="C103" t="str">
            <v>Transporte de mezcla gruesa en Caliente MGC</v>
          </cell>
          <cell r="D103">
            <v>1150</v>
          </cell>
        </row>
        <row r="104">
          <cell r="A104" t="str">
            <v>T0010240</v>
          </cell>
          <cell r="B104" t="str">
            <v>m3k</v>
          </cell>
          <cell r="C104" t="str">
            <v>Transporte de mezcla MAF-1</v>
          </cell>
          <cell r="D104">
            <v>1140</v>
          </cell>
        </row>
        <row r="105">
          <cell r="A105" t="str">
            <v>T0010250</v>
          </cell>
          <cell r="B105" t="str">
            <v>m3k</v>
          </cell>
          <cell r="C105" t="str">
            <v>Transporte de mezcla MAF-2</v>
          </cell>
          <cell r="D105">
            <v>1140</v>
          </cell>
        </row>
        <row r="106">
          <cell r="A106" t="str">
            <v>T0010260</v>
          </cell>
          <cell r="B106" t="str">
            <v>m3k</v>
          </cell>
          <cell r="C106" t="str">
            <v>Transporte de mezcla MAF-3</v>
          </cell>
          <cell r="D106">
            <v>1140</v>
          </cell>
        </row>
        <row r="107">
          <cell r="A107" t="str">
            <v>T0010210</v>
          </cell>
          <cell r="B107" t="str">
            <v>m3k</v>
          </cell>
          <cell r="C107" t="str">
            <v>Transporte de mezcla MDF-1</v>
          </cell>
          <cell r="D107">
            <v>1150</v>
          </cell>
        </row>
        <row r="108">
          <cell r="A108" t="str">
            <v>T0010220</v>
          </cell>
          <cell r="B108" t="str">
            <v>m3k</v>
          </cell>
          <cell r="C108" t="str">
            <v>Transporte de mezcla MDF-2</v>
          </cell>
          <cell r="D108">
            <v>1150</v>
          </cell>
        </row>
        <row r="109">
          <cell r="A109" t="str">
            <v>T0010230</v>
          </cell>
          <cell r="B109" t="str">
            <v>m3k</v>
          </cell>
          <cell r="C109" t="str">
            <v>Transporte de mezcla MDF-3</v>
          </cell>
          <cell r="D109">
            <v>1150</v>
          </cell>
        </row>
        <row r="110">
          <cell r="A110" t="str">
            <v>T0010211</v>
          </cell>
          <cell r="B110" t="str">
            <v>m3k</v>
          </cell>
          <cell r="C110" t="str">
            <v>Transporte de Mezcla Semi- Densa en Caliente MSC-19</v>
          </cell>
          <cell r="D110">
            <v>1150</v>
          </cell>
        </row>
        <row r="111">
          <cell r="A111" t="str">
            <v>T0010460</v>
          </cell>
          <cell r="B111" t="str">
            <v>u</v>
          </cell>
          <cell r="C111" t="str">
            <v>Transporte de personal de montaje</v>
          </cell>
          <cell r="D111">
            <v>120000</v>
          </cell>
        </row>
        <row r="112">
          <cell r="A112" t="str">
            <v>T0010090</v>
          </cell>
          <cell r="B112" t="str">
            <v>m3k</v>
          </cell>
          <cell r="C112" t="str">
            <v>Transporte de piedra</v>
          </cell>
          <cell r="D112">
            <v>960</v>
          </cell>
        </row>
        <row r="113">
          <cell r="A113" t="str">
            <v>T0010091</v>
          </cell>
          <cell r="B113" t="str">
            <v>m3k</v>
          </cell>
          <cell r="C113" t="str">
            <v>Transporte de piedra para Ciclópeo</v>
          </cell>
          <cell r="D113">
            <v>960</v>
          </cell>
        </row>
        <row r="114">
          <cell r="A114" t="str">
            <v>T0010092</v>
          </cell>
          <cell r="B114" t="str">
            <v>m3t</v>
          </cell>
          <cell r="C114" t="str">
            <v>Transporte de piedra para ciclópeo</v>
          </cell>
          <cell r="D114">
            <v>960</v>
          </cell>
        </row>
        <row r="115">
          <cell r="A115" t="str">
            <v>T0010094</v>
          </cell>
          <cell r="B115" t="str">
            <v>m3k</v>
          </cell>
          <cell r="C115" t="str">
            <v>Transporte de piedra para gaviones</v>
          </cell>
          <cell r="D115">
            <v>960</v>
          </cell>
        </row>
        <row r="116">
          <cell r="A116" t="str">
            <v>T0010095</v>
          </cell>
          <cell r="B116" t="str">
            <v>m3k</v>
          </cell>
          <cell r="C116" t="str">
            <v>Transporte de piedra para gaviones</v>
          </cell>
          <cell r="D116">
            <v>864.59338679912844</v>
          </cell>
        </row>
        <row r="117">
          <cell r="A117" t="str">
            <v>T0010088</v>
          </cell>
          <cell r="B117" t="str">
            <v>m3k</v>
          </cell>
          <cell r="C117" t="str">
            <v>Transporte de poste de madera</v>
          </cell>
          <cell r="D117">
            <v>1132</v>
          </cell>
        </row>
        <row r="118">
          <cell r="A118" t="str">
            <v>T0010029</v>
          </cell>
          <cell r="B118" t="str">
            <v>m3k</v>
          </cell>
          <cell r="C118" t="str">
            <v>Transporte de Remoción de Ductos de Servicios existentes.</v>
          </cell>
          <cell r="D118">
            <v>960</v>
          </cell>
        </row>
        <row r="119">
          <cell r="A119" t="str">
            <v>T0010026</v>
          </cell>
          <cell r="B119" t="str">
            <v>m3k</v>
          </cell>
          <cell r="C119" t="str">
            <v>Transporte de Sección Final</v>
          </cell>
          <cell r="D119">
            <v>799.8805436062305</v>
          </cell>
        </row>
        <row r="120">
          <cell r="A120" t="str">
            <v>T0010430</v>
          </cell>
          <cell r="B120" t="str">
            <v>m3k</v>
          </cell>
          <cell r="C120" t="str">
            <v>Transporte de tablestacas</v>
          </cell>
          <cell r="D120">
            <v>800.94248321981377</v>
          </cell>
        </row>
        <row r="121">
          <cell r="A121" t="str">
            <v>T0010114</v>
          </cell>
          <cell r="B121" t="str">
            <v>m3t</v>
          </cell>
          <cell r="C121" t="str">
            <v>Transporte de tubería</v>
          </cell>
          <cell r="D121">
            <v>787.04912419429627</v>
          </cell>
        </row>
        <row r="122">
          <cell r="A122" t="str">
            <v>T0010115</v>
          </cell>
          <cell r="B122" t="str">
            <v>kgk</v>
          </cell>
          <cell r="C122" t="str">
            <v>Transporte de Tubería de Concreto Reforzado</v>
          </cell>
          <cell r="D122">
            <v>2.8663283766131005</v>
          </cell>
        </row>
        <row r="123">
          <cell r="A123" t="str">
            <v>T0010150</v>
          </cell>
          <cell r="B123" t="str">
            <v>m3t</v>
          </cell>
          <cell r="C123" t="str">
            <v>Transporte de tubería pvc de 33 pulgadas</v>
          </cell>
          <cell r="D123">
            <v>1132</v>
          </cell>
        </row>
        <row r="124">
          <cell r="A124" t="str">
            <v>T0010450</v>
          </cell>
          <cell r="B124" t="str">
            <v>u</v>
          </cell>
          <cell r="C124" t="str">
            <v>Transporte de tubos. celdas, etc.</v>
          </cell>
          <cell r="D124">
            <v>1012211.9661215909</v>
          </cell>
        </row>
        <row r="125">
          <cell r="A125" t="str">
            <v>T0010015</v>
          </cell>
          <cell r="B125" t="str">
            <v>m3k</v>
          </cell>
          <cell r="C125" t="str">
            <v>Transporte fibra o mulch hidráulico</v>
          </cell>
          <cell r="D125">
            <v>804.8883393893351</v>
          </cell>
        </row>
        <row r="126">
          <cell r="A126" t="str">
            <v>T0010140</v>
          </cell>
          <cell r="B126" t="str">
            <v>u</v>
          </cell>
          <cell r="C126" t="str">
            <v>Transporte incluyendo el botadero y conformación del material</v>
          </cell>
          <cell r="D126">
            <v>850</v>
          </cell>
        </row>
        <row r="127">
          <cell r="A127" t="str">
            <v>T001028</v>
          </cell>
          <cell r="B127" t="str">
            <v>m3k</v>
          </cell>
          <cell r="C127" t="str">
            <v>Transporte material de Sub Base procesado en planta</v>
          </cell>
          <cell r="D127">
            <v>960</v>
          </cell>
        </row>
        <row r="128">
          <cell r="A128" t="str">
            <v>T0010034</v>
          </cell>
          <cell r="B128" t="str">
            <v>m3k</v>
          </cell>
          <cell r="C128" t="str">
            <v>Transporte sección de Tope</v>
          </cell>
          <cell r="D128">
            <v>19.899748742132399</v>
          </cell>
        </row>
        <row r="129">
          <cell r="A129" t="str">
            <v>T0010016</v>
          </cell>
          <cell r="B129" t="str">
            <v>m3k</v>
          </cell>
          <cell r="C129" t="str">
            <v>Transporte tierra abonada</v>
          </cell>
          <cell r="D129">
            <v>850</v>
          </cell>
        </row>
        <row r="130">
          <cell r="A130" t="str">
            <v>T0010038</v>
          </cell>
          <cell r="B130" t="str">
            <v>m3k</v>
          </cell>
          <cell r="C130" t="str">
            <v>Trasporte de material Remoción de Postes</v>
          </cell>
          <cell r="D130">
            <v>960</v>
          </cell>
        </row>
        <row r="131">
          <cell r="A131" t="str">
            <v>T0010081</v>
          </cell>
          <cell r="B131" t="str">
            <v>u</v>
          </cell>
          <cell r="C131" t="str">
            <v>Trasporte de Torre</v>
          </cell>
          <cell r="D131">
            <v>476000</v>
          </cell>
        </row>
        <row r="132">
          <cell r="A132">
            <v>0</v>
          </cell>
          <cell r="B132">
            <v>0</v>
          </cell>
          <cell r="C132">
            <v>0</v>
          </cell>
          <cell r="D132">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FORMATO MODELO"/>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row r="8">
          <cell r="A8" t="str">
            <v>A0100130</v>
          </cell>
          <cell r="B8" t="str">
            <v>día</v>
          </cell>
          <cell r="C8" t="str">
            <v>Armador</v>
          </cell>
          <cell r="D8">
            <v>44340.48944806894</v>
          </cell>
        </row>
        <row r="9">
          <cell r="A9" t="str">
            <v>A0100150</v>
          </cell>
          <cell r="B9" t="str">
            <v>día</v>
          </cell>
          <cell r="C9" t="str">
            <v>Ayudante</v>
          </cell>
          <cell r="D9">
            <v>29457.423394733087</v>
          </cell>
        </row>
        <row r="10">
          <cell r="A10" t="str">
            <v>A0010010</v>
          </cell>
          <cell r="B10" t="str">
            <v>día</v>
          </cell>
          <cell r="C10" t="str">
            <v>Cadenero</v>
          </cell>
          <cell r="D10">
            <v>37603.538856128536</v>
          </cell>
        </row>
        <row r="11">
          <cell r="A11" t="str">
            <v>A0100181</v>
          </cell>
          <cell r="B11" t="str">
            <v>día</v>
          </cell>
          <cell r="C11" t="str">
            <v>Calculista</v>
          </cell>
          <cell r="D11">
            <v>154502.64947342174</v>
          </cell>
        </row>
        <row r="12">
          <cell r="A12" t="str">
            <v>A0100140</v>
          </cell>
          <cell r="B12" t="str">
            <v>día</v>
          </cell>
          <cell r="C12" t="str">
            <v>Cortador</v>
          </cell>
          <cell r="D12">
            <v>42685.286947755623</v>
          </cell>
        </row>
        <row r="13">
          <cell r="A13" t="str">
            <v>A0100010</v>
          </cell>
          <cell r="B13" t="str">
            <v>día</v>
          </cell>
          <cell r="C13" t="str">
            <v>Cuadrilla de desmontaje (10 personas)</v>
          </cell>
          <cell r="D13">
            <v>332177.0960057606</v>
          </cell>
        </row>
        <row r="14">
          <cell r="A14" t="str">
            <v>A0100180</v>
          </cell>
          <cell r="B14" t="str">
            <v>día</v>
          </cell>
          <cell r="C14" t="str">
            <v>Cuadrilla de fabricación</v>
          </cell>
          <cell r="D14">
            <v>181630.86741319305</v>
          </cell>
        </row>
        <row r="15">
          <cell r="A15" t="str">
            <v>A0041004</v>
          </cell>
          <cell r="B15" t="str">
            <v>día</v>
          </cell>
          <cell r="C15" t="str">
            <v>Cuadrilla de Un Oficial y (2) Obreros.</v>
          </cell>
          <cell r="D15">
            <v>115419.54264087006</v>
          </cell>
        </row>
        <row r="16">
          <cell r="A16" t="str">
            <v>A0041006</v>
          </cell>
          <cell r="B16" t="str">
            <v>día</v>
          </cell>
          <cell r="C16" t="str">
            <v>Cuadrilla de un oficial y (4) Obreros.</v>
          </cell>
          <cell r="D16">
            <v>175474.74377606504</v>
          </cell>
        </row>
        <row r="17">
          <cell r="A17" t="str">
            <v>A0100170</v>
          </cell>
          <cell r="B17" t="str">
            <v>día</v>
          </cell>
          <cell r="C17" t="str">
            <v>Dibujante</v>
          </cell>
          <cell r="D17">
            <v>42800</v>
          </cell>
        </row>
        <row r="18">
          <cell r="A18" t="str">
            <v>A0100182</v>
          </cell>
          <cell r="B18" t="str">
            <v>día</v>
          </cell>
          <cell r="C18" t="str">
            <v>Dibujante 2</v>
          </cell>
          <cell r="D18">
            <v>64200</v>
          </cell>
        </row>
        <row r="19">
          <cell r="A19" t="str">
            <v>A0100120</v>
          </cell>
          <cell r="B19" t="str">
            <v>u</v>
          </cell>
          <cell r="C19" t="str">
            <v>Estudios, análisis e informes</v>
          </cell>
          <cell r="D19">
            <v>1605000</v>
          </cell>
        </row>
        <row r="20">
          <cell r="A20" t="str">
            <v>A0100070</v>
          </cell>
          <cell r="B20" t="str">
            <v>día</v>
          </cell>
          <cell r="C20" t="str">
            <v>Ingeniero de montaje y prueba</v>
          </cell>
          <cell r="D20">
            <v>155150</v>
          </cell>
        </row>
        <row r="21">
          <cell r="A21" t="str">
            <v>A0100069</v>
          </cell>
          <cell r="B21" t="str">
            <v>día</v>
          </cell>
          <cell r="C21" t="str">
            <v>Ingeniero de Montaje y Prueba Pilote (1)</v>
          </cell>
          <cell r="D21">
            <v>165850</v>
          </cell>
        </row>
        <row r="22">
          <cell r="A22" t="str">
            <v>A0100082</v>
          </cell>
          <cell r="B22" t="str">
            <v>día</v>
          </cell>
          <cell r="C22" t="str">
            <v>Ingeniero Especialista prueba de  integridad</v>
          </cell>
          <cell r="D22">
            <v>247437.5</v>
          </cell>
        </row>
        <row r="23">
          <cell r="A23" t="str">
            <v>A0100071</v>
          </cell>
          <cell r="B23" t="str">
            <v>día</v>
          </cell>
          <cell r="C23" t="str">
            <v xml:space="preserve">Ingeniero Geotecnista </v>
          </cell>
          <cell r="D23">
            <v>247437.5</v>
          </cell>
        </row>
        <row r="24">
          <cell r="A24" t="str">
            <v>A0100020</v>
          </cell>
          <cell r="B24" t="str">
            <v>día</v>
          </cell>
          <cell r="C24" t="str">
            <v>Ingeniero supervisor</v>
          </cell>
          <cell r="D24">
            <v>152102.89650979609</v>
          </cell>
        </row>
        <row r="25">
          <cell r="A25" t="str">
            <v>A0100080</v>
          </cell>
          <cell r="B25" t="str">
            <v>día</v>
          </cell>
          <cell r="C25" t="str">
            <v>Ingeniero supervisor y director de prueba</v>
          </cell>
          <cell r="D25">
            <v>247437.5</v>
          </cell>
        </row>
        <row r="26">
          <cell r="A26" t="str">
            <v>A0100081</v>
          </cell>
          <cell r="B26" t="str">
            <v>día</v>
          </cell>
          <cell r="C26" t="str">
            <v>Ingeniero Supervisor y Director de Prueba Pilote</v>
          </cell>
          <cell r="D26">
            <v>247437.5</v>
          </cell>
        </row>
        <row r="27">
          <cell r="A27" t="str">
            <v>A0100160</v>
          </cell>
          <cell r="B27" t="str">
            <v>día</v>
          </cell>
          <cell r="C27" t="str">
            <v>Inspector</v>
          </cell>
          <cell r="D27">
            <v>49487.5</v>
          </cell>
        </row>
        <row r="28">
          <cell r="A28" t="str">
            <v>A0020010</v>
          </cell>
          <cell r="B28" t="str">
            <v>día</v>
          </cell>
          <cell r="C28" t="str">
            <v>Inspector de fabricación y montaje</v>
          </cell>
          <cell r="D28">
            <v>64293.335721496653</v>
          </cell>
        </row>
        <row r="29">
          <cell r="A29" t="str">
            <v>A0041008</v>
          </cell>
          <cell r="B29" t="str">
            <v>día</v>
          </cell>
          <cell r="C29" t="str">
            <v xml:space="preserve">Ítem de un oficial y un Obrero.
</v>
          </cell>
          <cell r="D29">
            <v>80646.226173287592</v>
          </cell>
        </row>
        <row r="30">
          <cell r="A30" t="str">
            <v>A0100030</v>
          </cell>
          <cell r="B30" t="str">
            <v>día</v>
          </cell>
          <cell r="C30" t="str">
            <v>Maestro</v>
          </cell>
          <cell r="D30">
            <v>79180</v>
          </cell>
        </row>
        <row r="31">
          <cell r="A31" t="str">
            <v>A0030100</v>
          </cell>
          <cell r="B31" t="str">
            <v>día</v>
          </cell>
          <cell r="C31" t="str">
            <v>Obrero (10)</v>
          </cell>
          <cell r="D31">
            <v>301271.18870305835</v>
          </cell>
        </row>
        <row r="32">
          <cell r="A32" t="str">
            <v>A0030020</v>
          </cell>
          <cell r="B32" t="str">
            <v>día</v>
          </cell>
          <cell r="C32" t="str">
            <v>Obrero (2)</v>
          </cell>
          <cell r="D32">
            <v>57494.79867942421</v>
          </cell>
        </row>
        <row r="33">
          <cell r="A33" t="str">
            <v>A0030030</v>
          </cell>
          <cell r="B33" t="str">
            <v>día</v>
          </cell>
          <cell r="C33" t="str">
            <v>Obrero (3)</v>
          </cell>
          <cell r="D33">
            <v>85554.123967960419</v>
          </cell>
        </row>
        <row r="34">
          <cell r="A34" t="str">
            <v>A0030040</v>
          </cell>
          <cell r="B34" t="str">
            <v>día</v>
          </cell>
          <cell r="C34" t="str">
            <v>Obrero (4)</v>
          </cell>
          <cell r="D34">
            <v>113899.13057748</v>
          </cell>
        </row>
        <row r="35">
          <cell r="A35" t="str">
            <v>A0030050</v>
          </cell>
          <cell r="B35" t="str">
            <v>día</v>
          </cell>
          <cell r="C35" t="str">
            <v>Obrero (5)</v>
          </cell>
          <cell r="D35">
            <v>146412.89186663198</v>
          </cell>
        </row>
        <row r="36">
          <cell r="A36" t="str">
            <v>A0030060</v>
          </cell>
          <cell r="B36" t="str">
            <v>día</v>
          </cell>
          <cell r="C36" t="str">
            <v>Obrero (6)</v>
          </cell>
          <cell r="D36">
            <v>170581.79499196686</v>
          </cell>
        </row>
        <row r="37">
          <cell r="A37" t="str">
            <v>A0030070</v>
          </cell>
          <cell r="B37" t="str">
            <v>día</v>
          </cell>
          <cell r="C37" t="str">
            <v>Obrero (7)</v>
          </cell>
          <cell r="D37">
            <v>198921.52850792688</v>
          </cell>
        </row>
        <row r="38">
          <cell r="A38" t="str">
            <v>A0030080</v>
          </cell>
          <cell r="B38" t="str">
            <v>día</v>
          </cell>
          <cell r="C38" t="str">
            <v>Obrero (8)</v>
          </cell>
          <cell r="D38">
            <v>227260.65585207017</v>
          </cell>
        </row>
        <row r="39">
          <cell r="A39" t="str">
            <v>A0030090</v>
          </cell>
          <cell r="B39" t="str">
            <v>día</v>
          </cell>
          <cell r="C39" t="str">
            <v>Obrero (9)</v>
          </cell>
          <cell r="D39">
            <v>255599.4146224251</v>
          </cell>
        </row>
        <row r="40">
          <cell r="A40" t="str">
            <v>A0100060</v>
          </cell>
          <cell r="B40" t="str">
            <v>día</v>
          </cell>
          <cell r="C40" t="str">
            <v>Obrero (prueba de carga)</v>
          </cell>
          <cell r="D40">
            <v>34097.203336509352</v>
          </cell>
        </row>
        <row r="41">
          <cell r="A41" t="str">
            <v>A0030120</v>
          </cell>
          <cell r="B41" t="str">
            <v>día</v>
          </cell>
          <cell r="C41" t="str">
            <v>Obreros de incado (2)</v>
          </cell>
          <cell r="D41">
            <v>59385</v>
          </cell>
        </row>
        <row r="42">
          <cell r="A42" t="str">
            <v>A0030110</v>
          </cell>
          <cell r="B42" t="str">
            <v>día</v>
          </cell>
          <cell r="C42" t="str">
            <v>Obreros de izado (2)</v>
          </cell>
          <cell r="D42">
            <v>59385</v>
          </cell>
        </row>
        <row r="43">
          <cell r="A43" t="str">
            <v>A0040010</v>
          </cell>
          <cell r="B43" t="str">
            <v>día</v>
          </cell>
          <cell r="C43" t="str">
            <v>Oficial</v>
          </cell>
          <cell r="D43">
            <v>54216.057498299604</v>
          </cell>
        </row>
        <row r="44">
          <cell r="A44" t="str">
            <v>A0041002</v>
          </cell>
          <cell r="B44" t="str">
            <v>día</v>
          </cell>
          <cell r="C44" t="str">
            <v>Oficial  Obrero (3) Cuadrilla de un oficial y 3 Obreros. Valor del día, incluido factor prestacional.</v>
          </cell>
          <cell r="D44">
            <v>227642.5</v>
          </cell>
        </row>
        <row r="45">
          <cell r="A45" t="str">
            <v>A0040020</v>
          </cell>
          <cell r="B45" t="str">
            <v>día</v>
          </cell>
          <cell r="C45" t="str">
            <v>Oficial (2)</v>
          </cell>
          <cell r="D45">
            <v>98592.148709746849</v>
          </cell>
        </row>
        <row r="46">
          <cell r="A46" t="str">
            <v>A0040030</v>
          </cell>
          <cell r="B46" t="str">
            <v>día</v>
          </cell>
          <cell r="C46" t="str">
            <v>Oficial (3)</v>
          </cell>
          <cell r="D46">
            <v>154095.15134929138</v>
          </cell>
        </row>
        <row r="47">
          <cell r="A47" t="str">
            <v>A0100050</v>
          </cell>
          <cell r="B47" t="str">
            <v>día</v>
          </cell>
          <cell r="C47" t="str">
            <v>Oficial + 3 Ayudantes (armado e inyección de anclajes)</v>
          </cell>
          <cell r="D47">
            <v>158464.6013960503</v>
          </cell>
        </row>
        <row r="48">
          <cell r="A48" t="str">
            <v>A0041000</v>
          </cell>
          <cell r="B48" t="str">
            <v>día</v>
          </cell>
          <cell r="C48" t="str">
            <v>Oficial experto en desmontaje</v>
          </cell>
          <cell r="D48">
            <v>65964.11816393683</v>
          </cell>
        </row>
        <row r="49">
          <cell r="A49" t="str">
            <v>A0041001</v>
          </cell>
          <cell r="B49" t="str">
            <v>día</v>
          </cell>
          <cell r="C49" t="str">
            <v>Oficial experto en explosivos</v>
          </cell>
          <cell r="D49">
            <v>84209.121610391434</v>
          </cell>
        </row>
        <row r="50">
          <cell r="A50" t="str">
            <v>A0100092</v>
          </cell>
          <cell r="B50" t="str">
            <v>día</v>
          </cell>
          <cell r="C50" t="str">
            <v>Operador prueba de integridad</v>
          </cell>
          <cell r="D50">
            <v>67610.518770177281</v>
          </cell>
        </row>
        <row r="51">
          <cell r="A51" t="str">
            <v>A0050010</v>
          </cell>
          <cell r="B51" t="str">
            <v>día</v>
          </cell>
          <cell r="C51" t="str">
            <v>Paletero</v>
          </cell>
          <cell r="D51">
            <v>30437.549983524972</v>
          </cell>
        </row>
        <row r="52">
          <cell r="A52" t="str">
            <v>A0050020</v>
          </cell>
          <cell r="B52" t="str">
            <v>día</v>
          </cell>
          <cell r="C52" t="str">
            <v>Paletero (2)</v>
          </cell>
          <cell r="D52">
            <v>58701.0813871051</v>
          </cell>
        </row>
        <row r="53">
          <cell r="A53" t="str">
            <v>A0060010</v>
          </cell>
          <cell r="B53" t="str">
            <v>día</v>
          </cell>
          <cell r="C53" t="str">
            <v>Perforador</v>
          </cell>
          <cell r="D53">
            <v>69282.5</v>
          </cell>
        </row>
        <row r="54">
          <cell r="A54" t="str">
            <v>A0100040</v>
          </cell>
          <cell r="B54" t="str">
            <v>día</v>
          </cell>
          <cell r="C54" t="str">
            <v>Perforador + Ayudante1 + Ayudante2</v>
          </cell>
          <cell r="D54">
            <v>168257.5</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536337.5</v>
          </cell>
        </row>
        <row r="56">
          <cell r="A56" t="str">
            <v>A0070010</v>
          </cell>
          <cell r="B56" t="str">
            <v>día</v>
          </cell>
          <cell r="C56" t="str">
            <v>Rastrillero</v>
          </cell>
          <cell r="D56">
            <v>51919.543226691247</v>
          </cell>
        </row>
        <row r="57">
          <cell r="A57" t="str">
            <v>A0070020</v>
          </cell>
          <cell r="B57" t="str">
            <v>día</v>
          </cell>
          <cell r="C57" t="str">
            <v>Rastrilleros (2)</v>
          </cell>
          <cell r="D57">
            <v>101960.99869394142</v>
          </cell>
        </row>
        <row r="58">
          <cell r="A58" t="str">
            <v>A0080010</v>
          </cell>
          <cell r="B58" t="str">
            <v>día</v>
          </cell>
          <cell r="C58" t="str">
            <v>Soldador</v>
          </cell>
          <cell r="D58">
            <v>70000.949291126468</v>
          </cell>
        </row>
        <row r="59">
          <cell r="A59" t="str">
            <v>A0010083</v>
          </cell>
          <cell r="B59" t="str">
            <v>día</v>
          </cell>
          <cell r="C59" t="str">
            <v>Soldador (2)</v>
          </cell>
          <cell r="D59">
            <v>118770</v>
          </cell>
        </row>
        <row r="60">
          <cell r="A60" t="str">
            <v>A0080012</v>
          </cell>
          <cell r="B60" t="str">
            <v>día</v>
          </cell>
          <cell r="C60" t="str">
            <v>Soldador 1A</v>
          </cell>
          <cell r="D60">
            <v>83878.270898085437</v>
          </cell>
        </row>
        <row r="61">
          <cell r="A61" t="str">
            <v>A0100090</v>
          </cell>
          <cell r="B61" t="str">
            <v>día</v>
          </cell>
          <cell r="C61" t="str">
            <v>Soldador experto en montaje y pruebas</v>
          </cell>
          <cell r="D61">
            <v>101804.15277995855</v>
          </cell>
        </row>
        <row r="62">
          <cell r="A62" t="str">
            <v>A0100091</v>
          </cell>
          <cell r="B62" t="str">
            <v>día</v>
          </cell>
          <cell r="C62" t="str">
            <v>Soldador experto en montaje y pruebas</v>
          </cell>
          <cell r="D62">
            <v>101804.15277995855</v>
          </cell>
        </row>
        <row r="63">
          <cell r="A63" t="str">
            <v>A0090010</v>
          </cell>
          <cell r="B63" t="str">
            <v>día</v>
          </cell>
          <cell r="C63" t="str">
            <v>Topógrafo</v>
          </cell>
          <cell r="D63">
            <v>89077.5</v>
          </cell>
        </row>
        <row r="64">
          <cell r="A64" t="str">
            <v>A0030010</v>
          </cell>
          <cell r="B64" t="str">
            <v>día</v>
          </cell>
          <cell r="C64" t="str">
            <v xml:space="preserve">Valor diario de un Obrero con factor prestacional.
</v>
          </cell>
          <cell r="D64">
            <v>49487.5</v>
          </cell>
        </row>
        <row r="65">
          <cell r="A65" t="str">
            <v>A0100100</v>
          </cell>
          <cell r="B65" t="str">
            <v>u</v>
          </cell>
          <cell r="C65" t="str">
            <v>Viáticos ingeniero y director</v>
          </cell>
          <cell r="D65">
            <v>428000</v>
          </cell>
        </row>
        <row r="66">
          <cell r="A66" t="str">
            <v>A0100110</v>
          </cell>
          <cell r="B66" t="str">
            <v>u</v>
          </cell>
          <cell r="C66" t="str">
            <v>Viáticos soldadores</v>
          </cell>
          <cell r="D66">
            <v>160500</v>
          </cell>
        </row>
        <row r="67">
          <cell r="A67">
            <v>0</v>
          </cell>
          <cell r="B67">
            <v>0</v>
          </cell>
          <cell r="C67">
            <v>0</v>
          </cell>
          <cell r="D67">
            <v>0</v>
          </cell>
        </row>
        <row r="68">
          <cell r="A68">
            <v>0</v>
          </cell>
          <cell r="B68">
            <v>0</v>
          </cell>
          <cell r="C68">
            <v>0</v>
          </cell>
          <cell r="D68">
            <v>0</v>
          </cell>
        </row>
        <row r="69">
          <cell r="A69">
            <v>0</v>
          </cell>
          <cell r="B69">
            <v>0</v>
          </cell>
          <cell r="C69">
            <v>0</v>
          </cell>
          <cell r="D69">
            <v>0</v>
          </cell>
        </row>
      </sheetData>
      <sheetData sheetId="4">
        <row r="6">
          <cell r="A6">
            <v>0</v>
          </cell>
          <cell r="B6">
            <v>0</v>
          </cell>
          <cell r="C6" t="str">
            <v>EQUIPOS VARIOS</v>
          </cell>
          <cell r="D6" t="str">
            <v>Moneda ($ Pesos)</v>
          </cell>
        </row>
        <row r="7">
          <cell r="A7" t="str">
            <v>C0010011</v>
          </cell>
          <cell r="B7" t="str">
            <v>u</v>
          </cell>
          <cell r="C7" t="str">
            <v>Andamiaje para Aplicar la Carga (Equipos Sustituto de la Tara)</v>
          </cell>
          <cell r="D7">
            <v>44902.70115870006</v>
          </cell>
        </row>
        <row r="8">
          <cell r="A8" t="str">
            <v>C0010010</v>
          </cell>
          <cell r="B8" t="str">
            <v>h</v>
          </cell>
          <cell r="C8" t="str">
            <v xml:space="preserve">Aspersor manual
</v>
          </cell>
          <cell r="D8">
            <v>2400</v>
          </cell>
        </row>
        <row r="9">
          <cell r="A9" t="str">
            <v>C0010020</v>
          </cell>
          <cell r="B9" t="str">
            <v>h</v>
          </cell>
          <cell r="C9" t="str">
            <v xml:space="preserve">Barredora mecánica de cepillo de 3658 mm ; 6 m3 </v>
          </cell>
          <cell r="D9">
            <v>61800</v>
          </cell>
        </row>
        <row r="10">
          <cell r="A10" t="str">
            <v>C0010030</v>
          </cell>
          <cell r="B10" t="str">
            <v>h</v>
          </cell>
          <cell r="C10" t="str">
            <v xml:space="preserve">Bomba de concreto, Producción: 30 m3/h, POTENCIA: 67 HP, MAX PRESION DE CONCRETO: 1150 PSI
</v>
          </cell>
          <cell r="D10">
            <v>37200</v>
          </cell>
        </row>
        <row r="11">
          <cell r="A11" t="str">
            <v>C0010040</v>
          </cell>
          <cell r="B11" t="str">
            <v>h</v>
          </cell>
          <cell r="C11" t="str">
            <v>Bomba de inyección de lechada</v>
          </cell>
          <cell r="D11">
            <v>14500</v>
          </cell>
        </row>
        <row r="12">
          <cell r="A12" t="str">
            <v>C0010034</v>
          </cell>
          <cell r="B12" t="str">
            <v>h</v>
          </cell>
          <cell r="C12" t="str">
            <v>Bomba eléctrica para accionar la celda</v>
          </cell>
          <cell r="D12">
            <v>75000</v>
          </cell>
        </row>
        <row r="13">
          <cell r="A13" t="str">
            <v>C0010050</v>
          </cell>
          <cell r="B13" t="str">
            <v>h</v>
          </cell>
          <cell r="C13" t="str">
            <v>Bomba para gato de tensionamiento</v>
          </cell>
          <cell r="D13">
            <v>44500</v>
          </cell>
        </row>
        <row r="14">
          <cell r="A14" t="str">
            <v>C0010053</v>
          </cell>
          <cell r="B14" t="str">
            <v>h</v>
          </cell>
          <cell r="C14" t="str">
            <v xml:space="preserve">Buldozer Potencia al volante de 305 HP, motor de 2100 RPM, longitud de hoja 6,39m. </v>
          </cell>
          <cell r="D14">
            <v>180000</v>
          </cell>
        </row>
        <row r="15">
          <cell r="A15" t="str">
            <v>C0010052</v>
          </cell>
          <cell r="B15" t="str">
            <v>h</v>
          </cell>
          <cell r="C15" t="str">
            <v xml:space="preserve">Buldozer, Potencia al volante de 140 HP, motor de 2200 RPM, longitud de hoja 4,80m. </v>
          </cell>
          <cell r="D15">
            <v>120000</v>
          </cell>
        </row>
        <row r="16">
          <cell r="A16" t="str">
            <v>C0010051</v>
          </cell>
          <cell r="B16" t="str">
            <v>h</v>
          </cell>
          <cell r="C16" t="str">
            <v xml:space="preserve">Buldozer, Potencia al volante de 80 HP, motor de 2400 RPM, longitud de hoja 3,99m, </v>
          </cell>
          <cell r="D16">
            <v>85000</v>
          </cell>
        </row>
        <row r="17">
          <cell r="A17" t="str">
            <v>C0010961</v>
          </cell>
          <cell r="B17" t="str">
            <v>h</v>
          </cell>
          <cell r="C17" t="str">
            <v>Caldera para pintura termoplástica</v>
          </cell>
          <cell r="D17">
            <v>42223.793006860215</v>
          </cell>
        </row>
        <row r="18">
          <cell r="A18" t="str">
            <v>C0010090</v>
          </cell>
          <cell r="B18" t="str">
            <v>h</v>
          </cell>
          <cell r="C18" t="str">
            <v>Calentador a gas</v>
          </cell>
          <cell r="D18">
            <v>70000</v>
          </cell>
        </row>
        <row r="19">
          <cell r="A19" t="str">
            <v>C0010125</v>
          </cell>
          <cell r="B19" t="str">
            <v>h</v>
          </cell>
          <cell r="C19" t="str">
            <v>Camabaja</v>
          </cell>
          <cell r="D19">
            <v>140000</v>
          </cell>
        </row>
        <row r="20">
          <cell r="A20" t="str">
            <v>C0010100</v>
          </cell>
          <cell r="B20" t="str">
            <v>h</v>
          </cell>
          <cell r="C20" t="str">
            <v>Camión 350</v>
          </cell>
          <cell r="D20">
            <v>60000</v>
          </cell>
        </row>
        <row r="21">
          <cell r="A21" t="str">
            <v>C0010110</v>
          </cell>
          <cell r="B21" t="str">
            <v>h</v>
          </cell>
          <cell r="C21" t="str">
            <v>Camión de Slurry</v>
          </cell>
          <cell r="D21">
            <v>135000</v>
          </cell>
        </row>
        <row r="22">
          <cell r="A22" t="str">
            <v>C0010120</v>
          </cell>
          <cell r="B22" t="str">
            <v>h</v>
          </cell>
          <cell r="C22" t="str">
            <v>Camioneta D-300</v>
          </cell>
          <cell r="D22">
            <v>45000</v>
          </cell>
        </row>
        <row r="23">
          <cell r="A23" t="str">
            <v>C0010124</v>
          </cell>
          <cell r="B23" t="str">
            <v>m</v>
          </cell>
          <cell r="C23" t="str">
            <v>Camisa</v>
          </cell>
          <cell r="D23">
            <v>23358.571206960249</v>
          </cell>
        </row>
        <row r="24">
          <cell r="A24" t="str">
            <v>C0010123</v>
          </cell>
          <cell r="B24" t="str">
            <v>Kg</v>
          </cell>
          <cell r="C24" t="str">
            <v>Camisa para Pilote D=1.20m</v>
          </cell>
          <cell r="D24">
            <v>24715.183909481428</v>
          </cell>
        </row>
        <row r="25">
          <cell r="A25" t="str">
            <v>C0010130</v>
          </cell>
          <cell r="B25" t="str">
            <v>h</v>
          </cell>
          <cell r="C25" t="str">
            <v>Cargador : Potencia en el volante 110 hp, Clasificación de RPM del motor 2300.</v>
          </cell>
          <cell r="D25">
            <v>125000</v>
          </cell>
        </row>
        <row r="26">
          <cell r="A26" t="str">
            <v>C0010140</v>
          </cell>
          <cell r="B26" t="str">
            <v>h</v>
          </cell>
          <cell r="C26" t="str">
            <v>Cargador : Potencia en el volante 125 hp, Clasificación de RPM del motor 2300.</v>
          </cell>
          <cell r="D26">
            <v>135000</v>
          </cell>
        </row>
        <row r="27">
          <cell r="A27" t="str">
            <v>C0010150</v>
          </cell>
          <cell r="B27" t="str">
            <v>h</v>
          </cell>
          <cell r="C27" t="str">
            <v xml:space="preserve">Carrotanque de agua(1000 Galones) </v>
          </cell>
          <cell r="D27">
            <v>52300</v>
          </cell>
        </row>
        <row r="28">
          <cell r="A28" t="str">
            <v>C0010160</v>
          </cell>
          <cell r="B28" t="str">
            <v>h</v>
          </cell>
          <cell r="C28" t="str">
            <v>Carrotanque Irrigador de asfalto, 1000 GALONES DE CAPACIDAD</v>
          </cell>
          <cell r="D28">
            <v>66000</v>
          </cell>
        </row>
        <row r="29">
          <cell r="A29" t="str">
            <v>C0010170</v>
          </cell>
          <cell r="B29" t="str">
            <v>h</v>
          </cell>
          <cell r="C29" t="str">
            <v>Cizalla manual de 90 cm.</v>
          </cell>
          <cell r="D29">
            <v>672.93643501089377</v>
          </cell>
        </row>
        <row r="30">
          <cell r="A30" t="str">
            <v>C0010211</v>
          </cell>
          <cell r="B30" t="str">
            <v>h</v>
          </cell>
          <cell r="C30" t="str">
            <v>Compactador de Rodillo POTENCIA: 99HP, PESO: 8 ton</v>
          </cell>
          <cell r="D30">
            <v>100000</v>
          </cell>
        </row>
        <row r="31">
          <cell r="A31" t="str">
            <v>C0010200</v>
          </cell>
          <cell r="B31" t="str">
            <v>h</v>
          </cell>
          <cell r="C31" t="str">
            <v>Compactador manual (SALTARIN) Peso de operación (Kg.) 52, Fuerza de impacto por golpe (KN) 12.</v>
          </cell>
          <cell r="D31">
            <v>11503.005994602692</v>
          </cell>
        </row>
        <row r="32">
          <cell r="A32" t="str">
            <v>C0010210</v>
          </cell>
          <cell r="B32" t="str">
            <v>h</v>
          </cell>
          <cell r="C32" t="str">
            <v>Compactador manual de rodillo</v>
          </cell>
          <cell r="D32">
            <v>14146.741507522864</v>
          </cell>
        </row>
        <row r="33">
          <cell r="A33" t="str">
            <v>C0010220</v>
          </cell>
          <cell r="B33" t="str">
            <v>h</v>
          </cell>
          <cell r="C33" t="str">
            <v xml:space="preserve">Compactador manual vibratorio (CANGURO) (Apisonadores)
</v>
          </cell>
          <cell r="D33">
            <v>11315.008054743899</v>
          </cell>
        </row>
        <row r="34">
          <cell r="A34" t="str">
            <v>C0010190</v>
          </cell>
          <cell r="B34" t="str">
            <v>h</v>
          </cell>
          <cell r="C34" t="str">
            <v>COMPACTADOR MANUAL VIBRATORIO (RANA) con motor de 6 HP</v>
          </cell>
          <cell r="D34">
            <v>6190.6806642537595</v>
          </cell>
        </row>
        <row r="35">
          <cell r="A35" t="str">
            <v>C0010230</v>
          </cell>
          <cell r="B35" t="str">
            <v>h</v>
          </cell>
          <cell r="C35" t="str">
            <v>Compactador neumático de Potencia 70 HP, peso de 13 ton</v>
          </cell>
          <cell r="D35">
            <v>95000</v>
          </cell>
        </row>
        <row r="36">
          <cell r="A36" t="str">
            <v>C0010213</v>
          </cell>
          <cell r="B36" t="str">
            <v>h</v>
          </cell>
          <cell r="C36" t="str">
            <v>Compactador neumático peso 3,5 ton</v>
          </cell>
          <cell r="D36">
            <v>70000</v>
          </cell>
        </row>
        <row r="37">
          <cell r="A37" t="str">
            <v>C0010212</v>
          </cell>
          <cell r="B37" t="str">
            <v>h</v>
          </cell>
          <cell r="C37" t="str">
            <v>Compactador tipo  POTENCIA: 105 HP, PESO: 6 ton</v>
          </cell>
          <cell r="D37">
            <v>75000</v>
          </cell>
        </row>
        <row r="38">
          <cell r="A38" t="str">
            <v>C0010240</v>
          </cell>
          <cell r="B38" t="str">
            <v>h</v>
          </cell>
          <cell r="C38" t="str">
            <v>Compactador vibratorio tipo DD-20</v>
          </cell>
          <cell r="D38">
            <v>50000</v>
          </cell>
        </row>
        <row r="39">
          <cell r="A39" t="str">
            <v>C0010250</v>
          </cell>
          <cell r="B39" t="str">
            <v>h</v>
          </cell>
          <cell r="C39" t="str">
            <v xml:space="preserve">Compresor (barrido y soplado)
</v>
          </cell>
          <cell r="D39">
            <v>64362.401781634384</v>
          </cell>
        </row>
        <row r="40">
          <cell r="A40" t="str">
            <v>C0010270</v>
          </cell>
          <cell r="B40" t="str">
            <v>h</v>
          </cell>
          <cell r="C40" t="str">
            <v>Compresor 120 HP, con martillo.</v>
          </cell>
          <cell r="D40">
            <v>78000</v>
          </cell>
        </row>
        <row r="41">
          <cell r="A41" t="str">
            <v>C0010260</v>
          </cell>
          <cell r="B41" t="str">
            <v>h</v>
          </cell>
          <cell r="C41" t="str">
            <v xml:space="preserve">Compresor 80 HP, con martillo.
</v>
          </cell>
          <cell r="D41">
            <v>72000</v>
          </cell>
        </row>
        <row r="42">
          <cell r="A42" t="str">
            <v>C0010280</v>
          </cell>
          <cell r="B42" t="str">
            <v>h</v>
          </cell>
          <cell r="C42" t="str">
            <v xml:space="preserve">Compresor para penetrar roca
</v>
          </cell>
          <cell r="D42">
            <v>82000</v>
          </cell>
        </row>
        <row r="43">
          <cell r="A43" t="str">
            <v>C0010291</v>
          </cell>
          <cell r="B43" t="str">
            <v>h</v>
          </cell>
          <cell r="C43" t="str">
            <v>Cortadora de pavimento</v>
          </cell>
          <cell r="D43">
            <v>7971.6793804349563</v>
          </cell>
        </row>
        <row r="44">
          <cell r="A44" t="str">
            <v>C0010290</v>
          </cell>
          <cell r="B44" t="str">
            <v>h</v>
          </cell>
          <cell r="C44" t="str">
            <v>Cortadora de pavimento, Máxima profundidad de corte: 160 mm. Capacidad de disco: desde 12´´ hasta 18´´ de diámetro. Peso operacional: 135 kg, 13.5 hp de potencia</v>
          </cell>
          <cell r="D44">
            <v>26125.765681554753</v>
          </cell>
        </row>
        <row r="45">
          <cell r="A45" t="str">
            <v>C0010311</v>
          </cell>
          <cell r="B45" t="str">
            <v>h</v>
          </cell>
          <cell r="C45" t="str">
            <v>Derretidora de asfalto (crafco o similar)</v>
          </cell>
          <cell r="D45">
            <v>2251.7802952017764</v>
          </cell>
        </row>
        <row r="46">
          <cell r="A46" t="str">
            <v>C0010301</v>
          </cell>
          <cell r="B46" t="str">
            <v>h</v>
          </cell>
          <cell r="C46" t="str">
            <v>Diferencial</v>
          </cell>
          <cell r="D46">
            <v>3203.1098982242511</v>
          </cell>
        </row>
        <row r="47">
          <cell r="A47" t="str">
            <v>C0010300</v>
          </cell>
          <cell r="B47" t="str">
            <v>h</v>
          </cell>
          <cell r="C47" t="str">
            <v>Diferencial de 2 ton.</v>
          </cell>
          <cell r="D47">
            <v>3600</v>
          </cell>
        </row>
        <row r="48">
          <cell r="A48" t="str">
            <v>C0010310</v>
          </cell>
          <cell r="B48" t="str">
            <v>h</v>
          </cell>
          <cell r="C48" t="str">
            <v>Diferencial de 3 ton</v>
          </cell>
          <cell r="D48">
            <v>4600</v>
          </cell>
        </row>
        <row r="49">
          <cell r="A49" t="str">
            <v>C0010351</v>
          </cell>
          <cell r="B49" t="str">
            <v>h</v>
          </cell>
          <cell r="C49" t="str">
            <v>Equipo autopropulsado para pintura termoplástica</v>
          </cell>
          <cell r="D49">
            <v>78385.741566321522</v>
          </cell>
        </row>
        <row r="50">
          <cell r="A50" t="str">
            <v>C0010314</v>
          </cell>
          <cell r="B50" t="str">
            <v>h</v>
          </cell>
          <cell r="C50" t="str">
            <v>Equipo de acarreo interno</v>
          </cell>
          <cell r="D50">
            <v>28446.904367818133</v>
          </cell>
        </row>
        <row r="51">
          <cell r="A51" t="str">
            <v>C0010320</v>
          </cell>
          <cell r="B51" t="str">
            <v>h</v>
          </cell>
          <cell r="C51" t="str">
            <v xml:space="preserve">Equipo de control (bandas sonoras reduce velocidad) (Termohigometros, Termómetros, Galgas, etc.)
</v>
          </cell>
          <cell r="D51">
            <v>1854.4591467569987</v>
          </cell>
        </row>
        <row r="52">
          <cell r="A52" t="str">
            <v>C0010401</v>
          </cell>
          <cell r="B52" t="str">
            <v>u</v>
          </cell>
          <cell r="C52" t="str">
            <v>Equipo de Medición (Deformimetros Eléctricos, Mecánicos, Celdas de Carga,  Etc.)</v>
          </cell>
          <cell r="D52">
            <v>146341.61346511144</v>
          </cell>
        </row>
        <row r="53">
          <cell r="A53" t="str">
            <v>C0010330</v>
          </cell>
          <cell r="B53" t="str">
            <v>h</v>
          </cell>
          <cell r="C53" t="str">
            <v xml:space="preserve">Equipo de oxicorte, Capacidad de corte: hasta 6´´ (152mm) </v>
          </cell>
          <cell r="D53">
            <v>16200</v>
          </cell>
        </row>
        <row r="54">
          <cell r="A54" t="str">
            <v>C0010382</v>
          </cell>
          <cell r="B54" t="str">
            <v>h</v>
          </cell>
          <cell r="C54" t="str">
            <v>Equipo de oxigeno y soldadura</v>
          </cell>
          <cell r="D54">
            <v>17000</v>
          </cell>
        </row>
        <row r="55">
          <cell r="A55" t="str">
            <v>C0010340</v>
          </cell>
          <cell r="B55" t="str">
            <v>h</v>
          </cell>
          <cell r="C55" t="str">
            <v>Equipo de perforación (TRACKDRILL), potencia 40 HP, 2100 golpes / minuto</v>
          </cell>
          <cell r="D55">
            <v>125000</v>
          </cell>
        </row>
        <row r="56">
          <cell r="A56" t="str">
            <v>C0010350</v>
          </cell>
          <cell r="B56" t="str">
            <v>h</v>
          </cell>
          <cell r="C56" t="str">
            <v xml:space="preserve">Equipo de pintura (Compresor), Presión máxima de trabajo 3300 psi.
</v>
          </cell>
          <cell r="D56">
            <v>15031.225294423693</v>
          </cell>
        </row>
        <row r="57">
          <cell r="A57" t="str">
            <v>C0010352</v>
          </cell>
          <cell r="B57" t="str">
            <v>h</v>
          </cell>
          <cell r="C57" t="str">
            <v xml:space="preserve">Equipo de rayos X y/o ultrasonido
</v>
          </cell>
          <cell r="D57">
            <v>78000</v>
          </cell>
        </row>
        <row r="58">
          <cell r="A58" t="str">
            <v>C0010381</v>
          </cell>
          <cell r="B58" t="str">
            <v>h</v>
          </cell>
          <cell r="C58" t="str">
            <v>Equipo de Sand Blastin y Pintura COMPRESOR 250cfm a 100 psi. PULMON de 70 gal (250 lt.) para 160 psi</v>
          </cell>
          <cell r="D58">
            <v>25800</v>
          </cell>
        </row>
        <row r="59">
          <cell r="A59" t="str">
            <v>C0010361</v>
          </cell>
          <cell r="B59" t="str">
            <v>h</v>
          </cell>
          <cell r="C59" t="str">
            <v>Equipo de Soldadura</v>
          </cell>
          <cell r="D59">
            <v>11000</v>
          </cell>
        </row>
        <row r="60">
          <cell r="A60" t="str">
            <v>C0010360</v>
          </cell>
          <cell r="B60" t="str">
            <v>h</v>
          </cell>
          <cell r="C60" t="str">
            <v xml:space="preserve">Equipo de soldadura 250 AMP
</v>
          </cell>
          <cell r="D60">
            <v>16500</v>
          </cell>
        </row>
        <row r="61">
          <cell r="A61" t="str">
            <v>C0010370</v>
          </cell>
          <cell r="B61" t="str">
            <v>h</v>
          </cell>
          <cell r="C61" t="str">
            <v>Equipo de soldadura 400</v>
          </cell>
          <cell r="D61">
            <v>11600</v>
          </cell>
        </row>
        <row r="62">
          <cell r="A62" t="str">
            <v>C0010380</v>
          </cell>
          <cell r="B62" t="str">
            <v>h</v>
          </cell>
          <cell r="C62" t="str">
            <v>Equipo de soldadura 600</v>
          </cell>
          <cell r="D62">
            <v>14500</v>
          </cell>
        </row>
        <row r="63">
          <cell r="A63" t="str">
            <v>C0010384</v>
          </cell>
          <cell r="B63" t="str">
            <v>h</v>
          </cell>
          <cell r="C63" t="str">
            <v>Equipo de soldadura y de acetileno (incluye soldadura)</v>
          </cell>
          <cell r="D63">
            <v>21093.970076161197</v>
          </cell>
        </row>
        <row r="64">
          <cell r="A64" t="str">
            <v>C0010390</v>
          </cell>
          <cell r="B64" t="str">
            <v>h</v>
          </cell>
          <cell r="C64" t="str">
            <v>Equipo de topografía</v>
          </cell>
          <cell r="D64">
            <v>15738.515573494207</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16800</v>
          </cell>
        </row>
        <row r="66">
          <cell r="A66" t="str">
            <v>C0010394</v>
          </cell>
          <cell r="B66" t="str">
            <v>h</v>
          </cell>
          <cell r="C66" t="str">
            <v>Equipo de transporte (Camiones, Grúas, Volquetas, etc.)</v>
          </cell>
          <cell r="D66">
            <v>60000</v>
          </cell>
        </row>
        <row r="67">
          <cell r="A67" t="str">
            <v>C0010400</v>
          </cell>
          <cell r="B67" t="str">
            <v>h</v>
          </cell>
          <cell r="C67" t="str">
            <v xml:space="preserve">Equipo manual aplicador (bandas sonoras reduce velocidad)
</v>
          </cell>
          <cell r="D67">
            <v>31600</v>
          </cell>
        </row>
        <row r="68">
          <cell r="A68" t="str">
            <v>C0010410</v>
          </cell>
          <cell r="B68" t="str">
            <v>h</v>
          </cell>
          <cell r="C68" t="str">
            <v>Esparcidor de gravilla, Ancho de esparcimiento 3100mm, Velocidad de trabajo 10—20km2/h</v>
          </cell>
          <cell r="D68">
            <v>85200</v>
          </cell>
        </row>
        <row r="69">
          <cell r="A69" t="str">
            <v>C0010420</v>
          </cell>
          <cell r="B69" t="str">
            <v>h</v>
          </cell>
          <cell r="C69" t="str">
            <v>Estación Total con precisión angular de 6´´. Precisión lineal 2 mm ± 2 ppm</v>
          </cell>
          <cell r="D69">
            <v>22000</v>
          </cell>
        </row>
        <row r="70">
          <cell r="A70" t="str">
            <v>C0010443</v>
          </cell>
          <cell r="B70" t="str">
            <v>m2</v>
          </cell>
          <cell r="C70" t="str">
            <v xml:space="preserve">Formaleta Metálica </v>
          </cell>
          <cell r="D70">
            <v>3735.7117918681629</v>
          </cell>
        </row>
        <row r="71">
          <cell r="A71" t="str">
            <v>C0010430</v>
          </cell>
          <cell r="B71" t="str">
            <v>h</v>
          </cell>
          <cell r="C71" t="str">
            <v xml:space="preserve">Formaleta metálica (concreto hidráulico)
</v>
          </cell>
          <cell r="D71">
            <v>5600</v>
          </cell>
        </row>
        <row r="72">
          <cell r="A72" t="str">
            <v>C0010440</v>
          </cell>
          <cell r="B72" t="str">
            <v>h</v>
          </cell>
          <cell r="C72" t="str">
            <v xml:space="preserve">Formaleta metálica (tubería de concreto reforzado)
</v>
          </cell>
          <cell r="D72">
            <v>12900</v>
          </cell>
        </row>
        <row r="73">
          <cell r="A73" t="str">
            <v>C0010442</v>
          </cell>
          <cell r="B73" t="str">
            <v>h</v>
          </cell>
          <cell r="C73" t="str">
            <v xml:space="preserve">Formaleta metálica para tubo de 900
</v>
          </cell>
          <cell r="D73">
            <v>3702.4705200361664</v>
          </cell>
        </row>
        <row r="74">
          <cell r="A74" t="str">
            <v>C0010450</v>
          </cell>
          <cell r="B74" t="str">
            <v>h</v>
          </cell>
          <cell r="C74" t="str">
            <v xml:space="preserve">Formaleta para camisa de pilote
</v>
          </cell>
          <cell r="D74">
            <v>15150</v>
          </cell>
        </row>
        <row r="75">
          <cell r="A75" t="str">
            <v>C0010460</v>
          </cell>
          <cell r="B75" t="str">
            <v>h</v>
          </cell>
          <cell r="C75" t="str">
            <v>Fresadora de pavimento, potencia 255 HP, peso 19 Ton, PROFUNDIDAD DE CORTE 305 mm</v>
          </cell>
          <cell r="D75">
            <v>305000</v>
          </cell>
        </row>
        <row r="76">
          <cell r="A76" t="str">
            <v>C0010470</v>
          </cell>
          <cell r="B76" t="str">
            <v>h</v>
          </cell>
          <cell r="C76" t="str">
            <v>Fresadora y recicladora de pavimento, potencia 430 HP, peso 20 Ton</v>
          </cell>
          <cell r="D76">
            <v>402600</v>
          </cell>
        </row>
        <row r="77">
          <cell r="A77" t="str">
            <v>C0010480</v>
          </cell>
          <cell r="B77" t="str">
            <v>h</v>
          </cell>
          <cell r="C77" t="str">
            <v>Gato para tensionamiento, fuerza Max 200 ton, área de tensión 314 cm2.</v>
          </cell>
          <cell r="D77">
            <v>138500</v>
          </cell>
        </row>
        <row r="78">
          <cell r="A78" t="str">
            <v>C0010490</v>
          </cell>
          <cell r="B78" t="str">
            <v>h</v>
          </cell>
          <cell r="C78" t="str">
            <v>Grúa (capacidad 15 ton)</v>
          </cell>
          <cell r="D78">
            <v>87736.978374539263</v>
          </cell>
        </row>
        <row r="79">
          <cell r="A79" t="str">
            <v>C0010511</v>
          </cell>
          <cell r="B79" t="str">
            <v>h</v>
          </cell>
          <cell r="C79" t="str">
            <v>Grúa (Transporte en Obra)</v>
          </cell>
          <cell r="D79">
            <v>103411.97490216495</v>
          </cell>
        </row>
        <row r="80">
          <cell r="A80" t="str">
            <v>C0010500</v>
          </cell>
          <cell r="B80" t="str">
            <v>h</v>
          </cell>
          <cell r="C80" t="str">
            <v>Grúa 10 ton</v>
          </cell>
          <cell r="D80">
            <v>158000</v>
          </cell>
        </row>
        <row r="81">
          <cell r="A81" t="str">
            <v>C0010502</v>
          </cell>
          <cell r="B81" t="str">
            <v>h</v>
          </cell>
          <cell r="C81" t="str">
            <v>Grúa con barreno o máquina piloteadora</v>
          </cell>
          <cell r="D81">
            <v>351874.16571801977</v>
          </cell>
        </row>
        <row r="82">
          <cell r="A82" t="str">
            <v>C0010510</v>
          </cell>
          <cell r="B82" t="str">
            <v>h</v>
          </cell>
          <cell r="C82" t="str">
            <v>Grúa con torre</v>
          </cell>
          <cell r="D82">
            <v>175000</v>
          </cell>
        </row>
        <row r="83">
          <cell r="A83" t="str">
            <v>C0010512</v>
          </cell>
          <cell r="B83" t="str">
            <v>h</v>
          </cell>
          <cell r="C83" t="str">
            <v>Grúa Con Torre (2)</v>
          </cell>
          <cell r="D83">
            <v>178000</v>
          </cell>
        </row>
        <row r="84">
          <cell r="A84" t="str">
            <v>C0010491</v>
          </cell>
          <cell r="B84" t="str">
            <v>h</v>
          </cell>
          <cell r="C84" t="str">
            <v>Grúa con torre capacidad 1 ton en la punta.</v>
          </cell>
          <cell r="D84">
            <v>180000</v>
          </cell>
        </row>
        <row r="85">
          <cell r="A85" t="str">
            <v>C0010520</v>
          </cell>
          <cell r="B85" t="str">
            <v>h</v>
          </cell>
          <cell r="C85" t="str">
            <v>Grúa telescópica de 50 Ton.</v>
          </cell>
          <cell r="D85">
            <v>213000</v>
          </cell>
        </row>
        <row r="86">
          <cell r="A86" t="str">
            <v>C0010530</v>
          </cell>
          <cell r="B86" t="str">
            <v>h</v>
          </cell>
          <cell r="C86" t="str">
            <v>Guadañadora, Cilindraje 41.5 cm3, Longitud del mango 1450 mm, Peso 7.4 kg</v>
          </cell>
          <cell r="D86">
            <v>5114.445186869867</v>
          </cell>
        </row>
        <row r="87">
          <cell r="A87" t="str">
            <v>C0010544</v>
          </cell>
          <cell r="B87" t="str">
            <v>h</v>
          </cell>
          <cell r="C87" t="str">
            <v>Manómetro cable de acero para bajar la celda</v>
          </cell>
          <cell r="D87">
            <v>1600000</v>
          </cell>
        </row>
        <row r="88">
          <cell r="A88" t="str">
            <v>C0010541</v>
          </cell>
          <cell r="B88" t="str">
            <v>h</v>
          </cell>
          <cell r="C88" t="str">
            <v>Máquina hidrosembradora</v>
          </cell>
          <cell r="D88">
            <v>17403.309160140525</v>
          </cell>
        </row>
        <row r="89">
          <cell r="A89" t="str">
            <v>C0010540</v>
          </cell>
          <cell r="B89" t="str">
            <v>h</v>
          </cell>
          <cell r="C89" t="str">
            <v>Maquina térmica pegatachas</v>
          </cell>
          <cell r="D89">
            <v>23483.026767535008</v>
          </cell>
        </row>
        <row r="90">
          <cell r="A90" t="str">
            <v>C0010550</v>
          </cell>
          <cell r="B90" t="str">
            <v>h</v>
          </cell>
          <cell r="C90" t="str">
            <v>Mezcladora de concreto 1 bulto</v>
          </cell>
          <cell r="D90">
            <v>6411.904959056782</v>
          </cell>
        </row>
        <row r="91">
          <cell r="A91" t="str">
            <v>C0010560</v>
          </cell>
          <cell r="B91" t="str">
            <v>h</v>
          </cell>
          <cell r="C91" t="str">
            <v>Montacargas</v>
          </cell>
          <cell r="D91">
            <v>60900</v>
          </cell>
        </row>
        <row r="92">
          <cell r="A92" t="str">
            <v>C0010570</v>
          </cell>
          <cell r="B92" t="str">
            <v>h</v>
          </cell>
          <cell r="C92" t="str">
            <v xml:space="preserve">Motobomba 3 PULGADAS (incluye operario)
</v>
          </cell>
          <cell r="D92">
            <v>9800</v>
          </cell>
        </row>
        <row r="93">
          <cell r="A93" t="str">
            <v>C0010580</v>
          </cell>
          <cell r="B93" t="str">
            <v>h</v>
          </cell>
          <cell r="C93" t="str">
            <v xml:space="preserve">Motobomba 4 pulgadas
</v>
          </cell>
          <cell r="D93">
            <v>10150</v>
          </cell>
        </row>
        <row r="94">
          <cell r="A94" t="str">
            <v>C0010590</v>
          </cell>
          <cell r="B94" t="str">
            <v>h</v>
          </cell>
          <cell r="C94" t="str">
            <v xml:space="preserve">Motobomba 6´´ diámetro de bombeo de 2 m3/seg
</v>
          </cell>
          <cell r="D94">
            <v>27300</v>
          </cell>
        </row>
        <row r="95">
          <cell r="A95" t="str">
            <v>C0010600</v>
          </cell>
          <cell r="B95" t="str">
            <v>h</v>
          </cell>
          <cell r="C95" t="str">
            <v>Motobomba de concreto</v>
          </cell>
          <cell r="D95">
            <v>78100</v>
          </cell>
        </row>
        <row r="96">
          <cell r="A96" t="str">
            <v>C0010610</v>
          </cell>
          <cell r="B96" t="str">
            <v>h</v>
          </cell>
          <cell r="C96" t="str">
            <v>Motoniveladora  potencia 215 HP, ancho de cuchilla 4,27 m, peso 18 ton.</v>
          </cell>
          <cell r="D96">
            <v>180000</v>
          </cell>
        </row>
        <row r="97">
          <cell r="A97" t="str">
            <v>C0010611</v>
          </cell>
          <cell r="B97" t="str">
            <v>h</v>
          </cell>
          <cell r="C97" t="str">
            <v>Motoniveladora, potencia 140 HP, ancho de cuchilla 3,66 m, peso 11 ton.</v>
          </cell>
          <cell r="D97">
            <v>120000</v>
          </cell>
        </row>
        <row r="98">
          <cell r="A98" t="str">
            <v>C0010620</v>
          </cell>
          <cell r="B98" t="str">
            <v>h</v>
          </cell>
          <cell r="C98" t="str">
            <v>Motosierra, 93.6 cm3 - 7.1 HP, 45-90 cm - 7.9 kg</v>
          </cell>
          <cell r="D98">
            <v>7034.436451847735</v>
          </cell>
        </row>
        <row r="99">
          <cell r="A99" t="str">
            <v>C0010621</v>
          </cell>
          <cell r="B99" t="str">
            <v>h</v>
          </cell>
          <cell r="C99" t="str">
            <v>Motosoldador, 300 amperios</v>
          </cell>
          <cell r="D99">
            <v>12900</v>
          </cell>
        </row>
        <row r="100">
          <cell r="A100" t="str">
            <v>C0010630</v>
          </cell>
          <cell r="B100" t="str">
            <v>h</v>
          </cell>
          <cell r="C100" t="str">
            <v>Pala auxiliar de piloteadora</v>
          </cell>
          <cell r="D100">
            <v>353000</v>
          </cell>
        </row>
        <row r="101">
          <cell r="A101" t="str">
            <v>C0010640</v>
          </cell>
          <cell r="B101" t="str">
            <v>h</v>
          </cell>
          <cell r="C101" t="str">
            <v xml:space="preserve">Pala grúa con martillos
</v>
          </cell>
          <cell r="D101">
            <v>353000</v>
          </cell>
        </row>
        <row r="102">
          <cell r="A102" t="str">
            <v>C0010650</v>
          </cell>
          <cell r="B102" t="str">
            <v>h</v>
          </cell>
          <cell r="C102" t="str">
            <v>Piloteadora</v>
          </cell>
          <cell r="D102">
            <v>517000</v>
          </cell>
        </row>
        <row r="103">
          <cell r="A103" t="str">
            <v>C0010651</v>
          </cell>
          <cell r="B103" t="str">
            <v>h</v>
          </cell>
          <cell r="C103" t="str">
            <v>Piloteadora potencia 250KW, RPM 1800, fuerza elevadora 200KN</v>
          </cell>
          <cell r="D103">
            <v>520000</v>
          </cell>
        </row>
        <row r="104">
          <cell r="A104" t="str">
            <v>C0010660</v>
          </cell>
          <cell r="B104" t="str">
            <v>h</v>
          </cell>
          <cell r="C104" t="str">
            <v>Planta de asfalto en caliente</v>
          </cell>
          <cell r="D104">
            <v>487000</v>
          </cell>
        </row>
        <row r="105">
          <cell r="A105" t="str">
            <v>C0010670</v>
          </cell>
          <cell r="B105" t="str">
            <v>h</v>
          </cell>
          <cell r="C105" t="str">
            <v>Planta de asfalto en frio</v>
          </cell>
          <cell r="D105">
            <v>210000</v>
          </cell>
        </row>
        <row r="106">
          <cell r="A106" t="str">
            <v>C0010680</v>
          </cell>
          <cell r="B106" t="str">
            <v>h</v>
          </cell>
          <cell r="C106" t="str">
            <v xml:space="preserve">Planta eléctrica </v>
          </cell>
          <cell r="D106">
            <v>15900</v>
          </cell>
        </row>
        <row r="107">
          <cell r="A107" t="str">
            <v>C0010690</v>
          </cell>
          <cell r="B107" t="str">
            <v>h</v>
          </cell>
          <cell r="C107" t="str">
            <v>Planta trituradora</v>
          </cell>
          <cell r="D107">
            <v>418000</v>
          </cell>
        </row>
        <row r="108">
          <cell r="A108" t="str">
            <v>C0010700</v>
          </cell>
          <cell r="B108" t="str">
            <v>h</v>
          </cell>
          <cell r="C108" t="str">
            <v>Pluma capacidad 100 kg</v>
          </cell>
          <cell r="D108">
            <v>7700</v>
          </cell>
        </row>
        <row r="109">
          <cell r="A109" t="str">
            <v>C0010704</v>
          </cell>
          <cell r="B109" t="str">
            <v>h</v>
          </cell>
          <cell r="C109" t="str">
            <v>Puente grúa</v>
          </cell>
          <cell r="D109">
            <v>568833.67149086075</v>
          </cell>
        </row>
        <row r="110">
          <cell r="A110" t="str">
            <v>C0010710</v>
          </cell>
          <cell r="B110" t="str">
            <v>h</v>
          </cell>
          <cell r="C110" t="str">
            <v>Pulidora (8500 REV)</v>
          </cell>
          <cell r="D110">
            <v>3467.3386629358588</v>
          </cell>
        </row>
        <row r="111">
          <cell r="A111" t="str">
            <v>C0010720</v>
          </cell>
          <cell r="B111" t="str">
            <v>h</v>
          </cell>
          <cell r="C111" t="str">
            <v>Pulvimixer</v>
          </cell>
          <cell r="D111">
            <v>98200</v>
          </cell>
        </row>
        <row r="112">
          <cell r="A112" t="str">
            <v>C0010730</v>
          </cell>
          <cell r="B112" t="str">
            <v>h</v>
          </cell>
          <cell r="C112" t="str">
            <v xml:space="preserve">Recicladora, potencia 430HP </v>
          </cell>
          <cell r="D112">
            <v>417200</v>
          </cell>
        </row>
        <row r="113">
          <cell r="A113" t="str">
            <v>C0010740</v>
          </cell>
          <cell r="B113" t="str">
            <v>h</v>
          </cell>
          <cell r="C113" t="str">
            <v>Regla vibratoria, de longitud de 3 a 5 m, motor de 3600 rpm, potencia 6 HP</v>
          </cell>
          <cell r="D113">
            <v>10900</v>
          </cell>
        </row>
        <row r="114">
          <cell r="A114" t="str">
            <v>C0010760</v>
          </cell>
          <cell r="B114" t="str">
            <v>h</v>
          </cell>
          <cell r="C114" t="str">
            <v xml:space="preserve">Retrocargador CAT 510 </v>
          </cell>
          <cell r="D114">
            <v>111761.16204693451</v>
          </cell>
        </row>
        <row r="115">
          <cell r="A115" t="str">
            <v>C0010750</v>
          </cell>
          <cell r="B115" t="str">
            <v>h</v>
          </cell>
          <cell r="C115" t="str">
            <v>Retrocargador, pala de 1,1 m3 de capacidad, profundidad de excavación de 4.400 mm y una altura de 5.680 mm</v>
          </cell>
          <cell r="D115">
            <v>90000</v>
          </cell>
        </row>
        <row r="116">
          <cell r="A116" t="str">
            <v>C0010770</v>
          </cell>
          <cell r="B116" t="str">
            <v>h</v>
          </cell>
          <cell r="C116" t="str">
            <v>Retroexcavadora 428 doble trasmisión</v>
          </cell>
          <cell r="D116">
            <v>115589.13245212252</v>
          </cell>
        </row>
        <row r="117">
          <cell r="A117" t="str">
            <v>C0010780</v>
          </cell>
          <cell r="B117" t="str">
            <v>h</v>
          </cell>
          <cell r="C117" t="str">
            <v>Retroexcavadora A25C</v>
          </cell>
          <cell r="D117">
            <v>180000</v>
          </cell>
        </row>
        <row r="118">
          <cell r="A118" t="str">
            <v>C0010800</v>
          </cell>
          <cell r="B118" t="str">
            <v>h</v>
          </cell>
          <cell r="C118" t="str">
            <v xml:space="preserve">Retroexcavadora E-200 con martillo neumático
</v>
          </cell>
          <cell r="D118">
            <v>220000</v>
          </cell>
        </row>
        <row r="119">
          <cell r="A119" t="str">
            <v>C0010820</v>
          </cell>
          <cell r="B119" t="str">
            <v>h</v>
          </cell>
          <cell r="C119" t="str">
            <v xml:space="preserve">Retroexcavadora E-200 sobre orugas trabajo en rio
</v>
          </cell>
          <cell r="D119">
            <v>120000</v>
          </cell>
        </row>
        <row r="120">
          <cell r="A120" t="str">
            <v>C0010810</v>
          </cell>
          <cell r="B120" t="str">
            <v>h</v>
          </cell>
          <cell r="C120" t="str">
            <v xml:space="preserve">Retroexcavadora E-200 sobre orugas
</v>
          </cell>
          <cell r="D120">
            <v>120000</v>
          </cell>
        </row>
        <row r="121">
          <cell r="A121" t="str">
            <v>C0010831</v>
          </cell>
          <cell r="B121" t="str">
            <v>h</v>
          </cell>
          <cell r="C121" t="str">
            <v xml:space="preserve">Retroexcavadora sobre llantas 
</v>
          </cell>
          <cell r="D121">
            <v>103792.55690005385</v>
          </cell>
        </row>
        <row r="122">
          <cell r="A122" t="str">
            <v>C0010830</v>
          </cell>
          <cell r="B122" t="str">
            <v>h</v>
          </cell>
          <cell r="C122" t="str">
            <v xml:space="preserve">Retroexcavadora sobre llantas JD 410
</v>
          </cell>
          <cell r="D122">
            <v>105642.657357726</v>
          </cell>
        </row>
        <row r="123">
          <cell r="A123" t="str">
            <v>C0010822</v>
          </cell>
          <cell r="B123" t="str">
            <v>h</v>
          </cell>
          <cell r="C123" t="str">
            <v>Retroexcavadora sobre llantas, motor 62HP, Profundidad de excavación de 5.41 metros.</v>
          </cell>
          <cell r="D123">
            <v>100000</v>
          </cell>
        </row>
        <row r="124">
          <cell r="A124" t="str">
            <v>C0010790</v>
          </cell>
          <cell r="B124" t="str">
            <v>h</v>
          </cell>
          <cell r="C124" t="str">
            <v>Retroexcavadora sobre oruga, potencia 138 HP, balde de 1,5 m3.</v>
          </cell>
          <cell r="D124">
            <v>114838.47790588858</v>
          </cell>
        </row>
        <row r="125">
          <cell r="A125" t="str">
            <v>C0010811</v>
          </cell>
          <cell r="B125" t="str">
            <v>h</v>
          </cell>
          <cell r="C125" t="str">
            <v>Retroexcavadora Tipo E-200 o  Equivalente</v>
          </cell>
          <cell r="D125">
            <v>110000</v>
          </cell>
        </row>
        <row r="126">
          <cell r="A126" t="str">
            <v>C0010765</v>
          </cell>
          <cell r="B126" t="str">
            <v>h</v>
          </cell>
          <cell r="C126" t="str">
            <v>Retroexcavadora, Potencia en el Volante 78 HP 2200 RPM</v>
          </cell>
          <cell r="D126">
            <v>95000</v>
          </cell>
        </row>
        <row r="127">
          <cell r="A127" t="str">
            <v>C0010840</v>
          </cell>
          <cell r="B127" t="str">
            <v>h</v>
          </cell>
          <cell r="C127" t="str">
            <v xml:space="preserve">Ruteadora </v>
          </cell>
          <cell r="D127">
            <v>5000</v>
          </cell>
        </row>
        <row r="128">
          <cell r="A128" t="str">
            <v>C0010841</v>
          </cell>
          <cell r="B128" t="str">
            <v>h</v>
          </cell>
          <cell r="C128" t="str">
            <v>Sensor de Impacto para prueba de integridad tipo</v>
          </cell>
          <cell r="D128">
            <v>83004.349735143391</v>
          </cell>
        </row>
        <row r="129">
          <cell r="A129" t="str">
            <v>C0010850</v>
          </cell>
          <cell r="B129" t="str">
            <v>h</v>
          </cell>
          <cell r="C129" t="str">
            <v xml:space="preserve">Taco metálico o puntal (escamas en concreto)
</v>
          </cell>
          <cell r="D129">
            <v>52.463039654275889</v>
          </cell>
        </row>
        <row r="130">
          <cell r="A130" t="str">
            <v>C0010853</v>
          </cell>
          <cell r="B130" t="str">
            <v>h</v>
          </cell>
          <cell r="C130" t="str">
            <v>Taladro de 1/2´´, pulidora, lijadora y circular para corte extremo superior</v>
          </cell>
          <cell r="D130">
            <v>2441.4259735987348</v>
          </cell>
        </row>
        <row r="131">
          <cell r="A131" t="str">
            <v>C0010854</v>
          </cell>
          <cell r="B131" t="str">
            <v>h</v>
          </cell>
          <cell r="C131" t="str">
            <v xml:space="preserve">Taladro de 1/2´´, pulidora, lijadora y circular
</v>
          </cell>
          <cell r="D131">
            <v>2167.1313151129898</v>
          </cell>
        </row>
        <row r="132">
          <cell r="A132" t="str">
            <v>C0010855</v>
          </cell>
          <cell r="B132" t="str">
            <v>h</v>
          </cell>
          <cell r="C132" t="str">
            <v>Taladro industrial</v>
          </cell>
          <cell r="D132">
            <v>3823.51341159715</v>
          </cell>
        </row>
        <row r="133">
          <cell r="A133" t="str">
            <v>C0010859</v>
          </cell>
          <cell r="B133" t="str">
            <v>u</v>
          </cell>
          <cell r="C133" t="str">
            <v>Tara (Recebo, Agua, Etc.)</v>
          </cell>
          <cell r="D133">
            <v>230681.67102691781</v>
          </cell>
        </row>
        <row r="134">
          <cell r="A134" t="str">
            <v>C0010860</v>
          </cell>
          <cell r="B134" t="str">
            <v>h</v>
          </cell>
          <cell r="C134" t="str">
            <v>Tarifa de transporte</v>
          </cell>
          <cell r="D134">
            <v>39793.164487630958</v>
          </cell>
        </row>
        <row r="135">
          <cell r="A135" t="str">
            <v>C0010861</v>
          </cell>
          <cell r="B135" t="str">
            <v>m3k</v>
          </cell>
          <cell r="C135" t="str">
            <v>Tarifa de transporte (agregados pétreos)</v>
          </cell>
          <cell r="D135">
            <v>960</v>
          </cell>
        </row>
        <row r="136">
          <cell r="A136" t="str">
            <v>C0010901</v>
          </cell>
          <cell r="B136" t="str">
            <v>m3k</v>
          </cell>
          <cell r="C136" t="str">
            <v xml:space="preserve">Tarifa de transporte de concreto hidráulico en mixer </v>
          </cell>
          <cell r="D136">
            <v>1160</v>
          </cell>
        </row>
        <row r="137">
          <cell r="A137" t="str">
            <v>C0010870</v>
          </cell>
          <cell r="B137" t="str">
            <v>kgk</v>
          </cell>
          <cell r="C137" t="str">
            <v xml:space="preserve">Tarifa de transporte de estructuras metálicas 
</v>
          </cell>
          <cell r="D137">
            <v>0.29871519752227071</v>
          </cell>
        </row>
        <row r="138">
          <cell r="A138" t="str">
            <v>C0010880</v>
          </cell>
          <cell r="B138" t="str">
            <v>kgk</v>
          </cell>
          <cell r="C138" t="str">
            <v xml:space="preserve">Tarifa de transporte de estructuras metálicas en obra
</v>
          </cell>
          <cell r="D138">
            <v>0.29871519752227071</v>
          </cell>
        </row>
        <row r="139">
          <cell r="A139" t="str">
            <v>C0010900</v>
          </cell>
          <cell r="B139" t="str">
            <v>m3k</v>
          </cell>
          <cell r="C139" t="str">
            <v xml:space="preserve">Tarifa de transporte de mezclas para bacheo 
</v>
          </cell>
          <cell r="D139">
            <v>960</v>
          </cell>
        </row>
        <row r="140">
          <cell r="A140" t="str">
            <v>C0010890</v>
          </cell>
          <cell r="B140" t="str">
            <v>m3k</v>
          </cell>
          <cell r="C140" t="str">
            <v xml:space="preserve">Tarifa de transporte de mezclas
</v>
          </cell>
          <cell r="D140">
            <v>960</v>
          </cell>
        </row>
        <row r="141">
          <cell r="A141" t="str">
            <v>C0010903</v>
          </cell>
          <cell r="B141" t="str">
            <v>h</v>
          </cell>
          <cell r="C141" t="str">
            <v>Tarifa de Transporte de Postes</v>
          </cell>
          <cell r="D141">
            <v>65000</v>
          </cell>
        </row>
        <row r="142">
          <cell r="A142" t="str">
            <v>C0010862</v>
          </cell>
          <cell r="B142" t="str">
            <v>m3k</v>
          </cell>
          <cell r="C142" t="str">
            <v>Tarifa de transporte para agregados de mezclas asfálticas</v>
          </cell>
          <cell r="D142">
            <v>960</v>
          </cell>
        </row>
        <row r="143">
          <cell r="A143" t="str">
            <v>C0010902</v>
          </cell>
          <cell r="B143" t="str">
            <v>h</v>
          </cell>
          <cell r="C143" t="str">
            <v>Tarifa de Trasporte de especies vegetales</v>
          </cell>
          <cell r="D143">
            <v>60000</v>
          </cell>
        </row>
        <row r="144">
          <cell r="A144" t="str">
            <v>C0010911</v>
          </cell>
          <cell r="B144" t="str">
            <v>h</v>
          </cell>
          <cell r="C144" t="str">
            <v>Terminadora de asfalto (Finisher), potencia 130 HP, peso 15 ton.</v>
          </cell>
          <cell r="D144">
            <v>100726.21072794852</v>
          </cell>
        </row>
        <row r="145">
          <cell r="A145" t="str">
            <v>C0010910</v>
          </cell>
          <cell r="B145" t="str">
            <v>h</v>
          </cell>
          <cell r="C145" t="str">
            <v xml:space="preserve">Terminadora de asfalto (Finisher), potencia en el volante 174 HP, R=20M3/H, velocidad de pavimentación 114 m/min
</v>
          </cell>
          <cell r="D145">
            <v>184000</v>
          </cell>
        </row>
        <row r="146">
          <cell r="A146" t="str">
            <v>C0010920</v>
          </cell>
          <cell r="B146" t="str">
            <v>h</v>
          </cell>
          <cell r="C146" t="str">
            <v>Vehículo delineador</v>
          </cell>
          <cell r="D146">
            <v>113368.91819255517</v>
          </cell>
        </row>
        <row r="147">
          <cell r="A147" t="str">
            <v>C0010921</v>
          </cell>
          <cell r="B147" t="str">
            <v>h</v>
          </cell>
          <cell r="C147" t="str">
            <v>Vehículo delineador R=1500 M/H</v>
          </cell>
          <cell r="D147">
            <v>130000</v>
          </cell>
        </row>
        <row r="148">
          <cell r="A148" t="str">
            <v>C0010930</v>
          </cell>
          <cell r="B148" t="str">
            <v>h</v>
          </cell>
          <cell r="C148" t="str">
            <v xml:space="preserve">Vibrador de concreto (incluye operario)
</v>
          </cell>
          <cell r="D148">
            <v>10200</v>
          </cell>
        </row>
        <row r="149">
          <cell r="A149" t="str">
            <v>C0010922</v>
          </cell>
          <cell r="B149" t="str">
            <v>h</v>
          </cell>
          <cell r="C149" t="str">
            <v>Vibrador de concreto, Motor de 3 hp a 18.000 rpm Mangueras de 4 mt</v>
          </cell>
          <cell r="D149">
            <v>8400</v>
          </cell>
        </row>
        <row r="150">
          <cell r="A150" t="str">
            <v>C0010180</v>
          </cell>
          <cell r="B150" t="str">
            <v>h</v>
          </cell>
          <cell r="C150" t="str">
            <v>Vibrocompactador, tipo benitìn, de peso 700 kg a 1.5 toneladas</v>
          </cell>
          <cell r="D150">
            <v>38773.716214909684</v>
          </cell>
        </row>
        <row r="151">
          <cell r="A151" t="str">
            <v>C0010940</v>
          </cell>
          <cell r="B151" t="str">
            <v>h</v>
          </cell>
          <cell r="C151" t="str">
            <v xml:space="preserve">Vibrocompatador Dynapac (10 ton)
</v>
          </cell>
          <cell r="D151">
            <v>110000</v>
          </cell>
        </row>
        <row r="152">
          <cell r="A152" t="str">
            <v>C0010950</v>
          </cell>
          <cell r="B152" t="str">
            <v>h</v>
          </cell>
          <cell r="C152" t="str">
            <v xml:space="preserve">Vibrocompatador Dynapac C15
</v>
          </cell>
          <cell r="D152">
            <v>120000</v>
          </cell>
        </row>
        <row r="153">
          <cell r="A153" t="str">
            <v>C0010923</v>
          </cell>
          <cell r="B153" t="str">
            <v>h</v>
          </cell>
          <cell r="C153" t="str">
            <v xml:space="preserve">Vibrocompatador, potencia 153 HP, peso 10 Ton. </v>
          </cell>
          <cell r="D153">
            <v>78488.784028555441</v>
          </cell>
        </row>
        <row r="154">
          <cell r="A154" t="str">
            <v>C0010960</v>
          </cell>
          <cell r="B154" t="str">
            <v>h</v>
          </cell>
          <cell r="C154" t="str">
            <v>Volqueta 6 m3</v>
          </cell>
          <cell r="D154">
            <v>60000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image" Target="../media/image1.emf"/><Relationship Id="rId4" Type="http://schemas.openxmlformats.org/officeDocument/2006/relationships/oleObject" Target="../embeddings/oleObject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oleObject" Target="../embeddings/oleObject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openxmlformats.org/officeDocument/2006/relationships/image" Target="../media/image1.emf"/><Relationship Id="rId4" Type="http://schemas.openxmlformats.org/officeDocument/2006/relationships/oleObject" Target="../embeddings/oleObject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image" Target="../media/image1.emf"/><Relationship Id="rId4" Type="http://schemas.openxmlformats.org/officeDocument/2006/relationships/oleObject" Target="../embeddings/oleObject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1.bin"/><Relationship Id="rId5" Type="http://schemas.openxmlformats.org/officeDocument/2006/relationships/image" Target="../media/image1.emf"/><Relationship Id="rId4" Type="http://schemas.openxmlformats.org/officeDocument/2006/relationships/oleObject" Target="../embeddings/oleObject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2.bin"/><Relationship Id="rId5" Type="http://schemas.openxmlformats.org/officeDocument/2006/relationships/image" Target="../media/image1.emf"/><Relationship Id="rId4" Type="http://schemas.openxmlformats.org/officeDocument/2006/relationships/oleObject" Target="../embeddings/oleObject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3.bin"/><Relationship Id="rId5" Type="http://schemas.openxmlformats.org/officeDocument/2006/relationships/image" Target="../media/image1.emf"/><Relationship Id="rId4" Type="http://schemas.openxmlformats.org/officeDocument/2006/relationships/oleObject" Target="../embeddings/oleObject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4.bin"/><Relationship Id="rId5" Type="http://schemas.openxmlformats.org/officeDocument/2006/relationships/image" Target="../media/image1.emf"/><Relationship Id="rId4" Type="http://schemas.openxmlformats.org/officeDocument/2006/relationships/oleObject" Target="../embeddings/oleObject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5.bin"/><Relationship Id="rId5" Type="http://schemas.openxmlformats.org/officeDocument/2006/relationships/image" Target="../media/image1.emf"/><Relationship Id="rId4" Type="http://schemas.openxmlformats.org/officeDocument/2006/relationships/oleObject" Target="../embeddings/oleObject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6.bin"/><Relationship Id="rId5" Type="http://schemas.openxmlformats.org/officeDocument/2006/relationships/image" Target="../media/image1.emf"/><Relationship Id="rId4" Type="http://schemas.openxmlformats.org/officeDocument/2006/relationships/oleObject" Target="../embeddings/oleObject15.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7.bin"/><Relationship Id="rId5" Type="http://schemas.openxmlformats.org/officeDocument/2006/relationships/image" Target="../media/image1.emf"/><Relationship Id="rId4" Type="http://schemas.openxmlformats.org/officeDocument/2006/relationships/oleObject" Target="../embeddings/oleObject16.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8.bin"/><Relationship Id="rId5" Type="http://schemas.openxmlformats.org/officeDocument/2006/relationships/image" Target="../media/image1.emf"/><Relationship Id="rId4" Type="http://schemas.openxmlformats.org/officeDocument/2006/relationships/oleObject" Target="../embeddings/oleObject17.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9.bin"/><Relationship Id="rId5" Type="http://schemas.openxmlformats.org/officeDocument/2006/relationships/image" Target="../media/image1.emf"/><Relationship Id="rId4" Type="http://schemas.openxmlformats.org/officeDocument/2006/relationships/oleObject" Target="../embeddings/oleObject18.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20.bin"/><Relationship Id="rId5" Type="http://schemas.openxmlformats.org/officeDocument/2006/relationships/image" Target="../media/image1.emf"/><Relationship Id="rId4" Type="http://schemas.openxmlformats.org/officeDocument/2006/relationships/oleObject" Target="../embeddings/oleObject19.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1.bin"/><Relationship Id="rId5" Type="http://schemas.openxmlformats.org/officeDocument/2006/relationships/image" Target="../media/image1.emf"/><Relationship Id="rId4" Type="http://schemas.openxmlformats.org/officeDocument/2006/relationships/oleObject" Target="../embeddings/oleObject20.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2.bin"/><Relationship Id="rId5" Type="http://schemas.openxmlformats.org/officeDocument/2006/relationships/image" Target="../media/image1.emf"/><Relationship Id="rId4" Type="http://schemas.openxmlformats.org/officeDocument/2006/relationships/oleObject" Target="../embeddings/oleObject21.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3.bin"/><Relationship Id="rId5" Type="http://schemas.openxmlformats.org/officeDocument/2006/relationships/image" Target="../media/image1.emf"/><Relationship Id="rId4" Type="http://schemas.openxmlformats.org/officeDocument/2006/relationships/oleObject" Target="../embeddings/oleObject22.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4.bin"/><Relationship Id="rId5" Type="http://schemas.openxmlformats.org/officeDocument/2006/relationships/image" Target="../media/image1.emf"/><Relationship Id="rId4" Type="http://schemas.openxmlformats.org/officeDocument/2006/relationships/oleObject" Target="../embeddings/oleObject23.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5.bin"/><Relationship Id="rId5" Type="http://schemas.openxmlformats.org/officeDocument/2006/relationships/image" Target="../media/image1.emf"/><Relationship Id="rId4" Type="http://schemas.openxmlformats.org/officeDocument/2006/relationships/oleObject" Target="../embeddings/oleObject24.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6.bin"/><Relationship Id="rId5" Type="http://schemas.openxmlformats.org/officeDocument/2006/relationships/image" Target="../media/image1.emf"/><Relationship Id="rId4" Type="http://schemas.openxmlformats.org/officeDocument/2006/relationships/oleObject" Target="../embeddings/oleObject25.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7.bin"/><Relationship Id="rId5" Type="http://schemas.openxmlformats.org/officeDocument/2006/relationships/image" Target="../media/image1.emf"/><Relationship Id="rId4" Type="http://schemas.openxmlformats.org/officeDocument/2006/relationships/oleObject" Target="../embeddings/oleObject26.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8.bin"/><Relationship Id="rId5" Type="http://schemas.openxmlformats.org/officeDocument/2006/relationships/image" Target="../media/image1.emf"/><Relationship Id="rId4" Type="http://schemas.openxmlformats.org/officeDocument/2006/relationships/oleObject" Target="../embeddings/oleObject27.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9.bin"/><Relationship Id="rId5" Type="http://schemas.openxmlformats.org/officeDocument/2006/relationships/image" Target="../media/image1.emf"/><Relationship Id="rId4" Type="http://schemas.openxmlformats.org/officeDocument/2006/relationships/oleObject" Target="../embeddings/oleObject28.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30.bin"/><Relationship Id="rId5" Type="http://schemas.openxmlformats.org/officeDocument/2006/relationships/image" Target="../media/image1.emf"/><Relationship Id="rId4" Type="http://schemas.openxmlformats.org/officeDocument/2006/relationships/oleObject" Target="../embeddings/oleObject29.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1.bin"/><Relationship Id="rId5" Type="http://schemas.openxmlformats.org/officeDocument/2006/relationships/image" Target="../media/image1.emf"/><Relationship Id="rId4" Type="http://schemas.openxmlformats.org/officeDocument/2006/relationships/oleObject" Target="../embeddings/oleObject30.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32.bin"/><Relationship Id="rId5" Type="http://schemas.openxmlformats.org/officeDocument/2006/relationships/image" Target="../media/image1.emf"/><Relationship Id="rId4" Type="http://schemas.openxmlformats.org/officeDocument/2006/relationships/oleObject" Target="../embeddings/oleObject31.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2.xml"/><Relationship Id="rId1" Type="http://schemas.openxmlformats.org/officeDocument/2006/relationships/printerSettings" Target="../printerSettings/printerSettings33.bin"/><Relationship Id="rId5" Type="http://schemas.openxmlformats.org/officeDocument/2006/relationships/image" Target="../media/image1.emf"/><Relationship Id="rId4" Type="http://schemas.openxmlformats.org/officeDocument/2006/relationships/oleObject" Target="../embeddings/oleObject32.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3.xml"/><Relationship Id="rId1" Type="http://schemas.openxmlformats.org/officeDocument/2006/relationships/printerSettings" Target="../printerSettings/printerSettings34.bin"/><Relationship Id="rId5" Type="http://schemas.openxmlformats.org/officeDocument/2006/relationships/image" Target="../media/image1.emf"/><Relationship Id="rId4" Type="http://schemas.openxmlformats.org/officeDocument/2006/relationships/oleObject" Target="../embeddings/oleObject33.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4.xml"/><Relationship Id="rId1" Type="http://schemas.openxmlformats.org/officeDocument/2006/relationships/printerSettings" Target="../printerSettings/printerSettings35.bin"/><Relationship Id="rId5" Type="http://schemas.openxmlformats.org/officeDocument/2006/relationships/image" Target="../media/image1.emf"/><Relationship Id="rId4" Type="http://schemas.openxmlformats.org/officeDocument/2006/relationships/oleObject" Target="../embeddings/oleObject34.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5.xml"/><Relationship Id="rId1" Type="http://schemas.openxmlformats.org/officeDocument/2006/relationships/printerSettings" Target="../printerSettings/printerSettings36.bin"/><Relationship Id="rId5" Type="http://schemas.openxmlformats.org/officeDocument/2006/relationships/image" Target="../media/image1.emf"/><Relationship Id="rId4" Type="http://schemas.openxmlformats.org/officeDocument/2006/relationships/oleObject" Target="../embeddings/oleObject35.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6.xml"/><Relationship Id="rId1" Type="http://schemas.openxmlformats.org/officeDocument/2006/relationships/printerSettings" Target="../printerSettings/printerSettings37.bin"/><Relationship Id="rId5" Type="http://schemas.openxmlformats.org/officeDocument/2006/relationships/image" Target="../media/image1.emf"/><Relationship Id="rId4" Type="http://schemas.openxmlformats.org/officeDocument/2006/relationships/oleObject" Target="../embeddings/oleObject36.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37.xml"/><Relationship Id="rId1" Type="http://schemas.openxmlformats.org/officeDocument/2006/relationships/printerSettings" Target="../printerSettings/printerSettings38.bin"/><Relationship Id="rId5" Type="http://schemas.openxmlformats.org/officeDocument/2006/relationships/image" Target="../media/image1.emf"/><Relationship Id="rId4" Type="http://schemas.openxmlformats.org/officeDocument/2006/relationships/oleObject" Target="../embeddings/oleObject37.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38.xml"/><Relationship Id="rId1" Type="http://schemas.openxmlformats.org/officeDocument/2006/relationships/printerSettings" Target="../printerSettings/printerSettings39.bin"/><Relationship Id="rId5" Type="http://schemas.openxmlformats.org/officeDocument/2006/relationships/image" Target="../media/image1.emf"/><Relationship Id="rId4" Type="http://schemas.openxmlformats.org/officeDocument/2006/relationships/oleObject" Target="../embeddings/oleObject38.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39.xml"/><Relationship Id="rId1" Type="http://schemas.openxmlformats.org/officeDocument/2006/relationships/printerSettings" Target="../printerSettings/printerSettings40.bin"/><Relationship Id="rId5" Type="http://schemas.openxmlformats.org/officeDocument/2006/relationships/image" Target="../media/image1.emf"/><Relationship Id="rId4" Type="http://schemas.openxmlformats.org/officeDocument/2006/relationships/oleObject" Target="../embeddings/oleObject39.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0.xml"/><Relationship Id="rId1" Type="http://schemas.openxmlformats.org/officeDocument/2006/relationships/printerSettings" Target="../printerSettings/printerSettings41.bin"/><Relationship Id="rId5" Type="http://schemas.openxmlformats.org/officeDocument/2006/relationships/image" Target="../media/image1.emf"/><Relationship Id="rId4" Type="http://schemas.openxmlformats.org/officeDocument/2006/relationships/oleObject" Target="../embeddings/oleObject40.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1.xml"/><Relationship Id="rId1" Type="http://schemas.openxmlformats.org/officeDocument/2006/relationships/printerSettings" Target="../printerSettings/printerSettings42.bin"/><Relationship Id="rId5" Type="http://schemas.openxmlformats.org/officeDocument/2006/relationships/image" Target="../media/image1.emf"/><Relationship Id="rId4" Type="http://schemas.openxmlformats.org/officeDocument/2006/relationships/oleObject" Target="../embeddings/oleObject41.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2.xml"/><Relationship Id="rId1" Type="http://schemas.openxmlformats.org/officeDocument/2006/relationships/printerSettings" Target="../printerSettings/printerSettings43.bin"/><Relationship Id="rId5" Type="http://schemas.openxmlformats.org/officeDocument/2006/relationships/image" Target="../media/image1.emf"/><Relationship Id="rId4" Type="http://schemas.openxmlformats.org/officeDocument/2006/relationships/oleObject" Target="../embeddings/oleObject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8"/>
  <sheetViews>
    <sheetView tabSelected="1" zoomScale="85" zoomScaleNormal="85" zoomScaleSheetLayoutView="55" workbookViewId="0">
      <selection activeCell="E37" sqref="E37"/>
    </sheetView>
  </sheetViews>
  <sheetFormatPr baseColWidth="10" defaultRowHeight="15"/>
  <cols>
    <col min="1" max="1" width="11.42578125" style="1"/>
    <col min="2" max="2" width="18.28515625" style="1" bestFit="1" customWidth="1"/>
    <col min="3" max="3" width="13.42578125" hidden="1" customWidth="1"/>
    <col min="4" max="4" width="15.28515625" customWidth="1"/>
    <col min="5" max="5" width="98.28515625" customWidth="1"/>
    <col min="6" max="6" width="10.42578125" customWidth="1"/>
    <col min="7" max="7" width="13.5703125" customWidth="1"/>
    <col min="8" max="8" width="22" style="18" customWidth="1"/>
    <col min="9" max="9" width="25" customWidth="1"/>
    <col min="10" max="10" width="22.140625" customWidth="1"/>
    <col min="12" max="12" width="14.42578125" bestFit="1" customWidth="1"/>
    <col min="16" max="16" width="15.7109375" bestFit="1" customWidth="1"/>
  </cols>
  <sheetData>
    <row r="1" spans="1:10" ht="25.5">
      <c r="A1" s="571" t="s">
        <v>0</v>
      </c>
      <c r="B1" s="571"/>
      <c r="C1" s="571"/>
      <c r="D1" s="571"/>
      <c r="E1" s="571"/>
      <c r="F1" s="571"/>
      <c r="G1" s="571"/>
      <c r="H1" s="571"/>
      <c r="I1" s="571"/>
      <c r="J1" s="571"/>
    </row>
    <row r="2" spans="1:10" ht="20.25">
      <c r="A2" s="572" t="s">
        <v>1</v>
      </c>
      <c r="B2" s="572"/>
      <c r="C2" s="572"/>
      <c r="D2" s="572"/>
      <c r="E2" s="572"/>
      <c r="F2" s="572"/>
      <c r="G2" s="572"/>
      <c r="H2" s="572"/>
      <c r="I2" s="572"/>
      <c r="J2" s="572"/>
    </row>
    <row r="3" spans="1:10" ht="16.5">
      <c r="A3" s="14"/>
      <c r="B3" s="14"/>
      <c r="C3" s="2"/>
      <c r="D3" s="2"/>
      <c r="E3" s="2"/>
      <c r="F3" s="2"/>
      <c r="G3" s="2"/>
      <c r="H3" s="17"/>
      <c r="I3" s="2"/>
      <c r="J3" s="2"/>
    </row>
    <row r="4" spans="1:10" ht="20.25">
      <c r="A4" s="572" t="s">
        <v>2</v>
      </c>
      <c r="B4" s="572"/>
      <c r="C4" s="572"/>
      <c r="D4" s="572"/>
      <c r="E4" s="572"/>
      <c r="F4" s="572"/>
      <c r="G4" s="572"/>
      <c r="H4" s="572"/>
      <c r="I4" s="572"/>
      <c r="J4" s="572"/>
    </row>
    <row r="5" spans="1:10" ht="16.5">
      <c r="A5" s="14"/>
      <c r="B5" s="14"/>
      <c r="C5" s="2"/>
      <c r="D5" s="2"/>
      <c r="E5" s="2"/>
      <c r="F5" s="2"/>
      <c r="G5" s="2"/>
      <c r="H5" s="17"/>
      <c r="I5" s="2"/>
      <c r="J5" s="2"/>
    </row>
    <row r="6" spans="1:10" ht="36" customHeight="1">
      <c r="A6" s="573" t="s">
        <v>312</v>
      </c>
      <c r="B6" s="573"/>
      <c r="C6" s="573"/>
      <c r="D6" s="573"/>
      <c r="E6" s="573"/>
      <c r="F6" s="573"/>
      <c r="G6" s="573"/>
      <c r="H6" s="573"/>
      <c r="I6" s="573"/>
      <c r="J6" s="573"/>
    </row>
    <row r="7" spans="1:10" ht="29.25" customHeight="1">
      <c r="A7" s="574" t="s">
        <v>308</v>
      </c>
      <c r="B7" s="574"/>
      <c r="C7" s="574"/>
      <c r="D7" s="574"/>
      <c r="E7" s="574"/>
      <c r="F7" s="574"/>
      <c r="G7" s="574"/>
      <c r="H7" s="574"/>
      <c r="I7" s="574"/>
      <c r="J7" s="574"/>
    </row>
    <row r="8" spans="1:10">
      <c r="A8" s="574"/>
      <c r="B8" s="574"/>
      <c r="C8" s="574"/>
      <c r="D8" s="574"/>
      <c r="E8" s="574"/>
      <c r="F8" s="574"/>
      <c r="G8" s="574"/>
      <c r="H8" s="574"/>
      <c r="I8" s="574"/>
      <c r="J8" s="574"/>
    </row>
    <row r="9" spans="1:10" ht="18">
      <c r="A9" s="575" t="s">
        <v>3</v>
      </c>
      <c r="B9" s="575"/>
      <c r="C9" s="575"/>
      <c r="D9" s="575"/>
      <c r="E9" s="575"/>
      <c r="F9" s="575"/>
      <c r="G9" s="575"/>
      <c r="H9" s="575"/>
      <c r="I9" s="575"/>
      <c r="J9" s="575"/>
    </row>
    <row r="10" spans="1:10" ht="15.75" thickBot="1"/>
    <row r="11" spans="1:10">
      <c r="A11" s="576" t="s">
        <v>4</v>
      </c>
      <c r="B11" s="567" t="s">
        <v>5</v>
      </c>
      <c r="C11" s="578" t="s">
        <v>6</v>
      </c>
      <c r="D11" s="578"/>
      <c r="E11" s="567" t="s">
        <v>7</v>
      </c>
      <c r="F11" s="567" t="s">
        <v>8</v>
      </c>
      <c r="G11" s="567" t="s">
        <v>9</v>
      </c>
      <c r="H11" s="565" t="s">
        <v>10</v>
      </c>
      <c r="I11" s="567" t="s">
        <v>14</v>
      </c>
      <c r="J11" s="569" t="s">
        <v>11</v>
      </c>
    </row>
    <row r="12" spans="1:10" ht="15.75" thickBot="1">
      <c r="A12" s="577"/>
      <c r="B12" s="568"/>
      <c r="C12" s="260" t="s">
        <v>12</v>
      </c>
      <c r="D12" s="260" t="s">
        <v>13</v>
      </c>
      <c r="E12" s="568"/>
      <c r="F12" s="568"/>
      <c r="G12" s="568"/>
      <c r="H12" s="566"/>
      <c r="I12" s="568"/>
      <c r="J12" s="570"/>
    </row>
    <row r="13" spans="1:10" ht="9.75" customHeight="1" thickBot="1">
      <c r="A13" s="258"/>
      <c r="B13" s="258"/>
      <c r="C13" s="258"/>
      <c r="D13" s="258"/>
      <c r="E13" s="258"/>
      <c r="F13" s="258"/>
      <c r="G13" s="258"/>
      <c r="H13" s="259"/>
      <c r="I13" s="258"/>
      <c r="J13" s="258"/>
    </row>
    <row r="14" spans="1:10" ht="17.25" customHeight="1">
      <c r="A14" s="252">
        <v>1</v>
      </c>
      <c r="B14" s="444" t="s">
        <v>151</v>
      </c>
      <c r="C14" s="252">
        <v>201</v>
      </c>
      <c r="D14" s="253"/>
      <c r="E14" s="254" t="s">
        <v>143</v>
      </c>
      <c r="F14" s="253" t="s">
        <v>40</v>
      </c>
      <c r="G14" s="450">
        <v>1</v>
      </c>
      <c r="H14" s="434">
        <v>163713</v>
      </c>
      <c r="I14" s="434">
        <v>163713</v>
      </c>
      <c r="J14" s="255"/>
    </row>
    <row r="15" spans="1:10" s="427" customFormat="1" ht="17.25" customHeight="1">
      <c r="A15" s="424">
        <v>2</v>
      </c>
      <c r="B15" s="445" t="s">
        <v>222</v>
      </c>
      <c r="C15" s="445" t="s">
        <v>223</v>
      </c>
      <c r="D15" s="445"/>
      <c r="E15" s="517" t="s">
        <v>223</v>
      </c>
      <c r="F15" s="210" t="s">
        <v>220</v>
      </c>
      <c r="G15" s="451">
        <v>9</v>
      </c>
      <c r="H15" s="557">
        <v>43786</v>
      </c>
      <c r="I15" s="435">
        <v>394074</v>
      </c>
      <c r="J15" s="428"/>
    </row>
    <row r="16" spans="1:10" s="427" customFormat="1" ht="17.25" customHeight="1">
      <c r="A16" s="424">
        <v>3</v>
      </c>
      <c r="B16" s="445" t="s">
        <v>225</v>
      </c>
      <c r="C16" s="445" t="s">
        <v>226</v>
      </c>
      <c r="D16" s="445"/>
      <c r="E16" s="425" t="s">
        <v>226</v>
      </c>
      <c r="F16" s="210" t="s">
        <v>220</v>
      </c>
      <c r="G16" s="451">
        <v>3</v>
      </c>
      <c r="H16" s="435">
        <v>728</v>
      </c>
      <c r="I16" s="435">
        <v>2184</v>
      </c>
      <c r="J16" s="428"/>
    </row>
    <row r="17" spans="1:10" s="427" customFormat="1" ht="17.25" customHeight="1">
      <c r="A17" s="424">
        <v>4</v>
      </c>
      <c r="B17" s="445" t="s">
        <v>167</v>
      </c>
      <c r="C17" s="424">
        <v>201</v>
      </c>
      <c r="D17" s="210"/>
      <c r="E17" s="425" t="s">
        <v>168</v>
      </c>
      <c r="F17" s="210" t="s">
        <v>40</v>
      </c>
      <c r="G17" s="451">
        <v>5</v>
      </c>
      <c r="H17" s="557">
        <v>10308</v>
      </c>
      <c r="I17" s="435">
        <v>51540</v>
      </c>
      <c r="J17" s="428"/>
    </row>
    <row r="18" spans="1:10" s="427" customFormat="1" ht="17.25" customHeight="1">
      <c r="A18" s="424">
        <v>5</v>
      </c>
      <c r="B18" s="445" t="s">
        <v>295</v>
      </c>
      <c r="C18" s="424">
        <v>210</v>
      </c>
      <c r="D18" s="210"/>
      <c r="E18" s="425" t="s">
        <v>296</v>
      </c>
      <c r="F18" s="210" t="s">
        <v>40</v>
      </c>
      <c r="G18" s="451">
        <v>10</v>
      </c>
      <c r="H18" s="557">
        <v>3986</v>
      </c>
      <c r="I18" s="435">
        <v>39860</v>
      </c>
      <c r="J18" s="428"/>
    </row>
    <row r="19" spans="1:10" s="427" customFormat="1" ht="17.25" customHeight="1">
      <c r="A19" s="424">
        <v>6</v>
      </c>
      <c r="B19" s="445" t="s">
        <v>214</v>
      </c>
      <c r="C19" s="424">
        <v>210</v>
      </c>
      <c r="D19" s="210"/>
      <c r="E19" s="425" t="s">
        <v>215</v>
      </c>
      <c r="F19" s="210" t="s">
        <v>40</v>
      </c>
      <c r="G19" s="451">
        <v>10</v>
      </c>
      <c r="H19" s="557">
        <v>8480</v>
      </c>
      <c r="I19" s="435">
        <v>84800</v>
      </c>
      <c r="J19" s="428"/>
    </row>
    <row r="20" spans="1:10" s="427" customFormat="1" ht="17.25" customHeight="1">
      <c r="A20" s="424">
        <v>7</v>
      </c>
      <c r="B20" s="445" t="s">
        <v>297</v>
      </c>
      <c r="C20" s="424">
        <v>220</v>
      </c>
      <c r="D20" s="210"/>
      <c r="E20" s="425" t="s">
        <v>298</v>
      </c>
      <c r="F20" s="210" t="s">
        <v>40</v>
      </c>
      <c r="G20" s="451">
        <v>10</v>
      </c>
      <c r="H20" s="557">
        <v>16113</v>
      </c>
      <c r="I20" s="435">
        <v>161130</v>
      </c>
      <c r="J20" s="428"/>
    </row>
    <row r="21" spans="1:10" s="427" customFormat="1" ht="17.25" customHeight="1">
      <c r="A21" s="424">
        <v>8</v>
      </c>
      <c r="B21" s="445" t="s">
        <v>263</v>
      </c>
      <c r="C21" s="424">
        <v>211</v>
      </c>
      <c r="D21" s="210"/>
      <c r="E21" s="425" t="s">
        <v>264</v>
      </c>
      <c r="F21" s="210" t="s">
        <v>199</v>
      </c>
      <c r="G21" s="451">
        <v>1</v>
      </c>
      <c r="H21" s="557">
        <v>951</v>
      </c>
      <c r="I21" s="435">
        <v>951</v>
      </c>
      <c r="J21" s="428"/>
    </row>
    <row r="22" spans="1:10" s="427" customFormat="1" ht="17.25" customHeight="1">
      <c r="A22" s="424">
        <v>9</v>
      </c>
      <c r="B22" s="445" t="s">
        <v>227</v>
      </c>
      <c r="C22" s="424">
        <v>234</v>
      </c>
      <c r="D22" s="210"/>
      <c r="E22" s="425" t="s">
        <v>228</v>
      </c>
      <c r="F22" s="210" t="s">
        <v>199</v>
      </c>
      <c r="G22" s="451">
        <v>1</v>
      </c>
      <c r="H22" s="557">
        <v>1044</v>
      </c>
      <c r="I22" s="435">
        <v>1044</v>
      </c>
      <c r="J22" s="428"/>
    </row>
    <row r="23" spans="1:10" s="427" customFormat="1" ht="17.25" customHeight="1">
      <c r="A23" s="424">
        <v>10</v>
      </c>
      <c r="B23" s="445" t="s">
        <v>232</v>
      </c>
      <c r="C23" s="424">
        <v>310</v>
      </c>
      <c r="D23" s="210"/>
      <c r="E23" s="425" t="s">
        <v>233</v>
      </c>
      <c r="F23" s="210" t="s">
        <v>40</v>
      </c>
      <c r="G23" s="451">
        <v>2.96</v>
      </c>
      <c r="H23" s="435">
        <v>48166</v>
      </c>
      <c r="I23" s="435">
        <v>142571</v>
      </c>
      <c r="J23" s="428"/>
    </row>
    <row r="24" spans="1:10" s="427" customFormat="1" ht="17.25" customHeight="1" thickBot="1">
      <c r="A24" s="424">
        <v>11</v>
      </c>
      <c r="B24" s="445" t="s">
        <v>299</v>
      </c>
      <c r="C24" s="424">
        <v>330</v>
      </c>
      <c r="D24" s="210"/>
      <c r="E24" s="425" t="s">
        <v>309</v>
      </c>
      <c r="F24" s="210" t="s">
        <v>40</v>
      </c>
      <c r="G24" s="451">
        <v>10</v>
      </c>
      <c r="H24" s="435">
        <v>74012</v>
      </c>
      <c r="I24" s="435">
        <v>740120</v>
      </c>
      <c r="J24" s="428"/>
    </row>
    <row r="25" spans="1:10" s="427" customFormat="1" ht="17.25" customHeight="1" thickBot="1">
      <c r="A25" s="424">
        <v>12</v>
      </c>
      <c r="B25" s="445" t="s">
        <v>152</v>
      </c>
      <c r="C25" s="424">
        <v>311</v>
      </c>
      <c r="D25" s="210"/>
      <c r="E25" s="827" t="s">
        <v>327</v>
      </c>
      <c r="F25" s="210" t="s">
        <v>40</v>
      </c>
      <c r="G25" s="451">
        <v>2</v>
      </c>
      <c r="H25" s="435">
        <v>17170</v>
      </c>
      <c r="I25" s="435">
        <v>34340</v>
      </c>
      <c r="J25" s="428"/>
    </row>
    <row r="26" spans="1:10" ht="17.25" customHeight="1" thickBot="1">
      <c r="A26" s="424">
        <v>13</v>
      </c>
      <c r="B26" s="446" t="s">
        <v>169</v>
      </c>
      <c r="C26" s="256">
        <v>600</v>
      </c>
      <c r="D26" s="15"/>
      <c r="E26" s="828" t="s">
        <v>328</v>
      </c>
      <c r="F26" s="15" t="s">
        <v>40</v>
      </c>
      <c r="G26" s="452">
        <v>5</v>
      </c>
      <c r="H26" s="436">
        <v>122954</v>
      </c>
      <c r="I26" s="436">
        <v>614770</v>
      </c>
      <c r="J26" s="257"/>
    </row>
    <row r="27" spans="1:10" ht="17.25" customHeight="1" thickBot="1">
      <c r="A27" s="424">
        <v>14</v>
      </c>
      <c r="B27" s="446" t="s">
        <v>178</v>
      </c>
      <c r="C27" s="256">
        <v>600</v>
      </c>
      <c r="D27" s="15"/>
      <c r="E27" s="828" t="s">
        <v>329</v>
      </c>
      <c r="F27" s="15" t="s">
        <v>40</v>
      </c>
      <c r="G27" s="452">
        <v>10</v>
      </c>
      <c r="H27" s="436">
        <v>16766</v>
      </c>
      <c r="I27" s="436">
        <v>167660</v>
      </c>
      <c r="J27" s="257"/>
    </row>
    <row r="28" spans="1:10" ht="17.25" customHeight="1" thickBot="1">
      <c r="A28" s="424">
        <v>15</v>
      </c>
      <c r="B28" s="446" t="s">
        <v>157</v>
      </c>
      <c r="C28" s="256">
        <v>600</v>
      </c>
      <c r="D28" s="15"/>
      <c r="E28" s="828" t="s">
        <v>330</v>
      </c>
      <c r="F28" s="15" t="s">
        <v>40</v>
      </c>
      <c r="G28" s="452">
        <v>60</v>
      </c>
      <c r="H28" s="436">
        <v>22775</v>
      </c>
      <c r="I28" s="436">
        <v>1366500</v>
      </c>
      <c r="J28" s="257"/>
    </row>
    <row r="29" spans="1:10" ht="17.25" customHeight="1" thickBot="1">
      <c r="A29" s="424">
        <v>16</v>
      </c>
      <c r="B29" s="446" t="s">
        <v>180</v>
      </c>
      <c r="C29" s="256">
        <v>600</v>
      </c>
      <c r="D29" s="15"/>
      <c r="E29" s="828" t="s">
        <v>331</v>
      </c>
      <c r="F29" s="15" t="s">
        <v>40</v>
      </c>
      <c r="G29" s="452">
        <v>50</v>
      </c>
      <c r="H29" s="436">
        <v>39592</v>
      </c>
      <c r="I29" s="436">
        <v>1979600</v>
      </c>
      <c r="J29" s="257"/>
    </row>
    <row r="30" spans="1:10" ht="17.25" customHeight="1" thickBot="1">
      <c r="A30" s="424">
        <v>17</v>
      </c>
      <c r="B30" s="446" t="s">
        <v>185</v>
      </c>
      <c r="C30" s="256">
        <v>610</v>
      </c>
      <c r="D30" s="15"/>
      <c r="E30" s="828" t="s">
        <v>332</v>
      </c>
      <c r="F30" s="15" t="s">
        <v>40</v>
      </c>
      <c r="G30" s="452">
        <v>6</v>
      </c>
      <c r="H30" s="436">
        <v>63660</v>
      </c>
      <c r="I30" s="436">
        <v>381960</v>
      </c>
      <c r="J30" s="257"/>
    </row>
    <row r="31" spans="1:10" ht="17.25" customHeight="1" thickBot="1">
      <c r="A31" s="424">
        <v>18</v>
      </c>
      <c r="B31" s="446" t="s">
        <v>188</v>
      </c>
      <c r="C31" s="256">
        <v>610</v>
      </c>
      <c r="D31" s="15"/>
      <c r="E31" s="828" t="s">
        <v>333</v>
      </c>
      <c r="F31" s="15" t="s">
        <v>40</v>
      </c>
      <c r="G31" s="451">
        <v>8</v>
      </c>
      <c r="H31" s="436">
        <v>63218</v>
      </c>
      <c r="I31" s="436">
        <v>505744</v>
      </c>
      <c r="J31" s="257"/>
    </row>
    <row r="32" spans="1:10" ht="17.25" customHeight="1" thickBot="1">
      <c r="A32" s="424">
        <v>19</v>
      </c>
      <c r="B32" s="446" t="s">
        <v>191</v>
      </c>
      <c r="C32" s="256">
        <v>610</v>
      </c>
      <c r="D32" s="15"/>
      <c r="E32" s="828" t="s">
        <v>334</v>
      </c>
      <c r="F32" s="15" t="s">
        <v>40</v>
      </c>
      <c r="G32" s="451">
        <v>2</v>
      </c>
      <c r="H32" s="436">
        <v>75018</v>
      </c>
      <c r="I32" s="436">
        <v>150036</v>
      </c>
      <c r="J32" s="257"/>
    </row>
    <row r="33" spans="1:12" ht="17.25" customHeight="1" thickBot="1">
      <c r="A33" s="424">
        <v>20</v>
      </c>
      <c r="B33" s="446" t="s">
        <v>250</v>
      </c>
      <c r="C33" s="256">
        <v>610</v>
      </c>
      <c r="D33" s="15"/>
      <c r="E33" s="828" t="s">
        <v>335</v>
      </c>
      <c r="F33" s="15" t="s">
        <v>220</v>
      </c>
      <c r="G33" s="454">
        <v>1</v>
      </c>
      <c r="H33" s="436">
        <v>2289729</v>
      </c>
      <c r="I33" s="436">
        <v>2289729</v>
      </c>
      <c r="J33" s="257"/>
    </row>
    <row r="34" spans="1:12" ht="17.25" customHeight="1" thickBot="1">
      <c r="A34" s="424">
        <v>21</v>
      </c>
      <c r="B34" s="446" t="s">
        <v>38</v>
      </c>
      <c r="C34" s="256">
        <v>621</v>
      </c>
      <c r="D34" s="15"/>
      <c r="E34" s="828" t="s">
        <v>336</v>
      </c>
      <c r="F34" s="15" t="s">
        <v>40</v>
      </c>
      <c r="G34" s="454">
        <v>1</v>
      </c>
      <c r="H34" s="436">
        <v>842705</v>
      </c>
      <c r="I34" s="436">
        <v>842705</v>
      </c>
      <c r="J34" s="257"/>
    </row>
    <row r="35" spans="1:12" ht="15.75" thickBot="1">
      <c r="A35" s="424">
        <v>22</v>
      </c>
      <c r="B35" s="446" t="s">
        <v>90</v>
      </c>
      <c r="C35" s="256">
        <v>630</v>
      </c>
      <c r="D35" s="15"/>
      <c r="E35" s="828" t="s">
        <v>337</v>
      </c>
      <c r="F35" s="15" t="s">
        <v>40</v>
      </c>
      <c r="G35" s="454">
        <v>3</v>
      </c>
      <c r="H35" s="436">
        <v>825568</v>
      </c>
      <c r="I35" s="436">
        <v>2476704</v>
      </c>
      <c r="J35" s="257"/>
    </row>
    <row r="36" spans="1:12" ht="15.75" thickBot="1">
      <c r="A36" s="424">
        <v>23</v>
      </c>
      <c r="B36" s="446" t="s">
        <v>94</v>
      </c>
      <c r="C36" s="256">
        <v>630</v>
      </c>
      <c r="D36" s="15"/>
      <c r="E36" s="828" t="s">
        <v>338</v>
      </c>
      <c r="F36" s="15" t="s">
        <v>40</v>
      </c>
      <c r="G36" s="454">
        <v>1</v>
      </c>
      <c r="H36" s="436">
        <v>648523</v>
      </c>
      <c r="I36" s="436">
        <v>648523</v>
      </c>
      <c r="J36" s="257"/>
    </row>
    <row r="37" spans="1:12" ht="15.75" thickBot="1">
      <c r="A37" s="424">
        <v>24</v>
      </c>
      <c r="B37" s="446" t="s">
        <v>95</v>
      </c>
      <c r="C37" s="256">
        <v>630</v>
      </c>
      <c r="D37" s="15"/>
      <c r="E37" s="828" t="s">
        <v>339</v>
      </c>
      <c r="F37" s="15" t="s">
        <v>40</v>
      </c>
      <c r="G37" s="451">
        <v>8.9420000000000002</v>
      </c>
      <c r="H37" s="436">
        <v>574081</v>
      </c>
      <c r="I37" s="436">
        <v>5133432</v>
      </c>
      <c r="J37" s="257"/>
    </row>
    <row r="38" spans="1:12" ht="15.75" thickBot="1">
      <c r="A38" s="424">
        <v>25</v>
      </c>
      <c r="B38" s="446" t="s">
        <v>96</v>
      </c>
      <c r="C38" s="424">
        <v>630</v>
      </c>
      <c r="D38" s="16"/>
      <c r="E38" s="828" t="s">
        <v>340</v>
      </c>
      <c r="F38" s="15" t="s">
        <v>40</v>
      </c>
      <c r="G38" s="451">
        <v>10</v>
      </c>
      <c r="H38" s="436">
        <v>384061</v>
      </c>
      <c r="I38" s="436">
        <v>3840610</v>
      </c>
      <c r="J38" s="248"/>
    </row>
    <row r="39" spans="1:12" s="427" customFormat="1" ht="15.75" thickBot="1">
      <c r="A39" s="424">
        <v>26</v>
      </c>
      <c r="B39" s="445" t="s">
        <v>97</v>
      </c>
      <c r="C39" s="424">
        <v>630</v>
      </c>
      <c r="D39" s="443"/>
      <c r="E39" s="828" t="s">
        <v>341</v>
      </c>
      <c r="F39" s="210" t="s">
        <v>40</v>
      </c>
      <c r="G39" s="451">
        <v>7</v>
      </c>
      <c r="H39" s="435">
        <v>331925</v>
      </c>
      <c r="I39" s="435">
        <v>2323475</v>
      </c>
      <c r="J39" s="426"/>
    </row>
    <row r="40" spans="1:12" s="427" customFormat="1" ht="15.75" thickBot="1">
      <c r="A40" s="424">
        <v>27</v>
      </c>
      <c r="B40" s="445" t="s">
        <v>98</v>
      </c>
      <c r="C40" s="424">
        <v>630</v>
      </c>
      <c r="D40" s="443"/>
      <c r="E40" s="828" t="s">
        <v>342</v>
      </c>
      <c r="F40" s="210" t="s">
        <v>40</v>
      </c>
      <c r="G40" s="451">
        <v>10</v>
      </c>
      <c r="H40" s="435">
        <v>231881</v>
      </c>
      <c r="I40" s="435">
        <v>2318810</v>
      </c>
      <c r="J40" s="426"/>
    </row>
    <row r="41" spans="1:12" s="427" customFormat="1" ht="15.75" thickBot="1">
      <c r="A41" s="424">
        <v>28</v>
      </c>
      <c r="B41" s="445" t="s">
        <v>313</v>
      </c>
      <c r="C41" s="424">
        <v>631</v>
      </c>
      <c r="D41" s="210" t="s">
        <v>166</v>
      </c>
      <c r="E41" s="828" t="s">
        <v>343</v>
      </c>
      <c r="F41" s="210" t="s">
        <v>40</v>
      </c>
      <c r="G41" s="451">
        <v>60</v>
      </c>
      <c r="H41" s="437">
        <v>595382</v>
      </c>
      <c r="I41" s="435">
        <v>35722920</v>
      </c>
      <c r="J41" s="426"/>
    </row>
    <row r="42" spans="1:12" s="427" customFormat="1" ht="15.75" thickBot="1">
      <c r="A42" s="424">
        <v>29</v>
      </c>
      <c r="B42" s="445" t="s">
        <v>117</v>
      </c>
      <c r="C42" s="424">
        <v>640</v>
      </c>
      <c r="D42" s="443"/>
      <c r="E42" s="828" t="s">
        <v>344</v>
      </c>
      <c r="F42" s="210" t="s">
        <v>119</v>
      </c>
      <c r="G42" s="451">
        <v>20</v>
      </c>
      <c r="H42" s="437">
        <v>6004</v>
      </c>
      <c r="I42" s="435">
        <v>120080</v>
      </c>
      <c r="J42" s="426"/>
    </row>
    <row r="43" spans="1:12" s="427" customFormat="1" ht="15.75" thickBot="1">
      <c r="A43" s="424">
        <v>30</v>
      </c>
      <c r="B43" s="445" t="s">
        <v>218</v>
      </c>
      <c r="C43" s="424">
        <v>640</v>
      </c>
      <c r="D43" s="443"/>
      <c r="E43" s="828" t="s">
        <v>345</v>
      </c>
      <c r="F43" s="210" t="s">
        <v>220</v>
      </c>
      <c r="G43" s="451">
        <v>4.9950000000000001</v>
      </c>
      <c r="H43" s="437">
        <v>48491</v>
      </c>
      <c r="I43" s="435">
        <v>242213</v>
      </c>
      <c r="J43" s="426"/>
    </row>
    <row r="44" spans="1:12" s="427" customFormat="1" ht="15.75" thickBot="1">
      <c r="A44" s="424">
        <v>31</v>
      </c>
      <c r="B44" s="445" t="s">
        <v>126</v>
      </c>
      <c r="C44" s="424">
        <v>650</v>
      </c>
      <c r="D44" s="443"/>
      <c r="E44" s="828" t="s">
        <v>346</v>
      </c>
      <c r="F44" s="210" t="s">
        <v>119</v>
      </c>
      <c r="G44" s="451">
        <v>1</v>
      </c>
      <c r="H44" s="437">
        <v>7215</v>
      </c>
      <c r="I44" s="435">
        <v>7215</v>
      </c>
      <c r="J44" s="426"/>
    </row>
    <row r="45" spans="1:12" s="427" customFormat="1" ht="15.75" thickBot="1">
      <c r="A45" s="424">
        <v>32</v>
      </c>
      <c r="B45" s="445" t="s">
        <v>300</v>
      </c>
      <c r="C45" s="424"/>
      <c r="D45" s="443"/>
      <c r="E45" s="828" t="s">
        <v>347</v>
      </c>
      <c r="F45" s="210" t="s">
        <v>220</v>
      </c>
      <c r="G45" s="451">
        <v>9</v>
      </c>
      <c r="H45" s="437">
        <v>412051</v>
      </c>
      <c r="I45" s="435">
        <v>3708459</v>
      </c>
      <c r="J45" s="426"/>
    </row>
    <row r="46" spans="1:12" ht="15.75" thickBot="1">
      <c r="A46" s="424">
        <v>33</v>
      </c>
      <c r="B46" s="446" t="s">
        <v>194</v>
      </c>
      <c r="C46" s="256">
        <v>671</v>
      </c>
      <c r="D46" s="16"/>
      <c r="E46" s="824" t="s">
        <v>317</v>
      </c>
      <c r="F46" s="15" t="s">
        <v>40</v>
      </c>
      <c r="G46" s="451">
        <v>2</v>
      </c>
      <c r="H46" s="437">
        <v>500627</v>
      </c>
      <c r="I46" s="436">
        <v>1001254</v>
      </c>
      <c r="J46" s="248"/>
    </row>
    <row r="47" spans="1:12" ht="15.75" thickBot="1">
      <c r="A47" s="424">
        <v>34</v>
      </c>
      <c r="B47" s="446" t="s">
        <v>197</v>
      </c>
      <c r="C47" s="256">
        <v>673</v>
      </c>
      <c r="D47" s="16"/>
      <c r="E47" s="825" t="s">
        <v>318</v>
      </c>
      <c r="F47" s="15" t="s">
        <v>199</v>
      </c>
      <c r="G47" s="452">
        <v>1</v>
      </c>
      <c r="H47" s="438">
        <v>9114</v>
      </c>
      <c r="I47" s="436">
        <v>9114</v>
      </c>
      <c r="J47" s="248"/>
      <c r="L47" s="18"/>
    </row>
    <row r="48" spans="1:12" ht="15.75" thickBot="1">
      <c r="A48" s="424">
        <v>35</v>
      </c>
      <c r="B48" s="446" t="s">
        <v>201</v>
      </c>
      <c r="C48" s="256">
        <v>673</v>
      </c>
      <c r="D48" s="16"/>
      <c r="E48" s="825" t="s">
        <v>319</v>
      </c>
      <c r="F48" s="15" t="s">
        <v>40</v>
      </c>
      <c r="G48" s="452">
        <v>2</v>
      </c>
      <c r="H48" s="438">
        <v>53346</v>
      </c>
      <c r="I48" s="436">
        <v>106692</v>
      </c>
      <c r="J48" s="248"/>
    </row>
    <row r="49" spans="1:12" ht="15.75" thickBot="1">
      <c r="A49" s="424">
        <v>36</v>
      </c>
      <c r="B49" s="446" t="s">
        <v>236</v>
      </c>
      <c r="C49" s="256">
        <v>681</v>
      </c>
      <c r="D49" s="16"/>
      <c r="E49" s="825" t="s">
        <v>320</v>
      </c>
      <c r="F49" s="15" t="s">
        <v>40</v>
      </c>
      <c r="G49" s="452">
        <v>5</v>
      </c>
      <c r="H49" s="438">
        <v>115888</v>
      </c>
      <c r="I49" s="436">
        <v>579440</v>
      </c>
      <c r="J49" s="248"/>
      <c r="L49" s="18"/>
    </row>
    <row r="50" spans="1:12" ht="15.75" thickBot="1">
      <c r="A50" s="424">
        <v>37</v>
      </c>
      <c r="B50" s="446" t="s">
        <v>242</v>
      </c>
      <c r="C50" s="256">
        <v>682</v>
      </c>
      <c r="D50" s="16"/>
      <c r="E50" s="825" t="s">
        <v>321</v>
      </c>
      <c r="F50" s="15" t="s">
        <v>40</v>
      </c>
      <c r="G50" s="452">
        <v>1</v>
      </c>
      <c r="H50" s="438">
        <v>155012</v>
      </c>
      <c r="I50" s="436">
        <v>155012</v>
      </c>
      <c r="J50" s="248"/>
    </row>
    <row r="51" spans="1:12" ht="15.75" thickBot="1">
      <c r="A51" s="424">
        <v>38</v>
      </c>
      <c r="B51" s="446">
        <v>683</v>
      </c>
      <c r="C51" s="448"/>
      <c r="D51" s="15" t="s">
        <v>209</v>
      </c>
      <c r="E51" s="825" t="s">
        <v>322</v>
      </c>
      <c r="F51" s="15" t="s">
        <v>40</v>
      </c>
      <c r="G51" s="452">
        <v>10</v>
      </c>
      <c r="H51" s="559">
        <v>87202</v>
      </c>
      <c r="I51" s="436">
        <v>872020</v>
      </c>
      <c r="J51" s="248"/>
    </row>
    <row r="52" spans="1:12" ht="15.75" thickBot="1">
      <c r="A52" s="424">
        <v>39</v>
      </c>
      <c r="B52" s="446">
        <v>900</v>
      </c>
      <c r="C52" s="448"/>
      <c r="D52" s="15" t="s">
        <v>213</v>
      </c>
      <c r="E52" s="825" t="s">
        <v>323</v>
      </c>
      <c r="F52" s="15" t="s">
        <v>205</v>
      </c>
      <c r="G52" s="451">
        <v>9.8949999999999996</v>
      </c>
      <c r="H52" s="559">
        <v>963</v>
      </c>
      <c r="I52" s="436">
        <v>9529</v>
      </c>
      <c r="J52" s="442"/>
    </row>
    <row r="53" spans="1:12" s="561" customFormat="1" ht="45.75" thickBot="1">
      <c r="A53" s="550">
        <v>40</v>
      </c>
      <c r="B53" s="447" t="s">
        <v>210</v>
      </c>
      <c r="C53" s="449">
        <v>900</v>
      </c>
      <c r="D53" s="237"/>
      <c r="E53" s="826" t="s">
        <v>324</v>
      </c>
      <c r="F53" s="237" t="s">
        <v>205</v>
      </c>
      <c r="G53" s="453">
        <v>10</v>
      </c>
      <c r="H53" s="558">
        <v>924</v>
      </c>
      <c r="I53" s="553">
        <v>9240</v>
      </c>
      <c r="J53" s="560"/>
      <c r="K53" s="555"/>
    </row>
    <row r="54" spans="1:12" s="555" customFormat="1" ht="30.75" thickBot="1">
      <c r="A54" s="550">
        <v>41</v>
      </c>
      <c r="B54" s="447" t="s">
        <v>210</v>
      </c>
      <c r="C54" s="550">
        <v>900</v>
      </c>
      <c r="D54" s="551" t="s">
        <v>314</v>
      </c>
      <c r="E54" s="826" t="s">
        <v>325</v>
      </c>
      <c r="F54" s="556" t="s">
        <v>205</v>
      </c>
      <c r="G54" s="552">
        <v>50</v>
      </c>
      <c r="H54" s="562">
        <v>924</v>
      </c>
      <c r="I54" s="553">
        <v>46200</v>
      </c>
      <c r="J54" s="554"/>
    </row>
    <row r="55" spans="1:12" ht="15.75" thickBot="1">
      <c r="A55" s="543">
        <v>42</v>
      </c>
      <c r="B55" s="544" t="s">
        <v>211</v>
      </c>
      <c r="C55" s="543">
        <v>900</v>
      </c>
      <c r="D55" s="545"/>
      <c r="E55" s="826" t="s">
        <v>326</v>
      </c>
      <c r="F55" s="546" t="s">
        <v>205</v>
      </c>
      <c r="G55" s="547">
        <v>50</v>
      </c>
      <c r="H55" s="563">
        <v>924</v>
      </c>
      <c r="I55" s="548">
        <v>46200</v>
      </c>
      <c r="J55" s="549"/>
    </row>
    <row r="56" spans="1:12">
      <c r="A56" s="579" t="s">
        <v>245</v>
      </c>
      <c r="B56" s="580"/>
      <c r="C56" s="580"/>
      <c r="D56" s="580"/>
      <c r="E56" s="580"/>
      <c r="F56" s="580"/>
      <c r="G56" s="580"/>
      <c r="H56" s="580"/>
      <c r="I56" s="439">
        <f>SUM(I14:I55)</f>
        <v>69492173</v>
      </c>
      <c r="J56" s="251"/>
    </row>
    <row r="57" spans="1:12">
      <c r="A57" s="581" t="s">
        <v>246</v>
      </c>
      <c r="B57" s="582"/>
      <c r="C57" s="582"/>
      <c r="D57" s="582"/>
      <c r="E57" s="582"/>
      <c r="F57" s="582"/>
      <c r="G57" s="582"/>
      <c r="H57" s="582"/>
      <c r="I57" s="248">
        <v>0.3</v>
      </c>
      <c r="J57" s="248"/>
    </row>
    <row r="58" spans="1:12">
      <c r="A58" s="581" t="s">
        <v>247</v>
      </c>
      <c r="B58" s="582"/>
      <c r="C58" s="582"/>
      <c r="D58" s="582"/>
      <c r="E58" s="582"/>
      <c r="F58" s="582"/>
      <c r="G58" s="582"/>
      <c r="H58" s="582"/>
      <c r="I58" s="248">
        <v>0.05</v>
      </c>
      <c r="J58" s="248"/>
    </row>
    <row r="59" spans="1:12">
      <c r="A59" s="581" t="s">
        <v>249</v>
      </c>
      <c r="B59" s="582"/>
      <c r="C59" s="582"/>
      <c r="D59" s="582"/>
      <c r="E59" s="582"/>
      <c r="F59" s="582"/>
      <c r="G59" s="582"/>
      <c r="H59" s="582"/>
      <c r="I59" s="440">
        <f>ROUND(I56*0.19*I58/(1+I57),0)</f>
        <v>507827</v>
      </c>
      <c r="J59" s="249"/>
    </row>
    <row r="60" spans="1:12" ht="15.75" thickBot="1">
      <c r="A60" s="583" t="s">
        <v>248</v>
      </c>
      <c r="B60" s="584"/>
      <c r="C60" s="584"/>
      <c r="D60" s="584"/>
      <c r="E60" s="584"/>
      <c r="F60" s="584"/>
      <c r="G60" s="584"/>
      <c r="H60" s="584"/>
      <c r="I60" s="441">
        <f>+I56+I59</f>
        <v>70000000</v>
      </c>
      <c r="J60" s="250"/>
    </row>
    <row r="61" spans="1:12">
      <c r="F61" s="1"/>
      <c r="G61" s="1"/>
      <c r="J61" s="18"/>
    </row>
    <row r="62" spans="1:12">
      <c r="F62" s="1"/>
      <c r="G62" s="1"/>
    </row>
    <row r="63" spans="1:12">
      <c r="F63" s="1"/>
      <c r="G63" s="1"/>
    </row>
    <row r="64" spans="1:12">
      <c r="F64" s="1"/>
      <c r="G64" s="1"/>
    </row>
    <row r="65" spans="6:7">
      <c r="F65" s="1"/>
      <c r="G65" s="1"/>
    </row>
    <row r="66" spans="6:7">
      <c r="F66" s="1"/>
      <c r="G66" s="1"/>
    </row>
    <row r="67" spans="6:7">
      <c r="F67" s="1"/>
    </row>
    <row r="68" spans="6:7">
      <c r="F68" s="1"/>
    </row>
  </sheetData>
  <autoFilter ref="A14:I60"/>
  <mergeCells count="20">
    <mergeCell ref="A56:H56"/>
    <mergeCell ref="A57:H57"/>
    <mergeCell ref="A58:H58"/>
    <mergeCell ref="A59:H59"/>
    <mergeCell ref="A60:H60"/>
    <mergeCell ref="H11:H12"/>
    <mergeCell ref="I11:I12"/>
    <mergeCell ref="J11:J12"/>
    <mergeCell ref="A1:J1"/>
    <mergeCell ref="A2:J2"/>
    <mergeCell ref="A4:J4"/>
    <mergeCell ref="A6:J6"/>
    <mergeCell ref="A7:J8"/>
    <mergeCell ref="A9:J9"/>
    <mergeCell ref="A11:A12"/>
    <mergeCell ref="B11:B12"/>
    <mergeCell ref="C11:D11"/>
    <mergeCell ref="E11:E12"/>
    <mergeCell ref="F11:F12"/>
    <mergeCell ref="G11:G12"/>
  </mergeCells>
  <pageMargins left="0.7" right="0.7" top="0.75" bottom="0.75" header="0.3" footer="0.3"/>
  <pageSetup paperSize="14" scale="5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D16" zoomScale="85" zoomScaleNormal="85" workbookViewId="0">
      <selection activeCell="K92" sqref="K92"/>
    </sheetView>
  </sheetViews>
  <sheetFormatPr baseColWidth="10" defaultRowHeight="15"/>
  <cols>
    <col min="1" max="1" width="8.85546875" style="19"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89"/>
      <c r="G11" s="341"/>
      <c r="H11" s="340"/>
      <c r="I11" s="339"/>
      <c r="J11" s="338" t="s">
        <v>29</v>
      </c>
      <c r="K11" s="337"/>
      <c r="L11" s="489"/>
      <c r="M11" s="489"/>
      <c r="N11" s="336"/>
    </row>
    <row r="12" spans="2:14" ht="15.75" thickBot="1">
      <c r="B12" s="335"/>
      <c r="C12" s="334"/>
      <c r="D12" s="490"/>
      <c r="E12" s="490"/>
      <c r="F12" s="490"/>
      <c r="G12" s="490"/>
      <c r="H12" s="334"/>
      <c r="I12" s="490"/>
      <c r="J12" s="334"/>
      <c r="K12" s="490"/>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91"/>
      <c r="E25" s="491"/>
      <c r="F25" s="627" t="s">
        <v>278</v>
      </c>
      <c r="G25" s="628"/>
      <c r="H25" s="628"/>
      <c r="I25" s="491" t="s">
        <v>277</v>
      </c>
      <c r="J25" s="491" t="s">
        <v>276</v>
      </c>
      <c r="K25" s="326"/>
      <c r="L25" s="491"/>
      <c r="M25" s="491"/>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151</v>
      </c>
      <c r="C31" s="212" t="s">
        <v>143</v>
      </c>
      <c r="D31" s="213"/>
      <c r="E31" s="213"/>
      <c r="F31" s="213"/>
      <c r="G31" s="213"/>
      <c r="H31" s="213"/>
      <c r="I31" s="213"/>
      <c r="J31" s="214"/>
      <c r="K31" s="322"/>
      <c r="L31" s="321" t="s">
        <v>40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9" t="s">
        <v>144</v>
      </c>
      <c r="B36" s="621" t="str">
        <f>VLOOKUP(A36,[51]EQUIPOS!A6:D154,3,FALSE)</f>
        <v>Retroexcavadora sobre oruga, potencia 138 HP, balde de 1,5 m3.</v>
      </c>
      <c r="C36" s="622"/>
      <c r="D36" s="622"/>
      <c r="E36" s="622"/>
      <c r="F36" s="622"/>
      <c r="G36" s="622"/>
      <c r="H36" s="623"/>
      <c r="I36" s="304"/>
      <c r="J36" s="307"/>
      <c r="K36" s="319">
        <f>VLOOKUP(A36,[51]EQUIPOS!A6:D161,4,FALSE)</f>
        <v>196612.5</v>
      </c>
      <c r="L36" s="318"/>
      <c r="M36" s="317">
        <v>2.5</v>
      </c>
      <c r="N36" s="316">
        <f>K36/M36</f>
        <v>78645</v>
      </c>
    </row>
    <row r="37" spans="1:14">
      <c r="A37" s="19" t="s">
        <v>145</v>
      </c>
      <c r="B37" s="621" t="str">
        <f>VLOOKUP(A37,[51]EQUIPOS!A7:D154,3,FALSE)</f>
        <v>Compresor 120 HP, con martillo.</v>
      </c>
      <c r="C37" s="622"/>
      <c r="D37" s="622"/>
      <c r="E37" s="622"/>
      <c r="F37" s="622"/>
      <c r="G37" s="622"/>
      <c r="H37" s="623"/>
      <c r="I37" s="304"/>
      <c r="J37" s="307"/>
      <c r="K37" s="319">
        <f>VLOOKUP(A37,[51]EQUIPOS!A7:D162,4,FALSE)</f>
        <v>83634.650127971676</v>
      </c>
      <c r="L37" s="318"/>
      <c r="M37" s="317">
        <v>2.5</v>
      </c>
      <c r="N37" s="316">
        <f>K37/M37</f>
        <v>33453.860051188669</v>
      </c>
    </row>
    <row r="38" spans="1:14">
      <c r="A38" s="19" t="s">
        <v>130</v>
      </c>
      <c r="B38" s="621" t="str">
        <f>VLOOKUP(A38,[51]EQUIPOS!A8:D154,3,FALSE)</f>
        <v xml:space="preserve">Equipo de oxicorte, Capacidad de corte: hasta 6´´ (152mm) </v>
      </c>
      <c r="C38" s="622"/>
      <c r="D38" s="622"/>
      <c r="E38" s="622"/>
      <c r="F38" s="622"/>
      <c r="G38" s="622"/>
      <c r="H38" s="623"/>
      <c r="I38" s="304"/>
      <c r="J38" s="307"/>
      <c r="K38" s="319">
        <f>VLOOKUP(A38,[51]EQUIPOS!A8:D163,4,FALSE)</f>
        <v>8896.7364572808765</v>
      </c>
      <c r="L38" s="318"/>
      <c r="M38" s="317">
        <v>2.5</v>
      </c>
      <c r="N38" s="316">
        <f>K38/M38</f>
        <v>3558.6945829123506</v>
      </c>
    </row>
    <row r="39" spans="1:14">
      <c r="B39" s="621"/>
      <c r="C39" s="622"/>
      <c r="D39" s="622"/>
      <c r="E39" s="622"/>
      <c r="F39" s="622"/>
      <c r="G39" s="622"/>
      <c r="H39" s="623"/>
      <c r="I39" s="646"/>
      <c r="J39" s="647"/>
      <c r="K39" s="314"/>
      <c r="L39" s="648"/>
      <c r="M39" s="649"/>
      <c r="N39" s="315"/>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t="s">
        <v>48</v>
      </c>
      <c r="C42" s="622"/>
      <c r="D42" s="622"/>
      <c r="E42" s="622"/>
      <c r="F42" s="622"/>
      <c r="G42" s="622"/>
      <c r="H42" s="623"/>
      <c r="I42" s="653"/>
      <c r="J42" s="654"/>
      <c r="K42" s="122"/>
      <c r="L42" s="655">
        <v>0.02</v>
      </c>
      <c r="M42" s="656"/>
      <c r="N42" s="123">
        <f>N76*L42</f>
        <v>181.97019333333333</v>
      </c>
    </row>
    <row r="43" spans="1:14" ht="15.75" thickBot="1">
      <c r="B43" s="657" t="s">
        <v>49</v>
      </c>
      <c r="C43" s="658"/>
      <c r="D43" s="658"/>
      <c r="E43" s="658"/>
      <c r="F43" s="658"/>
      <c r="G43" s="658"/>
      <c r="H43" s="658"/>
      <c r="I43" s="658"/>
      <c r="J43" s="658"/>
      <c r="K43" s="658"/>
      <c r="L43" s="658"/>
      <c r="M43" s="659"/>
      <c r="N43" s="180">
        <f>SUM(N36:N42)</f>
        <v>115839.52482743435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94" t="s">
        <v>8</v>
      </c>
      <c r="K47" s="133" t="s">
        <v>9</v>
      </c>
      <c r="L47" s="645" t="s">
        <v>51</v>
      </c>
      <c r="M47" s="644"/>
      <c r="N47" s="134" t="s">
        <v>45</v>
      </c>
    </row>
    <row r="48" spans="1:14">
      <c r="B48" s="136"/>
      <c r="C48" s="308"/>
      <c r="D48" s="308"/>
      <c r="E48" s="308"/>
      <c r="F48" s="308"/>
      <c r="G48" s="308"/>
      <c r="H48" s="308"/>
      <c r="I48" s="307"/>
      <c r="J48" s="306"/>
      <c r="K48" s="305"/>
      <c r="L48" s="304"/>
      <c r="M48" s="303"/>
      <c r="N48" s="302"/>
    </row>
    <row r="49" spans="1:14">
      <c r="B49" s="136"/>
      <c r="C49" s="308"/>
      <c r="D49" s="308"/>
      <c r="E49" s="308"/>
      <c r="F49" s="308"/>
      <c r="G49" s="308"/>
      <c r="H49" s="308"/>
      <c r="I49" s="307"/>
      <c r="J49" s="306"/>
      <c r="K49" s="305"/>
      <c r="L49" s="304"/>
      <c r="M49" s="303"/>
      <c r="N49" s="302"/>
    </row>
    <row r="50" spans="1:14">
      <c r="B50" s="136"/>
      <c r="C50" s="308"/>
      <c r="D50" s="308"/>
      <c r="E50" s="308"/>
      <c r="F50" s="308"/>
      <c r="G50" s="308"/>
      <c r="H50" s="308"/>
      <c r="I50" s="307"/>
      <c r="J50" s="306"/>
      <c r="K50" s="305"/>
      <c r="L50" s="304"/>
      <c r="M50" s="303"/>
      <c r="N50" s="302"/>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01"/>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92" t="s">
        <v>57</v>
      </c>
      <c r="C58" s="493"/>
      <c r="D58" s="493"/>
      <c r="E58" s="493"/>
      <c r="F58" s="493"/>
      <c r="G58" s="493"/>
      <c r="H58" s="152" t="s">
        <v>8</v>
      </c>
      <c r="I58" s="153" t="s">
        <v>58</v>
      </c>
      <c r="J58" s="154" t="s">
        <v>59</v>
      </c>
      <c r="K58" s="152" t="s">
        <v>60</v>
      </c>
      <c r="L58" s="666" t="s">
        <v>61</v>
      </c>
      <c r="M58" s="667"/>
      <c r="N58" s="155" t="s">
        <v>45</v>
      </c>
    </row>
    <row r="59" spans="1:14">
      <c r="A59" s="19" t="s">
        <v>146</v>
      </c>
      <c r="B59" s="5" t="str">
        <f>VLOOKUP(A59,[51]TRANSPORTE!A5:D94,3,FALSE)</f>
        <v>Transporte de material de demolición</v>
      </c>
      <c r="C59" s="496"/>
      <c r="D59" s="496"/>
      <c r="E59" s="496"/>
      <c r="F59" s="496"/>
      <c r="G59" s="496"/>
      <c r="H59" s="507" t="str">
        <f>VLOOKUP(A59,[51]TRANSPORTE!A6:D120,2,FALSE)</f>
        <v>m3k</v>
      </c>
      <c r="I59" s="292">
        <v>1.4</v>
      </c>
      <c r="J59" s="300">
        <v>1</v>
      </c>
      <c r="K59" s="292">
        <f>I59*J59</f>
        <v>1.4</v>
      </c>
      <c r="L59" s="668">
        <f>'[51]900.2'!N78</f>
        <v>710.90548834127685</v>
      </c>
      <c r="M59" s="669"/>
      <c r="N59" s="299">
        <f>K59*L59</f>
        <v>995.26768367778755</v>
      </c>
    </row>
    <row r="60" spans="1:14">
      <c r="B60" s="5"/>
      <c r="C60" s="511"/>
      <c r="D60" s="511"/>
      <c r="E60" s="511"/>
      <c r="F60" s="511"/>
      <c r="G60" s="511"/>
      <c r="H60" s="512"/>
      <c r="I60" s="292"/>
      <c r="J60" s="292"/>
      <c r="K60" s="292"/>
      <c r="L60" s="513"/>
      <c r="M60" s="514"/>
      <c r="N60" s="298"/>
    </row>
    <row r="61" spans="1:14">
      <c r="B61" s="5"/>
      <c r="C61" s="511"/>
      <c r="D61" s="511"/>
      <c r="E61" s="511"/>
      <c r="F61" s="511"/>
      <c r="G61" s="511"/>
      <c r="H61" s="512"/>
      <c r="I61" s="292"/>
      <c r="J61" s="292"/>
      <c r="K61" s="292"/>
      <c r="L61" s="513"/>
      <c r="M61" s="514"/>
      <c r="N61" s="298"/>
    </row>
    <row r="62" spans="1:14">
      <c r="B62" s="5"/>
      <c r="C62" s="511"/>
      <c r="D62" s="511"/>
      <c r="E62" s="511"/>
      <c r="F62" s="511"/>
      <c r="G62" s="511"/>
      <c r="H62" s="512"/>
      <c r="I62" s="292"/>
      <c r="J62" s="292"/>
      <c r="K62" s="292"/>
      <c r="L62" s="513"/>
      <c r="M62" s="514"/>
      <c r="N62" s="298"/>
    </row>
    <row r="63" spans="1:14">
      <c r="B63" s="5"/>
      <c r="C63" s="511"/>
      <c r="D63" s="511"/>
      <c r="E63" s="511"/>
      <c r="F63" s="511"/>
      <c r="G63" s="511"/>
      <c r="H63" s="512"/>
      <c r="I63" s="292"/>
      <c r="J63" s="292"/>
      <c r="K63" s="292"/>
      <c r="L63" s="513"/>
      <c r="M63" s="514"/>
      <c r="N63" s="298"/>
    </row>
    <row r="64" spans="1:14" ht="15.75" thickBot="1">
      <c r="B64" s="498"/>
      <c r="C64" s="499"/>
      <c r="D64" s="499"/>
      <c r="E64" s="499"/>
      <c r="F64" s="499"/>
      <c r="G64" s="499"/>
      <c r="H64" s="166"/>
      <c r="I64" s="146"/>
      <c r="J64" s="146"/>
      <c r="K64" s="146"/>
      <c r="L64" s="670"/>
      <c r="M64" s="671"/>
      <c r="N64" s="224"/>
    </row>
    <row r="65" spans="1:15" ht="15.75" thickBot="1">
      <c r="B65" s="672" t="s">
        <v>49</v>
      </c>
      <c r="C65" s="660"/>
      <c r="D65" s="660"/>
      <c r="E65" s="660"/>
      <c r="F65" s="660"/>
      <c r="G65" s="660"/>
      <c r="H65" s="660"/>
      <c r="I65" s="660"/>
      <c r="J65" s="660"/>
      <c r="K65" s="660"/>
      <c r="L65" s="660"/>
      <c r="M65" s="661"/>
      <c r="N65" s="168">
        <f>N59+N60+N61+N62+N63</f>
        <v>995.26768367778755</v>
      </c>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150</v>
      </c>
      <c r="B70" s="510" t="str">
        <f>VLOOKUP(A70,'[51]MANO DE OBRA'!A8:D68,3,FALSE)</f>
        <v>Obrero (2)</v>
      </c>
      <c r="C70" s="511"/>
      <c r="D70" s="511"/>
      <c r="E70" s="511"/>
      <c r="F70" s="511"/>
      <c r="G70" s="511"/>
      <c r="H70" s="511"/>
      <c r="I70" s="296">
        <f>K70/J70*100</f>
        <v>49181.133333333331</v>
      </c>
      <c r="J70" s="295">
        <v>185</v>
      </c>
      <c r="K70" s="294">
        <f>VLOOKUP(A70,'[51]MANO DE OBRA'!A8:D99,4,FALSE)</f>
        <v>90985.096666666665</v>
      </c>
      <c r="L70" s="174"/>
      <c r="M70" s="297">
        <v>20</v>
      </c>
      <c r="N70" s="288">
        <f>K70/M70</f>
        <v>4549.2548333333334</v>
      </c>
      <c r="O70" s="176"/>
    </row>
    <row r="71" spans="1:15">
      <c r="A71" s="19" t="s">
        <v>93</v>
      </c>
      <c r="B71" s="510" t="str">
        <f>VLOOKUP(A71,'[51]MANO DE OBRA'!A8:D69,3,FALSE)</f>
        <v>Oficial</v>
      </c>
      <c r="C71" s="511"/>
      <c r="D71" s="511"/>
      <c r="E71" s="511"/>
      <c r="F71" s="511"/>
      <c r="G71" s="511"/>
      <c r="H71" s="511"/>
      <c r="I71" s="296">
        <f>K71/J71*100</f>
        <v>49181.133333333331</v>
      </c>
      <c r="J71" s="295">
        <v>185</v>
      </c>
      <c r="K71" s="294">
        <f>VLOOKUP(A71,'[51]MANO DE OBRA'!A8:D100,4,FALSE)</f>
        <v>90985.096666666665</v>
      </c>
      <c r="L71" s="174"/>
      <c r="M71" s="293">
        <v>20</v>
      </c>
      <c r="N71" s="288">
        <f>K71/M71</f>
        <v>4549.2548333333334</v>
      </c>
    </row>
    <row r="72" spans="1:15">
      <c r="B72" s="510"/>
      <c r="C72" s="511"/>
      <c r="D72" s="511"/>
      <c r="E72" s="511"/>
      <c r="F72" s="511"/>
      <c r="G72" s="511"/>
      <c r="H72" s="511"/>
      <c r="I72" s="292"/>
      <c r="J72" s="291"/>
      <c r="K72" s="290"/>
      <c r="L72" s="174"/>
      <c r="M72" s="289"/>
      <c r="N72" s="288"/>
    </row>
    <row r="73" spans="1:15">
      <c r="B73" s="510"/>
      <c r="C73" s="511"/>
      <c r="D73" s="511"/>
      <c r="E73" s="511"/>
      <c r="F73" s="511"/>
      <c r="G73" s="511"/>
      <c r="H73" s="511"/>
      <c r="I73" s="292"/>
      <c r="J73" s="291"/>
      <c r="K73" s="290"/>
      <c r="L73" s="497"/>
      <c r="M73" s="289"/>
      <c r="N73" s="288"/>
    </row>
    <row r="74" spans="1:15">
      <c r="B74" s="510"/>
      <c r="C74" s="511"/>
      <c r="D74" s="511"/>
      <c r="E74" s="511"/>
      <c r="F74" s="511"/>
      <c r="G74" s="511"/>
      <c r="H74" s="511"/>
      <c r="I74" s="292"/>
      <c r="J74" s="291"/>
      <c r="K74" s="290"/>
      <c r="L74" s="497"/>
      <c r="M74" s="289"/>
      <c r="N74" s="288"/>
    </row>
    <row r="75" spans="1:15" ht="15.75" thickBot="1">
      <c r="B75" s="677"/>
      <c r="C75" s="678"/>
      <c r="D75" s="678"/>
      <c r="E75" s="678"/>
      <c r="F75" s="678"/>
      <c r="G75" s="678"/>
      <c r="H75" s="678"/>
      <c r="I75" s="146"/>
      <c r="J75" s="146"/>
      <c r="K75" s="146"/>
      <c r="L75" s="679"/>
      <c r="M75" s="679"/>
      <c r="N75" s="230"/>
    </row>
    <row r="76" spans="1:15" ht="15.75" thickBot="1">
      <c r="B76" s="657" t="s">
        <v>49</v>
      </c>
      <c r="C76" s="658"/>
      <c r="D76" s="658"/>
      <c r="E76" s="658"/>
      <c r="F76" s="658"/>
      <c r="G76" s="658"/>
      <c r="H76" s="658"/>
      <c r="I76" s="660"/>
      <c r="J76" s="660"/>
      <c r="K76" s="660"/>
      <c r="L76" s="660"/>
      <c r="M76" s="661"/>
      <c r="N76" s="287">
        <f>SUM(N70:N75)</f>
        <v>9098.5096666666668</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125933.30217777879</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93"/>
      <c r="J82" s="500"/>
      <c r="K82" s="286" t="s">
        <v>74</v>
      </c>
      <c r="L82" s="684" t="s">
        <v>75</v>
      </c>
      <c r="M82" s="685"/>
      <c r="N82" s="285"/>
    </row>
    <row r="83" spans="1:14">
      <c r="B83" s="686" t="s">
        <v>76</v>
      </c>
      <c r="C83" s="687"/>
      <c r="D83" s="687"/>
      <c r="E83" s="687"/>
      <c r="F83" s="687"/>
      <c r="G83" s="687"/>
      <c r="H83" s="687"/>
      <c r="I83" s="429"/>
      <c r="J83" s="186"/>
      <c r="K83" s="284">
        <v>0.2</v>
      </c>
      <c r="L83" s="688">
        <f>N78*K83</f>
        <v>25186.660435555761</v>
      </c>
      <c r="M83" s="689"/>
      <c r="N83" s="430"/>
    </row>
    <row r="84" spans="1:14">
      <c r="B84" s="188" t="s">
        <v>77</v>
      </c>
      <c r="C84" s="189"/>
      <c r="D84" s="189"/>
      <c r="E84" s="189"/>
      <c r="F84" s="189"/>
      <c r="G84" s="189"/>
      <c r="H84" s="189"/>
      <c r="I84" s="429"/>
      <c r="J84" s="186"/>
      <c r="K84" s="284">
        <v>0.05</v>
      </c>
      <c r="L84" s="688">
        <f>N78*K84</f>
        <v>6296.6651088889403</v>
      </c>
      <c r="M84" s="689"/>
      <c r="N84" s="430"/>
    </row>
    <row r="85" spans="1:14" ht="15.75" thickBot="1">
      <c r="B85" s="190" t="s">
        <v>78</v>
      </c>
      <c r="C85" s="191"/>
      <c r="D85" s="191"/>
      <c r="E85" s="191"/>
      <c r="F85" s="191"/>
      <c r="G85" s="191"/>
      <c r="H85" s="191"/>
      <c r="I85" s="431"/>
      <c r="J85" s="193"/>
      <c r="K85" s="283">
        <v>0.05</v>
      </c>
      <c r="L85" s="690">
        <f>N78*K85</f>
        <v>6296.6651088889403</v>
      </c>
      <c r="M85" s="691"/>
      <c r="N85" s="430"/>
    </row>
    <row r="86" spans="1:14" ht="15.75" thickBot="1">
      <c r="B86" s="657" t="s">
        <v>49</v>
      </c>
      <c r="C86" s="658"/>
      <c r="D86" s="658"/>
      <c r="E86" s="658"/>
      <c r="F86" s="658"/>
      <c r="G86" s="658"/>
      <c r="H86" s="658"/>
      <c r="I86" s="658"/>
      <c r="J86" s="658"/>
      <c r="K86" s="658"/>
      <c r="L86" s="658"/>
      <c r="M86" s="659"/>
      <c r="N86" s="194">
        <f>L83+L84+L85</f>
        <v>37779.99065333364</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163713</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0"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501"/>
      <c r="C109" s="502"/>
      <c r="D109" s="502"/>
      <c r="E109" s="502"/>
      <c r="F109" s="502"/>
      <c r="G109" s="502"/>
      <c r="H109" s="502"/>
      <c r="I109" s="502"/>
      <c r="J109" s="502"/>
      <c r="K109" s="502"/>
      <c r="L109" s="502"/>
      <c r="M109" s="502"/>
      <c r="N109" s="503"/>
    </row>
    <row r="110" spans="2:14">
      <c r="B110" s="501"/>
      <c r="C110" s="502"/>
      <c r="D110" s="502"/>
      <c r="E110" s="502"/>
      <c r="F110" s="502"/>
      <c r="G110" s="502"/>
      <c r="H110" s="502"/>
      <c r="I110" s="502"/>
      <c r="J110" s="502"/>
      <c r="K110" s="502"/>
      <c r="L110" s="502"/>
      <c r="M110" s="502"/>
      <c r="N110" s="503"/>
    </row>
    <row r="111" spans="2:14">
      <c r="B111" s="501"/>
      <c r="C111" s="502"/>
      <c r="D111" s="502"/>
      <c r="E111" s="502"/>
      <c r="F111" s="502"/>
      <c r="G111" s="502"/>
      <c r="H111" s="502"/>
      <c r="I111" s="502"/>
      <c r="J111" s="502"/>
      <c r="K111" s="502"/>
      <c r="L111" s="502"/>
      <c r="M111" s="502"/>
      <c r="N111" s="503"/>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1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166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E73" zoomScale="78" zoomScaleNormal="78" workbookViewId="0">
      <selection activeCell="N89" sqref="N89"/>
    </sheetView>
  </sheetViews>
  <sheetFormatPr baseColWidth="10" defaultRowHeight="15"/>
  <cols>
    <col min="1" max="1" width="8.85546875" style="19"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222</v>
      </c>
      <c r="C31" s="212" t="s">
        <v>223</v>
      </c>
      <c r="D31" s="213"/>
      <c r="E31" s="213"/>
      <c r="F31" s="213"/>
      <c r="G31" s="213"/>
      <c r="H31" s="213"/>
      <c r="I31" s="213"/>
      <c r="J31" s="214"/>
      <c r="K31" s="322"/>
      <c r="L31" s="321" t="s">
        <v>220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35" t="s">
        <v>224</v>
      </c>
      <c r="B36" s="621" t="str">
        <f>VLOOKUP(A36,[52]EQUIPOS!A6:D154,3,FALSE)</f>
        <v>Retroexcavadora, Potencia en el Volante 78 HP 2200 RPM</v>
      </c>
      <c r="C36" s="622"/>
      <c r="D36" s="622"/>
      <c r="E36" s="622"/>
      <c r="F36" s="622"/>
      <c r="G36" s="622"/>
      <c r="H36" s="623"/>
      <c r="I36" s="304"/>
      <c r="J36" s="307"/>
      <c r="K36" s="319">
        <f>VLOOKUP(A36,[52]EQUIPOS!A6:D161,4,FALSE)</f>
        <v>114510.62242348018</v>
      </c>
      <c r="L36" s="318"/>
      <c r="M36" s="317">
        <v>4</v>
      </c>
      <c r="N36" s="316">
        <f>K36/M36</f>
        <v>28627.655605870044</v>
      </c>
    </row>
    <row r="37" spans="1:14">
      <c r="A37" s="135"/>
      <c r="B37" s="621"/>
      <c r="C37" s="622"/>
      <c r="D37" s="622"/>
      <c r="E37" s="622"/>
      <c r="F37" s="622"/>
      <c r="G37" s="622"/>
      <c r="H37" s="623"/>
      <c r="I37" s="304"/>
      <c r="J37" s="307"/>
      <c r="K37" s="319"/>
      <c r="L37" s="318"/>
      <c r="M37" s="317"/>
      <c r="N37" s="316"/>
    </row>
    <row r="38" spans="1:14">
      <c r="B38" s="621"/>
      <c r="C38" s="622"/>
      <c r="D38" s="622"/>
      <c r="E38" s="622"/>
      <c r="F38" s="622"/>
      <c r="G38" s="622"/>
      <c r="H38" s="623"/>
      <c r="I38" s="304"/>
      <c r="J38" s="307"/>
      <c r="K38" s="319"/>
      <c r="L38" s="318"/>
      <c r="M38" s="317"/>
      <c r="N38" s="316"/>
    </row>
    <row r="39" spans="1:14">
      <c r="B39" s="621"/>
      <c r="C39" s="622"/>
      <c r="D39" s="622"/>
      <c r="E39" s="622"/>
      <c r="F39" s="622"/>
      <c r="G39" s="622"/>
      <c r="H39" s="623"/>
      <c r="I39" s="646"/>
      <c r="J39" s="647"/>
      <c r="K39" s="314"/>
      <c r="L39" s="648"/>
      <c r="M39" s="649"/>
      <c r="N39" s="315"/>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t="s">
        <v>48</v>
      </c>
      <c r="C42" s="622"/>
      <c r="D42" s="622"/>
      <c r="E42" s="622"/>
      <c r="F42" s="622"/>
      <c r="G42" s="622"/>
      <c r="H42" s="623"/>
      <c r="I42" s="653"/>
      <c r="J42" s="654"/>
      <c r="K42" s="122"/>
      <c r="L42" s="655">
        <v>0.02</v>
      </c>
      <c r="M42" s="656"/>
      <c r="N42" s="123">
        <f>N76*L42</f>
        <v>56.865685416666665</v>
      </c>
    </row>
    <row r="43" spans="1:14" ht="15.75" thickBot="1">
      <c r="B43" s="657" t="s">
        <v>49</v>
      </c>
      <c r="C43" s="658"/>
      <c r="D43" s="658"/>
      <c r="E43" s="658"/>
      <c r="F43" s="658"/>
      <c r="G43" s="658"/>
      <c r="H43" s="658"/>
      <c r="I43" s="658"/>
      <c r="J43" s="658"/>
      <c r="K43" s="658"/>
      <c r="L43" s="658"/>
      <c r="M43" s="659"/>
      <c r="N43" s="180">
        <f>SUM(N36:N42)</f>
        <v>28684.52129128671</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B48" s="136"/>
      <c r="C48" s="308"/>
      <c r="D48" s="308"/>
      <c r="E48" s="308"/>
      <c r="F48" s="308"/>
      <c r="G48" s="308"/>
      <c r="H48" s="308"/>
      <c r="I48" s="307"/>
      <c r="J48" s="306"/>
      <c r="K48" s="305"/>
      <c r="L48" s="304"/>
      <c r="M48" s="303"/>
      <c r="N48" s="316"/>
    </row>
    <row r="49" spans="1:14">
      <c r="B49" s="136"/>
      <c r="C49" s="308"/>
      <c r="D49" s="308"/>
      <c r="E49" s="308"/>
      <c r="F49" s="308"/>
      <c r="G49" s="308"/>
      <c r="H49" s="308"/>
      <c r="I49" s="307"/>
      <c r="J49" s="306"/>
      <c r="K49" s="305"/>
      <c r="L49" s="304"/>
      <c r="M49" s="303"/>
      <c r="N49" s="302"/>
    </row>
    <row r="50" spans="1:14">
      <c r="B50" s="136"/>
      <c r="C50" s="308"/>
      <c r="D50" s="308"/>
      <c r="E50" s="308"/>
      <c r="F50" s="308"/>
      <c r="G50" s="308"/>
      <c r="H50" s="308"/>
      <c r="I50" s="307"/>
      <c r="J50" s="306"/>
      <c r="K50" s="305"/>
      <c r="L50" s="304"/>
      <c r="M50" s="303"/>
      <c r="N50" s="302"/>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01">
        <f>SUM(N48:N53)</f>
        <v>0</v>
      </c>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A59" s="19" t="s">
        <v>146</v>
      </c>
      <c r="B59" s="5" t="str">
        <f>VLOOKUP(A59,[52]TRANSPORTE!A5:D117,3,FALSE)</f>
        <v>Transporte de material de demolición</v>
      </c>
      <c r="C59" s="461"/>
      <c r="D59" s="461"/>
      <c r="E59" s="461"/>
      <c r="F59" s="461"/>
      <c r="G59" s="461"/>
      <c r="H59" s="480" t="str">
        <f>VLOOKUP(A59,[52]TRANSPORTE!A6:D120,2,FALSE)</f>
        <v>m3k</v>
      </c>
      <c r="I59" s="292">
        <v>3.03</v>
      </c>
      <c r="J59" s="300">
        <v>1</v>
      </c>
      <c r="K59" s="292">
        <f>I59*J59</f>
        <v>3.03</v>
      </c>
      <c r="L59" s="668">
        <f>VLOOKUP(A59,[52]TRANSPORTE!A5:D94,4,FALSE)</f>
        <v>710.90548834127685</v>
      </c>
      <c r="M59" s="669"/>
      <c r="N59" s="299">
        <f>K59*L59</f>
        <v>2154.0436296740686</v>
      </c>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f>N59+N60+N61+N62+N63</f>
        <v>2154.0436296740686</v>
      </c>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150</v>
      </c>
      <c r="B70" s="482" t="str">
        <f>VLOOKUP(A70,'[52]MANO DE OBRA'!A8:D68,3,FALSE)</f>
        <v>Obrero (2)</v>
      </c>
      <c r="C70" s="483"/>
      <c r="D70" s="483"/>
      <c r="E70" s="483"/>
      <c r="F70" s="483"/>
      <c r="G70" s="483"/>
      <c r="H70" s="483"/>
      <c r="I70" s="296">
        <f>K70/J70*100</f>
        <v>49181.133333333331</v>
      </c>
      <c r="J70" s="295">
        <v>185</v>
      </c>
      <c r="K70" s="294">
        <f>VLOOKUP(A70,'[52]MANO DE OBRA'!A8:D99,4,FALSE)</f>
        <v>90985.096666666665</v>
      </c>
      <c r="L70" s="174"/>
      <c r="M70" s="297">
        <v>32</v>
      </c>
      <c r="N70" s="288">
        <f>K70/M70</f>
        <v>2843.2842708333333</v>
      </c>
      <c r="O70" s="176"/>
    </row>
    <row r="71" spans="1:15">
      <c r="B71" s="482"/>
      <c r="C71" s="483"/>
      <c r="D71" s="483"/>
      <c r="E71" s="483"/>
      <c r="F71" s="483"/>
      <c r="G71" s="483"/>
      <c r="H71" s="483"/>
      <c r="I71" s="296"/>
      <c r="J71" s="295"/>
      <c r="K71" s="294"/>
      <c r="L71" s="174"/>
      <c r="M71" s="293"/>
      <c r="N71" s="288"/>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30"/>
    </row>
    <row r="76" spans="1:15" ht="15.75" thickBot="1">
      <c r="B76" s="672" t="s">
        <v>49</v>
      </c>
      <c r="C76" s="660"/>
      <c r="D76" s="660"/>
      <c r="E76" s="660"/>
      <c r="F76" s="660"/>
      <c r="G76" s="660"/>
      <c r="H76" s="660"/>
      <c r="I76" s="660"/>
      <c r="J76" s="660"/>
      <c r="K76" s="660"/>
      <c r="L76" s="660"/>
      <c r="M76" s="661"/>
      <c r="N76" s="287">
        <f>SUM(N70:N75)</f>
        <v>2843.2842708333333</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33681.849191794114</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6736.3698383588235</v>
      </c>
      <c r="M83" s="689"/>
      <c r="N83" s="430"/>
    </row>
    <row r="84" spans="1:14">
      <c r="B84" s="188" t="s">
        <v>77</v>
      </c>
      <c r="C84" s="189"/>
      <c r="D84" s="189"/>
      <c r="E84" s="189"/>
      <c r="F84" s="189"/>
      <c r="G84" s="189"/>
      <c r="H84" s="189"/>
      <c r="I84" s="429"/>
      <c r="J84" s="186"/>
      <c r="K84" s="284">
        <v>0.05</v>
      </c>
      <c r="L84" s="688">
        <f>N78*K84</f>
        <v>1684.0924595897059</v>
      </c>
      <c r="M84" s="689"/>
      <c r="N84" s="430"/>
    </row>
    <row r="85" spans="1:14" ht="15.75" thickBot="1">
      <c r="B85" s="190" t="s">
        <v>78</v>
      </c>
      <c r="C85" s="191"/>
      <c r="D85" s="191"/>
      <c r="E85" s="191"/>
      <c r="F85" s="191"/>
      <c r="G85" s="191"/>
      <c r="H85" s="191"/>
      <c r="I85" s="431"/>
      <c r="J85" s="193"/>
      <c r="K85" s="283">
        <v>0.05</v>
      </c>
      <c r="L85" s="690">
        <f>N78*K85</f>
        <v>1684.0924595897059</v>
      </c>
      <c r="M85" s="691"/>
      <c r="N85" s="430"/>
    </row>
    <row r="86" spans="1:14" ht="15.75" thickBot="1">
      <c r="B86" s="657" t="s">
        <v>49</v>
      </c>
      <c r="C86" s="658"/>
      <c r="D86" s="658"/>
      <c r="E86" s="658"/>
      <c r="F86" s="658"/>
      <c r="G86" s="658"/>
      <c r="H86" s="658"/>
      <c r="I86" s="658"/>
      <c r="J86" s="658"/>
      <c r="K86" s="658"/>
      <c r="L86" s="658"/>
      <c r="M86" s="659"/>
      <c r="N86" s="194">
        <f>L83+L84+L85</f>
        <v>10104.554757538233</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43786</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1.5"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458"/>
      <c r="C111" s="459"/>
      <c r="D111" s="459"/>
      <c r="E111" s="459"/>
      <c r="F111" s="459"/>
      <c r="G111" s="459"/>
      <c r="H111" s="459"/>
      <c r="I111" s="459"/>
      <c r="J111" s="459"/>
      <c r="K111" s="459"/>
      <c r="L111" s="459"/>
      <c r="M111" s="459"/>
      <c r="N111" s="460"/>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86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8657"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E74" zoomScale="70" zoomScaleNormal="70" workbookViewId="0">
      <selection activeCell="N89" sqref="N89"/>
    </sheetView>
  </sheetViews>
  <sheetFormatPr baseColWidth="10" defaultRowHeight="15"/>
  <cols>
    <col min="1" max="1" width="8.85546875" style="19"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225</v>
      </c>
      <c r="C31" s="212" t="s">
        <v>226</v>
      </c>
      <c r="D31" s="213"/>
      <c r="E31" s="213"/>
      <c r="F31" s="213"/>
      <c r="G31" s="213"/>
      <c r="H31" s="213"/>
      <c r="I31" s="213"/>
      <c r="J31" s="214"/>
      <c r="K31" s="322"/>
      <c r="L31" s="321" t="s">
        <v>220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35"/>
      <c r="B36" s="621"/>
      <c r="C36" s="622"/>
      <c r="D36" s="622"/>
      <c r="E36" s="622"/>
      <c r="F36" s="622"/>
      <c r="G36" s="622"/>
      <c r="H36" s="623"/>
      <c r="I36" s="304"/>
      <c r="J36" s="307"/>
      <c r="K36" s="319"/>
      <c r="L36" s="318"/>
      <c r="M36" s="317"/>
      <c r="N36" s="316"/>
    </row>
    <row r="37" spans="1:14">
      <c r="A37" s="135"/>
      <c r="B37" s="621"/>
      <c r="C37" s="622"/>
      <c r="D37" s="622"/>
      <c r="E37" s="622"/>
      <c r="F37" s="622"/>
      <c r="G37" s="622"/>
      <c r="H37" s="623"/>
      <c r="I37" s="304"/>
      <c r="J37" s="307"/>
      <c r="K37" s="319"/>
      <c r="L37" s="318"/>
      <c r="M37" s="317"/>
      <c r="N37" s="316"/>
    </row>
    <row r="38" spans="1:14">
      <c r="B38" s="621"/>
      <c r="C38" s="622"/>
      <c r="D38" s="622"/>
      <c r="E38" s="622"/>
      <c r="F38" s="622"/>
      <c r="G38" s="622"/>
      <c r="H38" s="623"/>
      <c r="I38" s="304"/>
      <c r="J38" s="307"/>
      <c r="K38" s="319"/>
      <c r="L38" s="318"/>
      <c r="M38" s="317"/>
      <c r="N38" s="316"/>
    </row>
    <row r="39" spans="1:14">
      <c r="B39" s="621"/>
      <c r="C39" s="622"/>
      <c r="D39" s="622"/>
      <c r="E39" s="622"/>
      <c r="F39" s="622"/>
      <c r="G39" s="622"/>
      <c r="H39" s="623"/>
      <c r="I39" s="646"/>
      <c r="J39" s="647"/>
      <c r="K39" s="314"/>
      <c r="L39" s="648"/>
      <c r="M39" s="649"/>
      <c r="N39" s="315"/>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t="s">
        <v>48</v>
      </c>
      <c r="C42" s="622"/>
      <c r="D42" s="622"/>
      <c r="E42" s="622"/>
      <c r="F42" s="622"/>
      <c r="G42" s="622"/>
      <c r="H42" s="623"/>
      <c r="I42" s="653"/>
      <c r="J42" s="654"/>
      <c r="K42" s="122"/>
      <c r="L42" s="655">
        <v>0.1</v>
      </c>
      <c r="M42" s="656"/>
      <c r="N42" s="123">
        <f>N76*L42</f>
        <v>50.547275925925931</v>
      </c>
    </row>
    <row r="43" spans="1:14" ht="15.75" thickBot="1">
      <c r="B43" s="657" t="s">
        <v>49</v>
      </c>
      <c r="C43" s="658"/>
      <c r="D43" s="658"/>
      <c r="E43" s="658"/>
      <c r="F43" s="658"/>
      <c r="G43" s="658"/>
      <c r="H43" s="658"/>
      <c r="I43" s="658"/>
      <c r="J43" s="658"/>
      <c r="K43" s="658"/>
      <c r="L43" s="658"/>
      <c r="M43" s="659"/>
      <c r="N43" s="180">
        <f>SUM(N36:N42)</f>
        <v>50.547275925925931</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B48" s="136"/>
      <c r="C48" s="308"/>
      <c r="D48" s="308"/>
      <c r="E48" s="308"/>
      <c r="F48" s="308"/>
      <c r="G48" s="308"/>
      <c r="H48" s="308"/>
      <c r="I48" s="307"/>
      <c r="J48" s="306"/>
      <c r="K48" s="305"/>
      <c r="L48" s="304"/>
      <c r="M48" s="303"/>
      <c r="N48" s="316"/>
    </row>
    <row r="49" spans="1:14">
      <c r="B49" s="136"/>
      <c r="C49" s="308"/>
      <c r="D49" s="308"/>
      <c r="E49" s="308"/>
      <c r="F49" s="308"/>
      <c r="G49" s="308"/>
      <c r="H49" s="308"/>
      <c r="I49" s="307"/>
      <c r="J49" s="306"/>
      <c r="K49" s="305"/>
      <c r="L49" s="304"/>
      <c r="M49" s="303"/>
      <c r="N49" s="302"/>
    </row>
    <row r="50" spans="1:14">
      <c r="B50" s="136"/>
      <c r="C50" s="308"/>
      <c r="D50" s="308"/>
      <c r="E50" s="308"/>
      <c r="F50" s="308"/>
      <c r="G50" s="308"/>
      <c r="H50" s="308"/>
      <c r="I50" s="307"/>
      <c r="J50" s="306"/>
      <c r="K50" s="305"/>
      <c r="L50" s="304"/>
      <c r="M50" s="303"/>
      <c r="N50" s="302"/>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01">
        <f>SUM(N48:N53)</f>
        <v>0</v>
      </c>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A59" s="19" t="s">
        <v>147</v>
      </c>
      <c r="B59" s="5" t="str">
        <f>VLOOKUP(A59,[52]TRANSPORTE!A6:D117,3,FALSE)</f>
        <v xml:space="preserve">Transporte de estructuras metálicas </v>
      </c>
      <c r="C59" s="461"/>
      <c r="D59" s="461"/>
      <c r="E59" s="461"/>
      <c r="F59" s="461"/>
      <c r="G59" s="461"/>
      <c r="H59" s="480" t="s">
        <v>63</v>
      </c>
      <c r="I59" s="292">
        <v>10.25</v>
      </c>
      <c r="J59" s="300">
        <v>1</v>
      </c>
      <c r="K59" s="292">
        <f>I59*J59</f>
        <v>10.25</v>
      </c>
      <c r="L59" s="668">
        <f>VLOOKUP(A59,[52]TRANSPORTE!A6:D117,4,FALSE)</f>
        <v>0.42420225740547401</v>
      </c>
      <c r="M59" s="669"/>
      <c r="N59" s="299">
        <f>K59*L59</f>
        <v>4.3480731384061091</v>
      </c>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f>N59+N60+N61+N62+N63</f>
        <v>4.3480731384061091</v>
      </c>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149</v>
      </c>
      <c r="B70" s="482" t="str">
        <f>VLOOKUP(A70,'[52]MANO DE OBRA'!A8:D68,3,FALSE)</f>
        <v>Obrero (4)</v>
      </c>
      <c r="C70" s="483"/>
      <c r="D70" s="483"/>
      <c r="E70" s="483"/>
      <c r="F70" s="483"/>
      <c r="G70" s="483"/>
      <c r="H70" s="483"/>
      <c r="I70" s="296">
        <f>K70/J70*100</f>
        <v>98362.266666666663</v>
      </c>
      <c r="J70" s="295">
        <v>185</v>
      </c>
      <c r="K70" s="294">
        <f>VLOOKUP(A70,'[52]MANO DE OBRA'!A8:D99,4,FALSE)</f>
        <v>181970.19333333333</v>
      </c>
      <c r="L70" s="174"/>
      <c r="M70" s="297">
        <v>360</v>
      </c>
      <c r="N70" s="288">
        <f>K70/M70</f>
        <v>505.47275925925925</v>
      </c>
      <c r="O70" s="176"/>
    </row>
    <row r="71" spans="1:15">
      <c r="B71" s="482"/>
      <c r="C71" s="483"/>
      <c r="D71" s="483"/>
      <c r="E71" s="483"/>
      <c r="F71" s="483"/>
      <c r="G71" s="483"/>
      <c r="H71" s="483"/>
      <c r="I71" s="296"/>
      <c r="J71" s="295"/>
      <c r="K71" s="294"/>
      <c r="L71" s="174"/>
      <c r="M71" s="293"/>
      <c r="N71" s="288"/>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30"/>
    </row>
    <row r="76" spans="1:15" ht="15.75" thickBot="1">
      <c r="B76" s="657" t="s">
        <v>49</v>
      </c>
      <c r="C76" s="658"/>
      <c r="D76" s="658"/>
      <c r="E76" s="658"/>
      <c r="F76" s="658"/>
      <c r="G76" s="658"/>
      <c r="H76" s="658"/>
      <c r="I76" s="660"/>
      <c r="J76" s="660"/>
      <c r="K76" s="660"/>
      <c r="L76" s="660"/>
      <c r="M76" s="661"/>
      <c r="N76" s="287">
        <f>SUM(N70:N75)</f>
        <v>505.47275925925925</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560.36810832359129</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112.07362166471826</v>
      </c>
      <c r="M83" s="689"/>
      <c r="N83" s="430"/>
    </row>
    <row r="84" spans="1:14">
      <c r="B84" s="188" t="s">
        <v>77</v>
      </c>
      <c r="C84" s="189"/>
      <c r="D84" s="189"/>
      <c r="E84" s="189"/>
      <c r="F84" s="189"/>
      <c r="G84" s="189"/>
      <c r="H84" s="189"/>
      <c r="I84" s="429"/>
      <c r="J84" s="186"/>
      <c r="K84" s="284">
        <v>0.05</v>
      </c>
      <c r="L84" s="688">
        <f>N78*K84</f>
        <v>28.018405416179565</v>
      </c>
      <c r="M84" s="689"/>
      <c r="N84" s="430"/>
    </row>
    <row r="85" spans="1:14" ht="15.75" thickBot="1">
      <c r="B85" s="190" t="s">
        <v>78</v>
      </c>
      <c r="C85" s="191"/>
      <c r="D85" s="191"/>
      <c r="E85" s="191"/>
      <c r="F85" s="191"/>
      <c r="G85" s="191"/>
      <c r="H85" s="191"/>
      <c r="I85" s="431"/>
      <c r="J85" s="193"/>
      <c r="K85" s="283">
        <v>0.05</v>
      </c>
      <c r="L85" s="690">
        <f>N78*K85</f>
        <v>28.018405416179565</v>
      </c>
      <c r="M85" s="691"/>
      <c r="N85" s="430"/>
    </row>
    <row r="86" spans="1:14" ht="15.75" thickBot="1">
      <c r="B86" s="657" t="s">
        <v>49</v>
      </c>
      <c r="C86" s="658"/>
      <c r="D86" s="658"/>
      <c r="E86" s="658"/>
      <c r="F86" s="658"/>
      <c r="G86" s="658"/>
      <c r="H86" s="658"/>
      <c r="I86" s="658"/>
      <c r="J86" s="658"/>
      <c r="K86" s="658"/>
      <c r="L86" s="658"/>
      <c r="M86" s="659"/>
      <c r="N86" s="194">
        <f>L83+L84+L85</f>
        <v>168.1104324970774</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728</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1.5"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458"/>
      <c r="C111" s="459"/>
      <c r="D111" s="459"/>
      <c r="E111" s="459"/>
      <c r="F111" s="459"/>
      <c r="G111" s="459"/>
      <c r="H111" s="459"/>
      <c r="I111" s="459"/>
      <c r="J111" s="459"/>
      <c r="K111" s="459"/>
      <c r="L111" s="459"/>
      <c r="M111" s="459"/>
      <c r="N111" s="460"/>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9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9681"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E73" zoomScale="70" zoomScaleNormal="70" workbookViewId="0">
      <selection activeCell="N89" sqref="N89"/>
    </sheetView>
  </sheetViews>
  <sheetFormatPr baseColWidth="10" defaultRowHeight="15"/>
  <cols>
    <col min="1" max="1" width="8.85546875" style="19"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167</v>
      </c>
      <c r="C31" s="212" t="s">
        <v>168</v>
      </c>
      <c r="D31" s="213"/>
      <c r="E31" s="213"/>
      <c r="F31" s="213"/>
      <c r="G31" s="213"/>
      <c r="H31" s="213"/>
      <c r="I31" s="213"/>
      <c r="J31" s="214"/>
      <c r="K31" s="322"/>
      <c r="L31" s="321" t="s">
        <v>40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35" t="s">
        <v>144</v>
      </c>
      <c r="B36" s="621" t="str">
        <f>VLOOKUP(A36,[52]EQUIPOS!A6:D154,3,FALSE)</f>
        <v>Retroexcavadora sobre oruga, potencia 138 HP, balde de 1,5 m3.</v>
      </c>
      <c r="C36" s="622"/>
      <c r="D36" s="622"/>
      <c r="E36" s="622"/>
      <c r="F36" s="622"/>
      <c r="G36" s="622"/>
      <c r="H36" s="623"/>
      <c r="I36" s="304"/>
      <c r="J36" s="307"/>
      <c r="K36" s="319">
        <f>VLOOKUP(A36,[52]EQUIPOS!A6:D163,4,FALSE)</f>
        <v>196612.5</v>
      </c>
      <c r="L36" s="318"/>
      <c r="M36" s="317">
        <v>66</v>
      </c>
      <c r="N36" s="316">
        <f>K36/M36</f>
        <v>2978.9772727272725</v>
      </c>
    </row>
    <row r="37" spans="1:14">
      <c r="A37" s="135" t="s">
        <v>160</v>
      </c>
      <c r="B37" s="621" t="str">
        <f>VLOOKUP(A37,[52]EQUIPOS!A7:D154,3,FALSE)</f>
        <v xml:space="preserve">Buldozer, Potencia al volante de 140 HP, motor de 2200 RPM, longitud de hoja 4,80m. </v>
      </c>
      <c r="C37" s="622"/>
      <c r="D37" s="622"/>
      <c r="E37" s="622"/>
      <c r="F37" s="622"/>
      <c r="G37" s="622"/>
      <c r="H37" s="623"/>
      <c r="I37" s="304"/>
      <c r="J37" s="307"/>
      <c r="K37" s="319">
        <f>VLOOKUP(A37,[52]EQUIPOS!A7:D164,4,FALSE)</f>
        <v>207847.5</v>
      </c>
      <c r="L37" s="318"/>
      <c r="M37" s="317">
        <v>100</v>
      </c>
      <c r="N37" s="316">
        <f>K37/M37</f>
        <v>2078.4749999999999</v>
      </c>
    </row>
    <row r="38" spans="1:14">
      <c r="B38" s="621"/>
      <c r="C38" s="622"/>
      <c r="D38" s="622"/>
      <c r="E38" s="622"/>
      <c r="F38" s="622"/>
      <c r="G38" s="622"/>
      <c r="H38" s="623"/>
      <c r="I38" s="304"/>
      <c r="J38" s="307"/>
      <c r="K38" s="319"/>
      <c r="L38" s="318"/>
      <c r="M38" s="317"/>
      <c r="N38" s="316"/>
    </row>
    <row r="39" spans="1:14">
      <c r="B39" s="621"/>
      <c r="C39" s="622"/>
      <c r="D39" s="622"/>
      <c r="E39" s="622"/>
      <c r="F39" s="622"/>
      <c r="G39" s="622"/>
      <c r="H39" s="623"/>
      <c r="I39" s="646"/>
      <c r="J39" s="647"/>
      <c r="K39" s="314"/>
      <c r="L39" s="648"/>
      <c r="M39" s="649"/>
      <c r="N39" s="315"/>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t="s">
        <v>48</v>
      </c>
      <c r="C42" s="622"/>
      <c r="D42" s="622"/>
      <c r="E42" s="622"/>
      <c r="F42" s="622"/>
      <c r="G42" s="622"/>
      <c r="H42" s="623"/>
      <c r="I42" s="653"/>
      <c r="J42" s="654"/>
      <c r="K42" s="122"/>
      <c r="L42" s="655">
        <v>0.01</v>
      </c>
      <c r="M42" s="656"/>
      <c r="N42" s="123">
        <f>N76*L42</f>
        <v>0.86160129419191922</v>
      </c>
    </row>
    <row r="43" spans="1:14" ht="15.75" thickBot="1">
      <c r="B43" s="657" t="s">
        <v>49</v>
      </c>
      <c r="C43" s="658"/>
      <c r="D43" s="658"/>
      <c r="E43" s="658"/>
      <c r="F43" s="658"/>
      <c r="G43" s="658"/>
      <c r="H43" s="658"/>
      <c r="I43" s="658"/>
      <c r="J43" s="658"/>
      <c r="K43" s="658"/>
      <c r="L43" s="658"/>
      <c r="M43" s="659"/>
      <c r="N43" s="364">
        <f>SUM(N36:N42)</f>
        <v>5058.3138740214645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9" t="s">
        <v>154</v>
      </c>
      <c r="B48" s="136" t="str">
        <f>VLOOKUP(A48,[52]MATERIALES!A4:D373,3,FALSE)</f>
        <v xml:space="preserve">Derechos de explotación y/o disposición de materiales
</v>
      </c>
      <c r="C48" s="308"/>
      <c r="D48" s="308"/>
      <c r="E48" s="308"/>
      <c r="F48" s="308"/>
      <c r="G48" s="308"/>
      <c r="H48" s="308"/>
      <c r="I48" s="307"/>
      <c r="J48" s="306" t="str">
        <f>VLOOKUP(A48,[52]MATERIALES!A4:D373,2,FALSE)</f>
        <v>m3</v>
      </c>
      <c r="K48" s="305">
        <v>1</v>
      </c>
      <c r="L48" s="304"/>
      <c r="M48" s="303">
        <f>VLOOKUP(A48,[52]MATERIALES!A5:D373,4,FALSE)</f>
        <v>2784.8822775658364</v>
      </c>
      <c r="N48" s="316">
        <f>K48*M48</f>
        <v>2784.8822775658364</v>
      </c>
    </row>
    <row r="49" spans="1:14">
      <c r="B49" s="136"/>
      <c r="C49" s="308"/>
      <c r="D49" s="308"/>
      <c r="E49" s="308"/>
      <c r="F49" s="308"/>
      <c r="G49" s="308"/>
      <c r="H49" s="308"/>
      <c r="I49" s="307"/>
      <c r="J49" s="306"/>
      <c r="K49" s="305"/>
      <c r="L49" s="304"/>
      <c r="M49" s="303"/>
      <c r="N49" s="316"/>
    </row>
    <row r="50" spans="1:14">
      <c r="A50" s="135"/>
      <c r="B50" s="136"/>
      <c r="C50" s="308"/>
      <c r="D50" s="308"/>
      <c r="E50" s="308"/>
      <c r="F50" s="308"/>
      <c r="G50" s="308"/>
      <c r="H50" s="308"/>
      <c r="I50" s="307"/>
      <c r="J50" s="306"/>
      <c r="K50" s="305"/>
      <c r="L50" s="304"/>
      <c r="M50" s="303"/>
      <c r="N50" s="316"/>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64">
        <f>SUM(N48:N53)</f>
        <v>2784.8822775658364</v>
      </c>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B59" s="5"/>
      <c r="C59" s="461"/>
      <c r="D59" s="461"/>
      <c r="E59" s="461"/>
      <c r="F59" s="461"/>
      <c r="G59" s="461"/>
      <c r="H59" s="480"/>
      <c r="I59" s="292"/>
      <c r="J59" s="300"/>
      <c r="K59" s="292"/>
      <c r="L59" s="668"/>
      <c r="M59" s="669"/>
      <c r="N59" s="299"/>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125</v>
      </c>
      <c r="B70" s="482" t="str">
        <f>VLOOKUP(A70,'[52]MANO DE OBRA'!A8:D68,3,FALSE)</f>
        <v xml:space="preserve">Obrero </v>
      </c>
      <c r="C70" s="483"/>
      <c r="D70" s="483"/>
      <c r="E70" s="483"/>
      <c r="F70" s="483"/>
      <c r="G70" s="483"/>
      <c r="H70" s="483"/>
      <c r="I70" s="296">
        <f>K70/J70*100</f>
        <v>24590.566666666666</v>
      </c>
      <c r="J70" s="295">
        <v>185</v>
      </c>
      <c r="K70" s="294">
        <f>VLOOKUP(A70,'[52]MANO DE OBRA'!A8:D99,4,FALSE)</f>
        <v>45492.548333333332</v>
      </c>
      <c r="L70" s="174"/>
      <c r="M70" s="297">
        <v>528</v>
      </c>
      <c r="N70" s="365">
        <f>K70/M70</f>
        <v>86.160129419191918</v>
      </c>
      <c r="O70" s="176"/>
    </row>
    <row r="71" spans="1:15">
      <c r="B71" s="482"/>
      <c r="C71" s="483"/>
      <c r="D71" s="483"/>
      <c r="E71" s="483"/>
      <c r="F71" s="483"/>
      <c r="G71" s="483"/>
      <c r="H71" s="483"/>
      <c r="I71" s="296"/>
      <c r="J71" s="295"/>
      <c r="K71" s="294"/>
      <c r="L71" s="174"/>
      <c r="M71" s="293"/>
      <c r="N71" s="288"/>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24"/>
    </row>
    <row r="76" spans="1:15" ht="15.75" thickBot="1">
      <c r="B76" s="657" t="s">
        <v>49</v>
      </c>
      <c r="C76" s="658"/>
      <c r="D76" s="658"/>
      <c r="E76" s="658"/>
      <c r="F76" s="658"/>
      <c r="G76" s="658"/>
      <c r="H76" s="658"/>
      <c r="I76" s="660"/>
      <c r="J76" s="660"/>
      <c r="K76" s="660"/>
      <c r="L76" s="660"/>
      <c r="M76" s="661"/>
      <c r="N76" s="363">
        <f>SUM(N70:N75)</f>
        <v>86.160129419191918</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7929.3562810064932</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1585.8712562012988</v>
      </c>
      <c r="M83" s="689"/>
      <c r="N83" s="430"/>
    </row>
    <row r="84" spans="1:14">
      <c r="B84" s="188" t="s">
        <v>77</v>
      </c>
      <c r="C84" s="189"/>
      <c r="D84" s="189"/>
      <c r="E84" s="189"/>
      <c r="F84" s="189"/>
      <c r="G84" s="189"/>
      <c r="H84" s="189"/>
      <c r="I84" s="429"/>
      <c r="J84" s="186"/>
      <c r="K84" s="284">
        <v>0.05</v>
      </c>
      <c r="L84" s="688">
        <f>N78*K84</f>
        <v>396.46781405032471</v>
      </c>
      <c r="M84" s="689"/>
      <c r="N84" s="430"/>
    </row>
    <row r="85" spans="1:14" ht="15.75" thickBot="1">
      <c r="B85" s="190" t="s">
        <v>78</v>
      </c>
      <c r="C85" s="191"/>
      <c r="D85" s="191"/>
      <c r="E85" s="191"/>
      <c r="F85" s="191"/>
      <c r="G85" s="191"/>
      <c r="H85" s="191"/>
      <c r="I85" s="431"/>
      <c r="J85" s="193"/>
      <c r="K85" s="283">
        <v>0.05</v>
      </c>
      <c r="L85" s="690">
        <f>N78*K85</f>
        <v>396.46781405032471</v>
      </c>
      <c r="M85" s="691"/>
      <c r="N85" s="430"/>
    </row>
    <row r="86" spans="1:14" ht="15.75" thickBot="1">
      <c r="B86" s="657" t="s">
        <v>49</v>
      </c>
      <c r="C86" s="658"/>
      <c r="D86" s="658"/>
      <c r="E86" s="658"/>
      <c r="F86" s="658"/>
      <c r="G86" s="658"/>
      <c r="H86" s="658"/>
      <c r="I86" s="658"/>
      <c r="J86" s="658"/>
      <c r="K86" s="658"/>
      <c r="L86" s="658"/>
      <c r="M86" s="659"/>
      <c r="N86" s="194">
        <f>L83+L84+L85</f>
        <v>2378.8068843019482</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10308</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1.5"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458"/>
      <c r="C111" s="459"/>
      <c r="D111" s="459"/>
      <c r="E111" s="459"/>
      <c r="F111" s="459"/>
      <c r="G111" s="459"/>
      <c r="H111" s="459"/>
      <c r="I111" s="459"/>
      <c r="J111" s="459"/>
      <c r="K111" s="459"/>
      <c r="L111" s="459"/>
      <c r="M111" s="459"/>
      <c r="N111" s="460"/>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0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0705"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70" zoomScale="55" zoomScaleNormal="55" workbookViewId="0">
      <selection activeCell="N89" sqref="N89"/>
    </sheetView>
  </sheetViews>
  <sheetFormatPr baseColWidth="10" defaultRowHeight="15"/>
  <cols>
    <col min="1" max="1" width="8.85546875" style="19"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295</v>
      </c>
      <c r="C31" s="212" t="s">
        <v>296</v>
      </c>
      <c r="D31" s="213"/>
      <c r="E31" s="213"/>
      <c r="F31" s="213"/>
      <c r="G31" s="213"/>
      <c r="H31" s="213"/>
      <c r="I31" s="213"/>
      <c r="J31" s="214"/>
      <c r="K31" s="322"/>
      <c r="L31" s="321" t="s">
        <v>40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35" t="s">
        <v>144</v>
      </c>
      <c r="B36" s="621" t="str">
        <f>VLOOKUP(A36,[52]EQUIPOS!A6:D154,3,FALSE)</f>
        <v>Retroexcavadora sobre oruga, potencia 138 HP, balde de 1,5 m3.</v>
      </c>
      <c r="C36" s="622"/>
      <c r="D36" s="622"/>
      <c r="E36" s="622"/>
      <c r="F36" s="622"/>
      <c r="G36" s="622"/>
      <c r="H36" s="623"/>
      <c r="I36" s="304"/>
      <c r="J36" s="307"/>
      <c r="K36" s="319">
        <f>VLOOKUP(A36,[52]EQUIPOS!A6:D163,4,FALSE)</f>
        <v>196612.5</v>
      </c>
      <c r="L36" s="318"/>
      <c r="M36" s="317">
        <v>66</v>
      </c>
      <c r="N36" s="316">
        <f>K36/M36</f>
        <v>2978.9772727272725</v>
      </c>
    </row>
    <row r="37" spans="1:14">
      <c r="A37" s="135"/>
      <c r="B37" s="621"/>
      <c r="C37" s="622"/>
      <c r="D37" s="622"/>
      <c r="E37" s="622"/>
      <c r="F37" s="622"/>
      <c r="G37" s="622"/>
      <c r="H37" s="623"/>
      <c r="I37" s="304"/>
      <c r="J37" s="307"/>
      <c r="K37" s="319"/>
      <c r="L37" s="318"/>
      <c r="M37" s="317"/>
      <c r="N37" s="316"/>
    </row>
    <row r="38" spans="1:14">
      <c r="B38" s="621"/>
      <c r="C38" s="622"/>
      <c r="D38" s="622"/>
      <c r="E38" s="622"/>
      <c r="F38" s="622"/>
      <c r="G38" s="622"/>
      <c r="H38" s="623"/>
      <c r="I38" s="304"/>
      <c r="J38" s="307"/>
      <c r="K38" s="319"/>
      <c r="L38" s="318"/>
      <c r="M38" s="317"/>
      <c r="N38" s="316"/>
    </row>
    <row r="39" spans="1:14">
      <c r="B39" s="621"/>
      <c r="C39" s="622"/>
      <c r="D39" s="622"/>
      <c r="E39" s="622"/>
      <c r="F39" s="622"/>
      <c r="G39" s="622"/>
      <c r="H39" s="623"/>
      <c r="I39" s="646"/>
      <c r="J39" s="647"/>
      <c r="K39" s="314"/>
      <c r="L39" s="648"/>
      <c r="M39" s="649"/>
      <c r="N39" s="315"/>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t="s">
        <v>48</v>
      </c>
      <c r="C42" s="622"/>
      <c r="D42" s="622"/>
      <c r="E42" s="622"/>
      <c r="F42" s="622"/>
      <c r="G42" s="622"/>
      <c r="H42" s="623"/>
      <c r="I42" s="653"/>
      <c r="J42" s="654"/>
      <c r="K42" s="122"/>
      <c r="L42" s="655">
        <v>0.01</v>
      </c>
      <c r="M42" s="656"/>
      <c r="N42" s="123">
        <f>N76*L42</f>
        <v>0.86160129419191922</v>
      </c>
    </row>
    <row r="43" spans="1:14" ht="15.75" thickBot="1">
      <c r="B43" s="657" t="s">
        <v>49</v>
      </c>
      <c r="C43" s="658"/>
      <c r="D43" s="658"/>
      <c r="E43" s="658"/>
      <c r="F43" s="658"/>
      <c r="G43" s="658"/>
      <c r="H43" s="658"/>
      <c r="I43" s="658"/>
      <c r="J43" s="658"/>
      <c r="K43" s="658"/>
      <c r="L43" s="658"/>
      <c r="M43" s="659"/>
      <c r="N43" s="364">
        <f>SUM(N36:N42)</f>
        <v>2979.8388740214646</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B48" s="136"/>
      <c r="C48" s="308"/>
      <c r="D48" s="308"/>
      <c r="E48" s="308"/>
      <c r="F48" s="308"/>
      <c r="G48" s="308"/>
      <c r="H48" s="308"/>
      <c r="I48" s="307"/>
      <c r="J48" s="306"/>
      <c r="K48" s="305"/>
      <c r="L48" s="304"/>
      <c r="M48" s="303"/>
      <c r="N48" s="316"/>
    </row>
    <row r="49" spans="1:14">
      <c r="B49" s="136"/>
      <c r="C49" s="308"/>
      <c r="D49" s="308"/>
      <c r="E49" s="308"/>
      <c r="F49" s="308"/>
      <c r="G49" s="308"/>
      <c r="H49" s="308"/>
      <c r="I49" s="307"/>
      <c r="J49" s="306"/>
      <c r="K49" s="305"/>
      <c r="L49" s="304"/>
      <c r="M49" s="303"/>
      <c r="N49" s="316"/>
    </row>
    <row r="50" spans="1:14">
      <c r="A50" s="135"/>
      <c r="B50" s="136"/>
      <c r="C50" s="308"/>
      <c r="D50" s="308"/>
      <c r="E50" s="308"/>
      <c r="F50" s="308"/>
      <c r="G50" s="308"/>
      <c r="H50" s="308"/>
      <c r="I50" s="307"/>
      <c r="J50" s="306"/>
      <c r="K50" s="305"/>
      <c r="L50" s="304"/>
      <c r="M50" s="303"/>
      <c r="N50" s="316"/>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64"/>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B59" s="5"/>
      <c r="C59" s="461"/>
      <c r="D59" s="461"/>
      <c r="E59" s="461"/>
      <c r="F59" s="461"/>
      <c r="G59" s="461"/>
      <c r="H59" s="480"/>
      <c r="I59" s="292"/>
      <c r="J59" s="300"/>
      <c r="K59" s="292"/>
      <c r="L59" s="668"/>
      <c r="M59" s="669"/>
      <c r="N59" s="299"/>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125</v>
      </c>
      <c r="B70" s="482" t="str">
        <f>VLOOKUP(A70,'[52]MANO DE OBRA'!A8:D68,3,FALSE)</f>
        <v xml:space="preserve">Obrero </v>
      </c>
      <c r="C70" s="483"/>
      <c r="D70" s="483"/>
      <c r="E70" s="483"/>
      <c r="F70" s="483"/>
      <c r="G70" s="483"/>
      <c r="H70" s="483"/>
      <c r="I70" s="296">
        <f>K70/J70*100</f>
        <v>24590.566666666666</v>
      </c>
      <c r="J70" s="295">
        <v>185</v>
      </c>
      <c r="K70" s="294">
        <f>VLOOKUP(A70,'[52]MANO DE OBRA'!A8:D99,4,FALSE)</f>
        <v>45492.548333333332</v>
      </c>
      <c r="L70" s="174"/>
      <c r="M70" s="297">
        <v>528</v>
      </c>
      <c r="N70" s="365">
        <f>K70/M70</f>
        <v>86.160129419191918</v>
      </c>
      <c r="O70" s="176"/>
    </row>
    <row r="71" spans="1:15">
      <c r="B71" s="482"/>
      <c r="C71" s="483"/>
      <c r="D71" s="483"/>
      <c r="E71" s="483"/>
      <c r="F71" s="483"/>
      <c r="G71" s="483"/>
      <c r="H71" s="483"/>
      <c r="I71" s="296"/>
      <c r="J71" s="295"/>
      <c r="K71" s="294"/>
      <c r="L71" s="174"/>
      <c r="M71" s="293"/>
      <c r="N71" s="288"/>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24"/>
    </row>
    <row r="76" spans="1:15" ht="15.75" thickBot="1">
      <c r="B76" s="657" t="s">
        <v>49</v>
      </c>
      <c r="C76" s="658"/>
      <c r="D76" s="658"/>
      <c r="E76" s="658"/>
      <c r="F76" s="658"/>
      <c r="G76" s="658"/>
      <c r="H76" s="658"/>
      <c r="I76" s="660"/>
      <c r="J76" s="660"/>
      <c r="K76" s="660"/>
      <c r="L76" s="660"/>
      <c r="M76" s="661"/>
      <c r="N76" s="363">
        <f>SUM(N70:N75)</f>
        <v>86.160129419191918</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3065.9990034406565</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613.19980068813129</v>
      </c>
      <c r="M83" s="689"/>
      <c r="N83" s="430"/>
    </row>
    <row r="84" spans="1:14">
      <c r="B84" s="188" t="s">
        <v>77</v>
      </c>
      <c r="C84" s="189"/>
      <c r="D84" s="189"/>
      <c r="E84" s="189"/>
      <c r="F84" s="189"/>
      <c r="G84" s="189"/>
      <c r="H84" s="189"/>
      <c r="I84" s="429"/>
      <c r="J84" s="186"/>
      <c r="K84" s="284">
        <v>0.05</v>
      </c>
      <c r="L84" s="688">
        <f>N78*K84</f>
        <v>153.29995017203282</v>
      </c>
      <c r="M84" s="689"/>
      <c r="N84" s="430"/>
    </row>
    <row r="85" spans="1:14" ht="15.75" thickBot="1">
      <c r="B85" s="190" t="s">
        <v>78</v>
      </c>
      <c r="C85" s="191"/>
      <c r="D85" s="191"/>
      <c r="E85" s="191"/>
      <c r="F85" s="191"/>
      <c r="G85" s="191"/>
      <c r="H85" s="191"/>
      <c r="I85" s="431"/>
      <c r="J85" s="193"/>
      <c r="K85" s="283">
        <v>0.05</v>
      </c>
      <c r="L85" s="690">
        <f>N78*K85</f>
        <v>153.29995017203282</v>
      </c>
      <c r="M85" s="691"/>
      <c r="N85" s="430"/>
    </row>
    <row r="86" spans="1:14" ht="15.75" thickBot="1">
      <c r="B86" s="657" t="s">
        <v>49</v>
      </c>
      <c r="C86" s="658"/>
      <c r="D86" s="658"/>
      <c r="E86" s="658"/>
      <c r="F86" s="658"/>
      <c r="G86" s="658"/>
      <c r="H86" s="658"/>
      <c r="I86" s="658"/>
      <c r="J86" s="658"/>
      <c r="K86" s="658"/>
      <c r="L86" s="658"/>
      <c r="M86" s="659"/>
      <c r="N86" s="194">
        <f>L83+L84+L85</f>
        <v>919.79970103219694</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3986</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1.5"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458"/>
      <c r="C111" s="459"/>
      <c r="D111" s="459"/>
      <c r="E111" s="459"/>
      <c r="F111" s="459"/>
      <c r="G111" s="459"/>
      <c r="H111" s="459"/>
      <c r="I111" s="459"/>
      <c r="J111" s="459"/>
      <c r="K111" s="459"/>
      <c r="L111" s="459"/>
      <c r="M111" s="459"/>
      <c r="N111" s="460"/>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1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1729"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E67" zoomScale="70" zoomScaleNormal="70" workbookViewId="0">
      <selection activeCell="N88" sqref="N88"/>
    </sheetView>
  </sheetViews>
  <sheetFormatPr baseColWidth="10" defaultRowHeight="15"/>
  <cols>
    <col min="1" max="1" width="8.85546875" style="19"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214</v>
      </c>
      <c r="C31" s="212" t="s">
        <v>215</v>
      </c>
      <c r="D31" s="213"/>
      <c r="E31" s="213"/>
      <c r="F31" s="213"/>
      <c r="G31" s="213"/>
      <c r="H31" s="213"/>
      <c r="I31" s="213"/>
      <c r="J31" s="214"/>
      <c r="K31" s="322"/>
      <c r="L31" s="321" t="s">
        <v>40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35" t="s">
        <v>216</v>
      </c>
      <c r="B36" s="621" t="str">
        <f>VLOOKUP(A36,[52]EQUIPOS!A6:D154,3,FALSE)</f>
        <v>Cargador : Potencia en el volante 110 hp, Clasificación de RPM del motor 2300.</v>
      </c>
      <c r="C36" s="622"/>
      <c r="D36" s="622"/>
      <c r="E36" s="622"/>
      <c r="F36" s="622"/>
      <c r="G36" s="622"/>
      <c r="H36" s="623"/>
      <c r="I36" s="304"/>
      <c r="J36" s="307"/>
      <c r="K36" s="319">
        <f>VLOOKUP(A36,[52]EQUIPOS!A6:D163,4,FALSE)</f>
        <v>151672.5</v>
      </c>
      <c r="L36" s="318"/>
      <c r="M36" s="317">
        <v>66</v>
      </c>
      <c r="N36" s="316">
        <f>K36/M36</f>
        <v>2298.068181818182</v>
      </c>
    </row>
    <row r="37" spans="1:14">
      <c r="A37" s="135" t="s">
        <v>160</v>
      </c>
      <c r="B37" s="621" t="str">
        <f>VLOOKUP(A37,[52]EQUIPOS!A7:D154,3,FALSE)</f>
        <v xml:space="preserve">Buldozer, Potencia al volante de 140 HP, motor de 2200 RPM, longitud de hoja 4,80m. </v>
      </c>
      <c r="C37" s="622"/>
      <c r="D37" s="622"/>
      <c r="E37" s="622"/>
      <c r="F37" s="622"/>
      <c r="G37" s="622"/>
      <c r="H37" s="623"/>
      <c r="I37" s="304"/>
      <c r="J37" s="307"/>
      <c r="K37" s="319">
        <f>VLOOKUP(A37,[52]EQUIPOS!A7:D164,4,FALSE)</f>
        <v>207847.5</v>
      </c>
      <c r="L37" s="318"/>
      <c r="M37" s="317">
        <v>100</v>
      </c>
      <c r="N37" s="316">
        <f>K37/M37</f>
        <v>2078.4749999999999</v>
      </c>
    </row>
    <row r="38" spans="1:14">
      <c r="B38" s="621"/>
      <c r="C38" s="622"/>
      <c r="D38" s="622"/>
      <c r="E38" s="622"/>
      <c r="F38" s="622"/>
      <c r="G38" s="622"/>
      <c r="H38" s="623"/>
      <c r="I38" s="304"/>
      <c r="J38" s="307"/>
      <c r="K38" s="319"/>
      <c r="L38" s="318"/>
      <c r="M38" s="317"/>
      <c r="N38" s="316"/>
    </row>
    <row r="39" spans="1:14">
      <c r="B39" s="621"/>
      <c r="C39" s="622"/>
      <c r="D39" s="622"/>
      <c r="E39" s="622"/>
      <c r="F39" s="622"/>
      <c r="G39" s="622"/>
      <c r="H39" s="623"/>
      <c r="I39" s="646"/>
      <c r="J39" s="647"/>
      <c r="K39" s="314"/>
      <c r="L39" s="648"/>
      <c r="M39" s="649"/>
      <c r="N39" s="315"/>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t="s">
        <v>48</v>
      </c>
      <c r="C42" s="622"/>
      <c r="D42" s="622"/>
      <c r="E42" s="622"/>
      <c r="F42" s="622"/>
      <c r="G42" s="622"/>
      <c r="H42" s="623"/>
      <c r="I42" s="653"/>
      <c r="J42" s="654"/>
      <c r="K42" s="122"/>
      <c r="L42" s="655">
        <v>0.01</v>
      </c>
      <c r="M42" s="656"/>
      <c r="N42" s="123">
        <f>N76*L42</f>
        <v>1.7232025883838384</v>
      </c>
    </row>
    <row r="43" spans="1:14" ht="15.75" thickBot="1">
      <c r="B43" s="657" t="s">
        <v>49</v>
      </c>
      <c r="C43" s="658"/>
      <c r="D43" s="658"/>
      <c r="E43" s="658"/>
      <c r="F43" s="658"/>
      <c r="G43" s="658"/>
      <c r="H43" s="658"/>
      <c r="I43" s="658"/>
      <c r="J43" s="658"/>
      <c r="K43" s="658"/>
      <c r="L43" s="658"/>
      <c r="M43" s="659"/>
      <c r="N43" s="364">
        <f>SUM(N36:N42)</f>
        <v>4378.2663844065664</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9" t="s">
        <v>217</v>
      </c>
      <c r="B48" s="136" t="str">
        <f>VLOOKUP(A48,[52]MATERIALES!A4:D373,3,FALSE)</f>
        <v>Disposición de material de derrumbe</v>
      </c>
      <c r="C48" s="308"/>
      <c r="D48" s="308"/>
      <c r="E48" s="308"/>
      <c r="F48" s="308"/>
      <c r="G48" s="308"/>
      <c r="H48" s="308"/>
      <c r="I48" s="307"/>
      <c r="J48" s="306" t="str">
        <f>VLOOKUP(A48,[52]MATERIALES!A4:D373,2,FALSE)</f>
        <v>m3</v>
      </c>
      <c r="K48" s="305">
        <v>1</v>
      </c>
      <c r="L48" s="304"/>
      <c r="M48" s="303">
        <f>VLOOKUP(A48,[52]MATERIALES!A4:D395,4,FALSE)</f>
        <v>1972.6874119961694</v>
      </c>
      <c r="N48" s="316">
        <f>K48*M48</f>
        <v>1972.6874119961694</v>
      </c>
    </row>
    <row r="49" spans="1:14">
      <c r="B49" s="136"/>
      <c r="C49" s="308"/>
      <c r="D49" s="308"/>
      <c r="E49" s="308"/>
      <c r="F49" s="308"/>
      <c r="G49" s="308"/>
      <c r="H49" s="308"/>
      <c r="I49" s="307"/>
      <c r="J49" s="306"/>
      <c r="K49" s="305"/>
      <c r="L49" s="304"/>
      <c r="M49" s="303"/>
      <c r="N49" s="316"/>
    </row>
    <row r="50" spans="1:14">
      <c r="A50" s="135"/>
      <c r="B50" s="136"/>
      <c r="C50" s="308"/>
      <c r="D50" s="308"/>
      <c r="E50" s="308"/>
      <c r="F50" s="308"/>
      <c r="G50" s="308"/>
      <c r="H50" s="308"/>
      <c r="I50" s="307"/>
      <c r="J50" s="306"/>
      <c r="K50" s="305"/>
      <c r="L50" s="304"/>
      <c r="M50" s="303"/>
      <c r="N50" s="316"/>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64">
        <f>SUM(N48:N53)</f>
        <v>1972.6874119961694</v>
      </c>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B59" s="5"/>
      <c r="C59" s="461"/>
      <c r="D59" s="461"/>
      <c r="E59" s="461"/>
      <c r="F59" s="461"/>
      <c r="G59" s="461"/>
      <c r="H59" s="480"/>
      <c r="I59" s="292"/>
      <c r="J59" s="300"/>
      <c r="K59" s="292"/>
      <c r="L59" s="668"/>
      <c r="M59" s="669"/>
      <c r="N59" s="299"/>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150</v>
      </c>
      <c r="B70" s="482" t="str">
        <f>VLOOKUP(A70,'[52]MANO DE OBRA'!A8:D68,3,FALSE)</f>
        <v>Obrero (2)</v>
      </c>
      <c r="C70" s="483"/>
      <c r="D70" s="483"/>
      <c r="E70" s="483"/>
      <c r="F70" s="483"/>
      <c r="G70" s="483"/>
      <c r="H70" s="483"/>
      <c r="I70" s="296">
        <f>K70/J70*100</f>
        <v>49181.133333333331</v>
      </c>
      <c r="J70" s="295">
        <v>185</v>
      </c>
      <c r="K70" s="294">
        <f>VLOOKUP(A70,'[52]MANO DE OBRA'!A8:D99,4,FALSE)</f>
        <v>90985.096666666665</v>
      </c>
      <c r="L70" s="174"/>
      <c r="M70" s="297">
        <v>528</v>
      </c>
      <c r="N70" s="365">
        <f>K70/M70</f>
        <v>172.32025883838384</v>
      </c>
      <c r="O70" s="176"/>
    </row>
    <row r="71" spans="1:15">
      <c r="B71" s="482"/>
      <c r="C71" s="483"/>
      <c r="D71" s="483"/>
      <c r="E71" s="483"/>
      <c r="F71" s="483"/>
      <c r="G71" s="483"/>
      <c r="H71" s="483"/>
      <c r="I71" s="296"/>
      <c r="J71" s="295"/>
      <c r="K71" s="294"/>
      <c r="L71" s="174"/>
      <c r="M71" s="293"/>
      <c r="N71" s="288"/>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24"/>
    </row>
    <row r="76" spans="1:15" ht="15.75" thickBot="1">
      <c r="B76" s="657" t="s">
        <v>49</v>
      </c>
      <c r="C76" s="658"/>
      <c r="D76" s="658"/>
      <c r="E76" s="658"/>
      <c r="F76" s="658"/>
      <c r="G76" s="658"/>
      <c r="H76" s="658"/>
      <c r="I76" s="660"/>
      <c r="J76" s="660"/>
      <c r="K76" s="660"/>
      <c r="L76" s="660"/>
      <c r="M76" s="661"/>
      <c r="N76" s="363">
        <f>SUM(N70:N75)</f>
        <v>172.32025883838384</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6523.2740552411196</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1304.654811048224</v>
      </c>
      <c r="M83" s="689"/>
      <c r="N83" s="430"/>
    </row>
    <row r="84" spans="1:14">
      <c r="B84" s="188" t="s">
        <v>77</v>
      </c>
      <c r="C84" s="189"/>
      <c r="D84" s="189"/>
      <c r="E84" s="189"/>
      <c r="F84" s="189"/>
      <c r="G84" s="189"/>
      <c r="H84" s="189"/>
      <c r="I84" s="429"/>
      <c r="J84" s="186"/>
      <c r="K84" s="284">
        <v>0.05</v>
      </c>
      <c r="L84" s="688">
        <f>N78*K84</f>
        <v>326.163702762056</v>
      </c>
      <c r="M84" s="689"/>
      <c r="N84" s="430"/>
    </row>
    <row r="85" spans="1:14" ht="15.75" thickBot="1">
      <c r="B85" s="190" t="s">
        <v>78</v>
      </c>
      <c r="C85" s="191"/>
      <c r="D85" s="191"/>
      <c r="E85" s="191"/>
      <c r="F85" s="191"/>
      <c r="G85" s="191"/>
      <c r="H85" s="191"/>
      <c r="I85" s="431"/>
      <c r="J85" s="193"/>
      <c r="K85" s="283">
        <v>0.05</v>
      </c>
      <c r="L85" s="690">
        <f>N78*K85</f>
        <v>326.163702762056</v>
      </c>
      <c r="M85" s="691"/>
      <c r="N85" s="430"/>
    </row>
    <row r="86" spans="1:14" ht="15.75" thickBot="1">
      <c r="B86" s="657" t="s">
        <v>49</v>
      </c>
      <c r="C86" s="658"/>
      <c r="D86" s="658"/>
      <c r="E86" s="658"/>
      <c r="F86" s="658"/>
      <c r="G86" s="658"/>
      <c r="H86" s="658"/>
      <c r="I86" s="658"/>
      <c r="J86" s="658"/>
      <c r="K86" s="658"/>
      <c r="L86" s="658"/>
      <c r="M86" s="659"/>
      <c r="N86" s="194">
        <f>L83+L84+L85</f>
        <v>1956.9822165723358</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8480</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1.5"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458"/>
      <c r="C111" s="459"/>
      <c r="D111" s="459"/>
      <c r="E111" s="459"/>
      <c r="F111" s="459"/>
      <c r="G111" s="459"/>
      <c r="H111" s="459"/>
      <c r="I111" s="459"/>
      <c r="J111" s="459"/>
      <c r="K111" s="459"/>
      <c r="L111" s="459"/>
      <c r="M111" s="459"/>
      <c r="N111" s="460"/>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2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2753"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D71" zoomScale="70" zoomScaleNormal="70" workbookViewId="0">
      <selection activeCell="J92" sqref="J92"/>
    </sheetView>
  </sheetViews>
  <sheetFormatPr baseColWidth="10" defaultRowHeight="15"/>
  <cols>
    <col min="1" max="1" width="8.85546875" style="19"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297</v>
      </c>
      <c r="C31" s="212" t="s">
        <v>298</v>
      </c>
      <c r="D31" s="213"/>
      <c r="E31" s="213"/>
      <c r="F31" s="213"/>
      <c r="G31" s="213"/>
      <c r="H31" s="213"/>
      <c r="I31" s="213"/>
      <c r="J31" s="214"/>
      <c r="K31" s="322"/>
      <c r="L31" s="321" t="s">
        <v>40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35" t="s">
        <v>160</v>
      </c>
      <c r="B36" s="621" t="str">
        <f>VLOOKUP(A36,[52]EQUIPOS!A6:D154,3,FALSE)</f>
        <v xml:space="preserve">Buldozer, Potencia al volante de 140 HP, motor de 2200 RPM, longitud de hoja 4,80m. </v>
      </c>
      <c r="C36" s="622"/>
      <c r="D36" s="622"/>
      <c r="E36" s="622"/>
      <c r="F36" s="622"/>
      <c r="G36" s="622"/>
      <c r="H36" s="623"/>
      <c r="I36" s="304"/>
      <c r="J36" s="307"/>
      <c r="K36" s="319">
        <f>VLOOKUP(A36,[52]EQUIPOS!A6:D163,4,FALSE)</f>
        <v>207847.5</v>
      </c>
      <c r="L36" s="515"/>
      <c r="M36" s="303">
        <v>50</v>
      </c>
      <c r="N36" s="316">
        <f>K36/M36</f>
        <v>4156.95</v>
      </c>
    </row>
    <row r="37" spans="1:14">
      <c r="A37" s="135" t="s">
        <v>229</v>
      </c>
      <c r="B37" s="621" t="str">
        <f>VLOOKUP(A37,[52]EQUIPOS!A7:D154,3,FALSE)</f>
        <v xml:space="preserve">Carrotanque de agua(1000 Galones) </v>
      </c>
      <c r="C37" s="622"/>
      <c r="D37" s="622"/>
      <c r="E37" s="622"/>
      <c r="F37" s="622"/>
      <c r="G37" s="622"/>
      <c r="H37" s="623"/>
      <c r="I37" s="304"/>
      <c r="J37" s="307"/>
      <c r="K37" s="319">
        <f>VLOOKUP(A37,[52]EQUIPOS!A7:D164,4,FALSE)</f>
        <v>68110.160294984234</v>
      </c>
      <c r="L37" s="515"/>
      <c r="M37" s="303">
        <v>50</v>
      </c>
      <c r="N37" s="316">
        <f>K37/M37</f>
        <v>1362.2032058996847</v>
      </c>
    </row>
    <row r="38" spans="1:14">
      <c r="A38" s="135" t="s">
        <v>230</v>
      </c>
      <c r="B38" s="621" t="str">
        <f>VLOOKUP(A38,[52]EQUIPOS!A8:D154,3,FALSE)</f>
        <v>Motoniveladora  potencia 215 HP, ancho de cuchilla 4,27 m, peso 18 ton.</v>
      </c>
      <c r="C38" s="622"/>
      <c r="D38" s="622"/>
      <c r="E38" s="622"/>
      <c r="F38" s="622"/>
      <c r="G38" s="622"/>
      <c r="H38" s="623"/>
      <c r="I38" s="304"/>
      <c r="J38" s="307"/>
      <c r="K38" s="319">
        <f>VLOOKUP(A38,[52]EQUIPOS!A8:D165,4,FALSE)</f>
        <v>207847.5</v>
      </c>
      <c r="L38" s="515"/>
      <c r="M38" s="303">
        <v>50</v>
      </c>
      <c r="N38" s="316">
        <f>K38/M38</f>
        <v>4156.95</v>
      </c>
    </row>
    <row r="39" spans="1:14">
      <c r="A39" s="135" t="s">
        <v>231</v>
      </c>
      <c r="B39" s="621" t="str">
        <f>VLOOKUP(A39,[52]EQUIPOS!A9:D154,3,FALSE)</f>
        <v xml:space="preserve">Vibrocompatador, potencia 153 HP, peso 10 Ton. </v>
      </c>
      <c r="C39" s="622"/>
      <c r="D39" s="622"/>
      <c r="E39" s="622"/>
      <c r="F39" s="622"/>
      <c r="G39" s="622"/>
      <c r="H39" s="623"/>
      <c r="I39" s="646"/>
      <c r="J39" s="647"/>
      <c r="K39" s="319">
        <f>VLOOKUP(A39,[52]EQUIPOS!A9:D166,4,FALSE)</f>
        <v>118885.02778290058</v>
      </c>
      <c r="L39" s="698">
        <v>50</v>
      </c>
      <c r="M39" s="699"/>
      <c r="N39" s="316">
        <f>K39/L39</f>
        <v>2377.7005556580116</v>
      </c>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12053.803761557696</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B48" s="136"/>
      <c r="C48" s="308"/>
      <c r="D48" s="308"/>
      <c r="E48" s="308"/>
      <c r="F48" s="308"/>
      <c r="G48" s="308"/>
      <c r="H48" s="308"/>
      <c r="I48" s="307"/>
      <c r="J48" s="306"/>
      <c r="K48" s="305"/>
      <c r="L48" s="304"/>
      <c r="M48" s="303"/>
      <c r="N48" s="316"/>
    </row>
    <row r="49" spans="1:14">
      <c r="B49" s="136"/>
      <c r="C49" s="308"/>
      <c r="D49" s="308"/>
      <c r="E49" s="308"/>
      <c r="F49" s="308"/>
      <c r="G49" s="308"/>
      <c r="H49" s="308"/>
      <c r="I49" s="307"/>
      <c r="J49" s="306"/>
      <c r="K49" s="305"/>
      <c r="L49" s="304"/>
      <c r="M49" s="303"/>
      <c r="N49" s="316"/>
    </row>
    <row r="50" spans="1:14">
      <c r="A50" s="135"/>
      <c r="B50" s="136"/>
      <c r="C50" s="308"/>
      <c r="D50" s="308"/>
      <c r="E50" s="308"/>
      <c r="F50" s="308"/>
      <c r="G50" s="308"/>
      <c r="H50" s="308"/>
      <c r="I50" s="307"/>
      <c r="J50" s="306"/>
      <c r="K50" s="305"/>
      <c r="L50" s="304"/>
      <c r="M50" s="303"/>
      <c r="N50" s="316"/>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64"/>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B59" s="5"/>
      <c r="C59" s="461"/>
      <c r="D59" s="461"/>
      <c r="E59" s="461"/>
      <c r="F59" s="461"/>
      <c r="G59" s="461"/>
      <c r="H59" s="480"/>
      <c r="I59" s="292"/>
      <c r="J59" s="300"/>
      <c r="K59" s="292"/>
      <c r="L59" s="668"/>
      <c r="M59" s="669"/>
      <c r="N59" s="299"/>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93</v>
      </c>
      <c r="B70" s="482" t="str">
        <f>VLOOKUP(A70,'[52]MANO DE OBRA'!A8:D68,3,FALSE)</f>
        <v>Oficial</v>
      </c>
      <c r="C70" s="483"/>
      <c r="D70" s="483"/>
      <c r="E70" s="483"/>
      <c r="F70" s="483"/>
      <c r="G70" s="483"/>
      <c r="H70" s="483"/>
      <c r="I70" s="296">
        <f>K70/J70*100</f>
        <v>49181.133333333331</v>
      </c>
      <c r="J70" s="295">
        <v>185</v>
      </c>
      <c r="K70" s="294">
        <f>VLOOKUP(A70,'[52]MANO DE OBRA'!A8:D99,4,FALSE)</f>
        <v>90985.096666666665</v>
      </c>
      <c r="L70" s="174"/>
      <c r="M70" s="297">
        <v>400</v>
      </c>
      <c r="N70" s="365">
        <f>K70/M70</f>
        <v>227.46274166666666</v>
      </c>
      <c r="O70" s="176"/>
    </row>
    <row r="71" spans="1:15">
      <c r="A71" s="19" t="s">
        <v>125</v>
      </c>
      <c r="B71" s="482" t="str">
        <f>VLOOKUP(A71,'[52]MANO DE OBRA'!A8:D69,3,FALSE)</f>
        <v xml:space="preserve">Obrero </v>
      </c>
      <c r="C71" s="483"/>
      <c r="D71" s="483"/>
      <c r="E71" s="483"/>
      <c r="F71" s="483"/>
      <c r="G71" s="483"/>
      <c r="H71" s="483"/>
      <c r="I71" s="296">
        <f>K71/J71*100</f>
        <v>24590.566666666666</v>
      </c>
      <c r="J71" s="295">
        <v>185</v>
      </c>
      <c r="K71" s="294">
        <f>VLOOKUP(A71,'[52]MANO DE OBRA'!A8:D100,4,FALSE)</f>
        <v>45492.548333333332</v>
      </c>
      <c r="L71" s="174"/>
      <c r="M71" s="293">
        <v>400</v>
      </c>
      <c r="N71" s="365">
        <f>K71/M71</f>
        <v>113.73137083333333</v>
      </c>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24"/>
    </row>
    <row r="76" spans="1:15" ht="15.75" thickBot="1">
      <c r="B76" s="657" t="s">
        <v>49</v>
      </c>
      <c r="C76" s="658"/>
      <c r="D76" s="658"/>
      <c r="E76" s="658"/>
      <c r="F76" s="658"/>
      <c r="G76" s="658"/>
      <c r="H76" s="658"/>
      <c r="I76" s="660"/>
      <c r="J76" s="660"/>
      <c r="K76" s="660"/>
      <c r="L76" s="660"/>
      <c r="M76" s="661"/>
      <c r="N76" s="363">
        <f>SUM(N70:N75)</f>
        <v>341.19411249999996</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12394.997874057695</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2478.9995748115393</v>
      </c>
      <c r="M83" s="689"/>
      <c r="N83" s="430"/>
    </row>
    <row r="84" spans="1:14">
      <c r="B84" s="188" t="s">
        <v>77</v>
      </c>
      <c r="C84" s="189"/>
      <c r="D84" s="189"/>
      <c r="E84" s="189"/>
      <c r="F84" s="189"/>
      <c r="G84" s="189"/>
      <c r="H84" s="189"/>
      <c r="I84" s="429"/>
      <c r="J84" s="186"/>
      <c r="K84" s="284">
        <v>0.05</v>
      </c>
      <c r="L84" s="688">
        <f>N78*K84</f>
        <v>619.74989370288483</v>
      </c>
      <c r="M84" s="689"/>
      <c r="N84" s="430"/>
    </row>
    <row r="85" spans="1:14" ht="15.75" thickBot="1">
      <c r="B85" s="190" t="s">
        <v>78</v>
      </c>
      <c r="C85" s="191"/>
      <c r="D85" s="191"/>
      <c r="E85" s="191"/>
      <c r="F85" s="191"/>
      <c r="G85" s="191"/>
      <c r="H85" s="191"/>
      <c r="I85" s="431"/>
      <c r="J85" s="193"/>
      <c r="K85" s="283">
        <v>0.05</v>
      </c>
      <c r="L85" s="690">
        <f>N78*K85</f>
        <v>619.74989370288483</v>
      </c>
      <c r="M85" s="691"/>
      <c r="N85" s="430"/>
    </row>
    <row r="86" spans="1:14" ht="15.75" thickBot="1">
      <c r="B86" s="657" t="s">
        <v>49</v>
      </c>
      <c r="C86" s="658"/>
      <c r="D86" s="658"/>
      <c r="E86" s="658"/>
      <c r="F86" s="658"/>
      <c r="G86" s="658"/>
      <c r="H86" s="658"/>
      <c r="I86" s="658"/>
      <c r="J86" s="658"/>
      <c r="K86" s="658"/>
      <c r="L86" s="658"/>
      <c r="M86" s="659"/>
      <c r="N86" s="194">
        <f>L83+L84+L85</f>
        <v>3718.4993622173092</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16113</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1.5"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458"/>
      <c r="C111" s="459"/>
      <c r="D111" s="459"/>
      <c r="E111" s="459"/>
      <c r="F111" s="459"/>
      <c r="G111" s="459"/>
      <c r="H111" s="459"/>
      <c r="I111" s="459"/>
      <c r="J111" s="459"/>
      <c r="K111" s="459"/>
      <c r="L111" s="459"/>
      <c r="M111" s="459"/>
      <c r="N111" s="460"/>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C30:I30"/>
    <mergeCell ref="L30:M30"/>
    <mergeCell ref="C29:I29"/>
    <mergeCell ref="L29:M29"/>
    <mergeCell ref="B35:H35"/>
    <mergeCell ref="I35:J35"/>
    <mergeCell ref="L35:M35"/>
    <mergeCell ref="C2:J2"/>
    <mergeCell ref="C3:J3"/>
    <mergeCell ref="K3:K4"/>
    <mergeCell ref="L3:N4"/>
    <mergeCell ref="C4:J4"/>
    <mergeCell ref="F25:H25"/>
    <mergeCell ref="B27:N27"/>
    <mergeCell ref="L12:N12"/>
    <mergeCell ref="N5:N6"/>
    <mergeCell ref="C5:J5"/>
    <mergeCell ref="B10:E10"/>
    <mergeCell ref="I10:J10"/>
    <mergeCell ref="D11:E11"/>
    <mergeCell ref="B1:B6"/>
    <mergeCell ref="K5:K6"/>
    <mergeCell ref="L5:L6"/>
    <mergeCell ref="M5:M6"/>
    <mergeCell ref="C6:J6"/>
    <mergeCell ref="C1:J1"/>
    <mergeCell ref="K1:K2"/>
    <mergeCell ref="L1:N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3777"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E68" zoomScale="70" zoomScaleNormal="70" workbookViewId="0">
      <selection activeCell="K90" sqref="K90"/>
    </sheetView>
  </sheetViews>
  <sheetFormatPr baseColWidth="10" defaultRowHeight="15"/>
  <cols>
    <col min="1" max="1" width="10" style="19"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263</v>
      </c>
      <c r="C31" s="212" t="s">
        <v>264</v>
      </c>
      <c r="D31" s="213"/>
      <c r="E31" s="213"/>
      <c r="F31" s="213"/>
      <c r="G31" s="213"/>
      <c r="H31" s="213"/>
      <c r="I31" s="213"/>
      <c r="J31" s="214"/>
      <c r="K31" s="322"/>
      <c r="L31" s="321" t="s">
        <v>199</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247" t="s">
        <v>265</v>
      </c>
      <c r="B36" s="621" t="str">
        <f>VLOOKUP(A36,[52]EQUIPOS!A6:D154,3,FALSE)</f>
        <v>Retrocargador, pala de 1,1 m3 de capacidad, profundidad de excavación de 4.400 mm y una altura de 5.680 mm</v>
      </c>
      <c r="C36" s="622"/>
      <c r="D36" s="622"/>
      <c r="E36" s="622"/>
      <c r="F36" s="622"/>
      <c r="G36" s="622"/>
      <c r="H36" s="623"/>
      <c r="I36" s="304"/>
      <c r="J36" s="307"/>
      <c r="K36" s="319">
        <f>VLOOKUP(A36,[52]EQUIPOS!A6:D163,4,FALSE)</f>
        <v>112105.23044875312</v>
      </c>
      <c r="L36" s="318"/>
      <c r="M36" s="317">
        <v>250</v>
      </c>
      <c r="N36" s="316">
        <f>K36/M36</f>
        <v>448.42092179501248</v>
      </c>
    </row>
    <row r="37" spans="1:14">
      <c r="A37" s="94" t="s">
        <v>207</v>
      </c>
      <c r="B37" s="621" t="str">
        <f>VLOOKUP(A37,[52]EQUIPOS!A7:D154,3,FALSE)</f>
        <v>Volqueta 6 m3</v>
      </c>
      <c r="C37" s="622"/>
      <c r="D37" s="622"/>
      <c r="E37" s="622"/>
      <c r="F37" s="622"/>
      <c r="G37" s="622"/>
      <c r="H37" s="623"/>
      <c r="I37" s="304"/>
      <c r="J37" s="307"/>
      <c r="K37" s="319">
        <f>VLOOKUP(A37,[52]EQUIPOS!A7:D164,4,FALSE)</f>
        <v>46919.762230524269</v>
      </c>
      <c r="L37" s="318"/>
      <c r="M37" s="317">
        <v>250</v>
      </c>
      <c r="N37" s="316">
        <f>K37/M37</f>
        <v>187.67904892209708</v>
      </c>
    </row>
    <row r="38" spans="1:14">
      <c r="B38" s="621"/>
      <c r="C38" s="622"/>
      <c r="D38" s="622"/>
      <c r="E38" s="622"/>
      <c r="F38" s="622"/>
      <c r="G38" s="622"/>
      <c r="H38" s="623"/>
      <c r="I38" s="304"/>
      <c r="J38" s="307"/>
      <c r="K38" s="319"/>
      <c r="L38" s="318"/>
      <c r="M38" s="317"/>
      <c r="N38" s="316"/>
    </row>
    <row r="39" spans="1:14">
      <c r="B39" s="621"/>
      <c r="C39" s="622"/>
      <c r="D39" s="622"/>
      <c r="E39" s="622"/>
      <c r="F39" s="622"/>
      <c r="G39" s="622"/>
      <c r="H39" s="623"/>
      <c r="I39" s="646"/>
      <c r="J39" s="647"/>
      <c r="K39" s="319"/>
      <c r="L39" s="648"/>
      <c r="M39" s="649"/>
      <c r="N39" s="316"/>
    </row>
    <row r="40" spans="1:14">
      <c r="B40" s="621"/>
      <c r="C40" s="622"/>
      <c r="D40" s="622"/>
      <c r="E40" s="650"/>
      <c r="F40" s="622"/>
      <c r="G40" s="622"/>
      <c r="H40" s="623"/>
      <c r="I40" s="108"/>
      <c r="J40" s="109"/>
      <c r="K40" s="314"/>
      <c r="L40" s="312"/>
      <c r="M40" s="311"/>
      <c r="N40" s="313"/>
    </row>
    <row r="41" spans="1:14">
      <c r="B41" s="651" t="s">
        <v>48</v>
      </c>
      <c r="C41" s="652"/>
      <c r="D41" s="652"/>
      <c r="E41" s="117"/>
      <c r="F41" s="118"/>
      <c r="G41" s="118"/>
      <c r="H41" s="119"/>
      <c r="I41" s="108"/>
      <c r="J41" s="109"/>
      <c r="K41" s="292"/>
      <c r="L41" s="312"/>
      <c r="M41" s="366">
        <v>0.05</v>
      </c>
      <c r="N41" s="310">
        <f>N76*M41</f>
        <v>4.5492548333333334</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640.64922555044279</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B48" s="136"/>
      <c r="C48" s="308"/>
      <c r="D48" s="308"/>
      <c r="E48" s="308"/>
      <c r="F48" s="308"/>
      <c r="G48" s="308"/>
      <c r="H48" s="308"/>
      <c r="I48" s="307"/>
      <c r="J48" s="306"/>
      <c r="K48" s="305"/>
      <c r="L48" s="304"/>
      <c r="M48" s="367"/>
      <c r="N48" s="316"/>
    </row>
    <row r="49" spans="1:14">
      <c r="B49" s="136"/>
      <c r="C49" s="308"/>
      <c r="D49" s="308"/>
      <c r="E49" s="308"/>
      <c r="F49" s="308"/>
      <c r="G49" s="308"/>
      <c r="H49" s="308"/>
      <c r="I49" s="307"/>
      <c r="J49" s="306"/>
      <c r="K49" s="305"/>
      <c r="L49" s="304"/>
      <c r="M49" s="367"/>
      <c r="N49" s="316"/>
    </row>
    <row r="50" spans="1:14">
      <c r="A50" s="135"/>
      <c r="B50" s="136"/>
      <c r="C50" s="308"/>
      <c r="D50" s="308"/>
      <c r="E50" s="308"/>
      <c r="F50" s="308"/>
      <c r="G50" s="308"/>
      <c r="H50" s="308"/>
      <c r="I50" s="307"/>
      <c r="J50" s="306"/>
      <c r="K50" s="305"/>
      <c r="L50" s="304"/>
      <c r="M50" s="303"/>
      <c r="N50" s="316"/>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64"/>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B59" s="5"/>
      <c r="C59" s="461"/>
      <c r="D59" s="461"/>
      <c r="E59" s="461"/>
      <c r="F59" s="461"/>
      <c r="G59" s="461"/>
      <c r="H59" s="480"/>
      <c r="I59" s="292"/>
      <c r="J59" s="300"/>
      <c r="K59" s="292"/>
      <c r="L59" s="668"/>
      <c r="M59" s="669"/>
      <c r="N59" s="299"/>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93</v>
      </c>
      <c r="B70" s="482" t="str">
        <f>VLOOKUP(A70,'[52]MANO DE OBRA'!A8:D68,3,FALSE)</f>
        <v>Oficial</v>
      </c>
      <c r="C70" s="483"/>
      <c r="D70" s="483"/>
      <c r="E70" s="483"/>
      <c r="F70" s="483"/>
      <c r="G70" s="483"/>
      <c r="H70" s="483"/>
      <c r="I70" s="296">
        <f>K70/J70*100</f>
        <v>49181.133333333331</v>
      </c>
      <c r="J70" s="295">
        <v>185</v>
      </c>
      <c r="K70" s="294">
        <f>VLOOKUP(A70,'[52]MANO DE OBRA'!A8:D99,4,FALSE)</f>
        <v>90985.096666666665</v>
      </c>
      <c r="L70" s="174"/>
      <c r="M70" s="297">
        <v>2000</v>
      </c>
      <c r="N70" s="365">
        <f>K70/M70</f>
        <v>45.492548333333332</v>
      </c>
      <c r="O70" s="176"/>
    </row>
    <row r="71" spans="1:15">
      <c r="A71" s="19" t="s">
        <v>150</v>
      </c>
      <c r="B71" s="482" t="str">
        <f>VLOOKUP(A71,'[52]MANO DE OBRA'!A8:D69,3,FALSE)</f>
        <v>Obrero (2)</v>
      </c>
      <c r="C71" s="483"/>
      <c r="D71" s="483"/>
      <c r="E71" s="483"/>
      <c r="F71" s="483"/>
      <c r="G71" s="483"/>
      <c r="H71" s="483"/>
      <c r="I71" s="296">
        <f>K71/J71*100</f>
        <v>49181.133333333331</v>
      </c>
      <c r="J71" s="295">
        <v>185</v>
      </c>
      <c r="K71" s="294">
        <f>VLOOKUP(A71,'[52]MANO DE OBRA'!A8:D100,4,FALSE)</f>
        <v>90985.096666666665</v>
      </c>
      <c r="L71" s="174"/>
      <c r="M71" s="293">
        <v>2000</v>
      </c>
      <c r="N71" s="365">
        <f>K71/M71</f>
        <v>45.492548333333332</v>
      </c>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24"/>
    </row>
    <row r="76" spans="1:15" ht="15.75" thickBot="1">
      <c r="B76" s="657" t="s">
        <v>49</v>
      </c>
      <c r="C76" s="658"/>
      <c r="D76" s="658"/>
      <c r="E76" s="658"/>
      <c r="F76" s="658"/>
      <c r="G76" s="658"/>
      <c r="H76" s="658"/>
      <c r="I76" s="660"/>
      <c r="J76" s="660"/>
      <c r="K76" s="660"/>
      <c r="L76" s="660"/>
      <c r="M76" s="661"/>
      <c r="N76" s="363">
        <f>SUM(N70:N75)</f>
        <v>90.985096666666664</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731.63432221710946</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146.3268644434219</v>
      </c>
      <c r="M83" s="689"/>
      <c r="N83" s="430"/>
    </row>
    <row r="84" spans="1:14">
      <c r="B84" s="188" t="s">
        <v>77</v>
      </c>
      <c r="C84" s="189"/>
      <c r="D84" s="189"/>
      <c r="E84" s="189"/>
      <c r="F84" s="189"/>
      <c r="G84" s="189"/>
      <c r="H84" s="189"/>
      <c r="I84" s="429"/>
      <c r="J84" s="186"/>
      <c r="K84" s="284">
        <v>0.05</v>
      </c>
      <c r="L84" s="688">
        <f>N78*K84</f>
        <v>36.581716110855474</v>
      </c>
      <c r="M84" s="689"/>
      <c r="N84" s="430"/>
    </row>
    <row r="85" spans="1:14" ht="15.75" thickBot="1">
      <c r="B85" s="190" t="s">
        <v>78</v>
      </c>
      <c r="C85" s="191"/>
      <c r="D85" s="191"/>
      <c r="E85" s="191"/>
      <c r="F85" s="191"/>
      <c r="G85" s="191"/>
      <c r="H85" s="191"/>
      <c r="I85" s="431"/>
      <c r="J85" s="193"/>
      <c r="K85" s="283">
        <v>0.05</v>
      </c>
      <c r="L85" s="690">
        <f>N78*K85</f>
        <v>36.581716110855474</v>
      </c>
      <c r="M85" s="691"/>
      <c r="N85" s="430"/>
    </row>
    <row r="86" spans="1:14" ht="15.75" thickBot="1">
      <c r="B86" s="657" t="s">
        <v>49</v>
      </c>
      <c r="C86" s="658"/>
      <c r="D86" s="658"/>
      <c r="E86" s="658"/>
      <c r="F86" s="658"/>
      <c r="G86" s="658"/>
      <c r="H86" s="658"/>
      <c r="I86" s="658"/>
      <c r="J86" s="658"/>
      <c r="K86" s="658"/>
      <c r="L86" s="658"/>
      <c r="M86" s="659"/>
      <c r="N86" s="194">
        <f>L83+L84+L85</f>
        <v>219.49029666513283</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951</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0"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458"/>
      <c r="C111" s="459"/>
      <c r="D111" s="459"/>
      <c r="E111" s="459"/>
      <c r="F111" s="459"/>
      <c r="G111" s="459"/>
      <c r="H111" s="459"/>
      <c r="I111" s="459"/>
      <c r="J111" s="459"/>
      <c r="K111" s="459"/>
      <c r="L111" s="459"/>
      <c r="M111" s="459"/>
      <c r="N111" s="460"/>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01"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C62" zoomScale="70" zoomScaleNormal="70" workbookViewId="0">
      <selection activeCell="N88" sqref="N88"/>
    </sheetView>
  </sheetViews>
  <sheetFormatPr baseColWidth="10" defaultRowHeight="15"/>
  <cols>
    <col min="1" max="1" width="10" style="19" bestFit="1"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227</v>
      </c>
      <c r="C31" s="212" t="s">
        <v>228</v>
      </c>
      <c r="D31" s="213"/>
      <c r="E31" s="213"/>
      <c r="F31" s="213"/>
      <c r="G31" s="213"/>
      <c r="H31" s="213"/>
      <c r="I31" s="213"/>
      <c r="J31" s="214"/>
      <c r="K31" s="322"/>
      <c r="L31" s="321" t="s">
        <v>199</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229</v>
      </c>
      <c r="B36" s="621" t="str">
        <f>VLOOKUP(A36,[52]EQUIPOS!A6:D154,3,FALSE)</f>
        <v xml:space="preserve">Carrotanque de agua(1000 Galones) </v>
      </c>
      <c r="C36" s="622"/>
      <c r="D36" s="622"/>
      <c r="E36" s="622"/>
      <c r="F36" s="622"/>
      <c r="G36" s="622"/>
      <c r="H36" s="623"/>
      <c r="I36" s="304"/>
      <c r="J36" s="307"/>
      <c r="K36" s="319">
        <f>VLOOKUP(A36,[52]EQUIPOS!A6:D163,4,FALSE)</f>
        <v>68110.160294984234</v>
      </c>
      <c r="L36" s="318"/>
      <c r="M36" s="317">
        <v>600</v>
      </c>
      <c r="N36" s="316">
        <f>K36/M36</f>
        <v>113.51693382497372</v>
      </c>
    </row>
    <row r="37" spans="1:14">
      <c r="A37" s="94" t="s">
        <v>230</v>
      </c>
      <c r="B37" s="621" t="str">
        <f>VLOOKUP(A37,[52]EQUIPOS!A7:D154,3,FALSE)</f>
        <v>Motoniveladora  potencia 215 HP, ancho de cuchilla 4,27 m, peso 18 ton.</v>
      </c>
      <c r="C37" s="622"/>
      <c r="D37" s="622"/>
      <c r="E37" s="622"/>
      <c r="F37" s="622"/>
      <c r="G37" s="622"/>
      <c r="H37" s="623"/>
      <c r="I37" s="304"/>
      <c r="J37" s="307"/>
      <c r="K37" s="319">
        <f>VLOOKUP(A37,[52]EQUIPOS!A7:D164,4,FALSE)</f>
        <v>207847.5</v>
      </c>
      <c r="L37" s="318"/>
      <c r="M37" s="317">
        <v>600</v>
      </c>
      <c r="N37" s="316">
        <f>K37/M37</f>
        <v>346.41250000000002</v>
      </c>
    </row>
    <row r="38" spans="1:14">
      <c r="A38" s="19" t="s">
        <v>231</v>
      </c>
      <c r="B38" s="621" t="str">
        <f>VLOOKUP(A38,[52]EQUIPOS!A8:D154,3,FALSE)</f>
        <v xml:space="preserve">Vibrocompatador, potencia 153 HP, peso 10 Ton. </v>
      </c>
      <c r="C38" s="622"/>
      <c r="D38" s="622"/>
      <c r="E38" s="622"/>
      <c r="F38" s="622"/>
      <c r="G38" s="622"/>
      <c r="H38" s="623"/>
      <c r="I38" s="304"/>
      <c r="J38" s="307"/>
      <c r="K38" s="319">
        <f>VLOOKUP(A38,[52]EQUIPOS!A8:D165,4,FALSE)</f>
        <v>118885.02778290058</v>
      </c>
      <c r="L38" s="318"/>
      <c r="M38" s="317">
        <v>600</v>
      </c>
      <c r="N38" s="316">
        <f>K38/M38</f>
        <v>198.14171297150097</v>
      </c>
    </row>
    <row r="39" spans="1:14">
      <c r="B39" s="621"/>
      <c r="C39" s="622"/>
      <c r="D39" s="622"/>
      <c r="E39" s="622"/>
      <c r="F39" s="622"/>
      <c r="G39" s="622"/>
      <c r="H39" s="623"/>
      <c r="I39" s="646"/>
      <c r="J39" s="647"/>
      <c r="K39" s="319"/>
      <c r="L39" s="648"/>
      <c r="M39" s="649"/>
      <c r="N39" s="316"/>
    </row>
    <row r="40" spans="1:14">
      <c r="B40" s="621"/>
      <c r="C40" s="622"/>
      <c r="D40" s="622"/>
      <c r="E40" s="650"/>
      <c r="F40" s="622"/>
      <c r="G40" s="622"/>
      <c r="H40" s="623"/>
      <c r="I40" s="108"/>
      <c r="J40" s="109"/>
      <c r="K40" s="314"/>
      <c r="L40" s="312"/>
      <c r="M40" s="311"/>
      <c r="N40" s="313"/>
    </row>
    <row r="41" spans="1:14">
      <c r="B41" s="651" t="s">
        <v>48</v>
      </c>
      <c r="C41" s="652"/>
      <c r="D41" s="652"/>
      <c r="E41" s="117"/>
      <c r="F41" s="118"/>
      <c r="G41" s="118"/>
      <c r="H41" s="119"/>
      <c r="I41" s="108"/>
      <c r="J41" s="109"/>
      <c r="K41" s="292"/>
      <c r="L41" s="312"/>
      <c r="M41" s="366">
        <v>0.01</v>
      </c>
      <c r="N41" s="310">
        <f>N75*M41</f>
        <v>0.37910456944444443</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658.45025136591914</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9" t="s">
        <v>107</v>
      </c>
      <c r="B48" s="136" t="str">
        <f>VLOOKUP(A48,[52]MATERIALES!A5:D373,3,FALSE)</f>
        <v>Agua</v>
      </c>
      <c r="C48" s="308"/>
      <c r="D48" s="308"/>
      <c r="E48" s="308"/>
      <c r="F48" s="308"/>
      <c r="G48" s="308"/>
      <c r="H48" s="308"/>
      <c r="I48" s="307"/>
      <c r="J48" s="306" t="str">
        <f>VLOOKUP(A48,[52]MATERIALES!A4:D373,2,FALSE)</f>
        <v>lt</v>
      </c>
      <c r="K48" s="305">
        <v>3</v>
      </c>
      <c r="L48" s="304"/>
      <c r="M48" s="367">
        <f>VLOOKUP(A48,[52]MATERIALES!A5:D396,4,FALSE)</f>
        <v>35.656490152579906</v>
      </c>
      <c r="N48" s="316">
        <f>K48*M48</f>
        <v>106.96947045773972</v>
      </c>
    </row>
    <row r="49" spans="1:14">
      <c r="A49" s="135"/>
      <c r="B49" s="136"/>
      <c r="C49" s="308"/>
      <c r="D49" s="308"/>
      <c r="E49" s="308"/>
      <c r="F49" s="308"/>
      <c r="G49" s="308"/>
      <c r="H49" s="308"/>
      <c r="I49" s="307"/>
      <c r="J49" s="306"/>
      <c r="K49" s="305"/>
      <c r="L49" s="304"/>
      <c r="M49" s="303"/>
      <c r="N49" s="316"/>
    </row>
    <row r="50" spans="1:14">
      <c r="B50" s="136"/>
      <c r="C50" s="308"/>
      <c r="D50" s="308"/>
      <c r="E50" s="308"/>
      <c r="F50" s="308"/>
      <c r="G50" s="308"/>
      <c r="H50" s="308"/>
      <c r="I50" s="307"/>
      <c r="J50" s="306"/>
      <c r="K50" s="305"/>
      <c r="L50" s="304"/>
      <c r="M50" s="303"/>
      <c r="N50" s="302"/>
    </row>
    <row r="51" spans="1:14">
      <c r="B51" s="136"/>
      <c r="C51" s="308"/>
      <c r="D51" s="308"/>
      <c r="E51" s="308"/>
      <c r="F51" s="308"/>
      <c r="G51" s="308"/>
      <c r="H51" s="308"/>
      <c r="I51" s="307"/>
      <c r="J51" s="306"/>
      <c r="K51" s="305"/>
      <c r="L51" s="304"/>
      <c r="M51" s="303"/>
      <c r="N51" s="302"/>
    </row>
    <row r="52" spans="1:14" ht="15.75" thickBot="1">
      <c r="B52" s="662"/>
      <c r="C52" s="663"/>
      <c r="D52" s="663"/>
      <c r="E52" s="663"/>
      <c r="F52" s="663"/>
      <c r="G52" s="663"/>
      <c r="H52" s="663"/>
      <c r="I52" s="647"/>
      <c r="J52" s="223"/>
      <c r="K52" s="167"/>
      <c r="L52" s="664"/>
      <c r="M52" s="665"/>
      <c r="N52" s="224"/>
    </row>
    <row r="53" spans="1:14" ht="15.75" thickBot="1">
      <c r="B53" s="657" t="s">
        <v>49</v>
      </c>
      <c r="C53" s="658"/>
      <c r="D53" s="658"/>
      <c r="E53" s="658"/>
      <c r="F53" s="658"/>
      <c r="G53" s="658"/>
      <c r="H53" s="658"/>
      <c r="I53" s="658"/>
      <c r="J53" s="658"/>
      <c r="K53" s="658"/>
      <c r="L53" s="658"/>
      <c r="M53" s="659"/>
      <c r="N53" s="364">
        <f>SUM(N48:N52)</f>
        <v>106.96947045773972</v>
      </c>
    </row>
    <row r="54" spans="1:14">
      <c r="B54" s="148"/>
      <c r="C54" s="126"/>
      <c r="D54" s="126"/>
      <c r="E54" s="126"/>
      <c r="F54" s="126"/>
      <c r="G54" s="126"/>
      <c r="H54" s="126"/>
      <c r="I54" s="126"/>
      <c r="J54" s="126"/>
      <c r="K54" s="126"/>
      <c r="L54" s="126"/>
      <c r="M54" s="126"/>
      <c r="N54" s="127"/>
    </row>
    <row r="55" spans="1:14">
      <c r="B55" s="128" t="s">
        <v>56</v>
      </c>
      <c r="C55" s="129"/>
      <c r="D55" s="129"/>
      <c r="E55" s="129"/>
      <c r="F55" s="129"/>
      <c r="G55" s="129"/>
      <c r="H55" s="129"/>
      <c r="I55" s="129"/>
      <c r="J55" s="129"/>
      <c r="K55" s="129"/>
      <c r="L55" s="129"/>
      <c r="M55" s="129"/>
      <c r="N55" s="130"/>
    </row>
    <row r="56" spans="1:14" ht="15.75" thickBot="1">
      <c r="B56" s="149"/>
      <c r="C56" s="89"/>
      <c r="D56" s="89"/>
      <c r="E56" s="89"/>
      <c r="F56" s="89"/>
      <c r="G56" s="89"/>
      <c r="H56" s="89"/>
      <c r="I56" s="89"/>
      <c r="J56" s="89"/>
      <c r="K56" s="89"/>
      <c r="L56" s="89"/>
      <c r="M56" s="89"/>
      <c r="N56" s="91"/>
    </row>
    <row r="57" spans="1:14" ht="25.5">
      <c r="B57" s="455" t="s">
        <v>57</v>
      </c>
      <c r="C57" s="456"/>
      <c r="D57" s="456"/>
      <c r="E57" s="456"/>
      <c r="F57" s="456"/>
      <c r="G57" s="456"/>
      <c r="H57" s="152" t="s">
        <v>8</v>
      </c>
      <c r="I57" s="153" t="s">
        <v>58</v>
      </c>
      <c r="J57" s="154" t="s">
        <v>59</v>
      </c>
      <c r="K57" s="152" t="s">
        <v>60</v>
      </c>
      <c r="L57" s="666" t="s">
        <v>61</v>
      </c>
      <c r="M57" s="667"/>
      <c r="N57" s="155" t="s">
        <v>45</v>
      </c>
    </row>
    <row r="58" spans="1:14">
      <c r="B58" s="5"/>
      <c r="C58" s="461"/>
      <c r="D58" s="461"/>
      <c r="E58" s="461"/>
      <c r="F58" s="461"/>
      <c r="G58" s="461"/>
      <c r="H58" s="480"/>
      <c r="I58" s="292"/>
      <c r="J58" s="300"/>
      <c r="K58" s="292"/>
      <c r="L58" s="668"/>
      <c r="M58" s="669"/>
      <c r="N58" s="299"/>
    </row>
    <row r="59" spans="1:14">
      <c r="B59" s="5"/>
      <c r="C59" s="483"/>
      <c r="D59" s="483"/>
      <c r="E59" s="483"/>
      <c r="F59" s="483"/>
      <c r="G59" s="483"/>
      <c r="H59" s="484"/>
      <c r="I59" s="292"/>
      <c r="J59" s="292"/>
      <c r="K59" s="292"/>
      <c r="L59" s="485"/>
      <c r="M59" s="486"/>
      <c r="N59" s="298"/>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ht="15.75" thickBot="1">
      <c r="B63" s="463"/>
      <c r="C63" s="464"/>
      <c r="D63" s="464"/>
      <c r="E63" s="464"/>
      <c r="F63" s="464"/>
      <c r="G63" s="464"/>
      <c r="H63" s="166"/>
      <c r="I63" s="146"/>
      <c r="J63" s="146"/>
      <c r="K63" s="146"/>
      <c r="L63" s="670"/>
      <c r="M63" s="671"/>
      <c r="N63" s="230"/>
    </row>
    <row r="64" spans="1:14" ht="15.75" thickBot="1">
      <c r="B64" s="672" t="s">
        <v>49</v>
      </c>
      <c r="C64" s="660"/>
      <c r="D64" s="660"/>
      <c r="E64" s="660"/>
      <c r="F64" s="660"/>
      <c r="G64" s="660"/>
      <c r="H64" s="660"/>
      <c r="I64" s="660"/>
      <c r="J64" s="660"/>
      <c r="K64" s="660"/>
      <c r="L64" s="660"/>
      <c r="M64" s="661"/>
      <c r="N64" s="168"/>
    </row>
    <row r="65" spans="1:15">
      <c r="B65" s="148"/>
      <c r="C65" s="126"/>
      <c r="D65" s="126"/>
      <c r="E65" s="126"/>
      <c r="F65" s="126"/>
      <c r="G65" s="126"/>
      <c r="H65" s="126"/>
      <c r="I65" s="126"/>
      <c r="J65" s="126"/>
      <c r="K65" s="126"/>
      <c r="L65" s="126"/>
      <c r="M65" s="126"/>
      <c r="N65" s="127"/>
    </row>
    <row r="66" spans="1:15">
      <c r="B66" s="128" t="s">
        <v>64</v>
      </c>
      <c r="C66" s="129"/>
      <c r="D66" s="129"/>
      <c r="E66" s="129"/>
      <c r="F66" s="129"/>
      <c r="G66" s="129"/>
      <c r="H66" s="129"/>
      <c r="I66" s="129"/>
      <c r="J66" s="129"/>
      <c r="K66" s="129"/>
      <c r="L66" s="129"/>
      <c r="M66" s="129"/>
      <c r="N66" s="130"/>
    </row>
    <row r="67" spans="1:15" ht="15.75" thickBot="1">
      <c r="B67" s="149"/>
      <c r="C67" s="89"/>
      <c r="D67" s="89"/>
      <c r="E67" s="89"/>
      <c r="F67" s="89"/>
      <c r="G67" s="89"/>
      <c r="H67" s="89"/>
      <c r="I67" s="89"/>
      <c r="J67" s="89"/>
      <c r="K67" s="89"/>
      <c r="L67" s="89"/>
      <c r="M67" s="89"/>
      <c r="N67" s="91"/>
    </row>
    <row r="68" spans="1:15" ht="25.5">
      <c r="B68" s="673" t="s">
        <v>65</v>
      </c>
      <c r="C68" s="674"/>
      <c r="D68" s="674"/>
      <c r="E68" s="674"/>
      <c r="F68" s="674"/>
      <c r="G68" s="674"/>
      <c r="H68" s="674"/>
      <c r="I68" s="152" t="s">
        <v>66</v>
      </c>
      <c r="J68" s="154" t="s">
        <v>67</v>
      </c>
      <c r="K68" s="153" t="s">
        <v>68</v>
      </c>
      <c r="L68" s="675" t="s">
        <v>44</v>
      </c>
      <c r="M68" s="676"/>
      <c r="N68" s="169" t="s">
        <v>45</v>
      </c>
    </row>
    <row r="69" spans="1:15">
      <c r="A69" s="19" t="s">
        <v>93</v>
      </c>
      <c r="B69" s="482" t="str">
        <f>VLOOKUP(A69,'[52]MANO DE OBRA'!A8:D68,3,FALSE)</f>
        <v>Oficial</v>
      </c>
      <c r="C69" s="483"/>
      <c r="D69" s="483"/>
      <c r="E69" s="483"/>
      <c r="F69" s="483"/>
      <c r="G69" s="483"/>
      <c r="H69" s="483"/>
      <c r="I69" s="296">
        <f>K69/J69*100</f>
        <v>49181.133333333331</v>
      </c>
      <c r="J69" s="295">
        <v>185</v>
      </c>
      <c r="K69" s="294">
        <f>VLOOKUP(A69,'[52]MANO DE OBRA'!A8:D99,4,FALSE)</f>
        <v>90985.096666666665</v>
      </c>
      <c r="L69" s="174"/>
      <c r="M69" s="297">
        <v>4800</v>
      </c>
      <c r="N69" s="365">
        <f>K69/M69</f>
        <v>18.95522847222222</v>
      </c>
      <c r="O69" s="176"/>
    </row>
    <row r="70" spans="1:15">
      <c r="A70" s="19" t="s">
        <v>150</v>
      </c>
      <c r="B70" s="482" t="str">
        <f>VLOOKUP(A70,'[52]MANO DE OBRA'!A8:D69,3,FALSE)</f>
        <v>Obrero (2)</v>
      </c>
      <c r="C70" s="483"/>
      <c r="D70" s="483"/>
      <c r="E70" s="483"/>
      <c r="F70" s="483"/>
      <c r="G70" s="483"/>
      <c r="H70" s="483"/>
      <c r="I70" s="296">
        <f>K70/J70*100</f>
        <v>49181.133333333331</v>
      </c>
      <c r="J70" s="295">
        <v>185</v>
      </c>
      <c r="K70" s="294">
        <f>VLOOKUP(A70,'[52]MANO DE OBRA'!A8:D100,4,FALSE)</f>
        <v>90985.096666666665</v>
      </c>
      <c r="L70" s="174"/>
      <c r="M70" s="293">
        <v>4800</v>
      </c>
      <c r="N70" s="365">
        <f>K70/M70</f>
        <v>18.95522847222222</v>
      </c>
    </row>
    <row r="71" spans="1:15">
      <c r="B71" s="482"/>
      <c r="C71" s="483"/>
      <c r="D71" s="483"/>
      <c r="E71" s="483"/>
      <c r="F71" s="483"/>
      <c r="G71" s="483"/>
      <c r="H71" s="483"/>
      <c r="I71" s="292"/>
      <c r="J71" s="291"/>
      <c r="K71" s="290"/>
      <c r="L71" s="174"/>
      <c r="M71" s="289"/>
      <c r="N71" s="288"/>
    </row>
    <row r="72" spans="1:15">
      <c r="B72" s="482"/>
      <c r="C72" s="483"/>
      <c r="D72" s="483"/>
      <c r="E72" s="483"/>
      <c r="F72" s="483"/>
      <c r="G72" s="483"/>
      <c r="H72" s="483"/>
      <c r="I72" s="292"/>
      <c r="J72" s="291"/>
      <c r="K72" s="290"/>
      <c r="L72" s="462"/>
      <c r="M72" s="289"/>
      <c r="N72" s="288"/>
    </row>
    <row r="73" spans="1:15">
      <c r="B73" s="482"/>
      <c r="C73" s="483"/>
      <c r="D73" s="483"/>
      <c r="E73" s="483"/>
      <c r="F73" s="483"/>
      <c r="G73" s="483"/>
      <c r="H73" s="483"/>
      <c r="I73" s="292"/>
      <c r="J73" s="291"/>
      <c r="K73" s="290"/>
      <c r="L73" s="462"/>
      <c r="M73" s="289"/>
      <c r="N73" s="288"/>
    </row>
    <row r="74" spans="1:15" ht="15.75" thickBot="1">
      <c r="B74" s="677"/>
      <c r="C74" s="678"/>
      <c r="D74" s="678"/>
      <c r="E74" s="678"/>
      <c r="F74" s="678"/>
      <c r="G74" s="678"/>
      <c r="H74" s="678"/>
      <c r="I74" s="146"/>
      <c r="J74" s="146"/>
      <c r="K74" s="146"/>
      <c r="L74" s="679"/>
      <c r="M74" s="679"/>
      <c r="N74" s="224"/>
    </row>
    <row r="75" spans="1:15" ht="15.75" thickBot="1">
      <c r="B75" s="657" t="s">
        <v>49</v>
      </c>
      <c r="C75" s="658"/>
      <c r="D75" s="658"/>
      <c r="E75" s="658"/>
      <c r="F75" s="658"/>
      <c r="G75" s="658"/>
      <c r="H75" s="658"/>
      <c r="I75" s="660"/>
      <c r="J75" s="660"/>
      <c r="K75" s="660"/>
      <c r="L75" s="660"/>
      <c r="M75" s="661"/>
      <c r="N75" s="363">
        <f>SUM(N69:N74)</f>
        <v>37.910456944444441</v>
      </c>
    </row>
    <row r="76" spans="1:15" ht="15.75" thickBot="1">
      <c r="B76" s="148"/>
      <c r="C76" s="126"/>
      <c r="D76" s="126"/>
      <c r="E76" s="126"/>
      <c r="F76" s="126"/>
      <c r="G76" s="126"/>
      <c r="H76" s="126"/>
      <c r="I76" s="126"/>
      <c r="J76" s="126"/>
      <c r="K76" s="126"/>
      <c r="L76" s="126"/>
      <c r="M76" s="126"/>
      <c r="N76" s="127"/>
    </row>
    <row r="77" spans="1:15" ht="15.75" thickBot="1">
      <c r="B77" s="657" t="s">
        <v>71</v>
      </c>
      <c r="C77" s="658"/>
      <c r="D77" s="658"/>
      <c r="E77" s="658"/>
      <c r="F77" s="658"/>
      <c r="G77" s="658"/>
      <c r="H77" s="658"/>
      <c r="I77" s="658"/>
      <c r="J77" s="658"/>
      <c r="K77" s="658"/>
      <c r="L77" s="658"/>
      <c r="M77" s="659"/>
      <c r="N77" s="180">
        <f>N43+N53+N64+N75</f>
        <v>803.33017876810334</v>
      </c>
    </row>
    <row r="78" spans="1:15">
      <c r="B78" s="148"/>
      <c r="C78" s="126"/>
      <c r="D78" s="126"/>
      <c r="E78" s="126"/>
      <c r="F78" s="126"/>
      <c r="G78" s="126"/>
      <c r="H78" s="126"/>
      <c r="I78" s="126"/>
      <c r="J78" s="126"/>
      <c r="K78" s="126"/>
      <c r="L78" s="126"/>
      <c r="M78" s="126"/>
      <c r="N78" s="127"/>
    </row>
    <row r="79" spans="1:15">
      <c r="B79" s="128" t="s">
        <v>72</v>
      </c>
      <c r="C79" s="129"/>
      <c r="D79" s="129"/>
      <c r="E79" s="129"/>
      <c r="F79" s="129"/>
      <c r="G79" s="129"/>
      <c r="H79" s="129"/>
      <c r="I79" s="129"/>
      <c r="J79" s="129"/>
      <c r="K79" s="129"/>
      <c r="L79" s="129"/>
      <c r="M79" s="129"/>
      <c r="N79" s="130"/>
    </row>
    <row r="80" spans="1:15" ht="15.75" thickBot="1">
      <c r="B80" s="149"/>
      <c r="C80" s="89"/>
      <c r="D80" s="89"/>
      <c r="E80" s="89"/>
      <c r="F80" s="89"/>
      <c r="G80" s="89"/>
      <c r="H80" s="89"/>
      <c r="I80" s="89"/>
      <c r="J80" s="89"/>
      <c r="K80" s="89"/>
      <c r="L80" s="89"/>
      <c r="M80" s="89"/>
      <c r="N80" s="91"/>
    </row>
    <row r="81" spans="1:14">
      <c r="B81" s="642" t="s">
        <v>73</v>
      </c>
      <c r="C81" s="643"/>
      <c r="D81" s="643"/>
      <c r="E81" s="643"/>
      <c r="F81" s="643"/>
      <c r="G81" s="643"/>
      <c r="H81" s="643"/>
      <c r="I81" s="456"/>
      <c r="J81" s="457"/>
      <c r="K81" s="286" t="s">
        <v>74</v>
      </c>
      <c r="L81" s="684" t="s">
        <v>75</v>
      </c>
      <c r="M81" s="685"/>
      <c r="N81" s="285"/>
    </row>
    <row r="82" spans="1:14">
      <c r="B82" s="686" t="s">
        <v>76</v>
      </c>
      <c r="C82" s="687"/>
      <c r="D82" s="687"/>
      <c r="E82" s="687"/>
      <c r="F82" s="687"/>
      <c r="G82" s="687"/>
      <c r="H82" s="687"/>
      <c r="I82" s="429"/>
      <c r="J82" s="186"/>
      <c r="K82" s="284">
        <v>0.2</v>
      </c>
      <c r="L82" s="688">
        <f>N77*K82</f>
        <v>160.66603575362069</v>
      </c>
      <c r="M82" s="689"/>
      <c r="N82" s="430"/>
    </row>
    <row r="83" spans="1:14">
      <c r="B83" s="188" t="s">
        <v>77</v>
      </c>
      <c r="C83" s="189"/>
      <c r="D83" s="189"/>
      <c r="E83" s="189"/>
      <c r="F83" s="189"/>
      <c r="G83" s="189"/>
      <c r="H83" s="189"/>
      <c r="I83" s="429"/>
      <c r="J83" s="186"/>
      <c r="K83" s="284">
        <v>0.05</v>
      </c>
      <c r="L83" s="688">
        <f>N77*K83</f>
        <v>40.166508938405173</v>
      </c>
      <c r="M83" s="689"/>
      <c r="N83" s="430"/>
    </row>
    <row r="84" spans="1:14" ht="15.75" thickBot="1">
      <c r="B84" s="190" t="s">
        <v>78</v>
      </c>
      <c r="C84" s="191"/>
      <c r="D84" s="191"/>
      <c r="E84" s="191"/>
      <c r="F84" s="191"/>
      <c r="G84" s="191"/>
      <c r="H84" s="191"/>
      <c r="I84" s="431"/>
      <c r="J84" s="193"/>
      <c r="K84" s="283">
        <v>0.05</v>
      </c>
      <c r="L84" s="690">
        <f>N77*K84</f>
        <v>40.166508938405173</v>
      </c>
      <c r="M84" s="691"/>
      <c r="N84" s="430"/>
    </row>
    <row r="85" spans="1:14" ht="15.75" thickBot="1">
      <c r="B85" s="657" t="s">
        <v>49</v>
      </c>
      <c r="C85" s="658"/>
      <c r="D85" s="658"/>
      <c r="E85" s="658"/>
      <c r="F85" s="658"/>
      <c r="G85" s="658"/>
      <c r="H85" s="658"/>
      <c r="I85" s="658"/>
      <c r="J85" s="658"/>
      <c r="K85" s="658"/>
      <c r="L85" s="658"/>
      <c r="M85" s="659"/>
      <c r="N85" s="194">
        <f>L82+L83+L84</f>
        <v>240.99905363043104</v>
      </c>
    </row>
    <row r="86" spans="1:14" ht="15.75" thickBot="1">
      <c r="B86" s="148"/>
      <c r="C86" s="126"/>
      <c r="D86" s="126"/>
      <c r="E86" s="126"/>
      <c r="F86" s="126"/>
      <c r="G86" s="126"/>
      <c r="H86" s="126"/>
      <c r="I86" s="126"/>
      <c r="J86" s="126"/>
      <c r="K86" s="126"/>
      <c r="L86" s="126"/>
      <c r="M86" s="126"/>
      <c r="N86" s="127"/>
    </row>
    <row r="87" spans="1:14" ht="15.75" thickBot="1">
      <c r="A87" s="19" t="s">
        <v>79</v>
      </c>
      <c r="B87" s="657" t="s">
        <v>80</v>
      </c>
      <c r="C87" s="658"/>
      <c r="D87" s="658"/>
      <c r="E87" s="658"/>
      <c r="F87" s="658"/>
      <c r="G87" s="658"/>
      <c r="H87" s="658"/>
      <c r="I87" s="658"/>
      <c r="J87" s="658"/>
      <c r="K87" s="658"/>
      <c r="L87" s="658"/>
      <c r="M87" s="659"/>
      <c r="N87" s="195">
        <f>ROUND(N77+N85,0)</f>
        <v>1044</v>
      </c>
    </row>
    <row r="88" spans="1:14">
      <c r="B88" s="51"/>
      <c r="C88" s="52"/>
      <c r="D88" s="52"/>
      <c r="E88" s="52"/>
      <c r="F88" s="52"/>
      <c r="G88" s="52"/>
      <c r="H88" s="52"/>
      <c r="I88" s="52"/>
      <c r="J88" s="52"/>
      <c r="K88" s="52"/>
      <c r="L88" s="52"/>
      <c r="M88" s="52"/>
      <c r="N88" s="54"/>
    </row>
    <row r="89" spans="1:14">
      <c r="B89" s="55"/>
      <c r="C89" s="53"/>
      <c r="D89" s="53"/>
      <c r="E89" s="53"/>
      <c r="F89" s="53"/>
      <c r="G89" s="53"/>
      <c r="H89" s="53"/>
      <c r="I89" s="53"/>
      <c r="J89" s="53"/>
      <c r="K89" s="53"/>
      <c r="L89" s="53"/>
      <c r="M89" s="53"/>
      <c r="N89" s="56"/>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196" t="s">
        <v>81</v>
      </c>
      <c r="F92" s="196"/>
      <c r="G92" s="196"/>
      <c r="H92" s="196"/>
      <c r="I92" s="196"/>
      <c r="J92" s="196"/>
      <c r="K92" s="53"/>
      <c r="L92" s="53"/>
      <c r="M92" s="53"/>
      <c r="N92" s="56"/>
    </row>
    <row r="93" spans="1:14">
      <c r="B93" s="55"/>
      <c r="C93" s="53"/>
      <c r="D93" s="53"/>
      <c r="E93" s="53" t="s">
        <v>82</v>
      </c>
      <c r="F93" s="53"/>
      <c r="G93" s="53"/>
      <c r="H93" s="53"/>
      <c r="I93" s="53"/>
      <c r="J93" s="53"/>
      <c r="K93" s="53"/>
      <c r="L93" s="53"/>
      <c r="M93" s="53"/>
      <c r="N93" s="56"/>
    </row>
    <row r="94" spans="1:14">
      <c r="B94" s="55"/>
      <c r="C94" s="53"/>
      <c r="D94" s="53"/>
      <c r="E94" s="53" t="s">
        <v>83</v>
      </c>
      <c r="F94" s="53"/>
      <c r="G94" s="53"/>
      <c r="H94" s="53"/>
      <c r="I94" s="53"/>
      <c r="J94" s="53"/>
      <c r="K94" s="53"/>
      <c r="L94" s="53"/>
      <c r="M94" s="53"/>
      <c r="N94" s="56"/>
    </row>
    <row r="95" spans="1:14">
      <c r="B95" s="55"/>
      <c r="C95" s="53"/>
      <c r="D95" s="53"/>
      <c r="E95" s="53" t="s">
        <v>84</v>
      </c>
      <c r="F95" s="53"/>
      <c r="G95" s="53"/>
      <c r="H95" s="53"/>
      <c r="I95" s="53"/>
      <c r="J95" s="53"/>
      <c r="K95" s="53"/>
      <c r="L95" s="53"/>
      <c r="M95" s="53"/>
      <c r="N95" s="56"/>
    </row>
    <row r="96" spans="1:14" ht="15.75" thickBot="1">
      <c r="B96" s="55"/>
      <c r="C96" s="53"/>
      <c r="D96" s="53"/>
      <c r="E96" s="53"/>
      <c r="F96" s="53" t="s">
        <v>85</v>
      </c>
      <c r="G96" s="53"/>
      <c r="H96" s="53"/>
      <c r="I96" s="53"/>
      <c r="J96" s="53"/>
      <c r="K96" s="53"/>
      <c r="L96" s="53"/>
      <c r="M96" s="53"/>
      <c r="N96" s="56"/>
    </row>
    <row r="97" spans="2:14">
      <c r="B97" s="282" t="s">
        <v>274</v>
      </c>
      <c r="C97" s="281"/>
      <c r="D97" s="281"/>
      <c r="E97" s="281"/>
      <c r="F97" s="281"/>
      <c r="G97" s="281"/>
      <c r="H97" s="281"/>
      <c r="I97" s="281"/>
      <c r="J97" s="281"/>
      <c r="K97" s="281"/>
      <c r="L97" s="281"/>
      <c r="M97" s="281"/>
      <c r="N97" s="280"/>
    </row>
    <row r="98" spans="2:14">
      <c r="B98" s="279"/>
      <c r="C98" s="278"/>
      <c r="D98" s="278"/>
      <c r="E98" s="278"/>
      <c r="F98" s="278"/>
      <c r="G98" s="278"/>
      <c r="H98" s="278"/>
      <c r="I98" s="278"/>
      <c r="J98" s="278"/>
      <c r="K98" s="278"/>
      <c r="L98" s="278"/>
      <c r="M98" s="278"/>
      <c r="N98" s="277"/>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ht="15.75" thickBot="1">
      <c r="B101" s="276"/>
      <c r="C101" s="275"/>
      <c r="D101" s="275"/>
      <c r="E101" s="275"/>
      <c r="F101" s="275"/>
      <c r="G101" s="275"/>
      <c r="H101" s="275"/>
      <c r="I101" s="275"/>
      <c r="J101" s="275"/>
      <c r="K101" s="275"/>
      <c r="L101" s="275"/>
      <c r="M101" s="275"/>
      <c r="N101" s="274"/>
    </row>
    <row r="102" spans="2:14">
      <c r="B102" s="273"/>
      <c r="C102" s="272"/>
      <c r="D102" s="272"/>
      <c r="E102" s="272"/>
      <c r="F102" s="272"/>
      <c r="G102" s="272"/>
      <c r="H102" s="272"/>
      <c r="I102" s="272"/>
      <c r="J102" s="272"/>
      <c r="K102" s="272"/>
      <c r="L102" s="272"/>
      <c r="M102" s="272"/>
      <c r="N102" s="271"/>
    </row>
    <row r="103" spans="2:14">
      <c r="B103" s="270" t="s">
        <v>273</v>
      </c>
      <c r="C103" s="71"/>
      <c r="D103" s="71"/>
      <c r="E103" s="71"/>
      <c r="F103" s="71"/>
      <c r="G103" s="71"/>
      <c r="H103" s="71"/>
      <c r="I103" s="71"/>
      <c r="J103" s="71"/>
      <c r="K103" s="71"/>
      <c r="L103" s="71"/>
      <c r="M103" s="71"/>
      <c r="N103" s="72"/>
    </row>
    <row r="104" spans="2:14" ht="15" customHeight="1">
      <c r="B104" s="692" t="s">
        <v>272</v>
      </c>
      <c r="C104" s="693"/>
      <c r="D104" s="693"/>
      <c r="E104" s="693"/>
      <c r="F104" s="693"/>
      <c r="G104" s="693"/>
      <c r="H104" s="693"/>
      <c r="I104" s="693"/>
      <c r="J104" s="693"/>
      <c r="K104" s="693"/>
      <c r="L104" s="693"/>
      <c r="M104" s="693"/>
      <c r="N104" s="694"/>
    </row>
    <row r="105" spans="2:14" ht="15" customHeight="1">
      <c r="B105" s="692"/>
      <c r="C105" s="693"/>
      <c r="D105" s="693"/>
      <c r="E105" s="693"/>
      <c r="F105" s="693"/>
      <c r="G105" s="693"/>
      <c r="H105" s="693"/>
      <c r="I105" s="693"/>
      <c r="J105" s="693"/>
      <c r="K105" s="693"/>
      <c r="L105" s="693"/>
      <c r="M105" s="693"/>
      <c r="N105" s="694"/>
    </row>
    <row r="106" spans="2:14" ht="30" customHeight="1">
      <c r="B106" s="695" t="s">
        <v>271</v>
      </c>
      <c r="C106" s="696"/>
      <c r="D106" s="696"/>
      <c r="E106" s="696"/>
      <c r="F106" s="696"/>
      <c r="G106" s="696"/>
      <c r="H106" s="696"/>
      <c r="I106" s="696"/>
      <c r="J106" s="696"/>
      <c r="K106" s="696"/>
      <c r="L106" s="696"/>
      <c r="M106" s="696"/>
      <c r="N106" s="697"/>
    </row>
    <row r="107" spans="2:14">
      <c r="B107" s="695"/>
      <c r="C107" s="696"/>
      <c r="D107" s="696"/>
      <c r="E107" s="696"/>
      <c r="F107" s="696"/>
      <c r="G107" s="696"/>
      <c r="H107" s="696"/>
      <c r="I107" s="696"/>
      <c r="J107" s="696"/>
      <c r="K107" s="696"/>
      <c r="L107" s="696"/>
      <c r="M107" s="696"/>
      <c r="N107" s="697"/>
    </row>
    <row r="108" spans="2:14">
      <c r="B108" s="458"/>
      <c r="C108" s="459"/>
      <c r="D108" s="459"/>
      <c r="E108" s="459"/>
      <c r="F108" s="459"/>
      <c r="G108" s="459"/>
      <c r="H108" s="459"/>
      <c r="I108" s="459"/>
      <c r="J108" s="459"/>
      <c r="K108" s="459"/>
      <c r="L108" s="459"/>
      <c r="M108" s="459"/>
      <c r="N108" s="460"/>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270"/>
      <c r="C111" s="71"/>
      <c r="D111" s="71"/>
      <c r="E111" s="71"/>
      <c r="F111" s="71"/>
      <c r="G111" s="71"/>
      <c r="H111" s="71"/>
      <c r="I111" s="71"/>
      <c r="J111" s="71"/>
      <c r="K111" s="71"/>
      <c r="L111" s="71"/>
      <c r="M111" s="71"/>
      <c r="N111" s="72"/>
    </row>
    <row r="112" spans="2:14">
      <c r="B112" s="55"/>
      <c r="C112" s="53"/>
      <c r="D112" s="53"/>
      <c r="E112" s="53" t="s">
        <v>81</v>
      </c>
      <c r="F112" s="196"/>
      <c r="G112" s="196"/>
      <c r="H112" s="53"/>
      <c r="I112" s="53"/>
      <c r="J112" s="53"/>
      <c r="K112" s="53"/>
      <c r="L112" s="53"/>
      <c r="M112" s="53"/>
      <c r="N112" s="56"/>
    </row>
    <row r="113" spans="2:14">
      <c r="B113" s="55"/>
      <c r="C113" s="53"/>
      <c r="D113" s="53"/>
      <c r="E113" s="204" t="s">
        <v>82</v>
      </c>
      <c r="F113" s="53"/>
      <c r="G113" s="53"/>
      <c r="H113" s="204"/>
      <c r="I113" s="204"/>
      <c r="J113" s="204"/>
      <c r="K113" s="53"/>
      <c r="L113" s="53"/>
      <c r="M113" s="53"/>
      <c r="N113" s="56"/>
    </row>
    <row r="114" spans="2:14">
      <c r="B114" s="55"/>
      <c r="C114" s="53"/>
      <c r="D114" s="53"/>
      <c r="E114" s="205" t="s">
        <v>87</v>
      </c>
      <c r="F114" s="53"/>
      <c r="G114" s="53"/>
      <c r="H114" s="205"/>
      <c r="I114" s="205"/>
      <c r="J114" s="205"/>
      <c r="K114" s="53"/>
      <c r="L114" s="53"/>
      <c r="M114" s="53"/>
      <c r="N114" s="56"/>
    </row>
    <row r="115" spans="2:14">
      <c r="B115" s="206"/>
      <c r="C115" s="71"/>
      <c r="D115" s="71"/>
      <c r="E115" s="53" t="s">
        <v>84</v>
      </c>
      <c r="F115" s="53"/>
      <c r="G115" s="53"/>
      <c r="H115" s="53"/>
      <c r="I115" s="53"/>
      <c r="J115" s="53"/>
      <c r="K115" s="71"/>
      <c r="L115" s="71"/>
      <c r="M115" s="71"/>
      <c r="N115" s="72"/>
    </row>
    <row r="116" spans="2:14">
      <c r="B116" s="206"/>
      <c r="C116" s="71"/>
      <c r="D116" s="71"/>
      <c r="E116" s="71"/>
      <c r="F116" s="53"/>
      <c r="G116" s="53"/>
      <c r="H116" s="53"/>
      <c r="I116" s="53"/>
      <c r="J116" s="53"/>
      <c r="K116" s="71"/>
      <c r="L116" s="71"/>
      <c r="M116" s="71"/>
      <c r="N116" s="72"/>
    </row>
    <row r="117" spans="2:14">
      <c r="B117" s="206" t="s">
        <v>270</v>
      </c>
      <c r="C117" s="205"/>
      <c r="D117" s="205"/>
      <c r="E117" s="53"/>
      <c r="F117" s="53"/>
      <c r="G117" s="53"/>
      <c r="H117" s="53"/>
      <c r="I117" s="53"/>
      <c r="J117" s="680"/>
      <c r="K117" s="680"/>
      <c r="L117" s="680"/>
      <c r="M117" s="680"/>
      <c r="N117" s="681"/>
    </row>
    <row r="118" spans="2:14" ht="15.75" thickBot="1">
      <c r="B118" s="269" t="s">
        <v>269</v>
      </c>
      <c r="C118" s="268"/>
      <c r="D118" s="268"/>
      <c r="E118" s="209"/>
      <c r="F118" s="209"/>
      <c r="G118" s="209"/>
      <c r="H118" s="209"/>
      <c r="I118" s="209"/>
      <c r="J118" s="682"/>
      <c r="K118" s="682"/>
      <c r="L118" s="682"/>
      <c r="M118" s="682"/>
      <c r="N118"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5825"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D77" zoomScale="70" zoomScaleNormal="70" workbookViewId="0">
      <selection activeCell="N88" sqref="N88"/>
    </sheetView>
  </sheetViews>
  <sheetFormatPr baseColWidth="10" defaultRowHeight="15"/>
  <cols>
    <col min="1" max="1" width="10" style="19" bestFit="1"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2" width="11.42578125" style="19"/>
    <col min="13" max="13" width="11.85546875" style="19" bestFit="1" customWidth="1"/>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232</v>
      </c>
      <c r="C31" s="212" t="s">
        <v>233</v>
      </c>
      <c r="D31" s="213"/>
      <c r="E31" s="213"/>
      <c r="F31" s="213"/>
      <c r="G31" s="213"/>
      <c r="H31" s="213"/>
      <c r="I31" s="213"/>
      <c r="J31" s="214"/>
      <c r="K31" s="322"/>
      <c r="L31" s="321" t="s">
        <v>40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229</v>
      </c>
      <c r="B36" s="621" t="str">
        <f>VLOOKUP(A36,[52]EQUIPOS!A6:D154,3,FALSE)</f>
        <v xml:space="preserve">Carrotanque de agua(1000 Galones) </v>
      </c>
      <c r="C36" s="622"/>
      <c r="D36" s="622"/>
      <c r="E36" s="622"/>
      <c r="F36" s="622"/>
      <c r="G36" s="622"/>
      <c r="H36" s="623"/>
      <c r="I36" s="304"/>
      <c r="J36" s="307"/>
      <c r="K36" s="319">
        <f>VLOOKUP(A36,[52]EQUIPOS!A6:D163,4,FALSE)</f>
        <v>68110.160294984234</v>
      </c>
      <c r="L36" s="318"/>
      <c r="M36" s="317">
        <v>45</v>
      </c>
      <c r="N36" s="316">
        <f>K36/M36</f>
        <v>1513.5591176663163</v>
      </c>
    </row>
    <row r="37" spans="1:14">
      <c r="A37" s="94" t="s">
        <v>230</v>
      </c>
      <c r="B37" s="621" t="str">
        <f>VLOOKUP(A37,[52]EQUIPOS!A7:D154,3,FALSE)</f>
        <v>Motoniveladora  potencia 215 HP, ancho de cuchilla 4,27 m, peso 18 ton.</v>
      </c>
      <c r="C37" s="622"/>
      <c r="D37" s="622"/>
      <c r="E37" s="622"/>
      <c r="F37" s="622"/>
      <c r="G37" s="622"/>
      <c r="H37" s="623"/>
      <c r="I37" s="304"/>
      <c r="J37" s="307"/>
      <c r="K37" s="319">
        <f>VLOOKUP(A37,[52]EQUIPOS!A7:D164,4,FALSE)</f>
        <v>207847.5</v>
      </c>
      <c r="L37" s="318"/>
      <c r="M37" s="317">
        <v>45</v>
      </c>
      <c r="N37" s="316">
        <f>K37/M37</f>
        <v>4618.833333333333</v>
      </c>
    </row>
    <row r="38" spans="1:14">
      <c r="A38" s="19" t="s">
        <v>231</v>
      </c>
      <c r="B38" s="621" t="str">
        <f>VLOOKUP(A38,[52]EQUIPOS!A8:D154,3,FALSE)</f>
        <v xml:space="preserve">Vibrocompatador, potencia 153 HP, peso 10 Ton. </v>
      </c>
      <c r="C38" s="622"/>
      <c r="D38" s="622"/>
      <c r="E38" s="622"/>
      <c r="F38" s="622"/>
      <c r="G38" s="622"/>
      <c r="H38" s="623"/>
      <c r="I38" s="304"/>
      <c r="J38" s="307"/>
      <c r="K38" s="319">
        <f>VLOOKUP(A38,[52]EQUIPOS!A8:D165,4,FALSE)</f>
        <v>118885.02778290058</v>
      </c>
      <c r="L38" s="318"/>
      <c r="M38" s="317">
        <v>45</v>
      </c>
      <c r="N38" s="316">
        <f>K38/M38</f>
        <v>2641.8895062866795</v>
      </c>
    </row>
    <row r="39" spans="1:14">
      <c r="B39" s="621"/>
      <c r="C39" s="622"/>
      <c r="D39" s="622"/>
      <c r="E39" s="622"/>
      <c r="F39" s="622"/>
      <c r="G39" s="622"/>
      <c r="H39" s="623"/>
      <c r="I39" s="646"/>
      <c r="J39" s="647"/>
      <c r="K39" s="319"/>
      <c r="L39" s="648"/>
      <c r="M39" s="649"/>
      <c r="N39" s="316"/>
    </row>
    <row r="40" spans="1:14">
      <c r="B40" s="621"/>
      <c r="C40" s="622"/>
      <c r="D40" s="622"/>
      <c r="E40" s="650"/>
      <c r="F40" s="622"/>
      <c r="G40" s="622"/>
      <c r="H40" s="623"/>
      <c r="I40" s="108"/>
      <c r="J40" s="109"/>
      <c r="K40" s="314"/>
      <c r="L40" s="312"/>
      <c r="M40" s="311"/>
      <c r="N40" s="313"/>
    </row>
    <row r="41" spans="1:14">
      <c r="B41" s="651" t="s">
        <v>48</v>
      </c>
      <c r="C41" s="652"/>
      <c r="D41" s="652"/>
      <c r="E41" s="117"/>
      <c r="F41" s="118"/>
      <c r="G41" s="118"/>
      <c r="H41" s="119"/>
      <c r="I41" s="108"/>
      <c r="J41" s="109"/>
      <c r="K41" s="292"/>
      <c r="L41" s="312"/>
      <c r="M41" s="366">
        <v>0.02</v>
      </c>
      <c r="N41" s="310">
        <f>N75*M41</f>
        <v>10.109455185185185</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8784.3914124715157</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9" t="s">
        <v>107</v>
      </c>
      <c r="B48" s="136" t="str">
        <f>VLOOKUP(A48,[52]MATERIALES!A5:D373,3,FALSE)</f>
        <v>Agua</v>
      </c>
      <c r="C48" s="308"/>
      <c r="D48" s="308"/>
      <c r="E48" s="308"/>
      <c r="F48" s="308"/>
      <c r="G48" s="308"/>
      <c r="H48" s="308"/>
      <c r="I48" s="307"/>
      <c r="J48" s="306" t="str">
        <f>VLOOKUP(A48,[52]MATERIALES!A4:D373,2,FALSE)</f>
        <v>lt</v>
      </c>
      <c r="K48" s="305">
        <v>25</v>
      </c>
      <c r="L48" s="304"/>
      <c r="M48" s="367">
        <f>VLOOKUP(A48,[52]MATERIALES!A5:D396,4,FALSE)</f>
        <v>35.656490152579906</v>
      </c>
      <c r="N48" s="316">
        <f>K48*M48</f>
        <v>891.4122538144976</v>
      </c>
    </row>
    <row r="49" spans="1:14">
      <c r="A49" s="135" t="s">
        <v>234</v>
      </c>
      <c r="B49" s="136" t="str">
        <f>VLOOKUP(A49,[52]MATERIALES!A6:D373,3,FALSE)</f>
        <v xml:space="preserve">Material  de afirmado de la Zona </v>
      </c>
      <c r="C49" s="308"/>
      <c r="D49" s="308"/>
      <c r="E49" s="308"/>
      <c r="F49" s="308"/>
      <c r="G49" s="308"/>
      <c r="H49" s="308"/>
      <c r="I49" s="307"/>
      <c r="J49" s="306" t="str">
        <f>VLOOKUP(A49,[52]MATERIALES!A5:D373,2,FALSE)</f>
        <v>m3</v>
      </c>
      <c r="K49" s="305">
        <v>1.25</v>
      </c>
      <c r="L49" s="304"/>
      <c r="M49" s="367">
        <f>VLOOKUP(A49,[52]MATERIALES!A6:D397,4,FALSE)</f>
        <v>20784.75</v>
      </c>
      <c r="N49" s="316">
        <f>K49*M49</f>
        <v>25980.9375</v>
      </c>
    </row>
    <row r="50" spans="1:14">
      <c r="B50" s="136"/>
      <c r="C50" s="308"/>
      <c r="D50" s="308"/>
      <c r="E50" s="308"/>
      <c r="F50" s="308"/>
      <c r="G50" s="308"/>
      <c r="H50" s="308"/>
      <c r="I50" s="307"/>
      <c r="J50" s="306"/>
      <c r="K50" s="305"/>
      <c r="L50" s="304"/>
      <c r="M50" s="303"/>
      <c r="N50" s="302"/>
    </row>
    <row r="51" spans="1:14">
      <c r="B51" s="136"/>
      <c r="C51" s="308"/>
      <c r="D51" s="308"/>
      <c r="E51" s="308"/>
      <c r="F51" s="308"/>
      <c r="G51" s="308"/>
      <c r="H51" s="308"/>
      <c r="I51" s="307"/>
      <c r="J51" s="306"/>
      <c r="K51" s="305"/>
      <c r="L51" s="304"/>
      <c r="M51" s="303"/>
      <c r="N51" s="302"/>
    </row>
    <row r="52" spans="1:14" ht="15.75" thickBot="1">
      <c r="B52" s="662"/>
      <c r="C52" s="663"/>
      <c r="D52" s="663"/>
      <c r="E52" s="663"/>
      <c r="F52" s="663"/>
      <c r="G52" s="663"/>
      <c r="H52" s="663"/>
      <c r="I52" s="647"/>
      <c r="J52" s="223"/>
      <c r="K52" s="167"/>
      <c r="L52" s="664"/>
      <c r="M52" s="665"/>
      <c r="N52" s="224"/>
    </row>
    <row r="53" spans="1:14" ht="15.75" thickBot="1">
      <c r="B53" s="657" t="s">
        <v>49</v>
      </c>
      <c r="C53" s="658"/>
      <c r="D53" s="658"/>
      <c r="E53" s="658"/>
      <c r="F53" s="658"/>
      <c r="G53" s="658"/>
      <c r="H53" s="658"/>
      <c r="I53" s="658"/>
      <c r="J53" s="658"/>
      <c r="K53" s="658"/>
      <c r="L53" s="658"/>
      <c r="M53" s="659"/>
      <c r="N53" s="364">
        <f>SUM(N48:N52)</f>
        <v>26872.349753814498</v>
      </c>
    </row>
    <row r="54" spans="1:14">
      <c r="B54" s="148"/>
      <c r="C54" s="126"/>
      <c r="D54" s="126"/>
      <c r="E54" s="126"/>
      <c r="F54" s="126"/>
      <c r="G54" s="126"/>
      <c r="H54" s="126"/>
      <c r="I54" s="126"/>
      <c r="J54" s="126"/>
      <c r="K54" s="126"/>
      <c r="L54" s="126"/>
      <c r="M54" s="126"/>
      <c r="N54" s="127"/>
    </row>
    <row r="55" spans="1:14">
      <c r="B55" s="128" t="s">
        <v>56</v>
      </c>
      <c r="C55" s="129"/>
      <c r="D55" s="129"/>
      <c r="E55" s="129"/>
      <c r="F55" s="129"/>
      <c r="G55" s="129"/>
      <c r="H55" s="129"/>
      <c r="I55" s="129"/>
      <c r="J55" s="129"/>
      <c r="K55" s="129"/>
      <c r="L55" s="129"/>
      <c r="M55" s="129"/>
      <c r="N55" s="130"/>
    </row>
    <row r="56" spans="1:14" ht="15.75" thickBot="1">
      <c r="B56" s="149"/>
      <c r="C56" s="89"/>
      <c r="D56" s="89"/>
      <c r="E56" s="89"/>
      <c r="F56" s="89"/>
      <c r="G56" s="89"/>
      <c r="H56" s="89"/>
      <c r="I56" s="89"/>
      <c r="J56" s="89"/>
      <c r="K56" s="89"/>
      <c r="L56" s="89"/>
      <c r="M56" s="89"/>
      <c r="N56" s="91"/>
    </row>
    <row r="57" spans="1:14" ht="25.5">
      <c r="B57" s="455" t="s">
        <v>57</v>
      </c>
      <c r="C57" s="456"/>
      <c r="D57" s="456"/>
      <c r="E57" s="456"/>
      <c r="F57" s="456"/>
      <c r="G57" s="456"/>
      <c r="H57" s="152" t="s">
        <v>8</v>
      </c>
      <c r="I57" s="153" t="s">
        <v>58</v>
      </c>
      <c r="J57" s="154" t="s">
        <v>59</v>
      </c>
      <c r="K57" s="152" t="s">
        <v>60</v>
      </c>
      <c r="L57" s="666" t="s">
        <v>61</v>
      </c>
      <c r="M57" s="667"/>
      <c r="N57" s="155" t="s">
        <v>45</v>
      </c>
    </row>
    <row r="58" spans="1:14">
      <c r="A58" s="19" t="s">
        <v>235</v>
      </c>
      <c r="B58" s="5" t="str">
        <f>VLOOKUP(A58,[52]TRANSPORTE!A5:D117,3,FALSE)</f>
        <v xml:space="preserve">Transporte de Material de Afirmado de la Zona </v>
      </c>
      <c r="C58" s="461"/>
      <c r="D58" s="461"/>
      <c r="E58" s="461"/>
      <c r="F58" s="461"/>
      <c r="G58" s="461"/>
      <c r="H58" s="480" t="s">
        <v>156</v>
      </c>
      <c r="I58" s="292">
        <v>1.25</v>
      </c>
      <c r="J58" s="300">
        <v>1</v>
      </c>
      <c r="K58" s="292">
        <f>I58*J58</f>
        <v>1.25</v>
      </c>
      <c r="L58" s="668">
        <f>VLOOKUP(A58,[52]TRANSPORTE!A5:D117,4,FALSE)</f>
        <v>710.90548834127685</v>
      </c>
      <c r="M58" s="669"/>
      <c r="N58" s="299">
        <f>K58*L58</f>
        <v>888.63186042659606</v>
      </c>
    </row>
    <row r="59" spans="1:14">
      <c r="B59" s="5"/>
      <c r="C59" s="483"/>
      <c r="D59" s="483"/>
      <c r="E59" s="483"/>
      <c r="F59" s="483"/>
      <c r="G59" s="483"/>
      <c r="H59" s="484"/>
      <c r="I59" s="292"/>
      <c r="J59" s="292"/>
      <c r="K59" s="292"/>
      <c r="L59" s="485"/>
      <c r="M59" s="486"/>
      <c r="N59" s="298"/>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ht="15.75" thickBot="1">
      <c r="B63" s="463"/>
      <c r="C63" s="464"/>
      <c r="D63" s="464"/>
      <c r="E63" s="464"/>
      <c r="F63" s="464"/>
      <c r="G63" s="464"/>
      <c r="H63" s="166"/>
      <c r="I63" s="146"/>
      <c r="J63" s="146"/>
      <c r="K63" s="146"/>
      <c r="L63" s="670"/>
      <c r="M63" s="671"/>
      <c r="N63" s="230"/>
    </row>
    <row r="64" spans="1:14" ht="15.75" thickBot="1">
      <c r="B64" s="672" t="s">
        <v>49</v>
      </c>
      <c r="C64" s="660"/>
      <c r="D64" s="660"/>
      <c r="E64" s="660"/>
      <c r="F64" s="660"/>
      <c r="G64" s="660"/>
      <c r="H64" s="660"/>
      <c r="I64" s="660"/>
      <c r="J64" s="660"/>
      <c r="K64" s="660"/>
      <c r="L64" s="660"/>
      <c r="M64" s="661"/>
      <c r="N64" s="168">
        <f>N58+N59+N60+N61+N62</f>
        <v>888.63186042659606</v>
      </c>
    </row>
    <row r="65" spans="1:15">
      <c r="B65" s="148"/>
      <c r="C65" s="126"/>
      <c r="D65" s="126"/>
      <c r="E65" s="126"/>
      <c r="F65" s="126"/>
      <c r="G65" s="126"/>
      <c r="H65" s="126"/>
      <c r="I65" s="126"/>
      <c r="J65" s="126"/>
      <c r="K65" s="126"/>
      <c r="L65" s="126"/>
      <c r="M65" s="126"/>
      <c r="N65" s="127"/>
    </row>
    <row r="66" spans="1:15">
      <c r="B66" s="128" t="s">
        <v>64</v>
      </c>
      <c r="C66" s="129"/>
      <c r="D66" s="129"/>
      <c r="E66" s="129"/>
      <c r="F66" s="129"/>
      <c r="G66" s="129"/>
      <c r="H66" s="129"/>
      <c r="I66" s="129"/>
      <c r="J66" s="129"/>
      <c r="K66" s="129"/>
      <c r="L66" s="129"/>
      <c r="M66" s="129"/>
      <c r="N66" s="130"/>
    </row>
    <row r="67" spans="1:15" ht="15.75" thickBot="1">
      <c r="B67" s="149"/>
      <c r="C67" s="89"/>
      <c r="D67" s="89"/>
      <c r="E67" s="89"/>
      <c r="F67" s="89"/>
      <c r="G67" s="89"/>
      <c r="H67" s="89"/>
      <c r="I67" s="89"/>
      <c r="J67" s="89"/>
      <c r="K67" s="89"/>
      <c r="L67" s="89"/>
      <c r="M67" s="89"/>
      <c r="N67" s="91"/>
    </row>
    <row r="68" spans="1:15" ht="25.5">
      <c r="B68" s="673" t="s">
        <v>65</v>
      </c>
      <c r="C68" s="674"/>
      <c r="D68" s="674"/>
      <c r="E68" s="674"/>
      <c r="F68" s="674"/>
      <c r="G68" s="674"/>
      <c r="H68" s="674"/>
      <c r="I68" s="152" t="s">
        <v>66</v>
      </c>
      <c r="J68" s="154" t="s">
        <v>67</v>
      </c>
      <c r="K68" s="153" t="s">
        <v>68</v>
      </c>
      <c r="L68" s="675" t="s">
        <v>44</v>
      </c>
      <c r="M68" s="676"/>
      <c r="N68" s="169" t="s">
        <v>45</v>
      </c>
    </row>
    <row r="69" spans="1:15">
      <c r="A69" s="19" t="s">
        <v>93</v>
      </c>
      <c r="B69" s="482" t="str">
        <f>VLOOKUP(A69,'[52]MANO DE OBRA'!A8:D68,3,FALSE)</f>
        <v>Oficial</v>
      </c>
      <c r="C69" s="483"/>
      <c r="D69" s="483"/>
      <c r="E69" s="483"/>
      <c r="F69" s="483"/>
      <c r="G69" s="483"/>
      <c r="H69" s="483"/>
      <c r="I69" s="296">
        <f>K69/J69*100</f>
        <v>49181.133333333331</v>
      </c>
      <c r="J69" s="295">
        <v>185</v>
      </c>
      <c r="K69" s="294">
        <f>VLOOKUP(A69,'[52]MANO DE OBRA'!A8:D99,4,FALSE)</f>
        <v>90985.096666666665</v>
      </c>
      <c r="L69" s="174"/>
      <c r="M69" s="297">
        <v>360</v>
      </c>
      <c r="N69" s="365">
        <f>K69/M69</f>
        <v>252.73637962962962</v>
      </c>
      <c r="O69" s="176"/>
    </row>
    <row r="70" spans="1:15">
      <c r="A70" s="19" t="s">
        <v>150</v>
      </c>
      <c r="B70" s="482" t="str">
        <f>VLOOKUP(A70,'[52]MANO DE OBRA'!A8:D69,3,FALSE)</f>
        <v>Obrero (2)</v>
      </c>
      <c r="C70" s="483"/>
      <c r="D70" s="483"/>
      <c r="E70" s="483"/>
      <c r="F70" s="483"/>
      <c r="G70" s="483"/>
      <c r="H70" s="483"/>
      <c r="I70" s="296">
        <f>K70/J70*100</f>
        <v>49181.133333333331</v>
      </c>
      <c r="J70" s="295">
        <v>185</v>
      </c>
      <c r="K70" s="294">
        <f>VLOOKUP(A70,'[52]MANO DE OBRA'!A8:D100,4,FALSE)</f>
        <v>90985.096666666665</v>
      </c>
      <c r="L70" s="174"/>
      <c r="M70" s="293">
        <v>360</v>
      </c>
      <c r="N70" s="365">
        <f>K70/M70</f>
        <v>252.73637962962962</v>
      </c>
    </row>
    <row r="71" spans="1:15">
      <c r="B71" s="482"/>
      <c r="C71" s="483"/>
      <c r="D71" s="483"/>
      <c r="E71" s="483"/>
      <c r="F71" s="483"/>
      <c r="G71" s="483"/>
      <c r="H71" s="483"/>
      <c r="I71" s="292"/>
      <c r="J71" s="291"/>
      <c r="K71" s="290"/>
      <c r="L71" s="174"/>
      <c r="M71" s="289"/>
      <c r="N71" s="288"/>
    </row>
    <row r="72" spans="1:15">
      <c r="B72" s="482"/>
      <c r="C72" s="483"/>
      <c r="D72" s="483"/>
      <c r="E72" s="483"/>
      <c r="F72" s="483"/>
      <c r="G72" s="483"/>
      <c r="H72" s="483"/>
      <c r="I72" s="292"/>
      <c r="J72" s="291"/>
      <c r="K72" s="290"/>
      <c r="L72" s="462"/>
      <c r="M72" s="289"/>
      <c r="N72" s="288"/>
    </row>
    <row r="73" spans="1:15">
      <c r="B73" s="482"/>
      <c r="C73" s="483"/>
      <c r="D73" s="483"/>
      <c r="E73" s="483"/>
      <c r="F73" s="483"/>
      <c r="G73" s="483"/>
      <c r="H73" s="483"/>
      <c r="I73" s="292"/>
      <c r="J73" s="291"/>
      <c r="K73" s="290"/>
      <c r="L73" s="462"/>
      <c r="M73" s="289"/>
      <c r="N73" s="288"/>
    </row>
    <row r="74" spans="1:15" ht="15.75" thickBot="1">
      <c r="B74" s="677"/>
      <c r="C74" s="678"/>
      <c r="D74" s="678"/>
      <c r="E74" s="678"/>
      <c r="F74" s="678"/>
      <c r="G74" s="678"/>
      <c r="H74" s="678"/>
      <c r="I74" s="146"/>
      <c r="J74" s="146"/>
      <c r="K74" s="146"/>
      <c r="L74" s="679"/>
      <c r="M74" s="679"/>
      <c r="N74" s="224"/>
    </row>
    <row r="75" spans="1:15" ht="15.75" thickBot="1">
      <c r="B75" s="657" t="s">
        <v>49</v>
      </c>
      <c r="C75" s="658"/>
      <c r="D75" s="658"/>
      <c r="E75" s="658"/>
      <c r="F75" s="658"/>
      <c r="G75" s="658"/>
      <c r="H75" s="658"/>
      <c r="I75" s="660"/>
      <c r="J75" s="660"/>
      <c r="K75" s="660"/>
      <c r="L75" s="660"/>
      <c r="M75" s="661"/>
      <c r="N75" s="363">
        <f>SUM(N69:N74)</f>
        <v>505.47275925925925</v>
      </c>
    </row>
    <row r="76" spans="1:15" ht="15.75" thickBot="1">
      <c r="B76" s="148"/>
      <c r="C76" s="126"/>
      <c r="D76" s="126"/>
      <c r="E76" s="126"/>
      <c r="F76" s="126"/>
      <c r="G76" s="126"/>
      <c r="H76" s="126"/>
      <c r="I76" s="126"/>
      <c r="J76" s="126"/>
      <c r="K76" s="126"/>
      <c r="L76" s="126"/>
      <c r="M76" s="126"/>
      <c r="N76" s="127"/>
    </row>
    <row r="77" spans="1:15" ht="15.75" thickBot="1">
      <c r="B77" s="657" t="s">
        <v>71</v>
      </c>
      <c r="C77" s="658"/>
      <c r="D77" s="658"/>
      <c r="E77" s="658"/>
      <c r="F77" s="658"/>
      <c r="G77" s="658"/>
      <c r="H77" s="658"/>
      <c r="I77" s="658"/>
      <c r="J77" s="658"/>
      <c r="K77" s="658"/>
      <c r="L77" s="658"/>
      <c r="M77" s="659"/>
      <c r="N77" s="180">
        <f>N43+N53+N64+N75</f>
        <v>37050.845785971869</v>
      </c>
    </row>
    <row r="78" spans="1:15">
      <c r="B78" s="148"/>
      <c r="C78" s="126"/>
      <c r="D78" s="126"/>
      <c r="E78" s="126"/>
      <c r="F78" s="126"/>
      <c r="G78" s="126"/>
      <c r="H78" s="126"/>
      <c r="I78" s="126"/>
      <c r="J78" s="126"/>
      <c r="K78" s="126"/>
      <c r="L78" s="126"/>
      <c r="M78" s="126"/>
      <c r="N78" s="127"/>
    </row>
    <row r="79" spans="1:15">
      <c r="B79" s="128" t="s">
        <v>72</v>
      </c>
      <c r="C79" s="129"/>
      <c r="D79" s="129"/>
      <c r="E79" s="129"/>
      <c r="F79" s="129"/>
      <c r="G79" s="129"/>
      <c r="H79" s="129"/>
      <c r="I79" s="129"/>
      <c r="J79" s="129"/>
      <c r="K79" s="129"/>
      <c r="L79" s="129"/>
      <c r="M79" s="129"/>
      <c r="N79" s="130"/>
    </row>
    <row r="80" spans="1:15" ht="15.75" thickBot="1">
      <c r="B80" s="149"/>
      <c r="C80" s="89"/>
      <c r="D80" s="89"/>
      <c r="E80" s="89"/>
      <c r="F80" s="89"/>
      <c r="G80" s="89"/>
      <c r="H80" s="89"/>
      <c r="I80" s="89"/>
      <c r="J80" s="89"/>
      <c r="K80" s="89"/>
      <c r="L80" s="89"/>
      <c r="M80" s="89"/>
      <c r="N80" s="91"/>
    </row>
    <row r="81" spans="1:14">
      <c r="B81" s="642" t="s">
        <v>73</v>
      </c>
      <c r="C81" s="643"/>
      <c r="D81" s="643"/>
      <c r="E81" s="643"/>
      <c r="F81" s="643"/>
      <c r="G81" s="643"/>
      <c r="H81" s="643"/>
      <c r="I81" s="456"/>
      <c r="J81" s="457"/>
      <c r="K81" s="286" t="s">
        <v>74</v>
      </c>
      <c r="L81" s="684" t="s">
        <v>75</v>
      </c>
      <c r="M81" s="685"/>
      <c r="N81" s="285"/>
    </row>
    <row r="82" spans="1:14">
      <c r="B82" s="686" t="s">
        <v>76</v>
      </c>
      <c r="C82" s="687"/>
      <c r="D82" s="687"/>
      <c r="E82" s="687"/>
      <c r="F82" s="687"/>
      <c r="G82" s="687"/>
      <c r="H82" s="687"/>
      <c r="I82" s="429"/>
      <c r="J82" s="186"/>
      <c r="K82" s="284">
        <v>0.2</v>
      </c>
      <c r="L82" s="688">
        <f>N77*K82</f>
        <v>7410.1691571943738</v>
      </c>
      <c r="M82" s="689"/>
      <c r="N82" s="430"/>
    </row>
    <row r="83" spans="1:14">
      <c r="B83" s="188" t="s">
        <v>77</v>
      </c>
      <c r="C83" s="189"/>
      <c r="D83" s="189"/>
      <c r="E83" s="189"/>
      <c r="F83" s="189"/>
      <c r="G83" s="189"/>
      <c r="H83" s="189"/>
      <c r="I83" s="429"/>
      <c r="J83" s="186"/>
      <c r="K83" s="284">
        <v>0.05</v>
      </c>
      <c r="L83" s="688">
        <f>N77*K83</f>
        <v>1852.5422892985935</v>
      </c>
      <c r="M83" s="689"/>
      <c r="N83" s="430"/>
    </row>
    <row r="84" spans="1:14" ht="15.75" thickBot="1">
      <c r="B84" s="190" t="s">
        <v>78</v>
      </c>
      <c r="C84" s="191"/>
      <c r="D84" s="191"/>
      <c r="E84" s="191"/>
      <c r="F84" s="191"/>
      <c r="G84" s="191"/>
      <c r="H84" s="191"/>
      <c r="I84" s="431"/>
      <c r="J84" s="193"/>
      <c r="K84" s="283">
        <v>0.05</v>
      </c>
      <c r="L84" s="690">
        <f>N77*K84</f>
        <v>1852.5422892985935</v>
      </c>
      <c r="M84" s="691"/>
      <c r="N84" s="430"/>
    </row>
    <row r="85" spans="1:14" ht="15.75" thickBot="1">
      <c r="B85" s="657" t="s">
        <v>49</v>
      </c>
      <c r="C85" s="658"/>
      <c r="D85" s="658"/>
      <c r="E85" s="658"/>
      <c r="F85" s="658"/>
      <c r="G85" s="658"/>
      <c r="H85" s="658"/>
      <c r="I85" s="658"/>
      <c r="J85" s="658"/>
      <c r="K85" s="658"/>
      <c r="L85" s="658"/>
      <c r="M85" s="659"/>
      <c r="N85" s="194">
        <f>L82+L83+L84</f>
        <v>11115.253735791561</v>
      </c>
    </row>
    <row r="86" spans="1:14" ht="15.75" thickBot="1">
      <c r="B86" s="148"/>
      <c r="C86" s="126"/>
      <c r="D86" s="126"/>
      <c r="E86" s="126"/>
      <c r="F86" s="126"/>
      <c r="G86" s="126"/>
      <c r="H86" s="126"/>
      <c r="I86" s="126"/>
      <c r="J86" s="126"/>
      <c r="K86" s="126"/>
      <c r="L86" s="126"/>
      <c r="M86" s="126"/>
      <c r="N86" s="127"/>
    </row>
    <row r="87" spans="1:14" ht="15.75" thickBot="1">
      <c r="A87" s="19" t="s">
        <v>79</v>
      </c>
      <c r="B87" s="657" t="s">
        <v>80</v>
      </c>
      <c r="C87" s="658"/>
      <c r="D87" s="658"/>
      <c r="E87" s="658"/>
      <c r="F87" s="658"/>
      <c r="G87" s="658"/>
      <c r="H87" s="658"/>
      <c r="I87" s="658"/>
      <c r="J87" s="658"/>
      <c r="K87" s="658"/>
      <c r="L87" s="658"/>
      <c r="M87" s="659"/>
      <c r="N87" s="195">
        <f>ROUND(N77+N85,0)</f>
        <v>48166</v>
      </c>
    </row>
    <row r="88" spans="1:14">
      <c r="B88" s="51"/>
      <c r="C88" s="52"/>
      <c r="D88" s="52"/>
      <c r="E88" s="52"/>
      <c r="F88" s="52"/>
      <c r="G88" s="52"/>
      <c r="H88" s="52"/>
      <c r="I88" s="52"/>
      <c r="J88" s="52"/>
      <c r="K88" s="52"/>
      <c r="L88" s="52"/>
      <c r="M88" s="52"/>
      <c r="N88" s="54"/>
    </row>
    <row r="89" spans="1:14">
      <c r="B89" s="55"/>
      <c r="C89" s="53"/>
      <c r="D89" s="53"/>
      <c r="E89" s="53"/>
      <c r="F89" s="53"/>
      <c r="G89" s="53"/>
      <c r="H89" s="53"/>
      <c r="I89" s="53"/>
      <c r="J89" s="53"/>
      <c r="K89" s="53"/>
      <c r="L89" s="53"/>
      <c r="M89" s="53"/>
      <c r="N89" s="56"/>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196" t="s">
        <v>81</v>
      </c>
      <c r="F92" s="196"/>
      <c r="G92" s="196"/>
      <c r="H92" s="196"/>
      <c r="I92" s="196"/>
      <c r="J92" s="196"/>
      <c r="K92" s="53"/>
      <c r="L92" s="53"/>
      <c r="M92" s="53"/>
      <c r="N92" s="56"/>
    </row>
    <row r="93" spans="1:14">
      <c r="B93" s="55"/>
      <c r="C93" s="53"/>
      <c r="D93" s="53"/>
      <c r="E93" s="53" t="s">
        <v>82</v>
      </c>
      <c r="F93" s="53"/>
      <c r="G93" s="53"/>
      <c r="H93" s="53"/>
      <c r="I93" s="53"/>
      <c r="J93" s="53"/>
      <c r="K93" s="53"/>
      <c r="L93" s="53"/>
      <c r="M93" s="53"/>
      <c r="N93" s="56"/>
    </row>
    <row r="94" spans="1:14">
      <c r="B94" s="55"/>
      <c r="C94" s="53"/>
      <c r="D94" s="53"/>
      <c r="E94" s="53" t="s">
        <v>83</v>
      </c>
      <c r="F94" s="53"/>
      <c r="G94" s="53"/>
      <c r="H94" s="53"/>
      <c r="I94" s="53"/>
      <c r="J94" s="53"/>
      <c r="K94" s="53"/>
      <c r="L94" s="53"/>
      <c r="M94" s="53"/>
      <c r="N94" s="56"/>
    </row>
    <row r="95" spans="1:14">
      <c r="B95" s="55"/>
      <c r="C95" s="53"/>
      <c r="D95" s="53"/>
      <c r="E95" s="53" t="s">
        <v>84</v>
      </c>
      <c r="F95" s="53"/>
      <c r="G95" s="53"/>
      <c r="H95" s="53"/>
      <c r="I95" s="53"/>
      <c r="J95" s="53"/>
      <c r="K95" s="53"/>
      <c r="L95" s="53"/>
      <c r="M95" s="53"/>
      <c r="N95" s="56"/>
    </row>
    <row r="96" spans="1:14" ht="15.75" thickBot="1">
      <c r="B96" s="55"/>
      <c r="C96" s="53"/>
      <c r="D96" s="53"/>
      <c r="E96" s="53"/>
      <c r="F96" s="53" t="s">
        <v>85</v>
      </c>
      <c r="G96" s="53"/>
      <c r="H96" s="53"/>
      <c r="I96" s="53"/>
      <c r="J96" s="53"/>
      <c r="K96" s="53"/>
      <c r="L96" s="53"/>
      <c r="M96" s="53"/>
      <c r="N96" s="56"/>
    </row>
    <row r="97" spans="2:14">
      <c r="B97" s="282" t="s">
        <v>274</v>
      </c>
      <c r="C97" s="281"/>
      <c r="D97" s="281"/>
      <c r="E97" s="281"/>
      <c r="F97" s="281"/>
      <c r="G97" s="281"/>
      <c r="H97" s="281"/>
      <c r="I97" s="281"/>
      <c r="J97" s="281"/>
      <c r="K97" s="281"/>
      <c r="L97" s="281"/>
      <c r="M97" s="281"/>
      <c r="N97" s="280"/>
    </row>
    <row r="98" spans="2:14">
      <c r="B98" s="279"/>
      <c r="C98" s="278"/>
      <c r="D98" s="278"/>
      <c r="E98" s="278"/>
      <c r="F98" s="278"/>
      <c r="G98" s="278"/>
      <c r="H98" s="278"/>
      <c r="I98" s="278"/>
      <c r="J98" s="278"/>
      <c r="K98" s="278"/>
      <c r="L98" s="278"/>
      <c r="M98" s="278"/>
      <c r="N98" s="277"/>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ht="15.75" thickBot="1">
      <c r="B101" s="276"/>
      <c r="C101" s="275"/>
      <c r="D101" s="275"/>
      <c r="E101" s="275"/>
      <c r="F101" s="275"/>
      <c r="G101" s="275"/>
      <c r="H101" s="275"/>
      <c r="I101" s="275"/>
      <c r="J101" s="275"/>
      <c r="K101" s="275"/>
      <c r="L101" s="275"/>
      <c r="M101" s="275"/>
      <c r="N101" s="274"/>
    </row>
    <row r="102" spans="2:14">
      <c r="B102" s="273"/>
      <c r="C102" s="272"/>
      <c r="D102" s="272"/>
      <c r="E102" s="272"/>
      <c r="F102" s="272"/>
      <c r="G102" s="272"/>
      <c r="H102" s="272"/>
      <c r="I102" s="272"/>
      <c r="J102" s="272"/>
      <c r="K102" s="272"/>
      <c r="L102" s="272"/>
      <c r="M102" s="272"/>
      <c r="N102" s="271"/>
    </row>
    <row r="103" spans="2:14">
      <c r="B103" s="270" t="s">
        <v>273</v>
      </c>
      <c r="C103" s="71"/>
      <c r="D103" s="71"/>
      <c r="E103" s="71"/>
      <c r="F103" s="71"/>
      <c r="G103" s="71"/>
      <c r="H103" s="71"/>
      <c r="I103" s="71"/>
      <c r="J103" s="71"/>
      <c r="K103" s="71"/>
      <c r="L103" s="71"/>
      <c r="M103" s="71"/>
      <c r="N103" s="72"/>
    </row>
    <row r="104" spans="2:14" ht="15" customHeight="1">
      <c r="B104" s="692" t="s">
        <v>272</v>
      </c>
      <c r="C104" s="693"/>
      <c r="D104" s="693"/>
      <c r="E104" s="693"/>
      <c r="F104" s="693"/>
      <c r="G104" s="693"/>
      <c r="H104" s="693"/>
      <c r="I104" s="693"/>
      <c r="J104" s="693"/>
      <c r="K104" s="693"/>
      <c r="L104" s="693"/>
      <c r="M104" s="693"/>
      <c r="N104" s="694"/>
    </row>
    <row r="105" spans="2:14" ht="15" customHeight="1">
      <c r="B105" s="692"/>
      <c r="C105" s="693"/>
      <c r="D105" s="693"/>
      <c r="E105" s="693"/>
      <c r="F105" s="693"/>
      <c r="G105" s="693"/>
      <c r="H105" s="693"/>
      <c r="I105" s="693"/>
      <c r="J105" s="693"/>
      <c r="K105" s="693"/>
      <c r="L105" s="693"/>
      <c r="M105" s="693"/>
      <c r="N105" s="694"/>
    </row>
    <row r="106" spans="2:14" ht="29.25" customHeight="1">
      <c r="B106" s="695" t="s">
        <v>271</v>
      </c>
      <c r="C106" s="696"/>
      <c r="D106" s="696"/>
      <c r="E106" s="696"/>
      <c r="F106" s="696"/>
      <c r="G106" s="696"/>
      <c r="H106" s="696"/>
      <c r="I106" s="696"/>
      <c r="J106" s="696"/>
      <c r="K106" s="696"/>
      <c r="L106" s="696"/>
      <c r="M106" s="696"/>
      <c r="N106" s="697"/>
    </row>
    <row r="107" spans="2:14">
      <c r="B107" s="695"/>
      <c r="C107" s="696"/>
      <c r="D107" s="696"/>
      <c r="E107" s="696"/>
      <c r="F107" s="696"/>
      <c r="G107" s="696"/>
      <c r="H107" s="696"/>
      <c r="I107" s="696"/>
      <c r="J107" s="696"/>
      <c r="K107" s="696"/>
      <c r="L107" s="696"/>
      <c r="M107" s="696"/>
      <c r="N107" s="697"/>
    </row>
    <row r="108" spans="2:14">
      <c r="B108" s="458"/>
      <c r="C108" s="459"/>
      <c r="D108" s="459"/>
      <c r="E108" s="459"/>
      <c r="F108" s="459"/>
      <c r="G108" s="459"/>
      <c r="H108" s="459"/>
      <c r="I108" s="459"/>
      <c r="J108" s="459"/>
      <c r="K108" s="459"/>
      <c r="L108" s="459"/>
      <c r="M108" s="459"/>
      <c r="N108" s="460"/>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270"/>
      <c r="C111" s="71"/>
      <c r="D111" s="71"/>
      <c r="E111" s="71"/>
      <c r="F111" s="71"/>
      <c r="G111" s="71"/>
      <c r="H111" s="71"/>
      <c r="I111" s="71"/>
      <c r="J111" s="71"/>
      <c r="K111" s="71"/>
      <c r="L111" s="71"/>
      <c r="M111" s="71"/>
      <c r="N111" s="72"/>
    </row>
    <row r="112" spans="2:14">
      <c r="B112" s="55"/>
      <c r="C112" s="53"/>
      <c r="D112" s="53"/>
      <c r="E112" s="53" t="s">
        <v>81</v>
      </c>
      <c r="F112" s="196"/>
      <c r="G112" s="196"/>
      <c r="H112" s="53"/>
      <c r="I112" s="53"/>
      <c r="J112" s="53"/>
      <c r="K112" s="53"/>
      <c r="L112" s="53"/>
      <c r="M112" s="53"/>
      <c r="N112" s="56"/>
    </row>
    <row r="113" spans="2:14">
      <c r="B113" s="55"/>
      <c r="C113" s="53"/>
      <c r="D113" s="53"/>
      <c r="E113" s="204" t="s">
        <v>82</v>
      </c>
      <c r="F113" s="53"/>
      <c r="G113" s="53"/>
      <c r="H113" s="204"/>
      <c r="I113" s="204"/>
      <c r="J113" s="204"/>
      <c r="K113" s="53"/>
      <c r="L113" s="53"/>
      <c r="M113" s="53"/>
      <c r="N113" s="56"/>
    </row>
    <row r="114" spans="2:14">
      <c r="B114" s="55"/>
      <c r="C114" s="53"/>
      <c r="D114" s="53"/>
      <c r="E114" s="205" t="s">
        <v>87</v>
      </c>
      <c r="F114" s="53"/>
      <c r="G114" s="53"/>
      <c r="H114" s="205"/>
      <c r="I114" s="205"/>
      <c r="J114" s="205"/>
      <c r="K114" s="53"/>
      <c r="L114" s="53"/>
      <c r="M114" s="53"/>
      <c r="N114" s="56"/>
    </row>
    <row r="115" spans="2:14">
      <c r="B115" s="206"/>
      <c r="C115" s="71"/>
      <c r="D115" s="71"/>
      <c r="E115" s="53" t="s">
        <v>84</v>
      </c>
      <c r="F115" s="53"/>
      <c r="G115" s="53"/>
      <c r="H115" s="53"/>
      <c r="I115" s="53"/>
      <c r="J115" s="53"/>
      <c r="K115" s="71"/>
      <c r="L115" s="71"/>
      <c r="M115" s="71"/>
      <c r="N115" s="72"/>
    </row>
    <row r="116" spans="2:14">
      <c r="B116" s="206"/>
      <c r="C116" s="71"/>
      <c r="D116" s="71"/>
      <c r="E116" s="71"/>
      <c r="F116" s="53"/>
      <c r="G116" s="53"/>
      <c r="H116" s="53"/>
      <c r="I116" s="53"/>
      <c r="J116" s="53"/>
      <c r="K116" s="71"/>
      <c r="L116" s="71"/>
      <c r="M116" s="71"/>
      <c r="N116" s="72"/>
    </row>
    <row r="117" spans="2:14">
      <c r="B117" s="206" t="s">
        <v>270</v>
      </c>
      <c r="C117" s="205"/>
      <c r="D117" s="205"/>
      <c r="E117" s="53"/>
      <c r="F117" s="53"/>
      <c r="G117" s="53"/>
      <c r="H117" s="53"/>
      <c r="I117" s="53"/>
      <c r="J117" s="680"/>
      <c r="K117" s="680"/>
      <c r="L117" s="680"/>
      <c r="M117" s="680"/>
      <c r="N117" s="681"/>
    </row>
    <row r="118" spans="2:14" ht="15.75" thickBot="1">
      <c r="B118" s="269" t="s">
        <v>269</v>
      </c>
      <c r="C118" s="268"/>
      <c r="D118" s="268"/>
      <c r="E118" s="209"/>
      <c r="F118" s="209"/>
      <c r="G118" s="209"/>
      <c r="H118" s="209"/>
      <c r="I118" s="209"/>
      <c r="J118" s="682"/>
      <c r="K118" s="682"/>
      <c r="L118" s="682"/>
      <c r="M118" s="682"/>
      <c r="N118"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6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6849"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E65" zoomScale="70" zoomScaleNormal="70" workbookViewId="0">
      <selection activeCell="N89" sqref="N89"/>
    </sheetView>
  </sheetViews>
  <sheetFormatPr baseColWidth="10" defaultRowHeight="15"/>
  <cols>
    <col min="1" max="1" width="10" style="19" bestFit="1"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2" width="11.42578125" style="19"/>
    <col min="13" max="13" width="12.5703125" style="19" bestFit="1" customWidth="1"/>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78" t="s">
        <v>299</v>
      </c>
      <c r="C31" s="212" t="s">
        <v>309</v>
      </c>
      <c r="D31" s="213"/>
      <c r="E31" s="213"/>
      <c r="F31" s="213"/>
      <c r="G31" s="213"/>
      <c r="H31" s="213"/>
      <c r="I31" s="213"/>
      <c r="J31" s="214"/>
      <c r="K31" s="322"/>
      <c r="L31" s="321" t="s">
        <v>40</v>
      </c>
      <c r="M31" s="80"/>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247" t="s">
        <v>229</v>
      </c>
      <c r="B36" s="621" t="str">
        <f>VLOOKUP(A36,[52]EQUIPOS!A6:D154,3,FALSE)</f>
        <v xml:space="preserve">Carrotanque de agua(1000 Galones) </v>
      </c>
      <c r="C36" s="622"/>
      <c r="D36" s="622"/>
      <c r="E36" s="622"/>
      <c r="F36" s="622"/>
      <c r="G36" s="622"/>
      <c r="H36" s="623"/>
      <c r="I36" s="304"/>
      <c r="J36" s="307"/>
      <c r="K36" s="319">
        <f>VLOOKUP(A36,[52]EQUIPOS!A6:D163,4,FALSE)</f>
        <v>68110.160294984234</v>
      </c>
      <c r="L36" s="318"/>
      <c r="M36" s="317">
        <v>45</v>
      </c>
      <c r="N36" s="316">
        <f>K36/M36</f>
        <v>1513.5591176663163</v>
      </c>
    </row>
    <row r="37" spans="1:14">
      <c r="A37" s="94" t="s">
        <v>230</v>
      </c>
      <c r="B37" s="621" t="str">
        <f>VLOOKUP(A37,[52]EQUIPOS!A7:D154,3,FALSE)</f>
        <v>Motoniveladora  potencia 215 HP, ancho de cuchilla 4,27 m, peso 18 ton.</v>
      </c>
      <c r="C37" s="622"/>
      <c r="D37" s="622"/>
      <c r="E37" s="622"/>
      <c r="F37" s="622"/>
      <c r="G37" s="622"/>
      <c r="H37" s="623"/>
      <c r="I37" s="304"/>
      <c r="J37" s="307"/>
      <c r="K37" s="319">
        <f>VLOOKUP(A37,[52]EQUIPOS!A7:D164,4,FALSE)</f>
        <v>207847.5</v>
      </c>
      <c r="L37" s="318"/>
      <c r="M37" s="317">
        <v>45</v>
      </c>
      <c r="N37" s="316">
        <f>K37/M37</f>
        <v>4618.833333333333</v>
      </c>
    </row>
    <row r="38" spans="1:14">
      <c r="A38" s="19" t="s">
        <v>231</v>
      </c>
      <c r="B38" s="621" t="str">
        <f>VLOOKUP(A38,[52]EQUIPOS!A8:D154,3,FALSE)</f>
        <v xml:space="preserve">Vibrocompatador, potencia 153 HP, peso 10 Ton. </v>
      </c>
      <c r="C38" s="622"/>
      <c r="D38" s="622"/>
      <c r="E38" s="622"/>
      <c r="F38" s="622"/>
      <c r="G38" s="622"/>
      <c r="H38" s="623"/>
      <c r="I38" s="304"/>
      <c r="J38" s="307"/>
      <c r="K38" s="319">
        <f>VLOOKUP(A38,[52]EQUIPOS!A8:D165,4,FALSE)</f>
        <v>118885.02778290058</v>
      </c>
      <c r="L38" s="318"/>
      <c r="M38" s="317">
        <v>45</v>
      </c>
      <c r="N38" s="316">
        <f>K38/M38</f>
        <v>2641.8895062866795</v>
      </c>
    </row>
    <row r="39" spans="1:14">
      <c r="B39" s="621"/>
      <c r="C39" s="622"/>
      <c r="D39" s="622"/>
      <c r="E39" s="622"/>
      <c r="F39" s="622"/>
      <c r="G39" s="622"/>
      <c r="H39" s="623"/>
      <c r="I39" s="646"/>
      <c r="J39" s="647"/>
      <c r="K39" s="319"/>
      <c r="L39" s="648"/>
      <c r="M39" s="649"/>
      <c r="N39" s="316"/>
    </row>
    <row r="40" spans="1:14">
      <c r="B40" s="621"/>
      <c r="C40" s="622"/>
      <c r="D40" s="622"/>
      <c r="E40" s="650"/>
      <c r="F40" s="622"/>
      <c r="G40" s="622"/>
      <c r="H40" s="623"/>
      <c r="I40" s="108"/>
      <c r="J40" s="109"/>
      <c r="K40" s="314"/>
      <c r="L40" s="312"/>
      <c r="M40" s="311"/>
      <c r="N40" s="313"/>
    </row>
    <row r="41" spans="1:14">
      <c r="B41" s="651" t="s">
        <v>48</v>
      </c>
      <c r="C41" s="652"/>
      <c r="D41" s="652"/>
      <c r="E41" s="117"/>
      <c r="F41" s="118"/>
      <c r="G41" s="118"/>
      <c r="H41" s="119"/>
      <c r="I41" s="108"/>
      <c r="J41" s="109"/>
      <c r="K41" s="292"/>
      <c r="L41" s="312"/>
      <c r="M41" s="366">
        <v>0.01</v>
      </c>
      <c r="N41" s="310">
        <f>N76*M41</f>
        <v>5.0547275925925925</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8779.3366848789228</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9" t="s">
        <v>310</v>
      </c>
      <c r="B48" s="136" t="str">
        <f>VLOOKUP(A48,[52]MATERIALES!A4:D373,3,FALSE)</f>
        <v>Material de base (gradación 1)</v>
      </c>
      <c r="C48" s="308"/>
      <c r="D48" s="308"/>
      <c r="E48" s="308"/>
      <c r="F48" s="308"/>
      <c r="G48" s="308"/>
      <c r="H48" s="308"/>
      <c r="I48" s="307"/>
      <c r="J48" s="306" t="str">
        <f>VLOOKUP(A48,[52]MATERIALES!A4:D373,2,FALSE)</f>
        <v>m3</v>
      </c>
      <c r="K48" s="305">
        <v>1.3</v>
      </c>
      <c r="L48" s="304"/>
      <c r="M48" s="367">
        <f>VLOOKUP(A48,[52]MATERIALES!A4:D395,4,FALSE)</f>
        <v>35282.651658722323</v>
      </c>
      <c r="N48" s="316">
        <f>K48*M48</f>
        <v>45867.447156339025</v>
      </c>
    </row>
    <row r="49" spans="1:14">
      <c r="A49" s="19" t="s">
        <v>107</v>
      </c>
      <c r="B49" s="136" t="str">
        <f>VLOOKUP(A49,[52]MATERIALES!A5:D373,3,FALSE)</f>
        <v>Agua</v>
      </c>
      <c r="C49" s="308"/>
      <c r="D49" s="308"/>
      <c r="E49" s="308"/>
      <c r="F49" s="308"/>
      <c r="G49" s="308"/>
      <c r="H49" s="308"/>
      <c r="I49" s="307"/>
      <c r="J49" s="306" t="str">
        <f>VLOOKUP(A49,[52]MATERIALES!A5:D373,2,FALSE)</f>
        <v>lt</v>
      </c>
      <c r="K49" s="305">
        <v>24</v>
      </c>
      <c r="L49" s="304"/>
      <c r="M49" s="367">
        <f>VLOOKUP(A49,[52]MATERIALES!A5:D396,4,FALSE)</f>
        <v>35.656490152579906</v>
      </c>
      <c r="N49" s="316">
        <f>K49*M49</f>
        <v>855.75576366191774</v>
      </c>
    </row>
    <row r="50" spans="1:14">
      <c r="A50" s="135"/>
      <c r="B50" s="136"/>
      <c r="C50" s="308"/>
      <c r="D50" s="308"/>
      <c r="E50" s="308"/>
      <c r="F50" s="308"/>
      <c r="G50" s="308"/>
      <c r="H50" s="308"/>
      <c r="I50" s="307"/>
      <c r="J50" s="306"/>
      <c r="K50" s="305"/>
      <c r="L50" s="304"/>
      <c r="M50" s="303"/>
      <c r="N50" s="316"/>
    </row>
    <row r="51" spans="1:14">
      <c r="B51" s="136"/>
      <c r="C51" s="308"/>
      <c r="D51" s="308"/>
      <c r="E51" s="308"/>
      <c r="F51" s="308"/>
      <c r="G51" s="308"/>
      <c r="H51" s="308"/>
      <c r="I51" s="307"/>
      <c r="J51" s="306"/>
      <c r="K51" s="305"/>
      <c r="L51" s="304"/>
      <c r="M51" s="303"/>
      <c r="N51" s="302"/>
    </row>
    <row r="52" spans="1:14">
      <c r="B52" s="136"/>
      <c r="C52" s="308"/>
      <c r="D52" s="308"/>
      <c r="E52" s="308"/>
      <c r="F52" s="308"/>
      <c r="G52" s="308"/>
      <c r="H52" s="308"/>
      <c r="I52" s="307"/>
      <c r="J52" s="306"/>
      <c r="K52" s="305"/>
      <c r="L52" s="304"/>
      <c r="M52" s="303"/>
      <c r="N52" s="302"/>
    </row>
    <row r="53" spans="1:14" ht="15.75" thickBot="1">
      <c r="B53" s="662"/>
      <c r="C53" s="663"/>
      <c r="D53" s="663"/>
      <c r="E53" s="663"/>
      <c r="F53" s="663"/>
      <c r="G53" s="663"/>
      <c r="H53" s="663"/>
      <c r="I53" s="647"/>
      <c r="J53" s="223"/>
      <c r="K53" s="167"/>
      <c r="L53" s="664"/>
      <c r="M53" s="665"/>
      <c r="N53" s="224"/>
    </row>
    <row r="54" spans="1:14" ht="15.75" thickBot="1">
      <c r="B54" s="657" t="s">
        <v>49</v>
      </c>
      <c r="C54" s="658"/>
      <c r="D54" s="658"/>
      <c r="E54" s="658"/>
      <c r="F54" s="658"/>
      <c r="G54" s="658"/>
      <c r="H54" s="658"/>
      <c r="I54" s="658"/>
      <c r="J54" s="658"/>
      <c r="K54" s="658"/>
      <c r="L54" s="658"/>
      <c r="M54" s="659"/>
      <c r="N54" s="364">
        <f>SUM(N48:N53)</f>
        <v>46723.202920000942</v>
      </c>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A59" s="19" t="s">
        <v>311</v>
      </c>
      <c r="B59" s="5" t="str">
        <f>VLOOKUP(A59,[52]TRANSPORTE!A5:D104,3,FALSE)</f>
        <v>Transporte de material de subbase</v>
      </c>
      <c r="C59" s="461"/>
      <c r="D59" s="461"/>
      <c r="E59" s="461"/>
      <c r="F59" s="461"/>
      <c r="G59" s="461"/>
      <c r="H59" s="480" t="s">
        <v>63</v>
      </c>
      <c r="I59" s="292">
        <v>1.3</v>
      </c>
      <c r="J59" s="300">
        <v>1</v>
      </c>
      <c r="K59" s="292">
        <f>I59*J59</f>
        <v>1.3</v>
      </c>
      <c r="L59" s="668">
        <f>VLOOKUP(A59,[52]TRANSPORTE!A5:D123,4,FALSE)</f>
        <v>710.90548834127685</v>
      </c>
      <c r="M59" s="669"/>
      <c r="N59" s="299">
        <f>K59*L59</f>
        <v>924.17713484365993</v>
      </c>
    </row>
    <row r="60" spans="1:14">
      <c r="B60" s="5"/>
      <c r="C60" s="483"/>
      <c r="D60" s="483"/>
      <c r="E60" s="483"/>
      <c r="F60" s="483"/>
      <c r="G60" s="483"/>
      <c r="H60" s="484"/>
      <c r="I60" s="292"/>
      <c r="J60" s="292"/>
      <c r="K60" s="292"/>
      <c r="L60" s="485"/>
      <c r="M60" s="486"/>
      <c r="N60" s="298"/>
    </row>
    <row r="61" spans="1:14">
      <c r="B61" s="5"/>
      <c r="C61" s="483"/>
      <c r="D61" s="483"/>
      <c r="E61" s="483"/>
      <c r="F61" s="483"/>
      <c r="G61" s="483"/>
      <c r="H61" s="484"/>
      <c r="I61" s="292"/>
      <c r="J61" s="292"/>
      <c r="K61" s="292"/>
      <c r="L61" s="485"/>
      <c r="M61" s="486"/>
      <c r="N61" s="298"/>
    </row>
    <row r="62" spans="1:14">
      <c r="B62" s="5"/>
      <c r="C62" s="483"/>
      <c r="D62" s="483"/>
      <c r="E62" s="483"/>
      <c r="F62" s="483"/>
      <c r="G62" s="483"/>
      <c r="H62" s="484"/>
      <c r="I62" s="292"/>
      <c r="J62" s="292"/>
      <c r="K62" s="292"/>
      <c r="L62" s="485"/>
      <c r="M62" s="486"/>
      <c r="N62" s="298"/>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f>N59+N60+N61+N62+N63</f>
        <v>924.17713484365993</v>
      </c>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9" t="s">
        <v>93</v>
      </c>
      <c r="B70" s="482" t="str">
        <f>VLOOKUP(A70,'[52]MANO DE OBRA'!A8:D68,3,FALSE)</f>
        <v>Oficial</v>
      </c>
      <c r="C70" s="483"/>
      <c r="D70" s="483"/>
      <c r="E70" s="483"/>
      <c r="F70" s="483"/>
      <c r="G70" s="483"/>
      <c r="H70" s="483"/>
      <c r="I70" s="296">
        <f>K70/J70*100</f>
        <v>49181.133333333331</v>
      </c>
      <c r="J70" s="295">
        <v>185</v>
      </c>
      <c r="K70" s="294">
        <f>VLOOKUP(A70,'[52]MANO DE OBRA'!A8:D99,4,FALSE)</f>
        <v>90985.096666666665</v>
      </c>
      <c r="L70" s="174"/>
      <c r="M70" s="297">
        <v>360</v>
      </c>
      <c r="N70" s="365">
        <f>K70/M70</f>
        <v>252.73637962962962</v>
      </c>
      <c r="O70" s="176"/>
    </row>
    <row r="71" spans="1:15">
      <c r="A71" s="19" t="s">
        <v>150</v>
      </c>
      <c r="B71" s="482" t="str">
        <f>VLOOKUP(A71,'[52]MANO DE OBRA'!A8:D69,3,FALSE)</f>
        <v>Obrero (2)</v>
      </c>
      <c r="C71" s="483"/>
      <c r="D71" s="483"/>
      <c r="E71" s="483"/>
      <c r="F71" s="483"/>
      <c r="G71" s="483"/>
      <c r="H71" s="483"/>
      <c r="I71" s="296">
        <f>K71/J71*100</f>
        <v>49181.133333333331</v>
      </c>
      <c r="J71" s="295">
        <v>185</v>
      </c>
      <c r="K71" s="294">
        <f>VLOOKUP(A71,'[52]MANO DE OBRA'!A8:D100,4,FALSE)</f>
        <v>90985.096666666665</v>
      </c>
      <c r="L71" s="174"/>
      <c r="M71" s="293">
        <v>360</v>
      </c>
      <c r="N71" s="365">
        <f>K71/M71</f>
        <v>252.73637962962962</v>
      </c>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24"/>
    </row>
    <row r="76" spans="1:15" ht="15.75" thickBot="1">
      <c r="B76" s="657" t="s">
        <v>49</v>
      </c>
      <c r="C76" s="658"/>
      <c r="D76" s="658"/>
      <c r="E76" s="658"/>
      <c r="F76" s="658"/>
      <c r="G76" s="658"/>
      <c r="H76" s="658"/>
      <c r="I76" s="660"/>
      <c r="J76" s="660"/>
      <c r="K76" s="660"/>
      <c r="L76" s="660"/>
      <c r="M76" s="661"/>
      <c r="N76" s="363">
        <f>SUM(N70:N75)</f>
        <v>505.47275925925925</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N43+N54+N65+N76</f>
        <v>56932.189498982785</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11386.437899796558</v>
      </c>
      <c r="M83" s="689"/>
      <c r="N83" s="430"/>
    </row>
    <row r="84" spans="1:14">
      <c r="B84" s="188" t="s">
        <v>77</v>
      </c>
      <c r="C84" s="189"/>
      <c r="D84" s="189"/>
      <c r="E84" s="189"/>
      <c r="F84" s="189"/>
      <c r="G84" s="189"/>
      <c r="H84" s="189"/>
      <c r="I84" s="429"/>
      <c r="J84" s="186"/>
      <c r="K84" s="284">
        <v>0.05</v>
      </c>
      <c r="L84" s="688">
        <f>N78*K84</f>
        <v>2846.6094749491394</v>
      </c>
      <c r="M84" s="689"/>
      <c r="N84" s="430"/>
    </row>
    <row r="85" spans="1:14" ht="15.75" thickBot="1">
      <c r="B85" s="190" t="s">
        <v>78</v>
      </c>
      <c r="C85" s="191"/>
      <c r="D85" s="191"/>
      <c r="E85" s="191"/>
      <c r="F85" s="191"/>
      <c r="G85" s="191"/>
      <c r="H85" s="191"/>
      <c r="I85" s="431"/>
      <c r="J85" s="193"/>
      <c r="K85" s="283">
        <v>0.05</v>
      </c>
      <c r="L85" s="690">
        <f>N78*K85</f>
        <v>2846.6094749491394</v>
      </c>
      <c r="M85" s="691"/>
      <c r="N85" s="430"/>
    </row>
    <row r="86" spans="1:14" ht="15.75" thickBot="1">
      <c r="B86" s="657" t="s">
        <v>49</v>
      </c>
      <c r="C86" s="658"/>
      <c r="D86" s="658"/>
      <c r="E86" s="658"/>
      <c r="F86" s="658"/>
      <c r="G86" s="658"/>
      <c r="H86" s="658"/>
      <c r="I86" s="658"/>
      <c r="J86" s="658"/>
      <c r="K86" s="658"/>
      <c r="L86" s="658"/>
      <c r="M86" s="659"/>
      <c r="N86" s="194">
        <f>L83+L84+L85</f>
        <v>17079.656849694835</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74012</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53"/>
      <c r="H92" s="53"/>
      <c r="I92" s="53"/>
      <c r="J92" s="53"/>
      <c r="K92" s="53"/>
      <c r="L92" s="53"/>
      <c r="M92" s="53"/>
      <c r="N92" s="56"/>
    </row>
    <row r="93" spans="1:14">
      <c r="B93" s="55"/>
      <c r="C93" s="53"/>
      <c r="D93" s="53"/>
      <c r="E93" s="196" t="s">
        <v>81</v>
      </c>
      <c r="F93" s="196"/>
      <c r="G93" s="196"/>
      <c r="H93" s="196"/>
      <c r="I93" s="196"/>
      <c r="J93" s="196"/>
      <c r="K93" s="53"/>
      <c r="L93" s="53"/>
      <c r="M93" s="53"/>
      <c r="N93" s="56"/>
    </row>
    <row r="94" spans="1:14">
      <c r="B94" s="55"/>
      <c r="C94" s="53"/>
      <c r="D94" s="53"/>
      <c r="E94" s="53" t="s">
        <v>82</v>
      </c>
      <c r="F94" s="53"/>
      <c r="G94" s="53"/>
      <c r="H94" s="53"/>
      <c r="I94" s="53"/>
      <c r="J94" s="53"/>
      <c r="K94" s="53"/>
      <c r="L94" s="53"/>
      <c r="M94" s="53"/>
      <c r="N94" s="56"/>
    </row>
    <row r="95" spans="1:14">
      <c r="B95" s="55"/>
      <c r="C95" s="53"/>
      <c r="D95" s="53"/>
      <c r="E95" s="53" t="s">
        <v>83</v>
      </c>
      <c r="F95" s="53"/>
      <c r="G95" s="53"/>
      <c r="H95" s="53"/>
      <c r="I95" s="53"/>
      <c r="J95" s="53"/>
      <c r="K95" s="53"/>
      <c r="L95" s="53"/>
      <c r="M95" s="53"/>
      <c r="N95" s="56"/>
    </row>
    <row r="96" spans="1:14">
      <c r="B96" s="55"/>
      <c r="C96" s="53"/>
      <c r="D96" s="53"/>
      <c r="E96" s="53" t="s">
        <v>84</v>
      </c>
      <c r="F96" s="53"/>
      <c r="G96" s="53"/>
      <c r="H96" s="53"/>
      <c r="I96" s="53"/>
      <c r="J96" s="53"/>
      <c r="K96" s="53"/>
      <c r="L96" s="53"/>
      <c r="M96" s="53"/>
      <c r="N96" s="56"/>
    </row>
    <row r="97" spans="2:14" ht="15.75" thickBot="1">
      <c r="B97" s="55"/>
      <c r="C97" s="53"/>
      <c r="D97" s="53"/>
      <c r="E97" s="53"/>
      <c r="F97" s="53" t="s">
        <v>85</v>
      </c>
      <c r="G97" s="53"/>
      <c r="H97" s="53"/>
      <c r="I97" s="53"/>
      <c r="J97" s="53"/>
      <c r="K97" s="53"/>
      <c r="L97" s="53"/>
      <c r="M97" s="53"/>
      <c r="N97" s="56"/>
    </row>
    <row r="98" spans="2:14">
      <c r="B98" s="282" t="s">
        <v>274</v>
      </c>
      <c r="C98" s="281"/>
      <c r="D98" s="281"/>
      <c r="E98" s="281"/>
      <c r="F98" s="281"/>
      <c r="G98" s="281"/>
      <c r="H98" s="281"/>
      <c r="I98" s="281"/>
      <c r="J98" s="281"/>
      <c r="K98" s="281"/>
      <c r="L98" s="281"/>
      <c r="M98" s="281"/>
      <c r="N98" s="280"/>
    </row>
    <row r="99" spans="2:14">
      <c r="B99" s="279"/>
      <c r="C99" s="278"/>
      <c r="D99" s="278"/>
      <c r="E99" s="278"/>
      <c r="F99" s="278"/>
      <c r="G99" s="278"/>
      <c r="H99" s="278"/>
      <c r="I99" s="278"/>
      <c r="J99" s="278"/>
      <c r="K99" s="278"/>
      <c r="L99" s="278"/>
      <c r="M99" s="278"/>
      <c r="N99" s="277"/>
    </row>
    <row r="100" spans="2:14">
      <c r="B100" s="279"/>
      <c r="C100" s="278"/>
      <c r="D100" s="278"/>
      <c r="E100" s="278"/>
      <c r="F100" s="278"/>
      <c r="G100" s="278"/>
      <c r="H100" s="278"/>
      <c r="I100" s="278"/>
      <c r="J100" s="278"/>
      <c r="K100" s="278"/>
      <c r="L100" s="278"/>
      <c r="M100" s="278"/>
      <c r="N100" s="277"/>
    </row>
    <row r="101" spans="2:14">
      <c r="B101" s="279"/>
      <c r="C101" s="278"/>
      <c r="D101" s="278"/>
      <c r="E101" s="278"/>
      <c r="F101" s="278"/>
      <c r="G101" s="278"/>
      <c r="H101" s="278"/>
      <c r="I101" s="278"/>
      <c r="J101" s="278"/>
      <c r="K101" s="278"/>
      <c r="L101" s="278"/>
      <c r="M101" s="278"/>
      <c r="N101" s="277"/>
    </row>
    <row r="102" spans="2:14" ht="15.75" thickBot="1">
      <c r="B102" s="276"/>
      <c r="C102" s="275"/>
      <c r="D102" s="275"/>
      <c r="E102" s="275"/>
      <c r="F102" s="275"/>
      <c r="G102" s="275"/>
      <c r="H102" s="275"/>
      <c r="I102" s="275"/>
      <c r="J102" s="275"/>
      <c r="K102" s="275"/>
      <c r="L102" s="275"/>
      <c r="M102" s="275"/>
      <c r="N102" s="274"/>
    </row>
    <row r="103" spans="2:14">
      <c r="B103" s="273"/>
      <c r="C103" s="272"/>
      <c r="D103" s="272"/>
      <c r="E103" s="272"/>
      <c r="F103" s="272"/>
      <c r="G103" s="272"/>
      <c r="H103" s="272"/>
      <c r="I103" s="272"/>
      <c r="J103" s="272"/>
      <c r="K103" s="272"/>
      <c r="L103" s="272"/>
      <c r="M103" s="272"/>
      <c r="N103" s="271"/>
    </row>
    <row r="104" spans="2:14">
      <c r="B104" s="270" t="s">
        <v>273</v>
      </c>
      <c r="C104" s="71"/>
      <c r="D104" s="71"/>
      <c r="E104" s="71"/>
      <c r="F104" s="71"/>
      <c r="G104" s="71"/>
      <c r="H104" s="71"/>
      <c r="I104" s="71"/>
      <c r="J104" s="71"/>
      <c r="K104" s="71"/>
      <c r="L104" s="71"/>
      <c r="M104" s="71"/>
      <c r="N104" s="72"/>
    </row>
    <row r="105" spans="2:14" ht="15" customHeight="1">
      <c r="B105" s="692" t="s">
        <v>272</v>
      </c>
      <c r="C105" s="693"/>
      <c r="D105" s="693"/>
      <c r="E105" s="693"/>
      <c r="F105" s="693"/>
      <c r="G105" s="693"/>
      <c r="H105" s="693"/>
      <c r="I105" s="693"/>
      <c r="J105" s="693"/>
      <c r="K105" s="693"/>
      <c r="L105" s="693"/>
      <c r="M105" s="693"/>
      <c r="N105" s="694"/>
    </row>
    <row r="106" spans="2:14" ht="15" customHeight="1">
      <c r="B106" s="692"/>
      <c r="C106" s="693"/>
      <c r="D106" s="693"/>
      <c r="E106" s="693"/>
      <c r="F106" s="693"/>
      <c r="G106" s="693"/>
      <c r="H106" s="693"/>
      <c r="I106" s="693"/>
      <c r="J106" s="693"/>
      <c r="K106" s="693"/>
      <c r="L106" s="693"/>
      <c r="M106" s="693"/>
      <c r="N106" s="694"/>
    </row>
    <row r="107" spans="2:14" ht="30" customHeight="1">
      <c r="B107" s="695" t="s">
        <v>271</v>
      </c>
      <c r="C107" s="696"/>
      <c r="D107" s="696"/>
      <c r="E107" s="696"/>
      <c r="F107" s="696"/>
      <c r="G107" s="696"/>
      <c r="H107" s="696"/>
      <c r="I107" s="696"/>
      <c r="J107" s="696"/>
      <c r="K107" s="696"/>
      <c r="L107" s="696"/>
      <c r="M107" s="696"/>
      <c r="N107" s="697"/>
    </row>
    <row r="108" spans="2:14">
      <c r="B108" s="695"/>
      <c r="C108" s="696"/>
      <c r="D108" s="696"/>
      <c r="E108" s="696"/>
      <c r="F108" s="696"/>
      <c r="G108" s="696"/>
      <c r="H108" s="696"/>
      <c r="I108" s="696"/>
      <c r="J108" s="696"/>
      <c r="K108" s="696"/>
      <c r="L108" s="696"/>
      <c r="M108" s="696"/>
      <c r="N108" s="697"/>
    </row>
    <row r="109" spans="2:14">
      <c r="B109" s="458"/>
      <c r="C109" s="459"/>
      <c r="D109" s="459"/>
      <c r="E109" s="459"/>
      <c r="F109" s="459"/>
      <c r="G109" s="459"/>
      <c r="H109" s="459"/>
      <c r="I109" s="459"/>
      <c r="J109" s="459"/>
      <c r="K109" s="459"/>
      <c r="L109" s="459"/>
      <c r="M109" s="459"/>
      <c r="N109" s="460"/>
    </row>
    <row r="110" spans="2:14">
      <c r="B110" s="458"/>
      <c r="C110" s="459"/>
      <c r="D110" s="459"/>
      <c r="E110" s="459"/>
      <c r="F110" s="459"/>
      <c r="G110" s="459"/>
      <c r="H110" s="459"/>
      <c r="I110" s="459"/>
      <c r="J110" s="459"/>
      <c r="K110" s="459"/>
      <c r="L110" s="459"/>
      <c r="M110" s="459"/>
      <c r="N110" s="460"/>
    </row>
    <row r="111" spans="2:14">
      <c r="B111" s="458"/>
      <c r="C111" s="459"/>
      <c r="D111" s="459"/>
      <c r="E111" s="459"/>
      <c r="F111" s="459"/>
      <c r="G111" s="459"/>
      <c r="H111" s="459"/>
      <c r="I111" s="459"/>
      <c r="J111" s="459"/>
      <c r="K111" s="459"/>
      <c r="L111" s="459"/>
      <c r="M111" s="459"/>
      <c r="N111" s="460"/>
    </row>
    <row r="112" spans="2:14">
      <c r="B112" s="270"/>
      <c r="C112" s="71"/>
      <c r="D112" s="71"/>
      <c r="E112" s="71"/>
      <c r="F112" s="71"/>
      <c r="G112" s="71"/>
      <c r="H112" s="71"/>
      <c r="I112" s="71"/>
      <c r="J112" s="71"/>
      <c r="K112" s="71"/>
      <c r="L112" s="71"/>
      <c r="M112" s="71"/>
      <c r="N112" s="72"/>
    </row>
    <row r="113" spans="2:14">
      <c r="B113" s="55"/>
      <c r="C113" s="53"/>
      <c r="D113" s="53"/>
      <c r="E113" s="53" t="s">
        <v>81</v>
      </c>
      <c r="F113" s="196"/>
      <c r="G113" s="196"/>
      <c r="H113" s="53"/>
      <c r="I113" s="53"/>
      <c r="J113" s="53"/>
      <c r="K113" s="53"/>
      <c r="L113" s="53"/>
      <c r="M113" s="53"/>
      <c r="N113" s="56"/>
    </row>
    <row r="114" spans="2:14">
      <c r="B114" s="55"/>
      <c r="C114" s="53"/>
      <c r="D114" s="53"/>
      <c r="E114" s="204" t="s">
        <v>82</v>
      </c>
      <c r="F114" s="53"/>
      <c r="G114" s="53"/>
      <c r="H114" s="204"/>
      <c r="I114" s="204"/>
      <c r="J114" s="204"/>
      <c r="K114" s="53"/>
      <c r="L114" s="53"/>
      <c r="M114" s="53"/>
      <c r="N114" s="56"/>
    </row>
    <row r="115" spans="2:14">
      <c r="B115" s="55"/>
      <c r="C115" s="53"/>
      <c r="D115" s="53"/>
      <c r="E115" s="205" t="s">
        <v>87</v>
      </c>
      <c r="F115" s="53"/>
      <c r="G115" s="53"/>
      <c r="H115" s="205"/>
      <c r="I115" s="205"/>
      <c r="J115" s="205"/>
      <c r="K115" s="53"/>
      <c r="L115" s="53"/>
      <c r="M115" s="53"/>
      <c r="N115" s="56"/>
    </row>
    <row r="116" spans="2:14">
      <c r="B116" s="206"/>
      <c r="C116" s="71"/>
      <c r="D116" s="71"/>
      <c r="E116" s="53" t="s">
        <v>84</v>
      </c>
      <c r="F116" s="53"/>
      <c r="G116" s="53"/>
      <c r="H116" s="53"/>
      <c r="I116" s="53"/>
      <c r="J116" s="53"/>
      <c r="K116" s="71"/>
      <c r="L116" s="71"/>
      <c r="M116" s="71"/>
      <c r="N116" s="72"/>
    </row>
    <row r="117" spans="2:14">
      <c r="B117" s="206"/>
      <c r="C117" s="71"/>
      <c r="D117" s="71"/>
      <c r="E117" s="71"/>
      <c r="F117" s="53"/>
      <c r="G117" s="53"/>
      <c r="H117" s="53"/>
      <c r="I117" s="53"/>
      <c r="J117" s="53"/>
      <c r="K117" s="71"/>
      <c r="L117" s="71"/>
      <c r="M117" s="71"/>
      <c r="N117" s="72"/>
    </row>
    <row r="118" spans="2:14">
      <c r="B118" s="206" t="s">
        <v>270</v>
      </c>
      <c r="C118" s="205"/>
      <c r="D118" s="205"/>
      <c r="E118" s="53"/>
      <c r="F118" s="53"/>
      <c r="G118" s="53"/>
      <c r="H118" s="53"/>
      <c r="I118" s="53"/>
      <c r="J118" s="680"/>
      <c r="K118" s="680"/>
      <c r="L118" s="680"/>
      <c r="M118" s="680"/>
      <c r="N118" s="681"/>
    </row>
    <row r="119" spans="2:14" ht="15.75" thickBot="1">
      <c r="B119" s="269" t="s">
        <v>269</v>
      </c>
      <c r="C119" s="268"/>
      <c r="D119" s="268"/>
      <c r="E119" s="209"/>
      <c r="F119" s="209"/>
      <c r="G119" s="209"/>
      <c r="H119" s="209"/>
      <c r="I119" s="209"/>
      <c r="J119" s="682"/>
      <c r="K119" s="682"/>
      <c r="L119" s="682"/>
      <c r="M119" s="682"/>
      <c r="N119" s="68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7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7873"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6"/>
  <sheetViews>
    <sheetView topLeftCell="E70" zoomScale="78" zoomScaleNormal="78" workbookViewId="0">
      <selection activeCell="G87" sqref="G87"/>
    </sheetView>
  </sheetViews>
  <sheetFormatPr baseColWidth="10" defaultRowHeight="15"/>
  <cols>
    <col min="1" max="1" width="10" style="19" bestFit="1"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3" width="11.42578125" style="19"/>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thickBot="1">
      <c r="B30" s="75" t="s">
        <v>36</v>
      </c>
      <c r="C30" s="632" t="s">
        <v>7</v>
      </c>
      <c r="D30" s="633"/>
      <c r="E30" s="633"/>
      <c r="F30" s="633"/>
      <c r="G30" s="633"/>
      <c r="H30" s="633"/>
      <c r="I30" s="633"/>
      <c r="J30" s="76"/>
      <c r="K30" s="323"/>
      <c r="L30" s="634" t="s">
        <v>8</v>
      </c>
      <c r="M30" s="635"/>
      <c r="N30" s="75" t="s">
        <v>9</v>
      </c>
    </row>
    <row r="31" spans="1:14" ht="15.75" thickBot="1">
      <c r="A31" s="19" t="s">
        <v>37</v>
      </c>
      <c r="B31" s="78" t="s">
        <v>152</v>
      </c>
      <c r="C31" s="212" t="s">
        <v>153</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145</v>
      </c>
      <c r="B36" s="621" t="str">
        <f>VLOOKUP(A36,[52]EQUIPOS!A6:D154,3,FALSE)</f>
        <v>Compresor 120 HP, con martillo.</v>
      </c>
      <c r="C36" s="622"/>
      <c r="D36" s="622"/>
      <c r="E36" s="622"/>
      <c r="F36" s="622"/>
      <c r="G36" s="622"/>
      <c r="H36" s="623"/>
      <c r="I36" s="304"/>
      <c r="J36" s="307"/>
      <c r="K36" s="319">
        <f>VLOOKUP(A36,[52]EQUIPOS!A6:D163,4,FALSE)</f>
        <v>83634.650127971676</v>
      </c>
      <c r="L36" s="318"/>
      <c r="M36" s="317">
        <v>35</v>
      </c>
      <c r="N36" s="316">
        <f>K36/M36</f>
        <v>2389.561432227762</v>
      </c>
    </row>
    <row r="37" spans="1:14">
      <c r="A37" s="94" t="s">
        <v>144</v>
      </c>
      <c r="B37" s="621" t="str">
        <f>VLOOKUP(A37,[52]EQUIPOS!A7:D154,3,FALSE)</f>
        <v>Retroexcavadora sobre oruga, potencia 138 HP, balde de 1,5 m3.</v>
      </c>
      <c r="C37" s="622"/>
      <c r="D37" s="622"/>
      <c r="E37" s="622"/>
      <c r="F37" s="622"/>
      <c r="G37" s="622"/>
      <c r="H37" s="623"/>
      <c r="I37" s="369"/>
      <c r="J37" s="370"/>
      <c r="K37" s="319">
        <f>VLOOKUP(A37,[52]EQUIPOS!A7:D164,4,FALSE)</f>
        <v>196612.5</v>
      </c>
      <c r="L37" s="470"/>
      <c r="M37" s="471">
        <v>35</v>
      </c>
      <c r="N37" s="316">
        <f>K37/M37</f>
        <v>5617.5</v>
      </c>
    </row>
    <row r="38" spans="1:14">
      <c r="A38" s="94"/>
      <c r="B38" s="467"/>
      <c r="C38" s="468"/>
      <c r="D38" s="468"/>
      <c r="E38" s="472"/>
      <c r="F38" s="468"/>
      <c r="G38" s="468"/>
      <c r="H38" s="469"/>
      <c r="I38" s="371"/>
      <c r="J38" s="372"/>
      <c r="K38" s="319"/>
      <c r="L38" s="373"/>
      <c r="M38" s="374"/>
      <c r="N38" s="316"/>
    </row>
    <row r="39" spans="1:14">
      <c r="B39" s="621"/>
      <c r="C39" s="622"/>
      <c r="D39" s="622"/>
      <c r="E39" s="650"/>
      <c r="F39" s="622"/>
      <c r="G39" s="622"/>
      <c r="H39" s="623"/>
      <c r="I39" s="108"/>
      <c r="J39" s="109"/>
      <c r="K39" s="314"/>
      <c r="L39" s="312"/>
      <c r="M39" s="311"/>
      <c r="N39" s="313"/>
    </row>
    <row r="40" spans="1:14">
      <c r="B40" s="651" t="s">
        <v>48</v>
      </c>
      <c r="C40" s="652"/>
      <c r="D40" s="652"/>
      <c r="E40" s="117"/>
      <c r="F40" s="118"/>
      <c r="G40" s="118"/>
      <c r="H40" s="119"/>
      <c r="I40" s="108"/>
      <c r="J40" s="109"/>
      <c r="K40" s="292"/>
      <c r="L40" s="312"/>
      <c r="M40" s="366">
        <v>0.01</v>
      </c>
      <c r="N40" s="310">
        <f>N73*M40</f>
        <v>6.4989354761904758</v>
      </c>
    </row>
    <row r="41" spans="1:14" ht="15.75" thickBot="1">
      <c r="B41" s="621"/>
      <c r="C41" s="622"/>
      <c r="D41" s="622"/>
      <c r="E41" s="622"/>
      <c r="F41" s="622"/>
      <c r="G41" s="622"/>
      <c r="H41" s="623"/>
      <c r="I41" s="653"/>
      <c r="J41" s="654"/>
      <c r="K41" s="122"/>
      <c r="L41" s="655"/>
      <c r="M41" s="656"/>
      <c r="N41" s="123"/>
    </row>
    <row r="42" spans="1:14" ht="15.75" thickBot="1">
      <c r="B42" s="657" t="s">
        <v>49</v>
      </c>
      <c r="C42" s="658"/>
      <c r="D42" s="658"/>
      <c r="E42" s="658"/>
      <c r="F42" s="658"/>
      <c r="G42" s="658"/>
      <c r="H42" s="658"/>
      <c r="I42" s="658"/>
      <c r="J42" s="658"/>
      <c r="K42" s="658"/>
      <c r="L42" s="658"/>
      <c r="M42" s="659"/>
      <c r="N42" s="364">
        <f>SUM(N36:N41)</f>
        <v>8013.5603677039517</v>
      </c>
    </row>
    <row r="43" spans="1:14">
      <c r="B43" s="309"/>
      <c r="C43" s="126"/>
      <c r="D43" s="126"/>
      <c r="E43" s="126"/>
      <c r="F43" s="126"/>
      <c r="G43" s="126"/>
      <c r="H43" s="126"/>
      <c r="I43" s="126"/>
      <c r="J43" s="126"/>
      <c r="K43" s="126"/>
      <c r="L43" s="126"/>
      <c r="M43" s="126"/>
      <c r="N43" s="127"/>
    </row>
    <row r="44" spans="1:14">
      <c r="B44" s="128" t="s">
        <v>50</v>
      </c>
      <c r="C44" s="129"/>
      <c r="D44" s="129"/>
      <c r="E44" s="129"/>
      <c r="F44" s="129"/>
      <c r="G44" s="129"/>
      <c r="H44" s="129"/>
      <c r="I44" s="129"/>
      <c r="J44" s="129"/>
      <c r="K44" s="129"/>
      <c r="L44" s="129"/>
      <c r="M44" s="129"/>
      <c r="N44" s="130"/>
    </row>
    <row r="45" spans="1:14" ht="15.75" thickBot="1">
      <c r="B45" s="131"/>
      <c r="C45" s="90"/>
      <c r="D45" s="90"/>
      <c r="E45" s="90"/>
      <c r="F45" s="90"/>
      <c r="G45" s="90"/>
      <c r="H45" s="90"/>
      <c r="I45" s="90"/>
      <c r="J45" s="89"/>
      <c r="K45" s="89"/>
      <c r="L45" s="89"/>
      <c r="M45" s="89"/>
      <c r="N45" s="91"/>
    </row>
    <row r="46" spans="1:14">
      <c r="B46" s="642" t="s">
        <v>7</v>
      </c>
      <c r="C46" s="643"/>
      <c r="D46" s="643"/>
      <c r="E46" s="643"/>
      <c r="F46" s="643"/>
      <c r="G46" s="643"/>
      <c r="H46" s="643"/>
      <c r="I46" s="644"/>
      <c r="J46" s="466" t="s">
        <v>8</v>
      </c>
      <c r="K46" s="133" t="s">
        <v>9</v>
      </c>
      <c r="L46" s="645" t="s">
        <v>51</v>
      </c>
      <c r="M46" s="644"/>
      <c r="N46" s="134" t="s">
        <v>45</v>
      </c>
    </row>
    <row r="47" spans="1:14">
      <c r="A47" s="135" t="s">
        <v>154</v>
      </c>
      <c r="B47" s="136" t="str">
        <f>VLOOKUP(A47,[52]MATERIALES!A5:D373,3,FALSE)</f>
        <v xml:space="preserve">Derechos de explotación y/o disposición de materiales
</v>
      </c>
      <c r="C47" s="308"/>
      <c r="D47" s="308"/>
      <c r="E47" s="308"/>
      <c r="F47" s="308"/>
      <c r="G47" s="308"/>
      <c r="H47" s="308"/>
      <c r="I47" s="307"/>
      <c r="J47" s="306" t="str">
        <f>VLOOKUP(A47,[52]MATERIALES!A3:D639,2,FALSE)</f>
        <v>m3</v>
      </c>
      <c r="K47" s="305">
        <v>1.3</v>
      </c>
      <c r="L47" s="304"/>
      <c r="M47" s="367">
        <f>VLOOKUP(A47,[52]MATERIALES!A5:D396,4,FALSE)</f>
        <v>2784.8822775658364</v>
      </c>
      <c r="N47" s="316">
        <f>K47*M47</f>
        <v>3620.3469608355872</v>
      </c>
    </row>
    <row r="48" spans="1:14">
      <c r="A48" s="135"/>
      <c r="B48" s="467"/>
      <c r="C48" s="375"/>
      <c r="D48" s="375"/>
      <c r="E48" s="375"/>
      <c r="F48" s="375"/>
      <c r="G48" s="375"/>
      <c r="H48" s="375"/>
      <c r="I48" s="370"/>
      <c r="J48" s="480"/>
      <c r="K48" s="376"/>
      <c r="L48" s="369"/>
      <c r="M48" s="377"/>
      <c r="N48" s="315"/>
    </row>
    <row r="49" spans="1:14">
      <c r="A49" s="135"/>
      <c r="B49" s="229"/>
      <c r="C49" s="332"/>
      <c r="D49" s="332"/>
      <c r="E49" s="332"/>
      <c r="F49" s="332"/>
      <c r="G49" s="332"/>
      <c r="H49" s="332"/>
      <c r="I49" s="370"/>
      <c r="J49" s="378"/>
      <c r="K49" s="379"/>
      <c r="L49" s="371"/>
      <c r="M49" s="380"/>
      <c r="N49" s="381"/>
    </row>
    <row r="50" spans="1:14" ht="15.75" thickBot="1">
      <c r="B50" s="463"/>
      <c r="C50" s="464"/>
      <c r="D50" s="464"/>
      <c r="E50" s="464"/>
      <c r="F50" s="464"/>
      <c r="G50" s="464"/>
      <c r="H50" s="464"/>
      <c r="I50" s="464"/>
      <c r="J50" s="146"/>
      <c r="K50" s="146"/>
      <c r="L50" s="147"/>
      <c r="M50" s="473"/>
      <c r="N50" s="230"/>
    </row>
    <row r="51" spans="1:14" ht="15.75" thickBot="1">
      <c r="B51" s="657" t="s">
        <v>49</v>
      </c>
      <c r="C51" s="658"/>
      <c r="D51" s="658"/>
      <c r="E51" s="658"/>
      <c r="F51" s="658"/>
      <c r="G51" s="658"/>
      <c r="H51" s="658"/>
      <c r="I51" s="658"/>
      <c r="J51" s="658"/>
      <c r="K51" s="658"/>
      <c r="L51" s="658"/>
      <c r="M51" s="659"/>
      <c r="N51" s="364">
        <f>SUM(N47:N50)</f>
        <v>3620.3469608355872</v>
      </c>
    </row>
    <row r="52" spans="1:14">
      <c r="B52" s="148"/>
      <c r="C52" s="126"/>
      <c r="D52" s="126"/>
      <c r="E52" s="126"/>
      <c r="F52" s="126"/>
      <c r="G52" s="126"/>
      <c r="H52" s="126"/>
      <c r="I52" s="126"/>
      <c r="J52" s="126"/>
      <c r="K52" s="126"/>
      <c r="L52" s="126"/>
      <c r="M52" s="126"/>
      <c r="N52" s="127"/>
    </row>
    <row r="53" spans="1:14">
      <c r="B53" s="128" t="s">
        <v>56</v>
      </c>
      <c r="C53" s="129"/>
      <c r="D53" s="129"/>
      <c r="E53" s="129"/>
      <c r="F53" s="129"/>
      <c r="G53" s="129"/>
      <c r="H53" s="129"/>
      <c r="I53" s="129"/>
      <c r="J53" s="129"/>
      <c r="K53" s="129"/>
      <c r="L53" s="129"/>
      <c r="M53" s="129"/>
      <c r="N53" s="130"/>
    </row>
    <row r="54" spans="1:14" ht="15.75" thickBot="1">
      <c r="B54" s="149"/>
      <c r="C54" s="89"/>
      <c r="D54" s="89"/>
      <c r="E54" s="89"/>
      <c r="F54" s="89"/>
      <c r="G54" s="89"/>
      <c r="H54" s="89"/>
      <c r="I54" s="89"/>
      <c r="J54" s="89"/>
      <c r="K54" s="89"/>
      <c r="L54" s="89"/>
      <c r="M54" s="89"/>
      <c r="N54" s="91"/>
    </row>
    <row r="55" spans="1:14" ht="25.5">
      <c r="B55" s="455" t="s">
        <v>57</v>
      </c>
      <c r="C55" s="456"/>
      <c r="D55" s="456"/>
      <c r="E55" s="456"/>
      <c r="F55" s="456"/>
      <c r="G55" s="456"/>
      <c r="H55" s="152" t="s">
        <v>8</v>
      </c>
      <c r="I55" s="153" t="s">
        <v>58</v>
      </c>
      <c r="J55" s="154" t="s">
        <v>59</v>
      </c>
      <c r="K55" s="152" t="s">
        <v>60</v>
      </c>
      <c r="L55" s="666" t="s">
        <v>61</v>
      </c>
      <c r="M55" s="667"/>
      <c r="N55" s="155" t="s">
        <v>45</v>
      </c>
    </row>
    <row r="56" spans="1:14">
      <c r="A56" s="19" t="s">
        <v>155</v>
      </c>
      <c r="B56" s="5" t="str">
        <f>VLOOKUP(A56,[52]TRANSPORTE!A5:D117,3,FALSE)</f>
        <v>Transporte de material de excavación</v>
      </c>
      <c r="C56" s="461"/>
      <c r="D56" s="461"/>
      <c r="E56" s="461"/>
      <c r="F56" s="461"/>
      <c r="G56" s="461"/>
      <c r="H56" s="480" t="s">
        <v>156</v>
      </c>
      <c r="I56" s="292">
        <v>1.3</v>
      </c>
      <c r="J56" s="300">
        <v>1</v>
      </c>
      <c r="K56" s="292">
        <f>I56*J56</f>
        <v>1.3</v>
      </c>
      <c r="L56" s="668">
        <f>VLOOKUP(A56,[52]TRANSPORTE!A5:D117,4,FALSE)</f>
        <v>710.90548834127685</v>
      </c>
      <c r="M56" s="669"/>
      <c r="N56" s="299">
        <f>K56*L56</f>
        <v>924.17713484365993</v>
      </c>
    </row>
    <row r="57" spans="1:14">
      <c r="B57" s="5"/>
      <c r="C57" s="483"/>
      <c r="D57" s="483"/>
      <c r="E57" s="483"/>
      <c r="F57" s="483"/>
      <c r="G57" s="483"/>
      <c r="H57" s="480"/>
      <c r="I57" s="292"/>
      <c r="J57" s="300"/>
      <c r="K57" s="292"/>
      <c r="L57" s="668"/>
      <c r="M57" s="669"/>
      <c r="N57" s="299"/>
    </row>
    <row r="58" spans="1:14">
      <c r="B58" s="5"/>
      <c r="C58" s="483"/>
      <c r="D58" s="483"/>
      <c r="E58" s="483"/>
      <c r="F58" s="483"/>
      <c r="G58" s="483"/>
      <c r="H58" s="480"/>
      <c r="I58" s="292"/>
      <c r="J58" s="300"/>
      <c r="K58" s="292"/>
      <c r="L58" s="668"/>
      <c r="M58" s="669"/>
      <c r="N58" s="299"/>
    </row>
    <row r="59" spans="1:14">
      <c r="B59" s="5"/>
      <c r="C59" s="483"/>
      <c r="D59" s="483"/>
      <c r="E59" s="483"/>
      <c r="F59" s="483"/>
      <c r="G59" s="483"/>
      <c r="H59" s="480"/>
      <c r="I59" s="292"/>
      <c r="J59" s="300"/>
      <c r="K59" s="292"/>
      <c r="L59" s="668"/>
      <c r="M59" s="669"/>
      <c r="N59" s="299"/>
    </row>
    <row r="60" spans="1:14">
      <c r="B60" s="5"/>
      <c r="C60" s="483"/>
      <c r="D60" s="483"/>
      <c r="E60" s="483"/>
      <c r="F60" s="483"/>
      <c r="G60" s="483"/>
      <c r="H60" s="484"/>
      <c r="I60" s="292"/>
      <c r="J60" s="292"/>
      <c r="K60" s="292"/>
      <c r="L60" s="485"/>
      <c r="M60" s="486"/>
      <c r="N60" s="298"/>
    </row>
    <row r="61" spans="1:14" ht="15.75" thickBot="1">
      <c r="B61" s="463"/>
      <c r="C61" s="464"/>
      <c r="D61" s="464"/>
      <c r="E61" s="464"/>
      <c r="F61" s="464"/>
      <c r="G61" s="464"/>
      <c r="H61" s="166"/>
      <c r="I61" s="146"/>
      <c r="J61" s="146"/>
      <c r="K61" s="146"/>
      <c r="L61" s="670"/>
      <c r="M61" s="671"/>
      <c r="N61" s="230"/>
    </row>
    <row r="62" spans="1:14" ht="15.75" thickBot="1">
      <c r="B62" s="672" t="s">
        <v>49</v>
      </c>
      <c r="C62" s="660"/>
      <c r="D62" s="660"/>
      <c r="E62" s="660"/>
      <c r="F62" s="660"/>
      <c r="G62" s="660"/>
      <c r="H62" s="660"/>
      <c r="I62" s="660"/>
      <c r="J62" s="660"/>
      <c r="K62" s="660"/>
      <c r="L62" s="660"/>
      <c r="M62" s="661"/>
      <c r="N62" s="168">
        <f>N56+N57+N58+N59+N60</f>
        <v>924.17713484365993</v>
      </c>
    </row>
    <row r="63" spans="1:14">
      <c r="B63" s="148"/>
      <c r="C63" s="126"/>
      <c r="D63" s="126"/>
      <c r="E63" s="126"/>
      <c r="F63" s="126"/>
      <c r="G63" s="126"/>
      <c r="H63" s="126"/>
      <c r="I63" s="126"/>
      <c r="J63" s="126"/>
      <c r="K63" s="126"/>
      <c r="L63" s="126"/>
      <c r="M63" s="126"/>
      <c r="N63" s="127"/>
    </row>
    <row r="64" spans="1:14">
      <c r="B64" s="128" t="s">
        <v>64</v>
      </c>
      <c r="C64" s="129"/>
      <c r="D64" s="129"/>
      <c r="E64" s="129"/>
      <c r="F64" s="129"/>
      <c r="G64" s="129"/>
      <c r="H64" s="129"/>
      <c r="I64" s="129"/>
      <c r="J64" s="129"/>
      <c r="K64" s="129"/>
      <c r="L64" s="129"/>
      <c r="M64" s="129"/>
      <c r="N64" s="130"/>
    </row>
    <row r="65" spans="1:15" ht="15.75" thickBot="1">
      <c r="B65" s="149"/>
      <c r="C65" s="89"/>
      <c r="D65" s="89"/>
      <c r="E65" s="89"/>
      <c r="F65" s="89"/>
      <c r="G65" s="89"/>
      <c r="H65" s="89"/>
      <c r="I65" s="89"/>
      <c r="J65" s="89"/>
      <c r="K65" s="89"/>
      <c r="L65" s="89"/>
      <c r="M65" s="89"/>
      <c r="N65" s="91"/>
    </row>
    <row r="66" spans="1:15" ht="25.5">
      <c r="B66" s="673" t="s">
        <v>65</v>
      </c>
      <c r="C66" s="674"/>
      <c r="D66" s="674"/>
      <c r="E66" s="674"/>
      <c r="F66" s="674"/>
      <c r="G66" s="674"/>
      <c r="H66" s="674"/>
      <c r="I66" s="152" t="s">
        <v>66</v>
      </c>
      <c r="J66" s="154" t="s">
        <v>67</v>
      </c>
      <c r="K66" s="153" t="s">
        <v>68</v>
      </c>
      <c r="L66" s="675" t="s">
        <v>44</v>
      </c>
      <c r="M66" s="676"/>
      <c r="N66" s="169" t="s">
        <v>45</v>
      </c>
    </row>
    <row r="67" spans="1:15">
      <c r="A67" s="170" t="s">
        <v>150</v>
      </c>
      <c r="B67" s="482" t="str">
        <f>VLOOKUP(A67,'[52]MANO DE OBRA'!A8:D68,3,FALSE)</f>
        <v>Obrero (2)</v>
      </c>
      <c r="C67" s="483"/>
      <c r="D67" s="483"/>
      <c r="E67" s="483"/>
      <c r="F67" s="483"/>
      <c r="G67" s="483"/>
      <c r="H67" s="483"/>
      <c r="I67" s="296">
        <f>K67/J67*100</f>
        <v>49181.133333333331</v>
      </c>
      <c r="J67" s="295">
        <v>185</v>
      </c>
      <c r="K67" s="294">
        <f>VLOOKUP(A67,'[52]MANO DE OBRA'!A8:D99,4,FALSE)</f>
        <v>90985.096666666665</v>
      </c>
      <c r="L67" s="174"/>
      <c r="M67" s="516">
        <v>280</v>
      </c>
      <c r="N67" s="365">
        <f>K67/M67</f>
        <v>324.94677380952379</v>
      </c>
      <c r="O67" s="176"/>
    </row>
    <row r="68" spans="1:15">
      <c r="A68" s="170" t="s">
        <v>93</v>
      </c>
      <c r="B68" s="482" t="str">
        <f>VLOOKUP(A68,'[52]MANO DE OBRA'!A8:D69,3,FALSE)</f>
        <v>Oficial</v>
      </c>
      <c r="C68" s="483"/>
      <c r="D68" s="483"/>
      <c r="E68" s="483"/>
      <c r="F68" s="483"/>
      <c r="G68" s="483"/>
      <c r="H68" s="483"/>
      <c r="I68" s="296">
        <f>K68/J68*100</f>
        <v>49181.133333333331</v>
      </c>
      <c r="J68" s="295">
        <v>185</v>
      </c>
      <c r="K68" s="294">
        <f>VLOOKUP(A68,'[52]MANO DE OBRA'!A8:D100,4,FALSE)</f>
        <v>90985.096666666665</v>
      </c>
      <c r="L68" s="174"/>
      <c r="M68" s="433">
        <v>280</v>
      </c>
      <c r="N68" s="365">
        <f>K68/M68</f>
        <v>324.94677380952379</v>
      </c>
    </row>
    <row r="69" spans="1:15">
      <c r="B69" s="482"/>
      <c r="C69" s="483"/>
      <c r="D69" s="483"/>
      <c r="E69" s="483"/>
      <c r="F69" s="483"/>
      <c r="G69" s="483"/>
      <c r="H69" s="483"/>
      <c r="I69" s="292"/>
      <c r="J69" s="291"/>
      <c r="K69" s="290"/>
      <c r="L69" s="174"/>
      <c r="M69" s="289"/>
      <c r="N69" s="288"/>
    </row>
    <row r="70" spans="1:15">
      <c r="B70" s="482"/>
      <c r="C70" s="483"/>
      <c r="D70" s="483"/>
      <c r="E70" s="483"/>
      <c r="F70" s="483"/>
      <c r="G70" s="483"/>
      <c r="H70" s="483"/>
      <c r="I70" s="292"/>
      <c r="J70" s="291"/>
      <c r="K70" s="290"/>
      <c r="L70" s="462"/>
      <c r="M70" s="289"/>
      <c r="N70" s="288"/>
    </row>
    <row r="71" spans="1:15">
      <c r="B71" s="482"/>
      <c r="C71" s="483"/>
      <c r="D71" s="483"/>
      <c r="E71" s="483"/>
      <c r="F71" s="483"/>
      <c r="G71" s="483"/>
      <c r="H71" s="483"/>
      <c r="I71" s="292"/>
      <c r="J71" s="291"/>
      <c r="K71" s="290"/>
      <c r="L71" s="462"/>
      <c r="M71" s="289"/>
      <c r="N71" s="288"/>
    </row>
    <row r="72" spans="1:15" ht="15.75" thickBot="1">
      <c r="B72" s="677"/>
      <c r="C72" s="678"/>
      <c r="D72" s="678"/>
      <c r="E72" s="678"/>
      <c r="F72" s="678"/>
      <c r="G72" s="678"/>
      <c r="H72" s="678"/>
      <c r="I72" s="146"/>
      <c r="J72" s="146"/>
      <c r="K72" s="146"/>
      <c r="L72" s="679"/>
      <c r="M72" s="679"/>
      <c r="N72" s="224"/>
    </row>
    <row r="73" spans="1:15" ht="15.75" thickBot="1">
      <c r="B73" s="672" t="s">
        <v>49</v>
      </c>
      <c r="C73" s="660"/>
      <c r="D73" s="660"/>
      <c r="E73" s="660"/>
      <c r="F73" s="660"/>
      <c r="G73" s="660"/>
      <c r="H73" s="660"/>
      <c r="I73" s="660"/>
      <c r="J73" s="660"/>
      <c r="K73" s="660"/>
      <c r="L73" s="660"/>
      <c r="M73" s="661"/>
      <c r="N73" s="363">
        <f>SUM(N67:N72)</f>
        <v>649.89354761904758</v>
      </c>
    </row>
    <row r="74" spans="1:15" ht="15.75" thickBot="1">
      <c r="B74" s="148"/>
      <c r="C74" s="126"/>
      <c r="D74" s="126"/>
      <c r="E74" s="126"/>
      <c r="F74" s="126"/>
      <c r="G74" s="126"/>
      <c r="H74" s="126"/>
      <c r="I74" s="126"/>
      <c r="J74" s="126"/>
      <c r="K74" s="126"/>
      <c r="L74" s="126"/>
      <c r="M74" s="126"/>
      <c r="N74" s="127"/>
    </row>
    <row r="75" spans="1:15" ht="15.75" thickBot="1">
      <c r="B75" s="657" t="s">
        <v>71</v>
      </c>
      <c r="C75" s="658"/>
      <c r="D75" s="658"/>
      <c r="E75" s="658"/>
      <c r="F75" s="658"/>
      <c r="G75" s="658"/>
      <c r="H75" s="658"/>
      <c r="I75" s="658"/>
      <c r="J75" s="658"/>
      <c r="K75" s="658"/>
      <c r="L75" s="658"/>
      <c r="M75" s="659"/>
      <c r="N75" s="180">
        <f>N42+N51+N62+N73</f>
        <v>13207.978011002246</v>
      </c>
    </row>
    <row r="76" spans="1:15">
      <c r="B76" s="148"/>
      <c r="C76" s="126"/>
      <c r="D76" s="126"/>
      <c r="E76" s="126"/>
      <c r="F76" s="126"/>
      <c r="G76" s="126"/>
      <c r="H76" s="126"/>
      <c r="I76" s="126"/>
      <c r="J76" s="126"/>
      <c r="K76" s="126"/>
      <c r="L76" s="126"/>
      <c r="M76" s="126"/>
      <c r="N76" s="127"/>
    </row>
    <row r="77" spans="1:15">
      <c r="B77" s="128" t="s">
        <v>72</v>
      </c>
      <c r="C77" s="129"/>
      <c r="D77" s="129"/>
      <c r="E77" s="129"/>
      <c r="F77" s="129"/>
      <c r="G77" s="129"/>
      <c r="H77" s="129"/>
      <c r="I77" s="129"/>
      <c r="J77" s="129"/>
      <c r="K77" s="129"/>
      <c r="L77" s="129"/>
      <c r="M77" s="129"/>
      <c r="N77" s="130"/>
    </row>
    <row r="78" spans="1:15" ht="15.75" thickBot="1">
      <c r="B78" s="149"/>
      <c r="C78" s="89"/>
      <c r="D78" s="89"/>
      <c r="E78" s="89"/>
      <c r="F78" s="89"/>
      <c r="G78" s="89"/>
      <c r="H78" s="89"/>
      <c r="I78" s="89"/>
      <c r="J78" s="89"/>
      <c r="K78" s="89"/>
      <c r="L78" s="89"/>
      <c r="M78" s="89"/>
      <c r="N78" s="91"/>
    </row>
    <row r="79" spans="1:15">
      <c r="B79" s="642" t="s">
        <v>73</v>
      </c>
      <c r="C79" s="643"/>
      <c r="D79" s="643"/>
      <c r="E79" s="643"/>
      <c r="F79" s="643"/>
      <c r="G79" s="643"/>
      <c r="H79" s="643"/>
      <c r="I79" s="456"/>
      <c r="J79" s="457"/>
      <c r="K79" s="286" t="s">
        <v>74</v>
      </c>
      <c r="L79" s="684" t="s">
        <v>75</v>
      </c>
      <c r="M79" s="685"/>
      <c r="N79" s="285"/>
    </row>
    <row r="80" spans="1:15">
      <c r="B80" s="686" t="s">
        <v>76</v>
      </c>
      <c r="C80" s="687"/>
      <c r="D80" s="687"/>
      <c r="E80" s="687"/>
      <c r="F80" s="687"/>
      <c r="G80" s="687"/>
      <c r="H80" s="687"/>
      <c r="I80" s="429"/>
      <c r="J80" s="186"/>
      <c r="K80" s="284">
        <v>0.2</v>
      </c>
      <c r="L80" s="688">
        <f>N75*K80</f>
        <v>2641.5956022004493</v>
      </c>
      <c r="M80" s="689"/>
      <c r="N80" s="430"/>
    </row>
    <row r="81" spans="1:14">
      <c r="B81" s="188" t="s">
        <v>77</v>
      </c>
      <c r="C81" s="189"/>
      <c r="D81" s="189"/>
      <c r="E81" s="189"/>
      <c r="F81" s="189"/>
      <c r="G81" s="189"/>
      <c r="H81" s="189"/>
      <c r="I81" s="429"/>
      <c r="J81" s="186"/>
      <c r="K81" s="284">
        <v>0.05</v>
      </c>
      <c r="L81" s="688">
        <f>N75*K81</f>
        <v>660.39890055011233</v>
      </c>
      <c r="M81" s="689"/>
      <c r="N81" s="430"/>
    </row>
    <row r="82" spans="1:14" ht="15.75" thickBot="1">
      <c r="B82" s="190" t="s">
        <v>78</v>
      </c>
      <c r="C82" s="191"/>
      <c r="D82" s="191"/>
      <c r="E82" s="191"/>
      <c r="F82" s="191"/>
      <c r="G82" s="191"/>
      <c r="H82" s="191"/>
      <c r="I82" s="431"/>
      <c r="J82" s="193"/>
      <c r="K82" s="283">
        <v>0.05</v>
      </c>
      <c r="L82" s="690">
        <f>N75*K82</f>
        <v>660.39890055011233</v>
      </c>
      <c r="M82" s="691"/>
      <c r="N82" s="430"/>
    </row>
    <row r="83" spans="1:14" ht="15.75" thickBot="1">
      <c r="B83" s="657" t="s">
        <v>49</v>
      </c>
      <c r="C83" s="658"/>
      <c r="D83" s="658"/>
      <c r="E83" s="658"/>
      <c r="F83" s="658"/>
      <c r="G83" s="658"/>
      <c r="H83" s="658"/>
      <c r="I83" s="658"/>
      <c r="J83" s="658"/>
      <c r="K83" s="658"/>
      <c r="L83" s="658"/>
      <c r="M83" s="659"/>
      <c r="N83" s="194">
        <f>L80+L81+L82</f>
        <v>3962.3934033006744</v>
      </c>
    </row>
    <row r="84" spans="1:14" ht="15.75" thickBot="1">
      <c r="B84" s="148"/>
      <c r="C84" s="126"/>
      <c r="D84" s="126"/>
      <c r="E84" s="126"/>
      <c r="F84" s="126"/>
      <c r="G84" s="126"/>
      <c r="H84" s="126"/>
      <c r="I84" s="126"/>
      <c r="J84" s="126"/>
      <c r="K84" s="126"/>
      <c r="L84" s="126"/>
      <c r="M84" s="126"/>
      <c r="N84" s="127"/>
    </row>
    <row r="85" spans="1:14" ht="15.75" thickBot="1">
      <c r="A85" s="19" t="s">
        <v>79</v>
      </c>
      <c r="B85" s="657" t="s">
        <v>80</v>
      </c>
      <c r="C85" s="658"/>
      <c r="D85" s="658"/>
      <c r="E85" s="658"/>
      <c r="F85" s="658"/>
      <c r="G85" s="658"/>
      <c r="H85" s="658"/>
      <c r="I85" s="658"/>
      <c r="J85" s="658"/>
      <c r="K85" s="658"/>
      <c r="L85" s="658"/>
      <c r="M85" s="659"/>
      <c r="N85" s="195">
        <f>ROUND(N75+N83,0)</f>
        <v>17170</v>
      </c>
    </row>
    <row r="86" spans="1:14">
      <c r="B86" s="382"/>
      <c r="C86" s="383"/>
      <c r="D86" s="383"/>
      <c r="E86" s="383"/>
      <c r="F86" s="383"/>
      <c r="G86" s="383"/>
      <c r="H86" s="383"/>
      <c r="I86" s="383"/>
      <c r="J86" s="383"/>
      <c r="K86" s="383"/>
      <c r="L86" s="383"/>
      <c r="M86" s="383"/>
      <c r="N86" s="384"/>
    </row>
    <row r="87" spans="1:14">
      <c r="B87" s="385"/>
      <c r="C87" s="386"/>
      <c r="D87" s="386"/>
      <c r="E87" s="386"/>
      <c r="F87" s="386"/>
      <c r="G87" s="386"/>
      <c r="H87" s="386"/>
      <c r="I87" s="386"/>
      <c r="J87" s="386"/>
      <c r="K87" s="386"/>
      <c r="L87" s="386"/>
      <c r="M87" s="386"/>
      <c r="N87" s="387"/>
    </row>
    <row r="88" spans="1:14">
      <c r="B88" s="385"/>
      <c r="C88" s="386"/>
      <c r="D88" s="386"/>
      <c r="E88" s="386"/>
      <c r="F88" s="386"/>
      <c r="G88" s="386"/>
      <c r="H88" s="386"/>
      <c r="I88" s="386"/>
      <c r="J88" s="386"/>
      <c r="K88" s="386"/>
      <c r="L88" s="386"/>
      <c r="M88" s="386"/>
      <c r="N88" s="387"/>
    </row>
    <row r="89" spans="1:14">
      <c r="B89" s="385"/>
      <c r="C89" s="386"/>
      <c r="D89" s="386"/>
      <c r="E89" s="386"/>
      <c r="F89" s="386"/>
      <c r="G89" s="386"/>
      <c r="H89" s="386"/>
      <c r="I89" s="386"/>
      <c r="J89" s="386"/>
      <c r="K89" s="386"/>
      <c r="L89" s="386"/>
      <c r="M89" s="386"/>
      <c r="N89" s="387"/>
    </row>
    <row r="90" spans="1:14">
      <c r="B90" s="385"/>
      <c r="C90" s="386"/>
      <c r="D90" s="386"/>
      <c r="E90" s="388" t="s">
        <v>81</v>
      </c>
      <c r="F90" s="388"/>
      <c r="G90" s="388"/>
      <c r="H90" s="388"/>
      <c r="I90" s="388"/>
      <c r="J90" s="388"/>
      <c r="K90" s="386"/>
      <c r="L90" s="386"/>
      <c r="M90" s="386"/>
      <c r="N90" s="387"/>
    </row>
    <row r="91" spans="1:14">
      <c r="B91" s="385"/>
      <c r="C91" s="386"/>
      <c r="D91" s="386"/>
      <c r="E91" s="386" t="s">
        <v>82</v>
      </c>
      <c r="F91" s="386"/>
      <c r="G91" s="386"/>
      <c r="H91" s="386"/>
      <c r="I91" s="386"/>
      <c r="J91" s="386"/>
      <c r="K91" s="386"/>
      <c r="L91" s="386"/>
      <c r="M91" s="386"/>
      <c r="N91" s="387"/>
    </row>
    <row r="92" spans="1:14">
      <c r="B92" s="385"/>
      <c r="C92" s="386"/>
      <c r="D92" s="386"/>
      <c r="E92" s="386" t="s">
        <v>83</v>
      </c>
      <c r="F92" s="386"/>
      <c r="G92" s="386"/>
      <c r="H92" s="386"/>
      <c r="I92" s="386"/>
      <c r="J92" s="386"/>
      <c r="K92" s="386"/>
      <c r="L92" s="386"/>
      <c r="M92" s="386"/>
      <c r="N92" s="387"/>
    </row>
    <row r="93" spans="1:14">
      <c r="B93" s="385"/>
      <c r="C93" s="386"/>
      <c r="D93" s="386"/>
      <c r="E93" s="386" t="s">
        <v>84</v>
      </c>
      <c r="F93" s="386"/>
      <c r="G93" s="386"/>
      <c r="H93" s="386"/>
      <c r="I93" s="386"/>
      <c r="J93" s="386"/>
      <c r="K93" s="386"/>
      <c r="L93" s="386"/>
      <c r="M93" s="386"/>
      <c r="N93" s="387"/>
    </row>
    <row r="94" spans="1:14" ht="15.75" thickBot="1">
      <c r="B94" s="385"/>
      <c r="C94" s="386"/>
      <c r="D94" s="386"/>
      <c r="E94" s="386"/>
      <c r="F94" s="386" t="s">
        <v>85</v>
      </c>
      <c r="G94" s="386"/>
      <c r="H94" s="386"/>
      <c r="I94" s="386"/>
      <c r="J94" s="386"/>
      <c r="K94" s="386"/>
      <c r="L94" s="386"/>
      <c r="M94" s="386"/>
      <c r="N94" s="387"/>
    </row>
    <row r="95" spans="1:14">
      <c r="B95" s="282" t="s">
        <v>274</v>
      </c>
      <c r="C95" s="281"/>
      <c r="D95" s="281"/>
      <c r="E95" s="281"/>
      <c r="F95" s="281"/>
      <c r="G95" s="281"/>
      <c r="H95" s="281"/>
      <c r="I95" s="281"/>
      <c r="J95" s="281"/>
      <c r="K95" s="281"/>
      <c r="L95" s="281"/>
      <c r="M95" s="281"/>
      <c r="N95" s="280"/>
    </row>
    <row r="96" spans="1:14">
      <c r="B96" s="389"/>
      <c r="C96" s="390"/>
      <c r="D96" s="390"/>
      <c r="E96" s="390"/>
      <c r="F96" s="390"/>
      <c r="G96" s="390"/>
      <c r="H96" s="390"/>
      <c r="I96" s="390"/>
      <c r="J96" s="390"/>
      <c r="K96" s="390"/>
      <c r="L96" s="390"/>
      <c r="M96" s="390"/>
      <c r="N96" s="391"/>
    </row>
    <row r="97" spans="2:14">
      <c r="B97" s="389"/>
      <c r="C97" s="390"/>
      <c r="D97" s="390"/>
      <c r="E97" s="390"/>
      <c r="F97" s="390"/>
      <c r="G97" s="390"/>
      <c r="H97" s="390"/>
      <c r="I97" s="390"/>
      <c r="J97" s="390"/>
      <c r="K97" s="390"/>
      <c r="L97" s="390"/>
      <c r="M97" s="390"/>
      <c r="N97" s="391"/>
    </row>
    <row r="98" spans="2:14">
      <c r="B98" s="389"/>
      <c r="C98" s="390"/>
      <c r="D98" s="390"/>
      <c r="E98" s="390"/>
      <c r="F98" s="390"/>
      <c r="G98" s="390"/>
      <c r="H98" s="390"/>
      <c r="I98" s="390"/>
      <c r="J98" s="390"/>
      <c r="K98" s="390"/>
      <c r="L98" s="390"/>
      <c r="M98" s="390"/>
      <c r="N98" s="391"/>
    </row>
    <row r="99" spans="2:14" ht="15.75" thickBot="1">
      <c r="B99" s="392"/>
      <c r="C99" s="393"/>
      <c r="D99" s="393"/>
      <c r="E99" s="393"/>
      <c r="F99" s="393"/>
      <c r="G99" s="393"/>
      <c r="H99" s="393"/>
      <c r="I99" s="393"/>
      <c r="J99" s="393"/>
      <c r="K99" s="393"/>
      <c r="L99" s="393"/>
      <c r="M99" s="393"/>
      <c r="N99" s="394"/>
    </row>
    <row r="100" spans="2:14">
      <c r="B100" s="395"/>
      <c r="C100" s="396"/>
      <c r="D100" s="396"/>
      <c r="E100" s="396"/>
      <c r="F100" s="396"/>
      <c r="G100" s="396"/>
      <c r="H100" s="396"/>
      <c r="I100" s="396"/>
      <c r="J100" s="396"/>
      <c r="K100" s="396"/>
      <c r="L100" s="396"/>
      <c r="M100" s="396"/>
      <c r="N100" s="397"/>
    </row>
    <row r="101" spans="2:14">
      <c r="B101" s="398" t="s">
        <v>273</v>
      </c>
      <c r="C101" s="399"/>
      <c r="D101" s="399"/>
      <c r="E101" s="399"/>
      <c r="F101" s="399"/>
      <c r="G101" s="399"/>
      <c r="H101" s="399"/>
      <c r="I101" s="399"/>
      <c r="J101" s="399"/>
      <c r="K101" s="399"/>
      <c r="L101" s="399"/>
      <c r="M101" s="399"/>
      <c r="N101" s="400"/>
    </row>
    <row r="102" spans="2:14" ht="15" customHeight="1">
      <c r="B102" s="700" t="s">
        <v>272</v>
      </c>
      <c r="C102" s="701"/>
      <c r="D102" s="701"/>
      <c r="E102" s="701"/>
      <c r="F102" s="701"/>
      <c r="G102" s="701"/>
      <c r="H102" s="701"/>
      <c r="I102" s="701"/>
      <c r="J102" s="701"/>
      <c r="K102" s="701"/>
      <c r="L102" s="701"/>
      <c r="M102" s="701"/>
      <c r="N102" s="702"/>
    </row>
    <row r="103" spans="2:14" ht="15" customHeight="1">
      <c r="B103" s="700"/>
      <c r="C103" s="701"/>
      <c r="D103" s="701"/>
      <c r="E103" s="701"/>
      <c r="F103" s="701"/>
      <c r="G103" s="701"/>
      <c r="H103" s="701"/>
      <c r="I103" s="701"/>
      <c r="J103" s="701"/>
      <c r="K103" s="701"/>
      <c r="L103" s="701"/>
      <c r="M103" s="701"/>
      <c r="N103" s="702"/>
    </row>
    <row r="104" spans="2:14" ht="30" customHeight="1">
      <c r="B104" s="703" t="s">
        <v>271</v>
      </c>
      <c r="C104" s="704"/>
      <c r="D104" s="704"/>
      <c r="E104" s="704"/>
      <c r="F104" s="704"/>
      <c r="G104" s="704"/>
      <c r="H104" s="704"/>
      <c r="I104" s="704"/>
      <c r="J104" s="704"/>
      <c r="K104" s="704"/>
      <c r="L104" s="704"/>
      <c r="M104" s="704"/>
      <c r="N104" s="705"/>
    </row>
    <row r="105" spans="2:14">
      <c r="B105" s="703"/>
      <c r="C105" s="704"/>
      <c r="D105" s="704"/>
      <c r="E105" s="704"/>
      <c r="F105" s="704"/>
      <c r="G105" s="704"/>
      <c r="H105" s="704"/>
      <c r="I105" s="704"/>
      <c r="J105" s="704"/>
      <c r="K105" s="704"/>
      <c r="L105" s="704"/>
      <c r="M105" s="704"/>
      <c r="N105" s="705"/>
    </row>
    <row r="106" spans="2:14">
      <c r="B106" s="477"/>
      <c r="C106" s="478"/>
      <c r="D106" s="478"/>
      <c r="E106" s="478"/>
      <c r="F106" s="478"/>
      <c r="G106" s="478"/>
      <c r="H106" s="478"/>
      <c r="I106" s="478"/>
      <c r="J106" s="478"/>
      <c r="K106" s="478"/>
      <c r="L106" s="478"/>
      <c r="M106" s="478"/>
      <c r="N106" s="479"/>
    </row>
    <row r="107" spans="2:14">
      <c r="B107" s="477"/>
      <c r="C107" s="478"/>
      <c r="D107" s="478"/>
      <c r="E107" s="478"/>
      <c r="F107" s="478"/>
      <c r="G107" s="478"/>
      <c r="H107" s="478"/>
      <c r="I107" s="478"/>
      <c r="J107" s="478"/>
      <c r="K107" s="478"/>
      <c r="L107" s="478"/>
      <c r="M107" s="478"/>
      <c r="N107" s="479"/>
    </row>
    <row r="108" spans="2:14">
      <c r="B108" s="477"/>
      <c r="C108" s="478"/>
      <c r="D108" s="478"/>
      <c r="E108" s="478"/>
      <c r="F108" s="478"/>
      <c r="G108" s="478"/>
      <c r="H108" s="478"/>
      <c r="I108" s="478"/>
      <c r="J108" s="478"/>
      <c r="K108" s="478"/>
      <c r="L108" s="478"/>
      <c r="M108" s="478"/>
      <c r="N108" s="479"/>
    </row>
    <row r="109" spans="2:14">
      <c r="B109" s="398"/>
      <c r="C109" s="399"/>
      <c r="D109" s="399"/>
      <c r="E109" s="399"/>
      <c r="F109" s="399"/>
      <c r="G109" s="399"/>
      <c r="H109" s="399"/>
      <c r="I109" s="399"/>
      <c r="J109" s="399"/>
      <c r="K109" s="399"/>
      <c r="L109" s="399"/>
      <c r="M109" s="399"/>
      <c r="N109" s="400"/>
    </row>
    <row r="110" spans="2:14">
      <c r="B110" s="385"/>
      <c r="C110" s="386"/>
      <c r="D110" s="386"/>
      <c r="E110" s="386" t="s">
        <v>81</v>
      </c>
      <c r="F110" s="388"/>
      <c r="G110" s="388"/>
      <c r="H110" s="386"/>
      <c r="I110" s="386"/>
      <c r="J110" s="386"/>
      <c r="K110" s="386"/>
      <c r="L110" s="386"/>
      <c r="M110" s="386"/>
      <c r="N110" s="387"/>
    </row>
    <row r="111" spans="2:14">
      <c r="B111" s="385"/>
      <c r="C111" s="386"/>
      <c r="D111" s="386"/>
      <c r="E111" s="401" t="s">
        <v>82</v>
      </c>
      <c r="F111" s="386"/>
      <c r="G111" s="386"/>
      <c r="H111" s="401"/>
      <c r="I111" s="401"/>
      <c r="J111" s="401"/>
      <c r="K111" s="386"/>
      <c r="L111" s="386"/>
      <c r="M111" s="386"/>
      <c r="N111" s="387"/>
    </row>
    <row r="112" spans="2:14">
      <c r="B112" s="385"/>
      <c r="C112" s="386"/>
      <c r="D112" s="386"/>
      <c r="E112" s="402" t="s">
        <v>87</v>
      </c>
      <c r="F112" s="386"/>
      <c r="G112" s="386"/>
      <c r="H112" s="402"/>
      <c r="I112" s="402"/>
      <c r="J112" s="402"/>
      <c r="K112" s="386"/>
      <c r="L112" s="386"/>
      <c r="M112" s="386"/>
      <c r="N112" s="387"/>
    </row>
    <row r="113" spans="2:14">
      <c r="B113" s="403"/>
      <c r="C113" s="399"/>
      <c r="D113" s="399"/>
      <c r="E113" s="386" t="s">
        <v>84</v>
      </c>
      <c r="F113" s="386"/>
      <c r="G113" s="386"/>
      <c r="H113" s="386"/>
      <c r="I113" s="386"/>
      <c r="J113" s="386"/>
      <c r="K113" s="399"/>
      <c r="L113" s="399"/>
      <c r="M113" s="399"/>
      <c r="N113" s="400"/>
    </row>
    <row r="114" spans="2:14">
      <c r="B114" s="403"/>
      <c r="C114" s="399"/>
      <c r="D114" s="399"/>
      <c r="E114" s="399"/>
      <c r="F114" s="386"/>
      <c r="G114" s="386"/>
      <c r="H114" s="386"/>
      <c r="I114" s="386"/>
      <c r="J114" s="386"/>
      <c r="K114" s="399"/>
      <c r="L114" s="399"/>
      <c r="M114" s="399"/>
      <c r="N114" s="400"/>
    </row>
    <row r="115" spans="2:14">
      <c r="B115" s="403" t="s">
        <v>270</v>
      </c>
      <c r="C115" s="402"/>
      <c r="D115" s="402"/>
      <c r="E115" s="386"/>
      <c r="F115" s="386"/>
      <c r="G115" s="386"/>
      <c r="H115" s="386"/>
      <c r="I115" s="386"/>
      <c r="J115" s="706"/>
      <c r="K115" s="706"/>
      <c r="L115" s="706"/>
      <c r="M115" s="706"/>
      <c r="N115" s="707"/>
    </row>
    <row r="116" spans="2:14" ht="15.75" thickBot="1">
      <c r="B116" s="404" t="s">
        <v>269</v>
      </c>
      <c r="C116" s="405"/>
      <c r="D116" s="405"/>
      <c r="E116" s="406"/>
      <c r="F116" s="406"/>
      <c r="G116" s="406"/>
      <c r="H116" s="406"/>
      <c r="I116" s="406"/>
      <c r="J116" s="708"/>
      <c r="K116" s="708"/>
      <c r="L116" s="708"/>
      <c r="M116" s="708"/>
      <c r="N116" s="709"/>
    </row>
  </sheetData>
  <mergeCells count="63">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L41:M41"/>
    <mergeCell ref="C30:I30"/>
    <mergeCell ref="L30:M30"/>
    <mergeCell ref="B35:H35"/>
    <mergeCell ref="I35:J35"/>
    <mergeCell ref="L35:M35"/>
    <mergeCell ref="B36:H36"/>
    <mergeCell ref="B37:H37"/>
    <mergeCell ref="B39:H39"/>
    <mergeCell ref="B40:D40"/>
    <mergeCell ref="B41:H41"/>
    <mergeCell ref="I41:J41"/>
    <mergeCell ref="B66:H66"/>
    <mergeCell ref="L66:M66"/>
    <mergeCell ref="B42:M42"/>
    <mergeCell ref="B46:I46"/>
    <mergeCell ref="L46:M46"/>
    <mergeCell ref="B51:M51"/>
    <mergeCell ref="L55:M55"/>
    <mergeCell ref="L56:M56"/>
    <mergeCell ref="L57:M57"/>
    <mergeCell ref="L58:M58"/>
    <mergeCell ref="L59:M59"/>
    <mergeCell ref="L61:M61"/>
    <mergeCell ref="B62:M62"/>
    <mergeCell ref="B72:H72"/>
    <mergeCell ref="L72:M72"/>
    <mergeCell ref="B73:M73"/>
    <mergeCell ref="B75:M75"/>
    <mergeCell ref="B79:H79"/>
    <mergeCell ref="L79:M79"/>
    <mergeCell ref="B102:N103"/>
    <mergeCell ref="B104:N105"/>
    <mergeCell ref="J115:N116"/>
    <mergeCell ref="B80:H80"/>
    <mergeCell ref="L80:M80"/>
    <mergeCell ref="L81:M81"/>
    <mergeCell ref="L82:M82"/>
    <mergeCell ref="B83:M83"/>
    <mergeCell ref="B85:M8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88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8897"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C65" zoomScale="70" zoomScaleNormal="70" workbookViewId="0">
      <selection activeCell="N91" sqref="N91"/>
    </sheetView>
  </sheetViews>
  <sheetFormatPr baseColWidth="10" defaultRowHeight="15"/>
  <cols>
    <col min="1" max="1" width="10.140625" style="19" bestFit="1"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2" width="11.42578125" style="19"/>
    <col min="13" max="13" width="12.42578125" style="19" bestFit="1" customWidth="1"/>
    <col min="14" max="14" width="17.42578125" style="19" customWidth="1"/>
    <col min="15" max="15" width="12" style="19" bestFit="1" customWidth="1"/>
    <col min="16" max="16384" width="11.42578125" style="19"/>
  </cols>
  <sheetData>
    <row r="1" spans="2:14" ht="24.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thickBo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169</v>
      </c>
      <c r="C31" s="212" t="s">
        <v>170</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145</v>
      </c>
      <c r="B36" s="621" t="str">
        <f>VLOOKUP(A36,[52]EQUIPOS!A6:D154,3,FALSE)</f>
        <v>Compresor 120 HP, con martillo.</v>
      </c>
      <c r="C36" s="622"/>
      <c r="D36" s="622"/>
      <c r="E36" s="622"/>
      <c r="F36" s="622"/>
      <c r="G36" s="622"/>
      <c r="H36" s="623"/>
      <c r="I36" s="304"/>
      <c r="J36" s="307"/>
      <c r="K36" s="319">
        <f>VLOOKUP(A36,[52]EQUIPOS!A6:D163,4,FALSE)</f>
        <v>83634.650127971676</v>
      </c>
      <c r="L36" s="318"/>
      <c r="M36" s="471">
        <v>2.5</v>
      </c>
      <c r="N36" s="316">
        <f>K36/M36</f>
        <v>33453.860051188669</v>
      </c>
    </row>
    <row r="37" spans="1:14">
      <c r="A37" s="94" t="s">
        <v>160</v>
      </c>
      <c r="B37" s="621" t="str">
        <f>VLOOKUP(A37,[52]EQUIPOS!A7:D154,3,FALSE)</f>
        <v xml:space="preserve">Buldozer, Potencia al volante de 140 HP, motor de 2200 RPM, longitud de hoja 4,80m. </v>
      </c>
      <c r="C37" s="622"/>
      <c r="D37" s="622"/>
      <c r="E37" s="622"/>
      <c r="F37" s="622"/>
      <c r="G37" s="622"/>
      <c r="H37" s="623"/>
      <c r="I37" s="369"/>
      <c r="J37" s="370"/>
      <c r="K37" s="319">
        <f>VLOOKUP(A37,[52]EQUIPOS!A7:D164,4,FALSE)</f>
        <v>207847.5</v>
      </c>
      <c r="L37" s="470"/>
      <c r="M37" s="471">
        <v>100</v>
      </c>
      <c r="N37" s="316">
        <f>K37/M37</f>
        <v>2078.4749999999999</v>
      </c>
    </row>
    <row r="38" spans="1:14">
      <c r="A38" s="94" t="s">
        <v>171</v>
      </c>
      <c r="B38" s="621" t="str">
        <f>VLOOKUP(A38,[52]EQUIPOS!A8:D154,3,FALSE)</f>
        <v xml:space="preserve">Motobomba 3 PULGADAS (incluye operario)
</v>
      </c>
      <c r="C38" s="622"/>
      <c r="D38" s="622"/>
      <c r="E38" s="622"/>
      <c r="F38" s="622"/>
      <c r="G38" s="622"/>
      <c r="H38" s="623"/>
      <c r="I38" s="371"/>
      <c r="J38" s="372"/>
      <c r="K38" s="319">
        <f>VLOOKUP(A38,[52]EQUIPOS!A8:D165,4,FALSE)</f>
        <v>9017.839612275031</v>
      </c>
      <c r="L38" s="373"/>
      <c r="M38" s="374">
        <v>8</v>
      </c>
      <c r="N38" s="316">
        <f>K38/M38</f>
        <v>1127.2299515343789</v>
      </c>
    </row>
    <row r="39" spans="1:14">
      <c r="A39" s="19" t="s">
        <v>144</v>
      </c>
      <c r="B39" s="621" t="str">
        <f>VLOOKUP(A39,[52]EQUIPOS!A9:D154,3,FALSE)</f>
        <v>Retroexcavadora sobre oruga, potencia 138 HP, balde de 1,5 m3.</v>
      </c>
      <c r="C39" s="622"/>
      <c r="D39" s="622"/>
      <c r="E39" s="622"/>
      <c r="F39" s="622"/>
      <c r="G39" s="622"/>
      <c r="H39" s="623"/>
      <c r="I39" s="108"/>
      <c r="J39" s="109"/>
      <c r="K39" s="319">
        <f>VLOOKUP(A39,[52]EQUIPOS!A9:D166,4,FALSE)</f>
        <v>196612.5</v>
      </c>
      <c r="L39" s="312"/>
      <c r="M39" s="471">
        <v>8</v>
      </c>
      <c r="N39" s="316">
        <f>K39/M39</f>
        <v>24576.5625</v>
      </c>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0.01</v>
      </c>
      <c r="N41" s="310">
        <f>N78*M41</f>
        <v>181.97019333333333</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61418.097696056378</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172</v>
      </c>
      <c r="B48" s="136" t="str">
        <f>VLOOKUP(A48,[52]MATERIALES!A5:D373,3,FALSE)</f>
        <v>Anfo</v>
      </c>
      <c r="C48" s="308"/>
      <c r="D48" s="308"/>
      <c r="E48" s="308"/>
      <c r="F48" s="308"/>
      <c r="G48" s="308"/>
      <c r="H48" s="308"/>
      <c r="I48" s="307"/>
      <c r="J48" s="306" t="str">
        <f>VLOOKUP(A48,[52]MATERIALES!A4:D640,2,FALSE)</f>
        <v>kg</v>
      </c>
      <c r="K48" s="305">
        <v>0.3</v>
      </c>
      <c r="L48" s="304"/>
      <c r="M48" s="367">
        <f>VLOOKUP(A48,[52]MATERIALES!A5:D396,4,FALSE)</f>
        <v>3399.9338672333197</v>
      </c>
      <c r="N48" s="316">
        <f>K48*M48</f>
        <v>1019.9801601699959</v>
      </c>
    </row>
    <row r="49" spans="1:14">
      <c r="A49" s="135" t="s">
        <v>173</v>
      </c>
      <c r="B49" s="136" t="str">
        <f>VLOOKUP(A49,[52]MATERIALES!A6:D373,3,FALSE)</f>
        <v>Cordón detonante</v>
      </c>
      <c r="C49" s="375"/>
      <c r="D49" s="375"/>
      <c r="E49" s="375"/>
      <c r="F49" s="375"/>
      <c r="G49" s="375"/>
      <c r="H49" s="375"/>
      <c r="I49" s="375"/>
      <c r="J49" s="480" t="str">
        <f>VLOOKUP(A49,[52]MATERIALES!A5:D641,2,FALSE)</f>
        <v>m</v>
      </c>
      <c r="K49" s="376">
        <v>3</v>
      </c>
      <c r="L49" s="369"/>
      <c r="M49" s="367">
        <f>VLOOKUP(A49,[52]MATERIALES!A6:D397,4,FALSE)</f>
        <v>1267.869644711822</v>
      </c>
      <c r="N49" s="316">
        <f t="shared" ref="N49:N54" si="0">K49*M49</f>
        <v>3803.6089341354664</v>
      </c>
    </row>
    <row r="50" spans="1:14">
      <c r="A50" s="135" t="s">
        <v>174</v>
      </c>
      <c r="B50" s="136" t="str">
        <f>VLOOKUP(A50,[52]MATERIALES!A6:D373,3,FALSE)</f>
        <v>Explosivos  75% (INDUGEL)</v>
      </c>
      <c r="C50" s="375"/>
      <c r="D50" s="375"/>
      <c r="E50" s="375"/>
      <c r="F50" s="375"/>
      <c r="G50" s="375"/>
      <c r="H50" s="375"/>
      <c r="I50" s="375"/>
      <c r="J50" s="481" t="str">
        <f>VLOOKUP(A50,[52]MATERIALES!A6:D642,2,FALSE)</f>
        <v>lb</v>
      </c>
      <c r="K50" s="376">
        <v>0.25</v>
      </c>
      <c r="L50" s="369"/>
      <c r="M50" s="367">
        <f>VLOOKUP(A50,[52]MATERIALES!A6:D398,4,FALSE)</f>
        <v>6350.6623958182436</v>
      </c>
      <c r="N50" s="316">
        <f t="shared" si="0"/>
        <v>1587.6655989545609</v>
      </c>
    </row>
    <row r="51" spans="1:14">
      <c r="A51" s="135" t="s">
        <v>175</v>
      </c>
      <c r="B51" s="136" t="str">
        <f>VLOOKUP(A51,[52]MATERIALES!A6:D373,3,FALSE)</f>
        <v>Fulminantes</v>
      </c>
      <c r="C51" s="375"/>
      <c r="D51" s="375"/>
      <c r="E51" s="375"/>
      <c r="F51" s="375"/>
      <c r="G51" s="375"/>
      <c r="H51" s="375"/>
      <c r="I51" s="375"/>
      <c r="J51" s="481" t="str">
        <f>VLOOKUP(A51,[52]MATERIALES!A6:D643,2,FALSE)</f>
        <v>u</v>
      </c>
      <c r="K51" s="376">
        <v>1</v>
      </c>
      <c r="L51" s="369"/>
      <c r="M51" s="367">
        <f>VLOOKUP(A51,[52]MATERIALES!A6:D399,4,FALSE)</f>
        <v>1184.4000000000001</v>
      </c>
      <c r="N51" s="316">
        <f t="shared" si="0"/>
        <v>1184.4000000000001</v>
      </c>
    </row>
    <row r="52" spans="1:14">
      <c r="A52" s="135" t="s">
        <v>176</v>
      </c>
      <c r="B52" s="136" t="str">
        <f>VLOOKUP(A52,[52]MATERIALES!A7:D373,3,FALSE)</f>
        <v>Mecha Lenta</v>
      </c>
      <c r="C52" s="375"/>
      <c r="D52" s="375"/>
      <c r="E52" s="375"/>
      <c r="F52" s="375"/>
      <c r="G52" s="375"/>
      <c r="H52" s="375"/>
      <c r="I52" s="375"/>
      <c r="J52" s="481" t="str">
        <f>VLOOKUP(A52,[52]MATERIALES!A6:D644,2,FALSE)</f>
        <v>m</v>
      </c>
      <c r="K52" s="376">
        <v>1</v>
      </c>
      <c r="L52" s="369"/>
      <c r="M52" s="367">
        <f>VLOOKUP(A52,[52]MATERIALES!A7:D400,4,FALSE)</f>
        <v>646.7998959817121</v>
      </c>
      <c r="N52" s="316">
        <f t="shared" si="0"/>
        <v>646.7998959817121</v>
      </c>
    </row>
    <row r="53" spans="1:14">
      <c r="A53" s="135" t="s">
        <v>177</v>
      </c>
      <c r="B53" s="136" t="str">
        <f>VLOOKUP(A53,[52]MATERIALES!A7:D373,3,FALSE)</f>
        <v xml:space="preserve">Escolta y transporte (una tarifa por cada m3 escoltado y transportado)
</v>
      </c>
      <c r="C53" s="375"/>
      <c r="D53" s="375"/>
      <c r="E53" s="375"/>
      <c r="F53" s="375"/>
      <c r="G53" s="375"/>
      <c r="H53" s="375"/>
      <c r="I53" s="375"/>
      <c r="J53" s="481" t="str">
        <f>VLOOKUP(A53,[52]MATERIALES!A6:D644,2,FALSE)</f>
        <v>kg</v>
      </c>
      <c r="K53" s="376">
        <v>0.45800000000000002</v>
      </c>
      <c r="L53" s="369"/>
      <c r="M53" s="367">
        <f>VLOOKUP(A53,[52]MATERIALES!A7:D400,4,FALSE)</f>
        <v>4755.8529303052946</v>
      </c>
      <c r="N53" s="316">
        <f>K53*M53</f>
        <v>2178.1806420798252</v>
      </c>
    </row>
    <row r="54" spans="1:14">
      <c r="A54" s="135" t="s">
        <v>154</v>
      </c>
      <c r="B54" s="136" t="str">
        <f>VLOOKUP(A54,[52]MATERIALES!A8:D373,3,FALSE)</f>
        <v xml:space="preserve">Derechos de explotación y/o disposición de materiales
</v>
      </c>
      <c r="C54" s="375"/>
      <c r="D54" s="375"/>
      <c r="E54" s="375"/>
      <c r="F54" s="375"/>
      <c r="G54" s="375"/>
      <c r="H54" s="375"/>
      <c r="I54" s="375"/>
      <c r="J54" s="481" t="str">
        <f>VLOOKUP(A54,[52]MATERIALES!A7:D645,2,FALSE)</f>
        <v>m3</v>
      </c>
      <c r="K54" s="376">
        <v>1.3</v>
      </c>
      <c r="L54" s="369"/>
      <c r="M54" s="367">
        <f>VLOOKUP(A54,[52]MATERIALES!A8:D401,4,FALSE)</f>
        <v>2784.8822775658364</v>
      </c>
      <c r="N54" s="316">
        <f t="shared" si="0"/>
        <v>3620.3469608355872</v>
      </c>
    </row>
    <row r="55" spans="1:14" ht="15.75" thickBot="1">
      <c r="B55" s="136"/>
      <c r="C55" s="464"/>
      <c r="D55" s="464"/>
      <c r="E55" s="464"/>
      <c r="F55" s="464"/>
      <c r="G55" s="464"/>
      <c r="H55" s="464"/>
      <c r="I55" s="464"/>
      <c r="J55" s="465"/>
      <c r="K55" s="146"/>
      <c r="L55" s="147"/>
      <c r="M55" s="367"/>
      <c r="N55" s="316"/>
    </row>
    <row r="56" spans="1:14" ht="15.75" thickBot="1">
      <c r="B56" s="657" t="s">
        <v>49</v>
      </c>
      <c r="C56" s="658"/>
      <c r="D56" s="658"/>
      <c r="E56" s="658"/>
      <c r="F56" s="658"/>
      <c r="G56" s="658"/>
      <c r="H56" s="658"/>
      <c r="I56" s="658"/>
      <c r="J56" s="658"/>
      <c r="K56" s="658"/>
      <c r="L56" s="658"/>
      <c r="M56" s="659"/>
      <c r="N56" s="364">
        <f>SUM(N48:N55)</f>
        <v>14040.982192157149</v>
      </c>
    </row>
    <row r="57" spans="1:14">
      <c r="B57" s="148"/>
      <c r="C57" s="126"/>
      <c r="D57" s="126"/>
      <c r="E57" s="126"/>
      <c r="F57" s="126"/>
      <c r="G57" s="126"/>
      <c r="H57" s="126"/>
      <c r="I57" s="126"/>
      <c r="J57" s="126"/>
      <c r="K57" s="126"/>
      <c r="L57" s="126"/>
      <c r="M57" s="126"/>
      <c r="N57" s="127"/>
    </row>
    <row r="58" spans="1:14">
      <c r="B58" s="128" t="s">
        <v>56</v>
      </c>
      <c r="C58" s="129"/>
      <c r="D58" s="129"/>
      <c r="E58" s="129"/>
      <c r="F58" s="129"/>
      <c r="G58" s="129"/>
      <c r="H58" s="129"/>
      <c r="I58" s="129"/>
      <c r="J58" s="129"/>
      <c r="K58" s="129"/>
      <c r="L58" s="129"/>
      <c r="M58" s="129"/>
      <c r="N58" s="130"/>
    </row>
    <row r="59" spans="1:14" ht="15.75" thickBot="1">
      <c r="B59" s="149"/>
      <c r="C59" s="89"/>
      <c r="D59" s="89"/>
      <c r="E59" s="89"/>
      <c r="F59" s="89"/>
      <c r="G59" s="89"/>
      <c r="H59" s="89"/>
      <c r="I59" s="89"/>
      <c r="J59" s="89"/>
      <c r="K59" s="89"/>
      <c r="L59" s="89"/>
      <c r="M59" s="89"/>
      <c r="N59" s="91"/>
    </row>
    <row r="60" spans="1:14" ht="25.5">
      <c r="B60" s="455" t="s">
        <v>57</v>
      </c>
      <c r="C60" s="456"/>
      <c r="D60" s="456"/>
      <c r="E60" s="456"/>
      <c r="F60" s="456"/>
      <c r="G60" s="456"/>
      <c r="H60" s="152" t="s">
        <v>8</v>
      </c>
      <c r="I60" s="153" t="s">
        <v>58</v>
      </c>
      <c r="J60" s="154" t="s">
        <v>59</v>
      </c>
      <c r="K60" s="152" t="s">
        <v>60</v>
      </c>
      <c r="L60" s="666" t="s">
        <v>61</v>
      </c>
      <c r="M60" s="667"/>
      <c r="N60" s="155" t="s">
        <v>45</v>
      </c>
    </row>
    <row r="61" spans="1:14">
      <c r="A61" s="19" t="s">
        <v>155</v>
      </c>
      <c r="B61" s="5" t="str">
        <f>VLOOKUP(A61,[52]TRANSPORTE!A5:D117,3,FALSE)</f>
        <v>Transporte de material de excavación</v>
      </c>
      <c r="C61" s="461"/>
      <c r="D61" s="461"/>
      <c r="E61" s="461"/>
      <c r="F61" s="461"/>
      <c r="G61" s="461"/>
      <c r="H61" s="480" t="s">
        <v>156</v>
      </c>
      <c r="I61" s="292">
        <v>1.3</v>
      </c>
      <c r="J61" s="300">
        <v>1</v>
      </c>
      <c r="K61" s="292">
        <f>I61*J61</f>
        <v>1.3</v>
      </c>
      <c r="L61" s="668">
        <f>VLOOKUP(A61,[52]TRANSPORTE!A5:D117,4,FALSE)</f>
        <v>710.90548834127685</v>
      </c>
      <c r="M61" s="669"/>
      <c r="N61" s="299">
        <f>K61*L61</f>
        <v>924.17713484365993</v>
      </c>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0"/>
      <c r="I64" s="292"/>
      <c r="J64" s="300"/>
      <c r="K64" s="292"/>
      <c r="L64" s="668"/>
      <c r="M64" s="669"/>
      <c r="N64" s="299"/>
    </row>
    <row r="65" spans="1:15">
      <c r="B65" s="5"/>
      <c r="C65" s="483"/>
      <c r="D65" s="483"/>
      <c r="E65" s="483"/>
      <c r="F65" s="483"/>
      <c r="G65" s="483"/>
      <c r="H65" s="484"/>
      <c r="I65" s="292"/>
      <c r="J65" s="292"/>
      <c r="K65" s="292"/>
      <c r="L65" s="485"/>
      <c r="M65" s="486"/>
      <c r="N65" s="298"/>
    </row>
    <row r="66" spans="1:15" ht="15.75" thickBot="1">
      <c r="B66" s="463"/>
      <c r="C66" s="464"/>
      <c r="D66" s="464"/>
      <c r="E66" s="464"/>
      <c r="F66" s="464"/>
      <c r="G66" s="464"/>
      <c r="H66" s="166"/>
      <c r="I66" s="146"/>
      <c r="J66" s="146"/>
      <c r="K66" s="146"/>
      <c r="L66" s="670"/>
      <c r="M66" s="671"/>
      <c r="N66" s="230"/>
    </row>
    <row r="67" spans="1:15" ht="15.75" thickBot="1">
      <c r="B67" s="672" t="s">
        <v>49</v>
      </c>
      <c r="C67" s="660"/>
      <c r="D67" s="660"/>
      <c r="E67" s="660"/>
      <c r="F67" s="660"/>
      <c r="G67" s="660"/>
      <c r="H67" s="660"/>
      <c r="I67" s="660"/>
      <c r="J67" s="660"/>
      <c r="K67" s="660"/>
      <c r="L67" s="660"/>
      <c r="M67" s="661"/>
      <c r="N67" s="168">
        <f>N61+N62+N63+N64+N65</f>
        <v>924.17713484365993</v>
      </c>
    </row>
    <row r="68" spans="1:15">
      <c r="B68" s="148"/>
      <c r="C68" s="126"/>
      <c r="D68" s="126"/>
      <c r="E68" s="126"/>
      <c r="F68" s="126"/>
      <c r="G68" s="126"/>
      <c r="H68" s="126"/>
      <c r="I68" s="126"/>
      <c r="J68" s="126"/>
      <c r="K68" s="126"/>
      <c r="L68" s="126"/>
      <c r="M68" s="126"/>
      <c r="N68" s="127"/>
    </row>
    <row r="69" spans="1:15">
      <c r="B69" s="128" t="s">
        <v>64</v>
      </c>
      <c r="C69" s="129"/>
      <c r="D69" s="129"/>
      <c r="E69" s="129"/>
      <c r="F69" s="129"/>
      <c r="G69" s="129"/>
      <c r="H69" s="129"/>
      <c r="I69" s="129"/>
      <c r="J69" s="129"/>
      <c r="K69" s="129"/>
      <c r="L69" s="129"/>
      <c r="M69" s="129"/>
      <c r="N69" s="130"/>
    </row>
    <row r="70" spans="1:15" ht="15.75" thickBot="1">
      <c r="B70" s="149"/>
      <c r="C70" s="89"/>
      <c r="D70" s="89"/>
      <c r="E70" s="89"/>
      <c r="F70" s="89"/>
      <c r="G70" s="89"/>
      <c r="H70" s="89"/>
      <c r="I70" s="89"/>
      <c r="J70" s="89"/>
      <c r="K70" s="89"/>
      <c r="L70" s="89"/>
      <c r="M70" s="89"/>
      <c r="N70" s="91"/>
    </row>
    <row r="71" spans="1:15" ht="25.5">
      <c r="B71" s="673" t="s">
        <v>65</v>
      </c>
      <c r="C71" s="674"/>
      <c r="D71" s="674"/>
      <c r="E71" s="674"/>
      <c r="F71" s="674"/>
      <c r="G71" s="674"/>
      <c r="H71" s="674"/>
      <c r="I71" s="152" t="s">
        <v>66</v>
      </c>
      <c r="J71" s="154" t="s">
        <v>67</v>
      </c>
      <c r="K71" s="153" t="s">
        <v>68</v>
      </c>
      <c r="L71" s="675" t="s">
        <v>44</v>
      </c>
      <c r="M71" s="676"/>
      <c r="N71" s="169" t="s">
        <v>45</v>
      </c>
    </row>
    <row r="72" spans="1:15">
      <c r="A72" s="170" t="s">
        <v>69</v>
      </c>
      <c r="B72" s="482" t="str">
        <f>VLOOKUP(A72,'[52]MANO DE OBRA'!A8:D68,3,FALSE)</f>
        <v>Obrero (6)</v>
      </c>
      <c r="C72" s="483"/>
      <c r="D72" s="483"/>
      <c r="E72" s="483"/>
      <c r="F72" s="483"/>
      <c r="G72" s="483"/>
      <c r="H72" s="483"/>
      <c r="I72" s="296">
        <f>K72/J72*100</f>
        <v>147543.4</v>
      </c>
      <c r="J72" s="295">
        <v>185</v>
      </c>
      <c r="K72" s="294">
        <f>VLOOKUP(A72,'[52]MANO DE OBRA'!A8:D99,4,FALSE)</f>
        <v>272955.28999999998</v>
      </c>
      <c r="L72" s="174"/>
      <c r="M72" s="432">
        <v>20</v>
      </c>
      <c r="N72" s="365">
        <f>K72/M72</f>
        <v>13647.764499999999</v>
      </c>
      <c r="O72" s="176"/>
    </row>
    <row r="73" spans="1:15">
      <c r="A73" s="170" t="s">
        <v>93</v>
      </c>
      <c r="B73" s="482" t="str">
        <f>VLOOKUP(A73,'[52]MANO DE OBRA'!A8:D69,3,FALSE)</f>
        <v>Oficial</v>
      </c>
      <c r="C73" s="483"/>
      <c r="D73" s="483"/>
      <c r="E73" s="483"/>
      <c r="F73" s="483"/>
      <c r="G73" s="483"/>
      <c r="H73" s="483"/>
      <c r="I73" s="296">
        <f>K73/J73*100</f>
        <v>49181.133333333331</v>
      </c>
      <c r="J73" s="295">
        <v>185</v>
      </c>
      <c r="K73" s="294">
        <f>VLOOKUP(A73,'[52]MANO DE OBRA'!A8:D100,4,FALSE)</f>
        <v>90985.096666666665</v>
      </c>
      <c r="L73" s="174"/>
      <c r="M73" s="433">
        <v>20</v>
      </c>
      <c r="N73" s="365">
        <f>K73/M73</f>
        <v>4549.2548333333334</v>
      </c>
    </row>
    <row r="74" spans="1:15">
      <c r="B74" s="482"/>
      <c r="C74" s="483"/>
      <c r="D74" s="483"/>
      <c r="E74" s="483"/>
      <c r="F74" s="483"/>
      <c r="G74" s="483"/>
      <c r="H74" s="483"/>
      <c r="I74" s="292"/>
      <c r="J74" s="291"/>
      <c r="K74" s="290"/>
      <c r="L74" s="174"/>
      <c r="M74" s="289"/>
      <c r="N74" s="288"/>
    </row>
    <row r="75" spans="1:15">
      <c r="B75" s="482"/>
      <c r="C75" s="483"/>
      <c r="D75" s="483"/>
      <c r="E75" s="483"/>
      <c r="F75" s="483"/>
      <c r="G75" s="483"/>
      <c r="H75" s="483"/>
      <c r="I75" s="292"/>
      <c r="J75" s="291"/>
      <c r="K75" s="290"/>
      <c r="L75" s="462"/>
      <c r="M75" s="289"/>
      <c r="N75" s="288"/>
    </row>
    <row r="76" spans="1:15">
      <c r="B76" s="482"/>
      <c r="C76" s="483"/>
      <c r="D76" s="483"/>
      <c r="E76" s="483"/>
      <c r="F76" s="483"/>
      <c r="G76" s="483"/>
      <c r="H76" s="483"/>
      <c r="I76" s="292"/>
      <c r="J76" s="291"/>
      <c r="K76" s="290"/>
      <c r="L76" s="462"/>
      <c r="M76" s="289"/>
      <c r="N76" s="288"/>
    </row>
    <row r="77" spans="1:15" ht="15.75" thickBot="1">
      <c r="B77" s="677"/>
      <c r="C77" s="678"/>
      <c r="D77" s="678"/>
      <c r="E77" s="678"/>
      <c r="F77" s="678"/>
      <c r="G77" s="678"/>
      <c r="H77" s="678"/>
      <c r="I77" s="146"/>
      <c r="J77" s="146"/>
      <c r="K77" s="146"/>
      <c r="L77" s="679"/>
      <c r="M77" s="679"/>
      <c r="N77" s="224"/>
    </row>
    <row r="78" spans="1:15" ht="15.75" thickBot="1">
      <c r="B78" s="672" t="s">
        <v>49</v>
      </c>
      <c r="C78" s="660"/>
      <c r="D78" s="660"/>
      <c r="E78" s="660"/>
      <c r="F78" s="660"/>
      <c r="G78" s="660"/>
      <c r="H78" s="660"/>
      <c r="I78" s="660"/>
      <c r="J78" s="660"/>
      <c r="K78" s="660"/>
      <c r="L78" s="660"/>
      <c r="M78" s="661"/>
      <c r="N78" s="363">
        <f>SUM(N72:N77)</f>
        <v>18197.019333333334</v>
      </c>
    </row>
    <row r="79" spans="1:15" ht="15.75" thickBot="1">
      <c r="B79" s="148"/>
      <c r="C79" s="126"/>
      <c r="D79" s="126"/>
      <c r="E79" s="126"/>
      <c r="F79" s="126"/>
      <c r="G79" s="126"/>
      <c r="H79" s="126"/>
      <c r="I79" s="126"/>
      <c r="J79" s="126"/>
      <c r="K79" s="126"/>
      <c r="L79" s="126"/>
      <c r="M79" s="126"/>
      <c r="N79" s="127"/>
    </row>
    <row r="80" spans="1:15" ht="15.75" thickBot="1">
      <c r="B80" s="657" t="s">
        <v>71</v>
      </c>
      <c r="C80" s="658"/>
      <c r="D80" s="658"/>
      <c r="E80" s="658"/>
      <c r="F80" s="658"/>
      <c r="G80" s="658"/>
      <c r="H80" s="658"/>
      <c r="I80" s="658"/>
      <c r="J80" s="658"/>
      <c r="K80" s="658"/>
      <c r="L80" s="658"/>
      <c r="M80" s="659"/>
      <c r="N80" s="180">
        <f>N43+N56+N67+N78</f>
        <v>94580.276356390517</v>
      </c>
    </row>
    <row r="81" spans="1:14">
      <c r="B81" s="148"/>
      <c r="C81" s="126"/>
      <c r="D81" s="126"/>
      <c r="E81" s="126"/>
      <c r="F81" s="126"/>
      <c r="G81" s="126"/>
      <c r="H81" s="126"/>
      <c r="I81" s="126"/>
      <c r="J81" s="126"/>
      <c r="K81" s="126"/>
      <c r="L81" s="126"/>
      <c r="M81" s="126"/>
      <c r="N81" s="127"/>
    </row>
    <row r="82" spans="1:14">
      <c r="B82" s="128" t="s">
        <v>72</v>
      </c>
      <c r="C82" s="129"/>
      <c r="D82" s="129"/>
      <c r="E82" s="129"/>
      <c r="F82" s="129"/>
      <c r="G82" s="129"/>
      <c r="H82" s="129"/>
      <c r="I82" s="129"/>
      <c r="J82" s="129"/>
      <c r="K82" s="129"/>
      <c r="L82" s="129"/>
      <c r="M82" s="129"/>
      <c r="N82" s="130"/>
    </row>
    <row r="83" spans="1:14" ht="15.75" thickBot="1">
      <c r="B83" s="149"/>
      <c r="C83" s="89"/>
      <c r="D83" s="89"/>
      <c r="E83" s="89"/>
      <c r="F83" s="89"/>
      <c r="G83" s="89"/>
      <c r="H83" s="89"/>
      <c r="I83" s="89"/>
      <c r="J83" s="89"/>
      <c r="K83" s="89"/>
      <c r="L83" s="89"/>
      <c r="M83" s="89"/>
      <c r="N83" s="91"/>
    </row>
    <row r="84" spans="1:14">
      <c r="B84" s="642" t="s">
        <v>73</v>
      </c>
      <c r="C84" s="643"/>
      <c r="D84" s="643"/>
      <c r="E84" s="643"/>
      <c r="F84" s="643"/>
      <c r="G84" s="643"/>
      <c r="H84" s="643"/>
      <c r="I84" s="456"/>
      <c r="J84" s="457"/>
      <c r="K84" s="286" t="s">
        <v>74</v>
      </c>
      <c r="L84" s="684" t="s">
        <v>75</v>
      </c>
      <c r="M84" s="685"/>
      <c r="N84" s="285"/>
    </row>
    <row r="85" spans="1:14">
      <c r="B85" s="686" t="s">
        <v>76</v>
      </c>
      <c r="C85" s="687"/>
      <c r="D85" s="687"/>
      <c r="E85" s="687"/>
      <c r="F85" s="687"/>
      <c r="G85" s="687"/>
      <c r="H85" s="687"/>
      <c r="I85" s="429"/>
      <c r="J85" s="186"/>
      <c r="K85" s="284">
        <v>0.2</v>
      </c>
      <c r="L85" s="688">
        <f>N80*K85</f>
        <v>18916.055271278103</v>
      </c>
      <c r="M85" s="689"/>
      <c r="N85" s="430"/>
    </row>
    <row r="86" spans="1:14">
      <c r="B86" s="188" t="s">
        <v>77</v>
      </c>
      <c r="C86" s="189"/>
      <c r="D86" s="189"/>
      <c r="E86" s="189"/>
      <c r="F86" s="189"/>
      <c r="G86" s="189"/>
      <c r="H86" s="189"/>
      <c r="I86" s="429"/>
      <c r="J86" s="186"/>
      <c r="K86" s="284">
        <v>0.05</v>
      </c>
      <c r="L86" s="688">
        <f>N80*K86</f>
        <v>4729.0138178195257</v>
      </c>
      <c r="M86" s="689"/>
      <c r="N86" s="430"/>
    </row>
    <row r="87" spans="1:14" ht="15.75" thickBot="1">
      <c r="B87" s="190" t="s">
        <v>78</v>
      </c>
      <c r="C87" s="191"/>
      <c r="D87" s="191"/>
      <c r="E87" s="191"/>
      <c r="F87" s="191"/>
      <c r="G87" s="191"/>
      <c r="H87" s="191"/>
      <c r="I87" s="431"/>
      <c r="J87" s="193"/>
      <c r="K87" s="283">
        <v>0.05</v>
      </c>
      <c r="L87" s="690">
        <f>N80*K87</f>
        <v>4729.0138178195257</v>
      </c>
      <c r="M87" s="691"/>
      <c r="N87" s="430"/>
    </row>
    <row r="88" spans="1:14" ht="15.75" thickBot="1">
      <c r="B88" s="657" t="s">
        <v>49</v>
      </c>
      <c r="C88" s="658"/>
      <c r="D88" s="658"/>
      <c r="E88" s="658"/>
      <c r="F88" s="658"/>
      <c r="G88" s="658"/>
      <c r="H88" s="658"/>
      <c r="I88" s="658"/>
      <c r="J88" s="658"/>
      <c r="K88" s="658"/>
      <c r="L88" s="658"/>
      <c r="M88" s="659"/>
      <c r="N88" s="194">
        <f>L85+L86+L87</f>
        <v>28374.082906917156</v>
      </c>
    </row>
    <row r="89" spans="1:14" ht="15.75" thickBot="1">
      <c r="B89" s="148"/>
      <c r="C89" s="126"/>
      <c r="D89" s="126"/>
      <c r="E89" s="126"/>
      <c r="F89" s="126"/>
      <c r="G89" s="126"/>
      <c r="H89" s="126"/>
      <c r="I89" s="126"/>
      <c r="J89" s="126"/>
      <c r="K89" s="126"/>
      <c r="L89" s="126"/>
      <c r="M89" s="126"/>
      <c r="N89" s="127"/>
    </row>
    <row r="90" spans="1:14" ht="15.75" thickBot="1">
      <c r="A90" s="19" t="s">
        <v>79</v>
      </c>
      <c r="B90" s="657" t="s">
        <v>80</v>
      </c>
      <c r="C90" s="658"/>
      <c r="D90" s="658"/>
      <c r="E90" s="658"/>
      <c r="F90" s="658"/>
      <c r="G90" s="658"/>
      <c r="H90" s="658"/>
      <c r="I90" s="658"/>
      <c r="J90" s="658"/>
      <c r="K90" s="658"/>
      <c r="L90" s="658"/>
      <c r="M90" s="659"/>
      <c r="N90" s="195">
        <f>ROUND(N80+N88,0)</f>
        <v>122954</v>
      </c>
    </row>
    <row r="91" spans="1:14">
      <c r="B91" s="382"/>
      <c r="C91" s="383"/>
      <c r="D91" s="383"/>
      <c r="E91" s="383"/>
      <c r="F91" s="383"/>
      <c r="G91" s="383"/>
      <c r="H91" s="383"/>
      <c r="I91" s="383"/>
      <c r="J91" s="383"/>
      <c r="K91" s="383"/>
      <c r="L91" s="383"/>
      <c r="M91" s="383"/>
      <c r="N91" s="384"/>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6"/>
      <c r="F94" s="386"/>
      <c r="G94" s="386"/>
      <c r="H94" s="386"/>
      <c r="I94" s="386"/>
      <c r="J94" s="386"/>
      <c r="K94" s="386"/>
      <c r="L94" s="386"/>
      <c r="M94" s="386"/>
      <c r="N94" s="387"/>
    </row>
    <row r="95" spans="1:14">
      <c r="B95" s="385"/>
      <c r="C95" s="386"/>
      <c r="D95" s="386"/>
      <c r="E95" s="388" t="s">
        <v>81</v>
      </c>
      <c r="F95" s="388"/>
      <c r="G95" s="388"/>
      <c r="H95" s="388"/>
      <c r="I95" s="388"/>
      <c r="J95" s="388"/>
      <c r="K95" s="386"/>
      <c r="L95" s="386"/>
      <c r="M95" s="386"/>
      <c r="N95" s="387"/>
    </row>
    <row r="96" spans="1:14">
      <c r="B96" s="385"/>
      <c r="C96" s="386"/>
      <c r="D96" s="386"/>
      <c r="E96" s="386" t="s">
        <v>82</v>
      </c>
      <c r="F96" s="386"/>
      <c r="G96" s="386"/>
      <c r="H96" s="386"/>
      <c r="I96" s="386"/>
      <c r="J96" s="386"/>
      <c r="K96" s="386"/>
      <c r="L96" s="386"/>
      <c r="M96" s="386"/>
      <c r="N96" s="387"/>
    </row>
    <row r="97" spans="2:14">
      <c r="B97" s="385"/>
      <c r="C97" s="386"/>
      <c r="D97" s="386"/>
      <c r="E97" s="386" t="s">
        <v>83</v>
      </c>
      <c r="F97" s="386"/>
      <c r="G97" s="386"/>
      <c r="H97" s="386"/>
      <c r="I97" s="386"/>
      <c r="J97" s="386"/>
      <c r="K97" s="386"/>
      <c r="L97" s="386"/>
      <c r="M97" s="386"/>
      <c r="N97" s="387"/>
    </row>
    <row r="98" spans="2:14">
      <c r="B98" s="385"/>
      <c r="C98" s="386"/>
      <c r="D98" s="386"/>
      <c r="E98" s="386" t="s">
        <v>84</v>
      </c>
      <c r="F98" s="386"/>
      <c r="G98" s="386"/>
      <c r="H98" s="386"/>
      <c r="I98" s="386"/>
      <c r="J98" s="386"/>
      <c r="K98" s="386"/>
      <c r="L98" s="386"/>
      <c r="M98" s="386"/>
      <c r="N98" s="387"/>
    </row>
    <row r="99" spans="2:14" ht="15.75" thickBot="1">
      <c r="B99" s="385"/>
      <c r="C99" s="386"/>
      <c r="D99" s="386"/>
      <c r="E99" s="386"/>
      <c r="F99" s="386" t="s">
        <v>85</v>
      </c>
      <c r="G99" s="386"/>
      <c r="H99" s="386"/>
      <c r="I99" s="386"/>
      <c r="J99" s="386"/>
      <c r="K99" s="386"/>
      <c r="L99" s="386"/>
      <c r="M99" s="386"/>
      <c r="N99" s="387"/>
    </row>
    <row r="100" spans="2:14">
      <c r="B100" s="282" t="s">
        <v>274</v>
      </c>
      <c r="C100" s="281"/>
      <c r="D100" s="281"/>
      <c r="E100" s="281"/>
      <c r="F100" s="281"/>
      <c r="G100" s="281"/>
      <c r="H100" s="281"/>
      <c r="I100" s="281"/>
      <c r="J100" s="281"/>
      <c r="K100" s="281"/>
      <c r="L100" s="281"/>
      <c r="M100" s="281"/>
      <c r="N100" s="280"/>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c r="B103" s="389"/>
      <c r="C103" s="390"/>
      <c r="D103" s="390"/>
      <c r="E103" s="390"/>
      <c r="F103" s="390"/>
      <c r="G103" s="390"/>
      <c r="H103" s="390"/>
      <c r="I103" s="390"/>
      <c r="J103" s="390"/>
      <c r="K103" s="390"/>
      <c r="L103" s="390"/>
      <c r="M103" s="390"/>
      <c r="N103" s="391"/>
    </row>
    <row r="104" spans="2:14" ht="15.75" thickBot="1">
      <c r="B104" s="392"/>
      <c r="C104" s="393"/>
      <c r="D104" s="393"/>
      <c r="E104" s="393"/>
      <c r="F104" s="393"/>
      <c r="G104" s="393"/>
      <c r="H104" s="393"/>
      <c r="I104" s="393"/>
      <c r="J104" s="393"/>
      <c r="K104" s="393"/>
      <c r="L104" s="393"/>
      <c r="M104" s="393"/>
      <c r="N104" s="394"/>
    </row>
    <row r="105" spans="2:14">
      <c r="B105" s="395"/>
      <c r="C105" s="396"/>
      <c r="D105" s="396"/>
      <c r="E105" s="396"/>
      <c r="F105" s="396"/>
      <c r="G105" s="396"/>
      <c r="H105" s="396"/>
      <c r="I105" s="396"/>
      <c r="J105" s="396"/>
      <c r="K105" s="396"/>
      <c r="L105" s="396"/>
      <c r="M105" s="396"/>
      <c r="N105" s="397"/>
    </row>
    <row r="106" spans="2:14">
      <c r="B106" s="398" t="s">
        <v>273</v>
      </c>
      <c r="C106" s="399"/>
      <c r="D106" s="399"/>
      <c r="E106" s="399"/>
      <c r="F106" s="399"/>
      <c r="G106" s="399"/>
      <c r="H106" s="399"/>
      <c r="I106" s="399"/>
      <c r="J106" s="399"/>
      <c r="K106" s="399"/>
      <c r="L106" s="399"/>
      <c r="M106" s="399"/>
      <c r="N106" s="400"/>
    </row>
    <row r="107" spans="2:14" ht="15" customHeight="1">
      <c r="B107" s="700" t="s">
        <v>272</v>
      </c>
      <c r="C107" s="701"/>
      <c r="D107" s="701"/>
      <c r="E107" s="701"/>
      <c r="F107" s="701"/>
      <c r="G107" s="701"/>
      <c r="H107" s="701"/>
      <c r="I107" s="701"/>
      <c r="J107" s="701"/>
      <c r="K107" s="701"/>
      <c r="L107" s="701"/>
      <c r="M107" s="701"/>
      <c r="N107" s="702"/>
    </row>
    <row r="108" spans="2:14" ht="15" customHeight="1">
      <c r="B108" s="700"/>
      <c r="C108" s="701"/>
      <c r="D108" s="701"/>
      <c r="E108" s="701"/>
      <c r="F108" s="701"/>
      <c r="G108" s="701"/>
      <c r="H108" s="701"/>
      <c r="I108" s="701"/>
      <c r="J108" s="701"/>
      <c r="K108" s="701"/>
      <c r="L108" s="701"/>
      <c r="M108" s="701"/>
      <c r="N108" s="702"/>
    </row>
    <row r="109" spans="2:14" ht="30" customHeight="1">
      <c r="B109" s="703" t="s">
        <v>271</v>
      </c>
      <c r="C109" s="704"/>
      <c r="D109" s="704"/>
      <c r="E109" s="704"/>
      <c r="F109" s="704"/>
      <c r="G109" s="704"/>
      <c r="H109" s="704"/>
      <c r="I109" s="704"/>
      <c r="J109" s="704"/>
      <c r="K109" s="704"/>
      <c r="L109" s="704"/>
      <c r="M109" s="704"/>
      <c r="N109" s="705"/>
    </row>
    <row r="110" spans="2:14">
      <c r="B110" s="703"/>
      <c r="C110" s="704"/>
      <c r="D110" s="704"/>
      <c r="E110" s="704"/>
      <c r="F110" s="704"/>
      <c r="G110" s="704"/>
      <c r="H110" s="704"/>
      <c r="I110" s="704"/>
      <c r="J110" s="704"/>
      <c r="K110" s="704"/>
      <c r="L110" s="704"/>
      <c r="M110" s="704"/>
      <c r="N110" s="705"/>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477"/>
      <c r="C113" s="478"/>
      <c r="D113" s="478"/>
      <c r="E113" s="478"/>
      <c r="F113" s="478"/>
      <c r="G113" s="478"/>
      <c r="H113" s="478"/>
      <c r="I113" s="478"/>
      <c r="J113" s="478"/>
      <c r="K113" s="478"/>
      <c r="L113" s="478"/>
      <c r="M113" s="478"/>
      <c r="N113" s="479"/>
    </row>
    <row r="114" spans="2:14">
      <c r="B114" s="398"/>
      <c r="C114" s="399"/>
      <c r="D114" s="399"/>
      <c r="E114" s="399"/>
      <c r="F114" s="399"/>
      <c r="G114" s="399"/>
      <c r="H114" s="399"/>
      <c r="I114" s="399"/>
      <c r="J114" s="399"/>
      <c r="K114" s="399"/>
      <c r="L114" s="399"/>
      <c r="M114" s="399"/>
      <c r="N114" s="400"/>
    </row>
    <row r="115" spans="2:14">
      <c r="B115" s="385"/>
      <c r="C115" s="386"/>
      <c r="D115" s="386"/>
      <c r="E115" s="386" t="s">
        <v>81</v>
      </c>
      <c r="F115" s="388"/>
      <c r="G115" s="388"/>
      <c r="H115" s="386"/>
      <c r="I115" s="386"/>
      <c r="J115" s="386"/>
      <c r="K115" s="386"/>
      <c r="L115" s="386"/>
      <c r="M115" s="386"/>
      <c r="N115" s="387"/>
    </row>
    <row r="116" spans="2:14">
      <c r="B116" s="385"/>
      <c r="C116" s="386"/>
      <c r="D116" s="386"/>
      <c r="E116" s="401" t="s">
        <v>82</v>
      </c>
      <c r="F116" s="386"/>
      <c r="G116" s="386"/>
      <c r="H116" s="401"/>
      <c r="I116" s="401"/>
      <c r="J116" s="401"/>
      <c r="K116" s="386"/>
      <c r="L116" s="386"/>
      <c r="M116" s="386"/>
      <c r="N116" s="387"/>
    </row>
    <row r="117" spans="2:14">
      <c r="B117" s="385"/>
      <c r="C117" s="386"/>
      <c r="D117" s="386"/>
      <c r="E117" s="402" t="s">
        <v>87</v>
      </c>
      <c r="F117" s="386"/>
      <c r="G117" s="386"/>
      <c r="H117" s="402"/>
      <c r="I117" s="402"/>
      <c r="J117" s="402"/>
      <c r="K117" s="386"/>
      <c r="L117" s="386"/>
      <c r="M117" s="386"/>
      <c r="N117" s="387"/>
    </row>
    <row r="118" spans="2:14">
      <c r="B118" s="403"/>
      <c r="C118" s="399"/>
      <c r="D118" s="399"/>
      <c r="E118" s="386" t="s">
        <v>84</v>
      </c>
      <c r="F118" s="386"/>
      <c r="G118" s="386"/>
      <c r="H118" s="386"/>
      <c r="I118" s="386"/>
      <c r="J118" s="386"/>
      <c r="K118" s="399"/>
      <c r="L118" s="399"/>
      <c r="M118" s="399"/>
      <c r="N118" s="400"/>
    </row>
    <row r="119" spans="2:14">
      <c r="B119" s="403"/>
      <c r="C119" s="399"/>
      <c r="D119" s="399"/>
      <c r="E119" s="399"/>
      <c r="F119" s="386"/>
      <c r="G119" s="386"/>
      <c r="H119" s="386"/>
      <c r="I119" s="386"/>
      <c r="J119" s="386"/>
      <c r="K119" s="399"/>
      <c r="L119" s="399"/>
      <c r="M119" s="399"/>
      <c r="N119" s="400"/>
    </row>
    <row r="120" spans="2:14">
      <c r="B120" s="403" t="s">
        <v>270</v>
      </c>
      <c r="C120" s="402"/>
      <c r="D120" s="402"/>
      <c r="E120" s="386"/>
      <c r="F120" s="386"/>
      <c r="G120" s="386"/>
      <c r="H120" s="386"/>
      <c r="I120" s="386"/>
      <c r="J120" s="706"/>
      <c r="K120" s="706"/>
      <c r="L120" s="706"/>
      <c r="M120" s="706"/>
      <c r="N120" s="707"/>
    </row>
    <row r="121" spans="2:14" ht="15.75" thickBot="1">
      <c r="B121" s="404" t="s">
        <v>269</v>
      </c>
      <c r="C121" s="405"/>
      <c r="D121" s="405"/>
      <c r="E121" s="406"/>
      <c r="F121" s="406"/>
      <c r="G121" s="406"/>
      <c r="H121" s="406"/>
      <c r="I121" s="406"/>
      <c r="J121" s="708"/>
      <c r="K121" s="708"/>
      <c r="L121" s="708"/>
      <c r="M121" s="708"/>
      <c r="N121"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7:M67"/>
    <mergeCell ref="L42:M42"/>
    <mergeCell ref="B43:M43"/>
    <mergeCell ref="B47:I47"/>
    <mergeCell ref="L47:M47"/>
    <mergeCell ref="B56:M56"/>
    <mergeCell ref="L60:M60"/>
    <mergeCell ref="I42:J42"/>
    <mergeCell ref="L61:M61"/>
    <mergeCell ref="L62:M62"/>
    <mergeCell ref="L63:M63"/>
    <mergeCell ref="L64:M64"/>
    <mergeCell ref="L66:M66"/>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9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9921"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D66" zoomScale="70" zoomScaleNormal="70" workbookViewId="0">
      <selection activeCell="K91" sqref="K91"/>
    </sheetView>
  </sheetViews>
  <sheetFormatPr baseColWidth="10" defaultRowHeight="15"/>
  <cols>
    <col min="1" max="1" width="10.140625" style="19" bestFit="1" customWidth="1"/>
    <col min="2" max="2" width="16.42578125" style="19" customWidth="1"/>
    <col min="3" max="5" width="11.42578125" style="19"/>
    <col min="6" max="6" width="15.85546875" style="19" customWidth="1"/>
    <col min="7" max="8" width="11.42578125" style="19"/>
    <col min="9" max="9" width="12.7109375" style="19" bestFit="1" customWidth="1"/>
    <col min="10" max="10" width="15.5703125" style="19" customWidth="1"/>
    <col min="11" max="11" width="18.14062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4.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2.25" customHeight="1" thickBot="1">
      <c r="B29" s="75" t="s">
        <v>36</v>
      </c>
      <c r="C29" s="632" t="s">
        <v>7</v>
      </c>
      <c r="D29" s="633"/>
      <c r="E29" s="633"/>
      <c r="F29" s="633"/>
      <c r="G29" s="633"/>
      <c r="H29" s="633"/>
      <c r="I29" s="633"/>
      <c r="J29" s="76"/>
      <c r="K29" s="324" t="s">
        <v>275</v>
      </c>
      <c r="L29" s="634" t="s">
        <v>8</v>
      </c>
      <c r="M29" s="635"/>
      <c r="N29" s="75" t="s">
        <v>9</v>
      </c>
    </row>
    <row r="30" spans="1:14" ht="17.25" hidden="1" customHeight="1" thickBo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178</v>
      </c>
      <c r="C31" s="212" t="s">
        <v>179</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160</v>
      </c>
      <c r="B36" s="621" t="str">
        <f>VLOOKUP(A36,[52]EQUIPOS!A6:D154,3,FALSE)</f>
        <v xml:space="preserve">Buldozer, Potencia al volante de 140 HP, motor de 2200 RPM, longitud de hoja 4,80m. </v>
      </c>
      <c r="C36" s="622"/>
      <c r="D36" s="622"/>
      <c r="E36" s="622"/>
      <c r="F36" s="622"/>
      <c r="G36" s="622"/>
      <c r="H36" s="623"/>
      <c r="I36" s="304"/>
      <c r="J36" s="307"/>
      <c r="K36" s="319">
        <f>VLOOKUP(A36,[52]EQUIPOS!A6:D163,4,FALSE)</f>
        <v>207847.5</v>
      </c>
      <c r="L36" s="318"/>
      <c r="M36" s="471">
        <v>100</v>
      </c>
      <c r="N36" s="316">
        <f>K36/M36</f>
        <v>2078.4749999999999</v>
      </c>
    </row>
    <row r="37" spans="1:14">
      <c r="A37" s="94" t="s">
        <v>144</v>
      </c>
      <c r="B37" s="621" t="str">
        <f>VLOOKUP(A37,[52]EQUIPOS!A7:D154,3,FALSE)</f>
        <v>Retroexcavadora sobre oruga, potencia 138 HP, balde de 1,5 m3.</v>
      </c>
      <c r="C37" s="622"/>
      <c r="D37" s="622"/>
      <c r="E37" s="622"/>
      <c r="F37" s="622"/>
      <c r="G37" s="622"/>
      <c r="H37" s="623"/>
      <c r="I37" s="369"/>
      <c r="J37" s="370"/>
      <c r="K37" s="319">
        <f>VLOOKUP(A37,[52]EQUIPOS!A7:D164,4,FALSE)</f>
        <v>196612.5</v>
      </c>
      <c r="L37" s="470"/>
      <c r="M37" s="471">
        <v>35</v>
      </c>
      <c r="N37" s="316">
        <f>K37/M37</f>
        <v>5617.5</v>
      </c>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0.01</v>
      </c>
      <c r="N41" s="310">
        <f>N77*M41</f>
        <v>6.4989354761904758</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7702.4739354761905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154</v>
      </c>
      <c r="B48" s="136" t="str">
        <f>VLOOKUP(A48,[52]MATERIALES!A5:D373,3,FALSE)</f>
        <v xml:space="preserve">Derechos de explotación y/o disposición de materiales
</v>
      </c>
      <c r="C48" s="308"/>
      <c r="D48" s="308"/>
      <c r="E48" s="308"/>
      <c r="F48" s="308"/>
      <c r="G48" s="308"/>
      <c r="H48" s="308"/>
      <c r="I48" s="307"/>
      <c r="J48" s="306" t="str">
        <f>VLOOKUP(A48,[52]MATERIALES!A4:D640,2,FALSE)</f>
        <v>m3</v>
      </c>
      <c r="K48" s="305">
        <v>1.3</v>
      </c>
      <c r="L48" s="304"/>
      <c r="M48" s="367">
        <f>VLOOKUP(A48,[52]MATERIALES!A5:D396,4,FALSE)</f>
        <v>2784.8822775658364</v>
      </c>
      <c r="N48" s="316">
        <f>K48*M48</f>
        <v>3620.3469608355872</v>
      </c>
    </row>
    <row r="49" spans="1:14">
      <c r="A49" s="135"/>
      <c r="B49" s="136"/>
      <c r="C49" s="375"/>
      <c r="D49" s="375"/>
      <c r="E49" s="375"/>
      <c r="F49" s="375"/>
      <c r="G49" s="375"/>
      <c r="H49" s="375"/>
      <c r="I49" s="375"/>
      <c r="J49" s="480"/>
      <c r="K49" s="376"/>
      <c r="L49" s="369"/>
      <c r="M49" s="367"/>
      <c r="N49" s="316"/>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f>K54*M54</f>
        <v>0</v>
      </c>
    </row>
    <row r="55" spans="1:14" ht="15.75" thickBot="1">
      <c r="B55" s="657" t="s">
        <v>49</v>
      </c>
      <c r="C55" s="658"/>
      <c r="D55" s="658"/>
      <c r="E55" s="658"/>
      <c r="F55" s="658"/>
      <c r="G55" s="658"/>
      <c r="H55" s="658"/>
      <c r="I55" s="658"/>
      <c r="J55" s="658"/>
      <c r="K55" s="658"/>
      <c r="L55" s="658"/>
      <c r="M55" s="659"/>
      <c r="N55" s="364">
        <f>SUM(N48:N54)</f>
        <v>3620.3469608355872</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155</v>
      </c>
      <c r="B60" s="5" t="str">
        <f>VLOOKUP(A60,[52]TRANSPORTE!A5:D117,3,FALSE)</f>
        <v>Transporte de material de excavación</v>
      </c>
      <c r="C60" s="461"/>
      <c r="D60" s="461"/>
      <c r="E60" s="461"/>
      <c r="F60" s="461"/>
      <c r="G60" s="461"/>
      <c r="H60" s="480" t="s">
        <v>156</v>
      </c>
      <c r="I60" s="292">
        <v>1.3</v>
      </c>
      <c r="J60" s="300">
        <v>1</v>
      </c>
      <c r="K60" s="292">
        <f>I60*J60</f>
        <v>1.3</v>
      </c>
      <c r="L60" s="668">
        <f>VLOOKUP(A60,[52]TRANSPORTE!A5:D117,4,FALSE)</f>
        <v>710.90548834127685</v>
      </c>
      <c r="M60" s="669"/>
      <c r="N60" s="299">
        <f>K60*L60</f>
        <v>924.17713484365993</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924.17713484365993</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93</v>
      </c>
      <c r="B71" s="482" t="str">
        <f>VLOOKUP(A71,'[52]MANO DE OBRA'!A8:D68,3,FALSE)</f>
        <v>Oficial</v>
      </c>
      <c r="C71" s="483"/>
      <c r="D71" s="483"/>
      <c r="E71" s="483"/>
      <c r="F71" s="483"/>
      <c r="G71" s="483"/>
      <c r="H71" s="483"/>
      <c r="I71" s="296">
        <f>K71/J71*100</f>
        <v>49181.133333333331</v>
      </c>
      <c r="J71" s="295">
        <v>185</v>
      </c>
      <c r="K71" s="294">
        <f>VLOOKUP(A71,'[52]MANO DE OBRA'!A8:D99,4,FALSE)</f>
        <v>90985.096666666665</v>
      </c>
      <c r="L71" s="174"/>
      <c r="M71" s="432">
        <v>280</v>
      </c>
      <c r="N71" s="365">
        <f>K71/M71</f>
        <v>324.94677380952379</v>
      </c>
      <c r="O71" s="176"/>
    </row>
    <row r="72" spans="1:15">
      <c r="A72" s="170" t="s">
        <v>150</v>
      </c>
      <c r="B72" s="482" t="str">
        <f>VLOOKUP(A72,'[52]MANO DE OBRA'!A8:D69,3,FALSE)</f>
        <v>Obrero (2)</v>
      </c>
      <c r="C72" s="483"/>
      <c r="D72" s="483"/>
      <c r="E72" s="483"/>
      <c r="F72" s="483"/>
      <c r="G72" s="483"/>
      <c r="H72" s="483"/>
      <c r="I72" s="296">
        <f>K72/J72*100</f>
        <v>49181.133333333331</v>
      </c>
      <c r="J72" s="295">
        <v>185</v>
      </c>
      <c r="K72" s="294">
        <f>VLOOKUP(A72,'[52]MANO DE OBRA'!A8:D100,4,FALSE)</f>
        <v>90985.096666666665</v>
      </c>
      <c r="L72" s="174"/>
      <c r="M72" s="433">
        <v>280</v>
      </c>
      <c r="N72" s="365">
        <f>K72/M72</f>
        <v>324.94677380952379</v>
      </c>
    </row>
    <row r="73" spans="1:15">
      <c r="B73" s="482"/>
      <c r="C73" s="483"/>
      <c r="D73" s="483"/>
      <c r="E73" s="483"/>
      <c r="F73" s="483"/>
      <c r="G73" s="483"/>
      <c r="H73" s="483"/>
      <c r="I73" s="292"/>
      <c r="J73" s="291"/>
      <c r="K73" s="290"/>
      <c r="L73" s="174"/>
      <c r="M73" s="289"/>
      <c r="N73" s="288"/>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30"/>
    </row>
    <row r="77" spans="1:15" ht="15.75" thickBot="1">
      <c r="B77" s="672" t="s">
        <v>49</v>
      </c>
      <c r="C77" s="660"/>
      <c r="D77" s="660"/>
      <c r="E77" s="660"/>
      <c r="F77" s="660"/>
      <c r="G77" s="660"/>
      <c r="H77" s="660"/>
      <c r="I77" s="660"/>
      <c r="J77" s="660"/>
      <c r="K77" s="660"/>
      <c r="L77" s="660"/>
      <c r="M77" s="661"/>
      <c r="N77" s="287">
        <f>SUM(N71:N76)</f>
        <v>649.89354761904758</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12896.891578774485</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2579.3783157548969</v>
      </c>
      <c r="M84" s="689"/>
      <c r="N84" s="430"/>
    </row>
    <row r="85" spans="1:14">
      <c r="B85" s="188" t="s">
        <v>77</v>
      </c>
      <c r="C85" s="189"/>
      <c r="D85" s="189"/>
      <c r="E85" s="189"/>
      <c r="F85" s="189"/>
      <c r="G85" s="189"/>
      <c r="H85" s="189"/>
      <c r="I85" s="429"/>
      <c r="J85" s="186"/>
      <c r="K85" s="284">
        <v>0.05</v>
      </c>
      <c r="L85" s="688">
        <f>N79*K85</f>
        <v>644.84457893872423</v>
      </c>
      <c r="M85" s="689"/>
      <c r="N85" s="430"/>
    </row>
    <row r="86" spans="1:14" ht="15.75" thickBot="1">
      <c r="B86" s="190" t="s">
        <v>78</v>
      </c>
      <c r="C86" s="191"/>
      <c r="D86" s="191"/>
      <c r="E86" s="191"/>
      <c r="F86" s="191"/>
      <c r="G86" s="191"/>
      <c r="H86" s="191"/>
      <c r="I86" s="431"/>
      <c r="J86" s="193"/>
      <c r="K86" s="283">
        <v>0.05</v>
      </c>
      <c r="L86" s="690">
        <f>N79*K86</f>
        <v>644.84457893872423</v>
      </c>
      <c r="M86" s="691"/>
      <c r="N86" s="430"/>
    </row>
    <row r="87" spans="1:14" ht="15.75" thickBot="1">
      <c r="B87" s="657" t="s">
        <v>49</v>
      </c>
      <c r="C87" s="658"/>
      <c r="D87" s="658"/>
      <c r="E87" s="658"/>
      <c r="F87" s="658"/>
      <c r="G87" s="658"/>
      <c r="H87" s="658"/>
      <c r="I87" s="658"/>
      <c r="J87" s="658"/>
      <c r="K87" s="658"/>
      <c r="L87" s="658"/>
      <c r="M87" s="659"/>
      <c r="N87" s="194">
        <f>L84+L85+L86</f>
        <v>3869.0674736323454</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16766</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0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0945"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C72" zoomScale="70" zoomScaleNormal="70" workbookViewId="0">
      <selection activeCell="G91" sqref="G91"/>
    </sheetView>
  </sheetViews>
  <sheetFormatPr baseColWidth="10" defaultRowHeight="15"/>
  <cols>
    <col min="1" max="1" width="10.28515625" style="19" bestFit="1" customWidth="1"/>
    <col min="2" max="2" width="16.42578125" style="19" customWidth="1"/>
    <col min="3" max="5" width="11.42578125" style="19"/>
    <col min="6" max="6" width="16.140625" style="19" customWidth="1"/>
    <col min="7" max="8" width="11.42578125" style="19"/>
    <col min="9" max="9" width="12.85546875" style="19" bestFit="1" customWidth="1"/>
    <col min="10" max="10" width="15.5703125" style="19" customWidth="1"/>
    <col min="11" max="11" width="18"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4"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7.75" customHeight="1" thickBot="1">
      <c r="B29" s="75" t="s">
        <v>36</v>
      </c>
      <c r="C29" s="632" t="s">
        <v>7</v>
      </c>
      <c r="D29" s="633"/>
      <c r="E29" s="633"/>
      <c r="F29" s="633"/>
      <c r="G29" s="633"/>
      <c r="H29" s="633"/>
      <c r="I29" s="633"/>
      <c r="J29" s="76"/>
      <c r="K29" s="324" t="s">
        <v>275</v>
      </c>
      <c r="L29" s="634" t="s">
        <v>8</v>
      </c>
      <c r="M29" s="635"/>
      <c r="N29" s="75" t="s">
        <v>9</v>
      </c>
    </row>
    <row r="30" spans="1:14" ht="15.75" customHeight="1" thickBot="1">
      <c r="A30" s="19" t="s">
        <v>37</v>
      </c>
      <c r="B30" s="78" t="s">
        <v>157</v>
      </c>
      <c r="C30" s="212" t="s">
        <v>158</v>
      </c>
      <c r="D30" s="213"/>
      <c r="E30" s="213"/>
      <c r="F30" s="213"/>
      <c r="G30" s="213"/>
      <c r="H30" s="213"/>
      <c r="I30" s="213"/>
      <c r="J30" s="213"/>
      <c r="K30" s="368"/>
      <c r="L30" s="321" t="s">
        <v>40</v>
      </c>
      <c r="M30" s="80"/>
      <c r="N30" s="81"/>
    </row>
    <row r="31" spans="1:14" ht="6" customHeight="1">
      <c r="B31" s="82"/>
      <c r="C31" s="83"/>
      <c r="D31" s="83"/>
      <c r="E31" s="83"/>
      <c r="F31" s="83"/>
      <c r="G31" s="83"/>
      <c r="H31" s="83"/>
      <c r="I31" s="83"/>
      <c r="J31" s="83"/>
      <c r="K31" s="83"/>
      <c r="L31" s="83"/>
      <c r="M31" s="83"/>
      <c r="N31" s="84"/>
    </row>
    <row r="32" spans="1:14">
      <c r="B32" s="85" t="s">
        <v>41</v>
      </c>
      <c r="C32" s="86"/>
      <c r="D32" s="86"/>
      <c r="E32" s="86"/>
      <c r="F32" s="86"/>
      <c r="G32" s="86"/>
      <c r="H32" s="86"/>
      <c r="I32" s="86"/>
      <c r="J32" s="86"/>
      <c r="K32" s="86"/>
      <c r="L32" s="86"/>
      <c r="M32" s="86"/>
      <c r="N32" s="87"/>
    </row>
    <row r="33" spans="1:14" ht="15.75" thickBot="1">
      <c r="B33" s="320"/>
      <c r="C33" s="89"/>
      <c r="D33" s="89"/>
      <c r="E33" s="89"/>
      <c r="F33" s="89"/>
      <c r="G33" s="89"/>
      <c r="H33" s="89"/>
      <c r="I33" s="90"/>
      <c r="J33" s="90"/>
      <c r="K33" s="89"/>
      <c r="L33" s="89"/>
      <c r="M33" s="89"/>
      <c r="N33" s="91"/>
    </row>
    <row r="34" spans="1:14">
      <c r="B34" s="636" t="s">
        <v>7</v>
      </c>
      <c r="C34" s="637"/>
      <c r="D34" s="637"/>
      <c r="E34" s="637"/>
      <c r="F34" s="637"/>
      <c r="G34" s="637"/>
      <c r="H34" s="638"/>
      <c r="I34" s="639" t="s">
        <v>42</v>
      </c>
      <c r="J34" s="640"/>
      <c r="K34" s="92" t="s">
        <v>43</v>
      </c>
      <c r="L34" s="641" t="s">
        <v>44</v>
      </c>
      <c r="M34" s="638"/>
      <c r="N34" s="93" t="s">
        <v>45</v>
      </c>
    </row>
    <row r="35" spans="1:14">
      <c r="A35" s="94" t="s">
        <v>159</v>
      </c>
      <c r="B35" s="621" t="str">
        <f>VLOOKUP(A35,[52]EQUIPOS!A6:D154,3,FALSE)</f>
        <v xml:space="preserve">Motobomba 4 pulgadas
</v>
      </c>
      <c r="C35" s="622"/>
      <c r="D35" s="622"/>
      <c r="E35" s="622"/>
      <c r="F35" s="622"/>
      <c r="G35" s="622"/>
      <c r="H35" s="623"/>
      <c r="I35" s="304"/>
      <c r="J35" s="307"/>
      <c r="K35" s="319">
        <f>VLOOKUP(A35,[52]EQUIPOS!A6:D163,4,FALSE)</f>
        <v>9231.2471006419764</v>
      </c>
      <c r="L35" s="318"/>
      <c r="M35" s="471">
        <v>21</v>
      </c>
      <c r="N35" s="316">
        <f>K35/M35</f>
        <v>439.58319526866552</v>
      </c>
    </row>
    <row r="36" spans="1:14">
      <c r="A36" s="94" t="s">
        <v>160</v>
      </c>
      <c r="B36" s="621" t="str">
        <f>VLOOKUP(A36,[52]EQUIPOS!A7:D154,3,FALSE)</f>
        <v xml:space="preserve">Buldozer, Potencia al volante de 140 HP, motor de 2200 RPM, longitud de hoja 4,80m. </v>
      </c>
      <c r="C36" s="622"/>
      <c r="D36" s="622"/>
      <c r="E36" s="622"/>
      <c r="F36" s="622"/>
      <c r="G36" s="622"/>
      <c r="H36" s="623"/>
      <c r="I36" s="369"/>
      <c r="J36" s="370"/>
      <c r="K36" s="319">
        <f>VLOOKUP(A36,[52]EQUIPOS!A7:D164,4,FALSE)</f>
        <v>207847.5</v>
      </c>
      <c r="L36" s="470"/>
      <c r="M36" s="471">
        <v>100</v>
      </c>
      <c r="N36" s="316">
        <f>K36/M36</f>
        <v>2078.4749999999999</v>
      </c>
    </row>
    <row r="37" spans="1:14">
      <c r="A37" s="94" t="s">
        <v>144</v>
      </c>
      <c r="B37" s="621" t="str">
        <f>VLOOKUP(A37,[52]EQUIPOS!A8:D154,3,FALSE)</f>
        <v>Retroexcavadora sobre oruga, potencia 138 HP, balde de 1,5 m3.</v>
      </c>
      <c r="C37" s="622"/>
      <c r="D37" s="622"/>
      <c r="E37" s="622"/>
      <c r="F37" s="622"/>
      <c r="G37" s="622"/>
      <c r="H37" s="623"/>
      <c r="I37" s="371"/>
      <c r="J37" s="372"/>
      <c r="K37" s="319">
        <f>VLOOKUP(A37,[52]EQUIPOS!A8:D165,4,FALSE)</f>
        <v>196612.5</v>
      </c>
      <c r="L37" s="373"/>
      <c r="M37" s="374">
        <v>21</v>
      </c>
      <c r="N37" s="316">
        <f>K37/M37</f>
        <v>9362.5</v>
      </c>
    </row>
    <row r="38" spans="1:14">
      <c r="B38" s="621"/>
      <c r="C38" s="622"/>
      <c r="D38" s="622"/>
      <c r="E38" s="622"/>
      <c r="F38" s="622"/>
      <c r="G38" s="622"/>
      <c r="H38" s="623"/>
      <c r="I38" s="108"/>
      <c r="J38" s="109"/>
      <c r="K38" s="319"/>
      <c r="L38" s="312"/>
      <c r="M38" s="471"/>
      <c r="N38" s="316"/>
    </row>
    <row r="39" spans="1:14">
      <c r="B39" s="467"/>
      <c r="C39" s="468"/>
      <c r="D39" s="468"/>
      <c r="E39" s="468"/>
      <c r="F39" s="472"/>
      <c r="G39" s="472"/>
      <c r="H39" s="114"/>
      <c r="I39" s="108"/>
      <c r="J39" s="109"/>
      <c r="K39" s="319"/>
      <c r="L39" s="312"/>
      <c r="M39" s="311"/>
      <c r="N39" s="315"/>
    </row>
    <row r="40" spans="1:14">
      <c r="B40" s="651" t="s">
        <v>48</v>
      </c>
      <c r="C40" s="652"/>
      <c r="D40" s="652"/>
      <c r="E40" s="117"/>
      <c r="F40" s="118"/>
      <c r="G40" s="118"/>
      <c r="H40" s="119"/>
      <c r="I40" s="108"/>
      <c r="J40" s="109"/>
      <c r="K40" s="292"/>
      <c r="L40" s="312"/>
      <c r="M40" s="366">
        <v>0.01</v>
      </c>
      <c r="N40" s="310">
        <f>N76*M40</f>
        <v>10.831559126984128</v>
      </c>
    </row>
    <row r="41" spans="1:14" ht="15.75" thickBot="1">
      <c r="B41" s="621"/>
      <c r="C41" s="622"/>
      <c r="D41" s="622"/>
      <c r="E41" s="622"/>
      <c r="F41" s="622"/>
      <c r="G41" s="622"/>
      <c r="H41" s="623"/>
      <c r="I41" s="653"/>
      <c r="J41" s="654"/>
      <c r="K41" s="122"/>
      <c r="L41" s="655"/>
      <c r="M41" s="656"/>
      <c r="N41" s="123"/>
    </row>
    <row r="42" spans="1:14" ht="15.75" thickBot="1">
      <c r="B42" s="657" t="s">
        <v>49</v>
      </c>
      <c r="C42" s="658"/>
      <c r="D42" s="658"/>
      <c r="E42" s="658"/>
      <c r="F42" s="658"/>
      <c r="G42" s="658"/>
      <c r="H42" s="658"/>
      <c r="I42" s="658"/>
      <c r="J42" s="658"/>
      <c r="K42" s="658"/>
      <c r="L42" s="658"/>
      <c r="M42" s="659"/>
      <c r="N42" s="364">
        <f>SUM(N35:N41)</f>
        <v>11891.38975439565</v>
      </c>
    </row>
    <row r="43" spans="1:14">
      <c r="B43" s="309"/>
      <c r="C43" s="126"/>
      <c r="D43" s="126"/>
      <c r="E43" s="126"/>
      <c r="F43" s="126"/>
      <c r="G43" s="126"/>
      <c r="H43" s="126"/>
      <c r="I43" s="126"/>
      <c r="J43" s="126"/>
      <c r="K43" s="126"/>
      <c r="L43" s="126"/>
      <c r="M43" s="126"/>
      <c r="N43" s="127"/>
    </row>
    <row r="44" spans="1:14">
      <c r="B44" s="128" t="s">
        <v>50</v>
      </c>
      <c r="C44" s="129"/>
      <c r="D44" s="129"/>
      <c r="E44" s="129"/>
      <c r="F44" s="129"/>
      <c r="G44" s="129"/>
      <c r="H44" s="129"/>
      <c r="I44" s="129"/>
      <c r="J44" s="129"/>
      <c r="K44" s="129"/>
      <c r="L44" s="129"/>
      <c r="M44" s="129"/>
      <c r="N44" s="130"/>
    </row>
    <row r="45" spans="1:14" ht="15.75" thickBot="1">
      <c r="B45" s="131"/>
      <c r="C45" s="90"/>
      <c r="D45" s="90"/>
      <c r="E45" s="90"/>
      <c r="F45" s="90"/>
      <c r="G45" s="90"/>
      <c r="H45" s="90"/>
      <c r="I45" s="90"/>
      <c r="J45" s="89"/>
      <c r="K45" s="89"/>
      <c r="L45" s="89"/>
      <c r="M45" s="89"/>
      <c r="N45" s="91"/>
    </row>
    <row r="46" spans="1:14">
      <c r="B46" s="642" t="s">
        <v>7</v>
      </c>
      <c r="C46" s="643"/>
      <c r="D46" s="643"/>
      <c r="E46" s="643"/>
      <c r="F46" s="643"/>
      <c r="G46" s="643"/>
      <c r="H46" s="643"/>
      <c r="I46" s="644"/>
      <c r="J46" s="466" t="s">
        <v>8</v>
      </c>
      <c r="K46" s="133" t="s">
        <v>9</v>
      </c>
      <c r="L46" s="645" t="s">
        <v>51</v>
      </c>
      <c r="M46" s="644"/>
      <c r="N46" s="134" t="s">
        <v>45</v>
      </c>
    </row>
    <row r="47" spans="1:14">
      <c r="A47" s="135" t="s">
        <v>154</v>
      </c>
      <c r="B47" s="136" t="str">
        <f>VLOOKUP(A47,[52]MATERIALES!A5:D373,3,FALSE)</f>
        <v xml:space="preserve">Derechos de explotación y/o disposición de materiales
</v>
      </c>
      <c r="C47" s="308"/>
      <c r="D47" s="308"/>
      <c r="E47" s="308"/>
      <c r="F47" s="308"/>
      <c r="G47" s="308"/>
      <c r="H47" s="308"/>
      <c r="I47" s="307"/>
      <c r="J47" s="306" t="str">
        <f>VLOOKUP(A47,[52]MATERIALES!A4:D640,2,FALSE)</f>
        <v>m3</v>
      </c>
      <c r="K47" s="305">
        <v>1.3</v>
      </c>
      <c r="L47" s="304"/>
      <c r="M47" s="367">
        <f>VLOOKUP(A47,[52]MATERIALES!A5:D396,4,FALSE)</f>
        <v>2784.8822775658364</v>
      </c>
      <c r="N47" s="316">
        <f>K47*M47</f>
        <v>3620.3469608355872</v>
      </c>
    </row>
    <row r="48" spans="1:14">
      <c r="A48" s="135"/>
      <c r="B48" s="136"/>
      <c r="C48" s="375"/>
      <c r="D48" s="375"/>
      <c r="E48" s="375"/>
      <c r="F48" s="375"/>
      <c r="G48" s="375"/>
      <c r="H48" s="375"/>
      <c r="I48" s="375"/>
      <c r="J48" s="480"/>
      <c r="K48" s="376"/>
      <c r="L48" s="369"/>
      <c r="M48" s="367"/>
      <c r="N48" s="316"/>
    </row>
    <row r="49" spans="1:14">
      <c r="A49" s="135"/>
      <c r="B49" s="136"/>
      <c r="C49" s="375"/>
      <c r="D49" s="375"/>
      <c r="E49" s="375"/>
      <c r="F49" s="375"/>
      <c r="G49" s="375"/>
      <c r="H49" s="375"/>
      <c r="I49" s="375"/>
      <c r="J49" s="480"/>
      <c r="K49" s="376"/>
      <c r="L49" s="369"/>
      <c r="M49" s="367"/>
      <c r="N49" s="316"/>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ht="15.75" thickBot="1">
      <c r="B53" s="136"/>
      <c r="C53" s="464"/>
      <c r="D53" s="464"/>
      <c r="E53" s="464"/>
      <c r="F53" s="464"/>
      <c r="G53" s="464"/>
      <c r="H53" s="464"/>
      <c r="I53" s="464"/>
      <c r="J53" s="465"/>
      <c r="K53" s="146"/>
      <c r="L53" s="147"/>
      <c r="M53" s="367"/>
      <c r="N53" s="316"/>
    </row>
    <row r="54" spans="1:14" ht="15.75" thickBot="1">
      <c r="B54" s="657" t="s">
        <v>49</v>
      </c>
      <c r="C54" s="658"/>
      <c r="D54" s="658"/>
      <c r="E54" s="658"/>
      <c r="F54" s="658"/>
      <c r="G54" s="658"/>
      <c r="H54" s="658"/>
      <c r="I54" s="658"/>
      <c r="J54" s="658"/>
      <c r="K54" s="658"/>
      <c r="L54" s="658"/>
      <c r="M54" s="659"/>
      <c r="N54" s="364">
        <f>SUM(N47:N53)</f>
        <v>3620.3469608355872</v>
      </c>
    </row>
    <row r="55" spans="1:14">
      <c r="B55" s="148"/>
      <c r="C55" s="126"/>
      <c r="D55" s="126"/>
      <c r="E55" s="126"/>
      <c r="F55" s="126"/>
      <c r="G55" s="126"/>
      <c r="H55" s="126"/>
      <c r="I55" s="126"/>
      <c r="J55" s="126"/>
      <c r="K55" s="126"/>
      <c r="L55" s="126"/>
      <c r="M55" s="126"/>
      <c r="N55" s="127"/>
    </row>
    <row r="56" spans="1:14">
      <c r="B56" s="128" t="s">
        <v>56</v>
      </c>
      <c r="C56" s="129"/>
      <c r="D56" s="129"/>
      <c r="E56" s="129"/>
      <c r="F56" s="129"/>
      <c r="G56" s="129"/>
      <c r="H56" s="129"/>
      <c r="I56" s="129"/>
      <c r="J56" s="129"/>
      <c r="K56" s="129"/>
      <c r="L56" s="129"/>
      <c r="M56" s="129"/>
      <c r="N56" s="130"/>
    </row>
    <row r="57" spans="1:14" ht="15.75" thickBot="1">
      <c r="B57" s="149"/>
      <c r="C57" s="89"/>
      <c r="D57" s="89"/>
      <c r="E57" s="89"/>
      <c r="F57" s="89"/>
      <c r="G57" s="89"/>
      <c r="H57" s="89"/>
      <c r="I57" s="89"/>
      <c r="J57" s="89"/>
      <c r="K57" s="89"/>
      <c r="L57" s="89"/>
      <c r="M57" s="89"/>
      <c r="N57" s="91"/>
    </row>
    <row r="58" spans="1:14" ht="25.5">
      <c r="B58" s="455" t="s">
        <v>57</v>
      </c>
      <c r="C58" s="456"/>
      <c r="D58" s="456"/>
      <c r="E58" s="456"/>
      <c r="F58" s="456"/>
      <c r="G58" s="456"/>
      <c r="H58" s="152" t="s">
        <v>8</v>
      </c>
      <c r="I58" s="153" t="s">
        <v>58</v>
      </c>
      <c r="J58" s="154" t="s">
        <v>59</v>
      </c>
      <c r="K58" s="152" t="s">
        <v>60</v>
      </c>
      <c r="L58" s="666" t="s">
        <v>61</v>
      </c>
      <c r="M58" s="667"/>
      <c r="N58" s="155" t="s">
        <v>45</v>
      </c>
    </row>
    <row r="59" spans="1:14">
      <c r="A59" s="19" t="s">
        <v>155</v>
      </c>
      <c r="B59" s="5" t="str">
        <f>VLOOKUP(A59,[52]TRANSPORTE!A5:D117,3,FALSE)</f>
        <v>Transporte de material de excavación</v>
      </c>
      <c r="C59" s="461"/>
      <c r="D59" s="461"/>
      <c r="E59" s="461"/>
      <c r="F59" s="461"/>
      <c r="G59" s="461"/>
      <c r="H59" s="480" t="s">
        <v>156</v>
      </c>
      <c r="I59" s="292">
        <v>1.3</v>
      </c>
      <c r="J59" s="300">
        <v>1</v>
      </c>
      <c r="K59" s="292">
        <f>I59*J59</f>
        <v>1.3</v>
      </c>
      <c r="L59" s="668">
        <f>VLOOKUP(A59,[52]TRANSPORTE!A5:D117,4,FALSE)</f>
        <v>710.90548834127685</v>
      </c>
      <c r="M59" s="669"/>
      <c r="N59" s="299">
        <f>K59*L59</f>
        <v>924.17713484365993</v>
      </c>
    </row>
    <row r="60" spans="1:14">
      <c r="B60" s="5"/>
      <c r="C60" s="483"/>
      <c r="D60" s="483"/>
      <c r="E60" s="483"/>
      <c r="F60" s="483"/>
      <c r="G60" s="483"/>
      <c r="H60" s="480"/>
      <c r="I60" s="292"/>
      <c r="J60" s="300"/>
      <c r="K60" s="292"/>
      <c r="L60" s="668"/>
      <c r="M60" s="669"/>
      <c r="N60" s="299"/>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4"/>
      <c r="I63" s="292"/>
      <c r="J63" s="292"/>
      <c r="K63" s="292"/>
      <c r="L63" s="485"/>
      <c r="M63" s="486"/>
      <c r="N63" s="298"/>
    </row>
    <row r="64" spans="1:14" ht="15.75" thickBot="1">
      <c r="B64" s="463"/>
      <c r="C64" s="464"/>
      <c r="D64" s="464"/>
      <c r="E64" s="464"/>
      <c r="F64" s="464"/>
      <c r="G64" s="464"/>
      <c r="H64" s="166"/>
      <c r="I64" s="146"/>
      <c r="J64" s="146"/>
      <c r="K64" s="146"/>
      <c r="L64" s="670"/>
      <c r="M64" s="671"/>
      <c r="N64" s="230"/>
    </row>
    <row r="65" spans="1:15" ht="15.75" thickBot="1">
      <c r="B65" s="672" t="s">
        <v>49</v>
      </c>
      <c r="C65" s="660"/>
      <c r="D65" s="660"/>
      <c r="E65" s="660"/>
      <c r="F65" s="660"/>
      <c r="G65" s="660"/>
      <c r="H65" s="660"/>
      <c r="I65" s="660"/>
      <c r="J65" s="660"/>
      <c r="K65" s="660"/>
      <c r="L65" s="660"/>
      <c r="M65" s="661"/>
      <c r="N65" s="168">
        <f>N59+N60+N61+N62+N63</f>
        <v>924.17713484365993</v>
      </c>
    </row>
    <row r="66" spans="1:15">
      <c r="B66" s="148"/>
      <c r="C66" s="126"/>
      <c r="D66" s="126"/>
      <c r="E66" s="126"/>
      <c r="F66" s="126"/>
      <c r="G66" s="126"/>
      <c r="H66" s="126"/>
      <c r="I66" s="126"/>
      <c r="J66" s="126"/>
      <c r="K66" s="126"/>
      <c r="L66" s="126"/>
      <c r="M66" s="126"/>
      <c r="N66" s="127"/>
    </row>
    <row r="67" spans="1:15">
      <c r="B67" s="128" t="s">
        <v>64</v>
      </c>
      <c r="C67" s="129"/>
      <c r="D67" s="129"/>
      <c r="E67" s="129"/>
      <c r="F67" s="129"/>
      <c r="G67" s="129"/>
      <c r="H67" s="129"/>
      <c r="I67" s="129"/>
      <c r="J67" s="129"/>
      <c r="K67" s="129"/>
      <c r="L67" s="129"/>
      <c r="M67" s="129"/>
      <c r="N67" s="130"/>
    </row>
    <row r="68" spans="1:15" ht="15.75" thickBot="1">
      <c r="B68" s="149"/>
      <c r="C68" s="89"/>
      <c r="D68" s="89"/>
      <c r="E68" s="89"/>
      <c r="F68" s="89"/>
      <c r="G68" s="89"/>
      <c r="H68" s="89"/>
      <c r="I68" s="89"/>
      <c r="J68" s="89"/>
      <c r="K68" s="89"/>
      <c r="L68" s="89"/>
      <c r="M68" s="89"/>
      <c r="N68" s="91"/>
    </row>
    <row r="69" spans="1:15" ht="25.5">
      <c r="B69" s="673" t="s">
        <v>65</v>
      </c>
      <c r="C69" s="674"/>
      <c r="D69" s="674"/>
      <c r="E69" s="674"/>
      <c r="F69" s="674"/>
      <c r="G69" s="674"/>
      <c r="H69" s="674"/>
      <c r="I69" s="152" t="s">
        <v>66</v>
      </c>
      <c r="J69" s="154" t="s">
        <v>67</v>
      </c>
      <c r="K69" s="153" t="s">
        <v>68</v>
      </c>
      <c r="L69" s="675" t="s">
        <v>44</v>
      </c>
      <c r="M69" s="676"/>
      <c r="N69" s="169" t="s">
        <v>45</v>
      </c>
    </row>
    <row r="70" spans="1:15">
      <c r="A70" s="170" t="s">
        <v>150</v>
      </c>
      <c r="B70" s="482" t="str">
        <f>VLOOKUP(A70,'[52]MANO DE OBRA'!A8:D68,3,FALSE)</f>
        <v>Obrero (2)</v>
      </c>
      <c r="C70" s="483"/>
      <c r="D70" s="483"/>
      <c r="E70" s="483"/>
      <c r="F70" s="483"/>
      <c r="G70" s="483"/>
      <c r="H70" s="483"/>
      <c r="I70" s="296">
        <f>K70/J70*100</f>
        <v>49181.133333333331</v>
      </c>
      <c r="J70" s="295">
        <v>185</v>
      </c>
      <c r="K70" s="294">
        <f>VLOOKUP(A70,'[52]MANO DE OBRA'!A8:D99,4,FALSE)</f>
        <v>90985.096666666665</v>
      </c>
      <c r="L70" s="174"/>
      <c r="M70" s="432">
        <v>168</v>
      </c>
      <c r="N70" s="365">
        <f>K70/M70</f>
        <v>541.57795634920637</v>
      </c>
      <c r="O70" s="176"/>
    </row>
    <row r="71" spans="1:15">
      <c r="A71" s="170" t="s">
        <v>93</v>
      </c>
      <c r="B71" s="482" t="str">
        <f>VLOOKUP(A71,'[52]MANO DE OBRA'!A8:D69,3,FALSE)</f>
        <v>Oficial</v>
      </c>
      <c r="C71" s="483"/>
      <c r="D71" s="483"/>
      <c r="E71" s="483"/>
      <c r="F71" s="483"/>
      <c r="G71" s="483"/>
      <c r="H71" s="483"/>
      <c r="I71" s="296">
        <f>K71/J71*100</f>
        <v>49181.133333333331</v>
      </c>
      <c r="J71" s="295">
        <v>185</v>
      </c>
      <c r="K71" s="294">
        <f>VLOOKUP(A71,'[52]MANO DE OBRA'!A8:D100,4,FALSE)</f>
        <v>90985.096666666665</v>
      </c>
      <c r="L71" s="174"/>
      <c r="M71" s="433">
        <v>168</v>
      </c>
      <c r="N71" s="365">
        <f>K71/M71</f>
        <v>541.57795634920637</v>
      </c>
    </row>
    <row r="72" spans="1:15">
      <c r="B72" s="482"/>
      <c r="C72" s="483"/>
      <c r="D72" s="483"/>
      <c r="E72" s="483"/>
      <c r="F72" s="483"/>
      <c r="G72" s="483"/>
      <c r="H72" s="483"/>
      <c r="I72" s="292"/>
      <c r="J72" s="291"/>
      <c r="K72" s="290"/>
      <c r="L72" s="174"/>
      <c r="M72" s="289"/>
      <c r="N72" s="288"/>
    </row>
    <row r="73" spans="1:15">
      <c r="B73" s="482"/>
      <c r="C73" s="483"/>
      <c r="D73" s="483"/>
      <c r="E73" s="483"/>
      <c r="F73" s="483"/>
      <c r="G73" s="483"/>
      <c r="H73" s="483"/>
      <c r="I73" s="292"/>
      <c r="J73" s="291"/>
      <c r="K73" s="290"/>
      <c r="L73" s="462"/>
      <c r="M73" s="289"/>
      <c r="N73" s="288"/>
    </row>
    <row r="74" spans="1:15">
      <c r="B74" s="482"/>
      <c r="C74" s="483"/>
      <c r="D74" s="483"/>
      <c r="E74" s="483"/>
      <c r="F74" s="483"/>
      <c r="G74" s="483"/>
      <c r="H74" s="483"/>
      <c r="I74" s="292"/>
      <c r="J74" s="291"/>
      <c r="K74" s="290"/>
      <c r="L74" s="462"/>
      <c r="M74" s="289"/>
      <c r="N74" s="288"/>
    </row>
    <row r="75" spans="1:15" ht="15.75" thickBot="1">
      <c r="B75" s="677"/>
      <c r="C75" s="678"/>
      <c r="D75" s="678"/>
      <c r="E75" s="678"/>
      <c r="F75" s="678"/>
      <c r="G75" s="678"/>
      <c r="H75" s="678"/>
      <c r="I75" s="146"/>
      <c r="J75" s="146"/>
      <c r="K75" s="146"/>
      <c r="L75" s="679"/>
      <c r="M75" s="679"/>
      <c r="N75" s="230"/>
    </row>
    <row r="76" spans="1:15" ht="15.75" thickBot="1">
      <c r="B76" s="672" t="s">
        <v>49</v>
      </c>
      <c r="C76" s="660"/>
      <c r="D76" s="660"/>
      <c r="E76" s="660"/>
      <c r="F76" s="660"/>
      <c r="G76" s="660"/>
      <c r="H76" s="660"/>
      <c r="I76" s="660"/>
      <c r="J76" s="660"/>
      <c r="K76" s="660"/>
      <c r="L76" s="660"/>
      <c r="M76" s="661"/>
      <c r="N76" s="287">
        <f>SUM(N70:N75)</f>
        <v>1083.1559126984127</v>
      </c>
    </row>
    <row r="77" spans="1:15" ht="15.75" thickBot="1">
      <c r="B77" s="148"/>
      <c r="C77" s="126"/>
      <c r="D77" s="126"/>
      <c r="E77" s="126"/>
      <c r="F77" s="126"/>
      <c r="G77" s="126"/>
      <c r="H77" s="126"/>
      <c r="I77" s="126"/>
      <c r="J77" s="126"/>
      <c r="K77" s="126"/>
      <c r="L77" s="126"/>
      <c r="M77" s="126"/>
      <c r="N77" s="127"/>
    </row>
    <row r="78" spans="1:15" ht="15.75" thickBot="1">
      <c r="B78" s="657" t="s">
        <v>71</v>
      </c>
      <c r="C78" s="658"/>
      <c r="D78" s="658"/>
      <c r="E78" s="658"/>
      <c r="F78" s="658"/>
      <c r="G78" s="658"/>
      <c r="H78" s="658"/>
      <c r="I78" s="658"/>
      <c r="J78" s="658"/>
      <c r="K78" s="658"/>
      <c r="L78" s="658"/>
      <c r="M78" s="659"/>
      <c r="N78" s="180">
        <f>N42+N54+N65+N76</f>
        <v>17519.06976277331</v>
      </c>
    </row>
    <row r="79" spans="1:15">
      <c r="B79" s="148"/>
      <c r="C79" s="126"/>
      <c r="D79" s="126"/>
      <c r="E79" s="126"/>
      <c r="F79" s="126"/>
      <c r="G79" s="126"/>
      <c r="H79" s="126"/>
      <c r="I79" s="126"/>
      <c r="J79" s="126"/>
      <c r="K79" s="126"/>
      <c r="L79" s="126"/>
      <c r="M79" s="126"/>
      <c r="N79" s="127"/>
    </row>
    <row r="80" spans="1: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3503.8139525546621</v>
      </c>
      <c r="M83" s="689"/>
      <c r="N83" s="430"/>
    </row>
    <row r="84" spans="1:14">
      <c r="B84" s="188" t="s">
        <v>77</v>
      </c>
      <c r="C84" s="189"/>
      <c r="D84" s="189"/>
      <c r="E84" s="189"/>
      <c r="F84" s="189"/>
      <c r="G84" s="189"/>
      <c r="H84" s="189"/>
      <c r="I84" s="429"/>
      <c r="J84" s="186"/>
      <c r="K84" s="284">
        <v>0.05</v>
      </c>
      <c r="L84" s="688">
        <f>N78*K84</f>
        <v>875.95348813866553</v>
      </c>
      <c r="M84" s="689"/>
      <c r="N84" s="430"/>
    </row>
    <row r="85" spans="1:14" ht="15.75" thickBot="1">
      <c r="B85" s="190" t="s">
        <v>78</v>
      </c>
      <c r="C85" s="191"/>
      <c r="D85" s="191"/>
      <c r="E85" s="191"/>
      <c r="F85" s="191"/>
      <c r="G85" s="191"/>
      <c r="H85" s="191"/>
      <c r="I85" s="431"/>
      <c r="J85" s="193"/>
      <c r="K85" s="283">
        <v>0.05</v>
      </c>
      <c r="L85" s="690">
        <f>N78*K85</f>
        <v>875.95348813866553</v>
      </c>
      <c r="M85" s="691"/>
      <c r="N85" s="430"/>
    </row>
    <row r="86" spans="1:14" ht="15.75" thickBot="1">
      <c r="B86" s="657" t="s">
        <v>49</v>
      </c>
      <c r="C86" s="658"/>
      <c r="D86" s="658"/>
      <c r="E86" s="658"/>
      <c r="F86" s="658"/>
      <c r="G86" s="658"/>
      <c r="H86" s="658"/>
      <c r="I86" s="658"/>
      <c r="J86" s="658"/>
      <c r="K86" s="658"/>
      <c r="L86" s="658"/>
      <c r="M86" s="659"/>
      <c r="N86" s="194">
        <f>L83+L84+L85</f>
        <v>5255.7209288319928</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22775</v>
      </c>
    </row>
    <row r="89" spans="1:14">
      <c r="B89" s="382"/>
      <c r="C89" s="383"/>
      <c r="D89" s="383"/>
      <c r="E89" s="383"/>
      <c r="F89" s="383"/>
      <c r="G89" s="383"/>
      <c r="H89" s="383"/>
      <c r="I89" s="383"/>
      <c r="J89" s="383"/>
      <c r="K89" s="383"/>
      <c r="L89" s="383"/>
      <c r="M89" s="383"/>
      <c r="N89" s="384"/>
    </row>
    <row r="90" spans="1:14">
      <c r="B90" s="385"/>
      <c r="C90" s="386"/>
      <c r="D90" s="386"/>
      <c r="E90" s="386"/>
      <c r="F90" s="386"/>
      <c r="G90" s="386"/>
      <c r="H90" s="386"/>
      <c r="I90" s="386"/>
      <c r="J90" s="386"/>
      <c r="K90" s="386"/>
      <c r="L90" s="386"/>
      <c r="M90" s="386"/>
      <c r="N90" s="387"/>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8" t="s">
        <v>81</v>
      </c>
      <c r="F93" s="388"/>
      <c r="G93" s="388"/>
      <c r="H93" s="388"/>
      <c r="I93" s="388"/>
      <c r="J93" s="388"/>
      <c r="K93" s="386"/>
      <c r="L93" s="386"/>
      <c r="M93" s="386"/>
      <c r="N93" s="387"/>
    </row>
    <row r="94" spans="1:14">
      <c r="B94" s="385"/>
      <c r="C94" s="386"/>
      <c r="D94" s="386"/>
      <c r="E94" s="386" t="s">
        <v>82</v>
      </c>
      <c r="F94" s="386"/>
      <c r="G94" s="386"/>
      <c r="H94" s="386"/>
      <c r="I94" s="386"/>
      <c r="J94" s="386"/>
      <c r="K94" s="386"/>
      <c r="L94" s="386"/>
      <c r="M94" s="386"/>
      <c r="N94" s="387"/>
    </row>
    <row r="95" spans="1:14">
      <c r="B95" s="385"/>
      <c r="C95" s="386"/>
      <c r="D95" s="386"/>
      <c r="E95" s="386" t="s">
        <v>83</v>
      </c>
      <c r="F95" s="386"/>
      <c r="G95" s="386"/>
      <c r="H95" s="386"/>
      <c r="I95" s="386"/>
      <c r="J95" s="386"/>
      <c r="K95" s="386"/>
      <c r="L95" s="386"/>
      <c r="M95" s="386"/>
      <c r="N95" s="387"/>
    </row>
    <row r="96" spans="1:14">
      <c r="B96" s="385"/>
      <c r="C96" s="386"/>
      <c r="D96" s="386"/>
      <c r="E96" s="386" t="s">
        <v>84</v>
      </c>
      <c r="F96" s="386"/>
      <c r="G96" s="386"/>
      <c r="H96" s="386"/>
      <c r="I96" s="386"/>
      <c r="J96" s="386"/>
      <c r="K96" s="386"/>
      <c r="L96" s="386"/>
      <c r="M96" s="386"/>
      <c r="N96" s="387"/>
    </row>
    <row r="97" spans="2:14" ht="15.75" thickBot="1">
      <c r="B97" s="385"/>
      <c r="C97" s="386"/>
      <c r="D97" s="386"/>
      <c r="E97" s="386"/>
      <c r="F97" s="386" t="s">
        <v>85</v>
      </c>
      <c r="G97" s="386"/>
      <c r="H97" s="386"/>
      <c r="I97" s="386"/>
      <c r="J97" s="386"/>
      <c r="K97" s="386"/>
      <c r="L97" s="386"/>
      <c r="M97" s="386"/>
      <c r="N97" s="387"/>
    </row>
    <row r="98" spans="2:14">
      <c r="B98" s="282" t="s">
        <v>274</v>
      </c>
      <c r="C98" s="281"/>
      <c r="D98" s="281"/>
      <c r="E98" s="281"/>
      <c r="F98" s="281"/>
      <c r="G98" s="281"/>
      <c r="H98" s="281"/>
      <c r="I98" s="281"/>
      <c r="J98" s="281"/>
      <c r="K98" s="281"/>
      <c r="L98" s="281"/>
      <c r="M98" s="281"/>
      <c r="N98" s="280"/>
    </row>
    <row r="99" spans="2:14">
      <c r="B99" s="389"/>
      <c r="C99" s="390"/>
      <c r="D99" s="390"/>
      <c r="E99" s="390"/>
      <c r="F99" s="390"/>
      <c r="G99" s="390"/>
      <c r="H99" s="390"/>
      <c r="I99" s="390"/>
      <c r="J99" s="390"/>
      <c r="K99" s="390"/>
      <c r="L99" s="390"/>
      <c r="M99" s="390"/>
      <c r="N99" s="391"/>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ht="15.75" thickBot="1">
      <c r="B102" s="392"/>
      <c r="C102" s="393"/>
      <c r="D102" s="393"/>
      <c r="E102" s="393"/>
      <c r="F102" s="393"/>
      <c r="G102" s="393"/>
      <c r="H102" s="393"/>
      <c r="I102" s="393"/>
      <c r="J102" s="393"/>
      <c r="K102" s="393"/>
      <c r="L102" s="393"/>
      <c r="M102" s="393"/>
      <c r="N102" s="394"/>
    </row>
    <row r="103" spans="2:14">
      <c r="B103" s="395"/>
      <c r="C103" s="396"/>
      <c r="D103" s="396"/>
      <c r="E103" s="396"/>
      <c r="F103" s="396"/>
      <c r="G103" s="396"/>
      <c r="H103" s="396"/>
      <c r="I103" s="396"/>
      <c r="J103" s="396"/>
      <c r="K103" s="396"/>
      <c r="L103" s="396"/>
      <c r="M103" s="396"/>
      <c r="N103" s="397"/>
    </row>
    <row r="104" spans="2:14">
      <c r="B104" s="398" t="s">
        <v>273</v>
      </c>
      <c r="C104" s="399"/>
      <c r="D104" s="399"/>
      <c r="E104" s="399"/>
      <c r="F104" s="399"/>
      <c r="G104" s="399"/>
      <c r="H104" s="399"/>
      <c r="I104" s="399"/>
      <c r="J104" s="399"/>
      <c r="K104" s="399"/>
      <c r="L104" s="399"/>
      <c r="M104" s="399"/>
      <c r="N104" s="400"/>
    </row>
    <row r="105" spans="2:14" ht="15" customHeight="1">
      <c r="B105" s="700" t="s">
        <v>272</v>
      </c>
      <c r="C105" s="701"/>
      <c r="D105" s="701"/>
      <c r="E105" s="701"/>
      <c r="F105" s="701"/>
      <c r="G105" s="701"/>
      <c r="H105" s="701"/>
      <c r="I105" s="701"/>
      <c r="J105" s="701"/>
      <c r="K105" s="701"/>
      <c r="L105" s="701"/>
      <c r="M105" s="701"/>
      <c r="N105" s="702"/>
    </row>
    <row r="106" spans="2:14" ht="15" customHeight="1">
      <c r="B106" s="700"/>
      <c r="C106" s="701"/>
      <c r="D106" s="701"/>
      <c r="E106" s="701"/>
      <c r="F106" s="701"/>
      <c r="G106" s="701"/>
      <c r="H106" s="701"/>
      <c r="I106" s="701"/>
      <c r="J106" s="701"/>
      <c r="K106" s="701"/>
      <c r="L106" s="701"/>
      <c r="M106" s="701"/>
      <c r="N106" s="702"/>
    </row>
    <row r="107" spans="2:14" ht="29.25" customHeight="1">
      <c r="B107" s="703" t="s">
        <v>271</v>
      </c>
      <c r="C107" s="704"/>
      <c r="D107" s="704"/>
      <c r="E107" s="704"/>
      <c r="F107" s="704"/>
      <c r="G107" s="704"/>
      <c r="H107" s="704"/>
      <c r="I107" s="704"/>
      <c r="J107" s="704"/>
      <c r="K107" s="704"/>
      <c r="L107" s="704"/>
      <c r="M107" s="704"/>
      <c r="N107" s="705"/>
    </row>
    <row r="108" spans="2:14">
      <c r="B108" s="703"/>
      <c r="C108" s="704"/>
      <c r="D108" s="704"/>
      <c r="E108" s="704"/>
      <c r="F108" s="704"/>
      <c r="G108" s="704"/>
      <c r="H108" s="704"/>
      <c r="I108" s="704"/>
      <c r="J108" s="704"/>
      <c r="K108" s="704"/>
      <c r="L108" s="704"/>
      <c r="M108" s="704"/>
      <c r="N108" s="705"/>
    </row>
    <row r="109" spans="2:14">
      <c r="B109" s="477"/>
      <c r="C109" s="478"/>
      <c r="D109" s="478"/>
      <c r="E109" s="478"/>
      <c r="F109" s="478"/>
      <c r="G109" s="478"/>
      <c r="H109" s="478"/>
      <c r="I109" s="478"/>
      <c r="J109" s="478"/>
      <c r="K109" s="478"/>
      <c r="L109" s="478"/>
      <c r="M109" s="478"/>
      <c r="N109" s="479"/>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398"/>
      <c r="C112" s="399"/>
      <c r="D112" s="399"/>
      <c r="E112" s="399"/>
      <c r="F112" s="399"/>
      <c r="G112" s="399"/>
      <c r="H112" s="399"/>
      <c r="I112" s="399"/>
      <c r="J112" s="399"/>
      <c r="K112" s="399"/>
      <c r="L112" s="399"/>
      <c r="M112" s="399"/>
      <c r="N112" s="400"/>
    </row>
    <row r="113" spans="2:14">
      <c r="B113" s="385"/>
      <c r="C113" s="386"/>
      <c r="D113" s="386"/>
      <c r="E113" s="386" t="s">
        <v>81</v>
      </c>
      <c r="F113" s="388"/>
      <c r="G113" s="388"/>
      <c r="H113" s="386"/>
      <c r="I113" s="386"/>
      <c r="J113" s="386"/>
      <c r="K113" s="386"/>
      <c r="L113" s="386"/>
      <c r="M113" s="386"/>
      <c r="N113" s="387"/>
    </row>
    <row r="114" spans="2:14">
      <c r="B114" s="385"/>
      <c r="C114" s="386"/>
      <c r="D114" s="386"/>
      <c r="E114" s="401" t="s">
        <v>82</v>
      </c>
      <c r="F114" s="386"/>
      <c r="G114" s="386"/>
      <c r="H114" s="401"/>
      <c r="I114" s="401"/>
      <c r="J114" s="401"/>
      <c r="K114" s="386"/>
      <c r="L114" s="386"/>
      <c r="M114" s="386"/>
      <c r="N114" s="387"/>
    </row>
    <row r="115" spans="2:14">
      <c r="B115" s="385"/>
      <c r="C115" s="386"/>
      <c r="D115" s="386"/>
      <c r="E115" s="402" t="s">
        <v>87</v>
      </c>
      <c r="F115" s="386"/>
      <c r="G115" s="386"/>
      <c r="H115" s="402"/>
      <c r="I115" s="402"/>
      <c r="J115" s="402"/>
      <c r="K115" s="386"/>
      <c r="L115" s="386"/>
      <c r="M115" s="386"/>
      <c r="N115" s="387"/>
    </row>
    <row r="116" spans="2:14">
      <c r="B116" s="403"/>
      <c r="C116" s="399"/>
      <c r="D116" s="399"/>
      <c r="E116" s="386" t="s">
        <v>84</v>
      </c>
      <c r="F116" s="386"/>
      <c r="G116" s="386"/>
      <c r="H116" s="386"/>
      <c r="I116" s="386"/>
      <c r="J116" s="386"/>
      <c r="K116" s="399"/>
      <c r="L116" s="399"/>
      <c r="M116" s="399"/>
      <c r="N116" s="400"/>
    </row>
    <row r="117" spans="2:14">
      <c r="B117" s="403"/>
      <c r="C117" s="399"/>
      <c r="D117" s="399"/>
      <c r="E117" s="399"/>
      <c r="F117" s="386"/>
      <c r="G117" s="386"/>
      <c r="H117" s="386"/>
      <c r="I117" s="386"/>
      <c r="J117" s="386"/>
      <c r="K117" s="399"/>
      <c r="L117" s="399"/>
      <c r="M117" s="399"/>
      <c r="N117" s="400"/>
    </row>
    <row r="118" spans="2:14">
      <c r="B118" s="403" t="s">
        <v>270</v>
      </c>
      <c r="C118" s="402"/>
      <c r="D118" s="402"/>
      <c r="E118" s="386"/>
      <c r="F118" s="386"/>
      <c r="G118" s="386"/>
      <c r="H118" s="386"/>
      <c r="I118" s="386"/>
      <c r="J118" s="706"/>
      <c r="K118" s="706"/>
      <c r="L118" s="706"/>
      <c r="M118" s="706"/>
      <c r="N118" s="707"/>
    </row>
    <row r="119" spans="2:14" ht="15.75" thickBot="1">
      <c r="B119" s="404" t="s">
        <v>269</v>
      </c>
      <c r="C119" s="405"/>
      <c r="D119" s="405"/>
      <c r="E119" s="406"/>
      <c r="F119" s="406"/>
      <c r="G119" s="406"/>
      <c r="H119" s="406"/>
      <c r="I119" s="406"/>
      <c r="J119" s="708"/>
      <c r="K119" s="708"/>
      <c r="L119" s="708"/>
      <c r="M119" s="708"/>
      <c r="N119" s="709"/>
    </row>
  </sheetData>
  <mergeCells count="62">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7:H37"/>
    <mergeCell ref="D11:E11"/>
    <mergeCell ref="L12:N12"/>
    <mergeCell ref="F25:H25"/>
    <mergeCell ref="B27:N27"/>
    <mergeCell ref="C29:I29"/>
    <mergeCell ref="L29:M29"/>
    <mergeCell ref="B34:H34"/>
    <mergeCell ref="I34:J34"/>
    <mergeCell ref="L34:M34"/>
    <mergeCell ref="B35:H35"/>
    <mergeCell ref="B36:H36"/>
    <mergeCell ref="L60:M60"/>
    <mergeCell ref="B38:H38"/>
    <mergeCell ref="B40:D40"/>
    <mergeCell ref="B41:H41"/>
    <mergeCell ref="I41:J41"/>
    <mergeCell ref="L41:M41"/>
    <mergeCell ref="B42:M42"/>
    <mergeCell ref="B46:I46"/>
    <mergeCell ref="L46:M46"/>
    <mergeCell ref="B54:M54"/>
    <mergeCell ref="L58:M58"/>
    <mergeCell ref="L59:M59"/>
    <mergeCell ref="L61:M61"/>
    <mergeCell ref="L62:M62"/>
    <mergeCell ref="L64:M64"/>
    <mergeCell ref="B65:M65"/>
    <mergeCell ref="B69:H69"/>
    <mergeCell ref="L69:M69"/>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1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1969"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G67" zoomScale="75" zoomScaleNormal="75" workbookViewId="0">
      <selection activeCell="N90" sqref="N90"/>
    </sheetView>
  </sheetViews>
  <sheetFormatPr baseColWidth="10" defaultRowHeight="15"/>
  <cols>
    <col min="1" max="1" width="10.42578125" style="19" bestFit="1" customWidth="1"/>
    <col min="2" max="2" width="16.7109375" style="19" customWidth="1"/>
    <col min="3" max="5" width="11.42578125" style="19"/>
    <col min="6" max="6" width="16.7109375" style="19" customWidth="1"/>
    <col min="7" max="8" width="11.42578125" style="19"/>
    <col min="9" max="9" width="12.7109375" style="19" bestFit="1" customWidth="1"/>
    <col min="10" max="10" width="15.5703125" style="19" customWidth="1"/>
    <col min="11" max="11" width="19.14062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5.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0" customHeight="1"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180</v>
      </c>
      <c r="C31" s="212" t="s">
        <v>181</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182</v>
      </c>
      <c r="B36" s="621" t="str">
        <f>VLOOKUP(A36,[52]EQUIPOS!A6:D154,3,FALSE)</f>
        <v>Compactador manual (SALTARIN) Peso de operación (Kg.) 52, Fuerza de impacto por golpe (KN) 12.</v>
      </c>
      <c r="C36" s="622"/>
      <c r="D36" s="622"/>
      <c r="E36" s="622"/>
      <c r="F36" s="622"/>
      <c r="G36" s="622"/>
      <c r="H36" s="623"/>
      <c r="I36" s="304"/>
      <c r="J36" s="307"/>
      <c r="K36" s="319">
        <f>VLOOKUP(A36,[52]EQUIPOS!A6:D163,4,FALSE)</f>
        <v>7380.918036607146</v>
      </c>
      <c r="L36" s="318"/>
      <c r="M36" s="471">
        <v>2.5</v>
      </c>
      <c r="N36" s="316">
        <f>K36/M36</f>
        <v>2952.3672146428585</v>
      </c>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341.19411250000002</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3293.5613271428583</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183</v>
      </c>
      <c r="B48" s="136" t="str">
        <f>VLOOKUP(A48,[52]MATERIALES!A5:D373,3,FALSE)</f>
        <v>Material de Recebo Para Relleno</v>
      </c>
      <c r="C48" s="308"/>
      <c r="D48" s="308"/>
      <c r="E48" s="308"/>
      <c r="F48" s="308"/>
      <c r="G48" s="308"/>
      <c r="H48" s="308"/>
      <c r="I48" s="307"/>
      <c r="J48" s="306" t="str">
        <f>VLOOKUP(A48,[52]MATERIALES!A4:D640,2,FALSE)</f>
        <v>m3</v>
      </c>
      <c r="K48" s="305">
        <v>1.3</v>
      </c>
      <c r="L48" s="304"/>
      <c r="M48" s="367">
        <f>VLOOKUP(A48,[52]MATERIALES!A5:D396,4,FALSE)</f>
        <v>14110.593905698013</v>
      </c>
      <c r="N48" s="316">
        <f>K48*M48</f>
        <v>18343.772077407419</v>
      </c>
    </row>
    <row r="49" spans="1:14">
      <c r="A49" s="135" t="s">
        <v>107</v>
      </c>
      <c r="B49" s="136" t="str">
        <f>VLOOKUP(A49,[52]MATERIALES!A6:D373,3,FALSE)</f>
        <v>Agua</v>
      </c>
      <c r="C49" s="375"/>
      <c r="D49" s="375"/>
      <c r="E49" s="375"/>
      <c r="F49" s="375"/>
      <c r="G49" s="375"/>
      <c r="H49" s="375"/>
      <c r="I49" s="375"/>
      <c r="J49" s="480" t="str">
        <f>VLOOKUP(A49,[52]MATERIALES!A5:D641,2,FALSE)</f>
        <v>lt</v>
      </c>
      <c r="K49" s="376">
        <v>30</v>
      </c>
      <c r="L49" s="369"/>
      <c r="M49" s="367">
        <f>VLOOKUP(A49,[52]MATERIALES!A6:D397,4,FALSE)</f>
        <v>35.656490152579906</v>
      </c>
      <c r="N49" s="316">
        <f>K49*M49</f>
        <v>1069.6947045773973</v>
      </c>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row>
    <row r="55" spans="1:14" ht="15.75" thickBot="1">
      <c r="B55" s="657" t="s">
        <v>49</v>
      </c>
      <c r="C55" s="658"/>
      <c r="D55" s="658"/>
      <c r="E55" s="658"/>
      <c r="F55" s="658"/>
      <c r="G55" s="658"/>
      <c r="H55" s="658"/>
      <c r="I55" s="658"/>
      <c r="J55" s="658"/>
      <c r="K55" s="658"/>
      <c r="L55" s="658"/>
      <c r="M55" s="659"/>
      <c r="N55" s="364">
        <f>SUM(N48:N54)</f>
        <v>19413.466781984815</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184</v>
      </c>
      <c r="B60" s="5" t="str">
        <f>VLOOKUP(A60,[52]TRANSPORTE!A5:D117,3,FALSE)</f>
        <v>Transporte de material seleccionado para relleno</v>
      </c>
      <c r="C60" s="461"/>
      <c r="D60" s="461"/>
      <c r="E60" s="461"/>
      <c r="F60" s="461"/>
      <c r="G60" s="461"/>
      <c r="H60" s="480" t="s">
        <v>156</v>
      </c>
      <c r="I60" s="292">
        <v>1.3</v>
      </c>
      <c r="J60" s="300">
        <v>1</v>
      </c>
      <c r="K60" s="292">
        <f>I60*J60</f>
        <v>1.3</v>
      </c>
      <c r="L60" s="668">
        <f>VLOOKUP(A60,[52]TRANSPORTE!A5:D117,4,FALSE)</f>
        <v>710.90548834127685</v>
      </c>
      <c r="M60" s="669"/>
      <c r="N60" s="299">
        <f>K60*L60</f>
        <v>924.17713484365993</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24"/>
    </row>
    <row r="66" spans="1:15" ht="15.75" thickBot="1">
      <c r="B66" s="672" t="s">
        <v>49</v>
      </c>
      <c r="C66" s="660"/>
      <c r="D66" s="660"/>
      <c r="E66" s="660"/>
      <c r="F66" s="660"/>
      <c r="G66" s="660"/>
      <c r="H66" s="660"/>
      <c r="I66" s="660"/>
      <c r="J66" s="660"/>
      <c r="K66" s="660"/>
      <c r="L66" s="660"/>
      <c r="M66" s="661"/>
      <c r="N66" s="168">
        <f>N60+N61+N62+N63+N64</f>
        <v>924.17713484365993</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142</v>
      </c>
      <c r="B71" s="482" t="str">
        <f>VLOOKUP(A71,'[52]MANO DE OBRA'!A8:D68,3,FALSE)</f>
        <v>Obrero (3)</v>
      </c>
      <c r="C71" s="483"/>
      <c r="D71" s="483"/>
      <c r="E71" s="483"/>
      <c r="F71" s="483"/>
      <c r="G71" s="483"/>
      <c r="H71" s="483"/>
      <c r="I71" s="296">
        <f>K71/J71*100</f>
        <v>73771.7</v>
      </c>
      <c r="J71" s="295">
        <v>185</v>
      </c>
      <c r="K71" s="294">
        <f>VLOOKUP(A71,'[52]MANO DE OBRA'!A8:D99,4,FALSE)</f>
        <v>136477.64499999999</v>
      </c>
      <c r="L71" s="174"/>
      <c r="M71" s="432">
        <v>20</v>
      </c>
      <c r="N71" s="365">
        <f>K71/M71</f>
        <v>6823.8822499999997</v>
      </c>
      <c r="O71" s="176"/>
    </row>
    <row r="72" spans="1:15">
      <c r="A72" s="170"/>
      <c r="B72" s="482"/>
      <c r="C72" s="483"/>
      <c r="D72" s="483"/>
      <c r="E72" s="483"/>
      <c r="F72" s="483"/>
      <c r="G72" s="483"/>
      <c r="H72" s="483"/>
      <c r="I72" s="296"/>
      <c r="J72" s="295"/>
      <c r="K72" s="294"/>
      <c r="L72" s="174"/>
      <c r="M72" s="433"/>
      <c r="N72" s="365"/>
    </row>
    <row r="73" spans="1:15">
      <c r="B73" s="482"/>
      <c r="C73" s="483"/>
      <c r="D73" s="483"/>
      <c r="E73" s="483"/>
      <c r="F73" s="483"/>
      <c r="G73" s="483"/>
      <c r="H73" s="483"/>
      <c r="I73" s="292"/>
      <c r="J73" s="291"/>
      <c r="K73" s="290"/>
      <c r="L73" s="174"/>
      <c r="M73" s="289"/>
      <c r="N73" s="288"/>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24"/>
    </row>
    <row r="77" spans="1:15" ht="15.75" thickBot="1">
      <c r="B77" s="672" t="s">
        <v>49</v>
      </c>
      <c r="C77" s="660"/>
      <c r="D77" s="660"/>
      <c r="E77" s="660"/>
      <c r="F77" s="660"/>
      <c r="G77" s="660"/>
      <c r="H77" s="660"/>
      <c r="I77" s="660"/>
      <c r="J77" s="660"/>
      <c r="K77" s="660"/>
      <c r="L77" s="660"/>
      <c r="M77" s="661"/>
      <c r="N77" s="363">
        <f>SUM(N71:N76)</f>
        <v>6823.8822499999997</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30455.087493971332</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6091.0174987942664</v>
      </c>
      <c r="M84" s="689"/>
      <c r="N84" s="430"/>
    </row>
    <row r="85" spans="1:14">
      <c r="B85" s="188" t="s">
        <v>77</v>
      </c>
      <c r="C85" s="189"/>
      <c r="D85" s="189"/>
      <c r="E85" s="189"/>
      <c r="F85" s="189"/>
      <c r="G85" s="189"/>
      <c r="H85" s="189"/>
      <c r="I85" s="429"/>
      <c r="J85" s="186"/>
      <c r="K85" s="284">
        <v>0.05</v>
      </c>
      <c r="L85" s="688">
        <f>N79*K85</f>
        <v>1522.7543746985666</v>
      </c>
      <c r="M85" s="689"/>
      <c r="N85" s="430"/>
    </row>
    <row r="86" spans="1:14" ht="15.75" thickBot="1">
      <c r="B86" s="190" t="s">
        <v>78</v>
      </c>
      <c r="C86" s="191"/>
      <c r="D86" s="191"/>
      <c r="E86" s="191"/>
      <c r="F86" s="191"/>
      <c r="G86" s="191"/>
      <c r="H86" s="191"/>
      <c r="I86" s="431"/>
      <c r="J86" s="193"/>
      <c r="K86" s="283">
        <v>0.05</v>
      </c>
      <c r="L86" s="690">
        <f>N79*K86</f>
        <v>1522.7543746985666</v>
      </c>
      <c r="M86" s="691"/>
      <c r="N86" s="430"/>
    </row>
    <row r="87" spans="1:14" ht="15.75" thickBot="1">
      <c r="B87" s="657" t="s">
        <v>49</v>
      </c>
      <c r="C87" s="658"/>
      <c r="D87" s="658"/>
      <c r="E87" s="658"/>
      <c r="F87" s="658"/>
      <c r="G87" s="658"/>
      <c r="H87" s="658"/>
      <c r="I87" s="658"/>
      <c r="J87" s="658"/>
      <c r="K87" s="658"/>
      <c r="L87" s="658"/>
      <c r="M87" s="659"/>
      <c r="N87" s="194">
        <f>L84+L85+L86</f>
        <v>9136.5262481913996</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39592</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2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2993"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F61" zoomScale="70" zoomScaleNormal="70" workbookViewId="0">
      <selection activeCell="N90" sqref="N90"/>
    </sheetView>
  </sheetViews>
  <sheetFormatPr baseColWidth="10" defaultRowHeight="15"/>
  <cols>
    <col min="1" max="1" width="10.28515625" style="19" bestFit="1" customWidth="1"/>
    <col min="2" max="2" width="16.42578125" style="19" customWidth="1"/>
    <col min="3" max="5" width="11.42578125" style="19"/>
    <col min="6" max="6" width="16" style="19" customWidth="1"/>
    <col min="7" max="8" width="11.42578125" style="19"/>
    <col min="9" max="9" width="12.5703125" style="19" bestFit="1" customWidth="1"/>
    <col min="10" max="10" width="15.5703125" style="19" customWidth="1"/>
    <col min="11" max="11" width="18.710937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5.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9.25" customHeight="1" thickBot="1">
      <c r="B29" s="75" t="s">
        <v>36</v>
      </c>
      <c r="C29" s="632" t="s">
        <v>7</v>
      </c>
      <c r="D29" s="633"/>
      <c r="E29" s="633"/>
      <c r="F29" s="633"/>
      <c r="G29" s="633"/>
      <c r="H29" s="633"/>
      <c r="I29" s="633"/>
      <c r="J29" s="76"/>
      <c r="K29" s="324" t="s">
        <v>275</v>
      </c>
      <c r="L29" s="634" t="s">
        <v>8</v>
      </c>
      <c r="M29" s="635"/>
      <c r="N29" s="75" t="s">
        <v>9</v>
      </c>
    </row>
    <row r="30" spans="1:14" ht="17.25" hidden="1" customHeight="1" thickBo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185</v>
      </c>
      <c r="C31" s="212" t="s">
        <v>186</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182</v>
      </c>
      <c r="B36" s="621" t="str">
        <f>VLOOKUP(A36,[52]EQUIPOS!A6:D154,3,FALSE)</f>
        <v>Compactador manual (SALTARIN) Peso de operación (Kg.) 52, Fuerza de impacto por golpe (KN) 12.</v>
      </c>
      <c r="C36" s="622"/>
      <c r="D36" s="622"/>
      <c r="E36" s="622"/>
      <c r="F36" s="622"/>
      <c r="G36" s="622"/>
      <c r="H36" s="623"/>
      <c r="I36" s="304"/>
      <c r="J36" s="307"/>
      <c r="K36" s="319">
        <f>VLOOKUP(A36,[52]EQUIPOS!A6:D163,4,FALSE)</f>
        <v>7380.918036607146</v>
      </c>
      <c r="L36" s="318"/>
      <c r="M36" s="471">
        <v>2.5</v>
      </c>
      <c r="N36" s="316">
        <f>K36/M36</f>
        <v>2952.3672146428585</v>
      </c>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341.19411250000002</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3293.5613271428583</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187</v>
      </c>
      <c r="B48" s="136" t="str">
        <f>VLOOKUP(A48,[52]MATERIALES!A5:D373,3,FALSE)</f>
        <v>Material  Granular Tipo SBG</v>
      </c>
      <c r="C48" s="308"/>
      <c r="D48" s="308"/>
      <c r="E48" s="308"/>
      <c r="F48" s="308"/>
      <c r="G48" s="308"/>
      <c r="H48" s="308"/>
      <c r="I48" s="307"/>
      <c r="J48" s="306" t="str">
        <f>VLOOKUP(A48,[52]MATERIALES!A4:D640,2,FALSE)</f>
        <v>m3</v>
      </c>
      <c r="K48" s="305">
        <v>1.3</v>
      </c>
      <c r="L48" s="304"/>
      <c r="M48" s="367">
        <f>VLOOKUP(A48,[52]MATERIALES!A5:D396,4,FALSE)</f>
        <v>28352.25743965026</v>
      </c>
      <c r="N48" s="316">
        <f>K48*M48</f>
        <v>36857.934671545343</v>
      </c>
    </row>
    <row r="49" spans="1:14">
      <c r="A49" s="135" t="s">
        <v>107</v>
      </c>
      <c r="B49" s="136" t="str">
        <f>VLOOKUP(A49,[52]MATERIALES!A6:D373,3,FALSE)</f>
        <v>Agua</v>
      </c>
      <c r="C49" s="375"/>
      <c r="D49" s="375"/>
      <c r="E49" s="375"/>
      <c r="F49" s="375"/>
      <c r="G49" s="375"/>
      <c r="H49" s="375"/>
      <c r="I49" s="375"/>
      <c r="J49" s="480" t="str">
        <f>VLOOKUP(A49,[52]MATERIALES!A5:D641,2,FALSE)</f>
        <v>lt</v>
      </c>
      <c r="K49" s="376">
        <v>30</v>
      </c>
      <c r="L49" s="369"/>
      <c r="M49" s="367">
        <f>VLOOKUP(A49,[52]MATERIALES!A6:D397,4,FALSE)</f>
        <v>35.656490152579906</v>
      </c>
      <c r="N49" s="316">
        <f>K49*M49</f>
        <v>1069.6947045773973</v>
      </c>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row>
    <row r="55" spans="1:14" ht="15.75" thickBot="1">
      <c r="B55" s="657" t="s">
        <v>49</v>
      </c>
      <c r="C55" s="658"/>
      <c r="D55" s="658"/>
      <c r="E55" s="658"/>
      <c r="F55" s="658"/>
      <c r="G55" s="658"/>
      <c r="H55" s="658"/>
      <c r="I55" s="658"/>
      <c r="J55" s="658"/>
      <c r="K55" s="658"/>
      <c r="L55" s="658"/>
      <c r="M55" s="659"/>
      <c r="N55" s="364">
        <f>SUM(N48:N54)</f>
        <v>37927.629376122743</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184</v>
      </c>
      <c r="B60" s="5" t="str">
        <f>VLOOKUP(A60,[52]TRANSPORTE!A5:D117,3,FALSE)</f>
        <v>Transporte de material seleccionado para relleno</v>
      </c>
      <c r="C60" s="461"/>
      <c r="D60" s="461"/>
      <c r="E60" s="461"/>
      <c r="F60" s="461"/>
      <c r="G60" s="461"/>
      <c r="H60" s="480" t="s">
        <v>156</v>
      </c>
      <c r="I60" s="292">
        <v>1.3</v>
      </c>
      <c r="J60" s="300">
        <v>1</v>
      </c>
      <c r="K60" s="292">
        <f>I60*J60</f>
        <v>1.3</v>
      </c>
      <c r="L60" s="668">
        <f>VLOOKUP(A60,[52]TRANSPORTE!A5:D117,4,FALSE)</f>
        <v>710.90548834127685</v>
      </c>
      <c r="M60" s="669"/>
      <c r="N60" s="299">
        <f>K60*L60</f>
        <v>924.17713484365993</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924.17713484365993</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142</v>
      </c>
      <c r="B71" s="482" t="str">
        <f>VLOOKUP(A71,'[52]MANO DE OBRA'!A8:D68,3,FALSE)</f>
        <v>Obrero (3)</v>
      </c>
      <c r="C71" s="483"/>
      <c r="D71" s="483"/>
      <c r="E71" s="483"/>
      <c r="F71" s="483"/>
      <c r="G71" s="483"/>
      <c r="H71" s="483"/>
      <c r="I71" s="296">
        <f>K71/J71*100</f>
        <v>73771.7</v>
      </c>
      <c r="J71" s="295">
        <v>185</v>
      </c>
      <c r="K71" s="294">
        <f>VLOOKUP(A71,'[52]MANO DE OBRA'!A8:D99,4,FALSE)</f>
        <v>136477.64499999999</v>
      </c>
      <c r="L71" s="174"/>
      <c r="M71" s="432">
        <v>20</v>
      </c>
      <c r="N71" s="365">
        <f>K71/M71</f>
        <v>6823.8822499999997</v>
      </c>
      <c r="O71" s="176"/>
    </row>
    <row r="72" spans="1:15">
      <c r="A72" s="170"/>
      <c r="B72" s="482"/>
      <c r="C72" s="483"/>
      <c r="D72" s="483"/>
      <c r="E72" s="483"/>
      <c r="F72" s="483"/>
      <c r="G72" s="483"/>
      <c r="H72" s="483"/>
      <c r="I72" s="296"/>
      <c r="J72" s="295"/>
      <c r="K72" s="294"/>
      <c r="L72" s="174"/>
      <c r="M72" s="433"/>
      <c r="N72" s="365"/>
    </row>
    <row r="73" spans="1:15">
      <c r="B73" s="482"/>
      <c r="C73" s="483"/>
      <c r="D73" s="483"/>
      <c r="E73" s="483"/>
      <c r="F73" s="483"/>
      <c r="G73" s="483"/>
      <c r="H73" s="483"/>
      <c r="I73" s="292"/>
      <c r="J73" s="291"/>
      <c r="K73" s="290"/>
      <c r="L73" s="174"/>
      <c r="M73" s="289"/>
      <c r="N73" s="288"/>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30"/>
    </row>
    <row r="77" spans="1:15" ht="15.75" thickBot="1">
      <c r="B77" s="672" t="s">
        <v>49</v>
      </c>
      <c r="C77" s="660"/>
      <c r="D77" s="660"/>
      <c r="E77" s="660"/>
      <c r="F77" s="660"/>
      <c r="G77" s="660"/>
      <c r="H77" s="660"/>
      <c r="I77" s="660"/>
      <c r="J77" s="660"/>
      <c r="K77" s="660"/>
      <c r="L77" s="660"/>
      <c r="M77" s="661"/>
      <c r="N77" s="287">
        <f>SUM(N71:N76)</f>
        <v>6823.8822499999997</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48969.250088109264</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9793.8500176218531</v>
      </c>
      <c r="M84" s="689"/>
      <c r="N84" s="430"/>
    </row>
    <row r="85" spans="1:14">
      <c r="B85" s="188" t="s">
        <v>77</v>
      </c>
      <c r="C85" s="189"/>
      <c r="D85" s="189"/>
      <c r="E85" s="189"/>
      <c r="F85" s="189"/>
      <c r="G85" s="189"/>
      <c r="H85" s="189"/>
      <c r="I85" s="429"/>
      <c r="J85" s="186"/>
      <c r="K85" s="284">
        <v>0.05</v>
      </c>
      <c r="L85" s="688">
        <f>N79*K85</f>
        <v>2448.4625044054633</v>
      </c>
      <c r="M85" s="689"/>
      <c r="N85" s="430"/>
    </row>
    <row r="86" spans="1:14" ht="15.75" thickBot="1">
      <c r="B86" s="190" t="s">
        <v>78</v>
      </c>
      <c r="C86" s="191"/>
      <c r="D86" s="191"/>
      <c r="E86" s="191"/>
      <c r="F86" s="191"/>
      <c r="G86" s="191"/>
      <c r="H86" s="191"/>
      <c r="I86" s="431"/>
      <c r="J86" s="193"/>
      <c r="K86" s="283">
        <v>0.05</v>
      </c>
      <c r="L86" s="690">
        <f>N79*K86</f>
        <v>2448.4625044054633</v>
      </c>
      <c r="M86" s="691"/>
      <c r="N86" s="430"/>
    </row>
    <row r="87" spans="1:14" ht="15.75" thickBot="1">
      <c r="B87" s="657" t="s">
        <v>49</v>
      </c>
      <c r="C87" s="658"/>
      <c r="D87" s="658"/>
      <c r="E87" s="658"/>
      <c r="F87" s="658"/>
      <c r="G87" s="658"/>
      <c r="H87" s="658"/>
      <c r="I87" s="658"/>
      <c r="J87" s="658"/>
      <c r="K87" s="658"/>
      <c r="L87" s="658"/>
      <c r="M87" s="659"/>
      <c r="N87" s="194">
        <f>L84+L85+L86</f>
        <v>14690.775026432779</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63660</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29.25"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4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4017"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P120"/>
  <sheetViews>
    <sheetView topLeftCell="G66" zoomScale="70" zoomScaleNormal="70" workbookViewId="0">
      <selection activeCell="N90" sqref="N90"/>
    </sheetView>
  </sheetViews>
  <sheetFormatPr baseColWidth="10" defaultRowHeight="15"/>
  <cols>
    <col min="1" max="1" width="10" style="19" bestFit="1" customWidth="1"/>
    <col min="2" max="2" width="16.28515625" style="19" customWidth="1"/>
    <col min="3" max="5" width="11.42578125" style="19"/>
    <col min="6" max="6" width="15" style="19" customWidth="1"/>
    <col min="7" max="8" width="11.42578125" style="19"/>
    <col min="9" max="9" width="11.7109375" style="19" bestFit="1" customWidth="1"/>
    <col min="10" max="10" width="15.5703125" style="19" customWidth="1"/>
    <col min="11" max="11" width="20.7109375" style="19" customWidth="1"/>
    <col min="12" max="12" width="11.42578125" style="19"/>
    <col min="13" max="13" width="13.42578125" style="19" customWidth="1"/>
    <col min="14" max="14" width="17.42578125" style="19" customWidth="1"/>
    <col min="15" max="15" width="12" style="19" bestFit="1" customWidth="1"/>
    <col min="16" max="16" width="12.5703125" style="19" bestFit="1" customWidth="1"/>
    <col min="17" max="16384" width="11.42578125" style="19"/>
  </cols>
  <sheetData>
    <row r="1" spans="2:14" ht="25.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9.25" customHeight="1" thickBot="1">
      <c r="B29" s="75" t="s">
        <v>36</v>
      </c>
      <c r="C29" s="632" t="s">
        <v>7</v>
      </c>
      <c r="D29" s="633"/>
      <c r="E29" s="633"/>
      <c r="F29" s="633"/>
      <c r="G29" s="633"/>
      <c r="H29" s="633"/>
      <c r="I29" s="633"/>
      <c r="J29" s="76"/>
      <c r="K29" s="324" t="s">
        <v>275</v>
      </c>
      <c r="L29" s="634" t="s">
        <v>8</v>
      </c>
      <c r="M29" s="635"/>
      <c r="N29" s="75" t="s">
        <v>9</v>
      </c>
    </row>
    <row r="30" spans="1:14" ht="17.25" hidden="1" customHeight="1" thickBot="1">
      <c r="B30" s="75" t="s">
        <v>36</v>
      </c>
      <c r="C30" s="632" t="s">
        <v>7</v>
      </c>
      <c r="D30" s="633"/>
      <c r="E30" s="633"/>
      <c r="F30" s="633"/>
      <c r="G30" s="633"/>
      <c r="H30" s="633"/>
      <c r="I30" s="633"/>
      <c r="J30" s="76"/>
      <c r="K30" s="323"/>
      <c r="L30" s="634" t="s">
        <v>8</v>
      </c>
      <c r="M30" s="635"/>
      <c r="N30" s="75" t="s">
        <v>9</v>
      </c>
    </row>
    <row r="31" spans="1:14" ht="18.75" customHeight="1" thickBot="1">
      <c r="A31" s="19" t="s">
        <v>37</v>
      </c>
      <c r="B31" s="78" t="s">
        <v>188</v>
      </c>
      <c r="C31" s="212" t="s">
        <v>189</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6">
      <c r="B33" s="85" t="s">
        <v>41</v>
      </c>
      <c r="C33" s="86"/>
      <c r="D33" s="86"/>
      <c r="E33" s="86"/>
      <c r="F33" s="86"/>
      <c r="G33" s="86"/>
      <c r="H33" s="86"/>
      <c r="I33" s="86"/>
      <c r="J33" s="86"/>
      <c r="K33" s="86"/>
      <c r="L33" s="86"/>
      <c r="M33" s="86"/>
      <c r="N33" s="87"/>
    </row>
    <row r="34" spans="1:16" ht="15.75" thickBot="1">
      <c r="B34" s="320"/>
      <c r="C34" s="89"/>
      <c r="D34" s="89"/>
      <c r="E34" s="89"/>
      <c r="F34" s="89"/>
      <c r="G34" s="89"/>
      <c r="H34" s="89"/>
      <c r="I34" s="90"/>
      <c r="J34" s="90"/>
      <c r="K34" s="89"/>
      <c r="L34" s="89"/>
      <c r="M34" s="89"/>
      <c r="N34" s="91"/>
    </row>
    <row r="35" spans="1:16">
      <c r="B35" s="636" t="s">
        <v>7</v>
      </c>
      <c r="C35" s="637"/>
      <c r="D35" s="637"/>
      <c r="E35" s="637"/>
      <c r="F35" s="637"/>
      <c r="G35" s="637"/>
      <c r="H35" s="638"/>
      <c r="I35" s="639" t="s">
        <v>42</v>
      </c>
      <c r="J35" s="640"/>
      <c r="K35" s="92" t="s">
        <v>43</v>
      </c>
      <c r="L35" s="641" t="s">
        <v>44</v>
      </c>
      <c r="M35" s="638"/>
      <c r="N35" s="93" t="s">
        <v>45</v>
      </c>
    </row>
    <row r="36" spans="1:16">
      <c r="A36" s="94"/>
      <c r="B36" s="621"/>
      <c r="C36" s="622"/>
      <c r="D36" s="622"/>
      <c r="E36" s="622"/>
      <c r="F36" s="622"/>
      <c r="G36" s="622"/>
      <c r="H36" s="623"/>
      <c r="I36" s="304"/>
      <c r="J36" s="307"/>
      <c r="K36" s="319"/>
      <c r="L36" s="318"/>
      <c r="M36" s="471"/>
      <c r="N36" s="316"/>
      <c r="P36" s="176"/>
    </row>
    <row r="37" spans="1:16">
      <c r="A37" s="94"/>
      <c r="B37" s="621"/>
      <c r="C37" s="622"/>
      <c r="D37" s="622"/>
      <c r="E37" s="622"/>
      <c r="F37" s="622"/>
      <c r="G37" s="622"/>
      <c r="H37" s="623"/>
      <c r="I37" s="369"/>
      <c r="J37" s="370"/>
      <c r="K37" s="319"/>
      <c r="L37" s="470"/>
      <c r="M37" s="471"/>
      <c r="N37" s="316"/>
      <c r="P37" s="231"/>
    </row>
    <row r="38" spans="1:16">
      <c r="A38" s="94"/>
      <c r="B38" s="621"/>
      <c r="C38" s="622"/>
      <c r="D38" s="622"/>
      <c r="E38" s="622"/>
      <c r="F38" s="622"/>
      <c r="G38" s="622"/>
      <c r="H38" s="623"/>
      <c r="I38" s="371"/>
      <c r="J38" s="372"/>
      <c r="K38" s="319"/>
      <c r="L38" s="373"/>
      <c r="M38" s="374"/>
      <c r="N38" s="316"/>
      <c r="P38" s="176"/>
    </row>
    <row r="39" spans="1:16">
      <c r="B39" s="621"/>
      <c r="C39" s="622"/>
      <c r="D39" s="622"/>
      <c r="E39" s="622"/>
      <c r="F39" s="622"/>
      <c r="G39" s="622"/>
      <c r="H39" s="623"/>
      <c r="I39" s="108"/>
      <c r="J39" s="109"/>
      <c r="K39" s="319"/>
      <c r="L39" s="312"/>
      <c r="M39" s="471"/>
      <c r="N39" s="316"/>
      <c r="P39" s="176"/>
    </row>
    <row r="40" spans="1:16">
      <c r="B40" s="467"/>
      <c r="C40" s="468"/>
      <c r="D40" s="468"/>
      <c r="E40" s="468"/>
      <c r="F40" s="472"/>
      <c r="G40" s="472"/>
      <c r="H40" s="114"/>
      <c r="I40" s="108"/>
      <c r="J40" s="109"/>
      <c r="K40" s="319"/>
      <c r="L40" s="312"/>
      <c r="M40" s="311"/>
      <c r="N40" s="315"/>
      <c r="P40" s="231"/>
    </row>
    <row r="41" spans="1:16">
      <c r="B41" s="651" t="s">
        <v>48</v>
      </c>
      <c r="C41" s="652"/>
      <c r="D41" s="652"/>
      <c r="E41" s="117"/>
      <c r="F41" s="118"/>
      <c r="G41" s="118"/>
      <c r="H41" s="119"/>
      <c r="I41" s="108"/>
      <c r="J41" s="109"/>
      <c r="K41" s="292"/>
      <c r="L41" s="312"/>
      <c r="M41" s="366">
        <v>0.05</v>
      </c>
      <c r="N41" s="310">
        <f>N77*M41</f>
        <v>341.19411250000002</v>
      </c>
      <c r="P41" s="176"/>
    </row>
    <row r="42" spans="1:16" ht="15.75" thickBot="1">
      <c r="B42" s="621"/>
      <c r="C42" s="622"/>
      <c r="D42" s="622"/>
      <c r="E42" s="622"/>
      <c r="F42" s="622"/>
      <c r="G42" s="622"/>
      <c r="H42" s="623"/>
      <c r="I42" s="653"/>
      <c r="J42" s="654"/>
      <c r="K42" s="122"/>
      <c r="L42" s="655"/>
      <c r="M42" s="656"/>
      <c r="N42" s="123"/>
    </row>
    <row r="43" spans="1:16" ht="15.75" thickBot="1">
      <c r="B43" s="657" t="s">
        <v>49</v>
      </c>
      <c r="C43" s="658"/>
      <c r="D43" s="658"/>
      <c r="E43" s="658"/>
      <c r="F43" s="658"/>
      <c r="G43" s="658"/>
      <c r="H43" s="658"/>
      <c r="I43" s="658"/>
      <c r="J43" s="658"/>
      <c r="K43" s="658"/>
      <c r="L43" s="658"/>
      <c r="M43" s="659"/>
      <c r="N43" s="364">
        <f>SUM(N36:N42)</f>
        <v>341.19411250000002</v>
      </c>
    </row>
    <row r="44" spans="1:16">
      <c r="B44" s="309"/>
      <c r="C44" s="126"/>
      <c r="D44" s="126"/>
      <c r="E44" s="126"/>
      <c r="F44" s="126"/>
      <c r="G44" s="126"/>
      <c r="H44" s="126"/>
      <c r="I44" s="126"/>
      <c r="J44" s="126"/>
      <c r="K44" s="126"/>
      <c r="L44" s="126"/>
      <c r="M44" s="126"/>
      <c r="N44" s="127"/>
    </row>
    <row r="45" spans="1:16">
      <c r="B45" s="128" t="s">
        <v>50</v>
      </c>
      <c r="C45" s="129"/>
      <c r="D45" s="129"/>
      <c r="E45" s="129"/>
      <c r="F45" s="129"/>
      <c r="G45" s="129"/>
      <c r="H45" s="129"/>
      <c r="I45" s="129"/>
      <c r="J45" s="129"/>
      <c r="K45" s="129"/>
      <c r="L45" s="129"/>
      <c r="M45" s="129"/>
      <c r="N45" s="130"/>
    </row>
    <row r="46" spans="1:16" ht="15.75" thickBot="1">
      <c r="B46" s="131"/>
      <c r="C46" s="90"/>
      <c r="D46" s="90"/>
      <c r="E46" s="90"/>
      <c r="F46" s="90"/>
      <c r="G46" s="90"/>
      <c r="H46" s="90"/>
      <c r="I46" s="90"/>
      <c r="J46" s="89"/>
      <c r="K46" s="89"/>
      <c r="L46" s="89"/>
      <c r="M46" s="89"/>
      <c r="N46" s="91"/>
    </row>
    <row r="47" spans="1:16">
      <c r="B47" s="642" t="s">
        <v>7</v>
      </c>
      <c r="C47" s="643"/>
      <c r="D47" s="643"/>
      <c r="E47" s="643"/>
      <c r="F47" s="643"/>
      <c r="G47" s="643"/>
      <c r="H47" s="643"/>
      <c r="I47" s="644"/>
      <c r="J47" s="466" t="s">
        <v>8</v>
      </c>
      <c r="K47" s="133" t="s">
        <v>9</v>
      </c>
      <c r="L47" s="645" t="s">
        <v>51</v>
      </c>
      <c r="M47" s="644"/>
      <c r="N47" s="134" t="s">
        <v>45</v>
      </c>
    </row>
    <row r="48" spans="1:16">
      <c r="A48" s="135" t="s">
        <v>190</v>
      </c>
      <c r="B48" s="136" t="str">
        <f>VLOOKUP(A48,[52]MATERIALES!A5:D373,3,FALSE)</f>
        <v>Material filtrante (6´´)</v>
      </c>
      <c r="C48" s="308"/>
      <c r="D48" s="308"/>
      <c r="E48" s="308"/>
      <c r="F48" s="308"/>
      <c r="G48" s="308"/>
      <c r="H48" s="308"/>
      <c r="I48" s="307"/>
      <c r="J48" s="306" t="str">
        <f>VLOOKUP(A48,[52]MATERIALES!A4:D640,2,FALSE)</f>
        <v>m3</v>
      </c>
      <c r="K48" s="305">
        <v>1.3</v>
      </c>
      <c r="L48" s="304"/>
      <c r="M48" s="367">
        <f>VLOOKUP(A48,[52]MATERIALES!A5:D396,4,FALSE)</f>
        <v>31184.721678734524</v>
      </c>
      <c r="N48" s="316">
        <f>K48*M48</f>
        <v>40540.13818235488</v>
      </c>
    </row>
    <row r="49" spans="1:14">
      <c r="A49" s="135"/>
      <c r="B49" s="136"/>
      <c r="C49" s="375"/>
      <c r="D49" s="375"/>
      <c r="E49" s="375"/>
      <c r="F49" s="375"/>
      <c r="G49" s="375"/>
      <c r="H49" s="375"/>
      <c r="I49" s="375"/>
      <c r="J49" s="480"/>
      <c r="K49" s="376"/>
      <c r="L49" s="369"/>
      <c r="M49" s="367"/>
      <c r="N49" s="316"/>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row>
    <row r="55" spans="1:14" ht="15.75" thickBot="1">
      <c r="B55" s="657" t="s">
        <v>49</v>
      </c>
      <c r="C55" s="658"/>
      <c r="D55" s="658"/>
      <c r="E55" s="658"/>
      <c r="F55" s="658"/>
      <c r="G55" s="658"/>
      <c r="H55" s="658"/>
      <c r="I55" s="658"/>
      <c r="J55" s="658"/>
      <c r="K55" s="658"/>
      <c r="L55" s="658"/>
      <c r="M55" s="659"/>
      <c r="N55" s="364">
        <f>SUM(N48:N54)</f>
        <v>40540.13818235488</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184</v>
      </c>
      <c r="B60" s="5" t="str">
        <f>VLOOKUP(A60,[52]TRANSPORTE!A5:D117,3,FALSE)</f>
        <v>Transporte de material seleccionado para relleno</v>
      </c>
      <c r="C60" s="461"/>
      <c r="D60" s="461"/>
      <c r="E60" s="461"/>
      <c r="F60" s="461"/>
      <c r="G60" s="461"/>
      <c r="H60" s="480" t="s">
        <v>156</v>
      </c>
      <c r="I60" s="292">
        <v>1.3</v>
      </c>
      <c r="J60" s="300">
        <v>1</v>
      </c>
      <c r="K60" s="292">
        <f>I60*J60</f>
        <v>1.3</v>
      </c>
      <c r="L60" s="668">
        <f>VLOOKUP(A60,[52]TRANSPORTE!A5:D117,4,FALSE)</f>
        <v>710.90548834127685</v>
      </c>
      <c r="M60" s="669"/>
      <c r="N60" s="299">
        <f>K60*L60</f>
        <v>924.17713484365993</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924.17713484365993</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142</v>
      </c>
      <c r="B71" s="482" t="str">
        <f>VLOOKUP(A71,'[52]MANO DE OBRA'!A8:D68,3,FALSE)</f>
        <v>Obrero (3)</v>
      </c>
      <c r="C71" s="483"/>
      <c r="D71" s="483"/>
      <c r="E71" s="483"/>
      <c r="F71" s="483"/>
      <c r="G71" s="483"/>
      <c r="H71" s="483"/>
      <c r="I71" s="296">
        <f>K71/J71*100</f>
        <v>73771.7</v>
      </c>
      <c r="J71" s="295">
        <v>185</v>
      </c>
      <c r="K71" s="294">
        <f>VLOOKUP(A71,'[52]MANO DE OBRA'!A8:D99,4,FALSE)</f>
        <v>136477.64499999999</v>
      </c>
      <c r="L71" s="174"/>
      <c r="M71" s="432">
        <v>20</v>
      </c>
      <c r="N71" s="365">
        <f>K71/M71</f>
        <v>6823.8822499999997</v>
      </c>
      <c r="O71" s="176"/>
    </row>
    <row r="72" spans="1:15">
      <c r="A72" s="170"/>
      <c r="B72" s="482"/>
      <c r="C72" s="483"/>
      <c r="D72" s="483"/>
      <c r="E72" s="483"/>
      <c r="F72" s="483"/>
      <c r="G72" s="483"/>
      <c r="H72" s="483"/>
      <c r="I72" s="296"/>
      <c r="J72" s="295"/>
      <c r="K72" s="294"/>
      <c r="L72" s="174"/>
      <c r="M72" s="433"/>
      <c r="N72" s="365"/>
    </row>
    <row r="73" spans="1:15">
      <c r="B73" s="482"/>
      <c r="C73" s="483"/>
      <c r="D73" s="483"/>
      <c r="E73" s="483"/>
      <c r="F73" s="483"/>
      <c r="G73" s="483"/>
      <c r="H73" s="483"/>
      <c r="I73" s="292"/>
      <c r="J73" s="291"/>
      <c r="K73" s="290"/>
      <c r="L73" s="174"/>
      <c r="M73" s="289"/>
      <c r="N73" s="288"/>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24"/>
    </row>
    <row r="77" spans="1:15" ht="15.75" thickBot="1">
      <c r="B77" s="672" t="s">
        <v>49</v>
      </c>
      <c r="C77" s="660"/>
      <c r="D77" s="660"/>
      <c r="E77" s="660"/>
      <c r="F77" s="660"/>
      <c r="G77" s="660"/>
      <c r="H77" s="660"/>
      <c r="I77" s="660"/>
      <c r="J77" s="660"/>
      <c r="K77" s="660"/>
      <c r="L77" s="660"/>
      <c r="M77" s="661"/>
      <c r="N77" s="363">
        <f>SUM(N71:N76)</f>
        <v>6823.8822499999997</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48629.391679698543</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9725.8783359397094</v>
      </c>
      <c r="M84" s="689"/>
      <c r="N84" s="430"/>
    </row>
    <row r="85" spans="1:14">
      <c r="B85" s="188" t="s">
        <v>77</v>
      </c>
      <c r="C85" s="189"/>
      <c r="D85" s="189"/>
      <c r="E85" s="189"/>
      <c r="F85" s="189"/>
      <c r="G85" s="189"/>
      <c r="H85" s="189"/>
      <c r="I85" s="429"/>
      <c r="J85" s="186"/>
      <c r="K85" s="284">
        <v>0.05</v>
      </c>
      <c r="L85" s="688">
        <f>N79*K85</f>
        <v>2431.4695839849273</v>
      </c>
      <c r="M85" s="689"/>
      <c r="N85" s="430"/>
    </row>
    <row r="86" spans="1:14" ht="15.75" thickBot="1">
      <c r="B86" s="190" t="s">
        <v>78</v>
      </c>
      <c r="C86" s="191"/>
      <c r="D86" s="191"/>
      <c r="E86" s="191"/>
      <c r="F86" s="191"/>
      <c r="G86" s="191"/>
      <c r="H86" s="191"/>
      <c r="I86" s="431"/>
      <c r="J86" s="193"/>
      <c r="K86" s="283">
        <v>0.05</v>
      </c>
      <c r="L86" s="690">
        <f>N79*K86</f>
        <v>2431.4695839849273</v>
      </c>
      <c r="M86" s="691"/>
      <c r="N86" s="430"/>
    </row>
    <row r="87" spans="1:14" ht="15.75" thickBot="1">
      <c r="B87" s="657" t="s">
        <v>49</v>
      </c>
      <c r="C87" s="658"/>
      <c r="D87" s="658"/>
      <c r="E87" s="658"/>
      <c r="F87" s="658"/>
      <c r="G87" s="658"/>
      <c r="H87" s="658"/>
      <c r="I87" s="658"/>
      <c r="J87" s="658"/>
      <c r="K87" s="658"/>
      <c r="L87" s="658"/>
      <c r="M87" s="659"/>
      <c r="N87" s="194">
        <f>L84+L85+L86</f>
        <v>14588.817503909562</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63218</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5041"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P120"/>
  <sheetViews>
    <sheetView topLeftCell="F65" zoomScale="70" zoomScaleNormal="70" workbookViewId="0">
      <selection activeCell="N90" sqref="N90"/>
    </sheetView>
  </sheetViews>
  <sheetFormatPr baseColWidth="10" defaultRowHeight="15"/>
  <cols>
    <col min="1" max="1" width="10" style="19" bestFit="1" customWidth="1"/>
    <col min="2" max="2" width="16" style="19" customWidth="1"/>
    <col min="3" max="5" width="11.42578125" style="19"/>
    <col min="6" max="6" width="15.28515625" style="19" customWidth="1"/>
    <col min="7" max="8" width="11.42578125" style="19"/>
    <col min="9" max="9" width="11.7109375" style="19" bestFit="1" customWidth="1"/>
    <col min="10" max="10" width="15.5703125" style="19" customWidth="1"/>
    <col min="11" max="11" width="18.7109375" style="19" customWidth="1"/>
    <col min="12" max="12" width="11.42578125" style="19"/>
    <col min="13" max="13" width="13.42578125" style="19" customWidth="1"/>
    <col min="14" max="14" width="17.42578125" style="19" customWidth="1"/>
    <col min="15" max="15" width="12" style="19" bestFit="1" customWidth="1"/>
    <col min="16" max="16" width="12.5703125" style="19" bestFit="1" customWidth="1"/>
    <col min="17" max="16384" width="11.42578125" style="19"/>
  </cols>
  <sheetData>
    <row r="1" spans="2:14" ht="25.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75"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9.25" customHeight="1" thickBot="1">
      <c r="B29" s="75" t="s">
        <v>36</v>
      </c>
      <c r="C29" s="632" t="s">
        <v>7</v>
      </c>
      <c r="D29" s="633"/>
      <c r="E29" s="633"/>
      <c r="F29" s="633"/>
      <c r="G29" s="633"/>
      <c r="H29" s="633"/>
      <c r="I29" s="633"/>
      <c r="J29" s="76"/>
      <c r="K29" s="324" t="s">
        <v>275</v>
      </c>
      <c r="L29" s="634" t="s">
        <v>8</v>
      </c>
      <c r="M29" s="635"/>
      <c r="N29" s="75" t="s">
        <v>9</v>
      </c>
    </row>
    <row r="30" spans="1:14" ht="17.25" hidden="1" customHeight="1" thickBot="1">
      <c r="B30" s="75" t="s">
        <v>36</v>
      </c>
      <c r="C30" s="632" t="s">
        <v>7</v>
      </c>
      <c r="D30" s="633"/>
      <c r="E30" s="633"/>
      <c r="F30" s="633"/>
      <c r="G30" s="633"/>
      <c r="H30" s="633"/>
      <c r="I30" s="633"/>
      <c r="J30" s="76"/>
      <c r="K30" s="323"/>
      <c r="L30" s="634" t="s">
        <v>8</v>
      </c>
      <c r="M30" s="635"/>
      <c r="N30" s="75" t="s">
        <v>9</v>
      </c>
    </row>
    <row r="31" spans="1:14" ht="15.75" thickBot="1">
      <c r="A31" s="19" t="s">
        <v>37</v>
      </c>
      <c r="B31" s="78" t="s">
        <v>191</v>
      </c>
      <c r="C31" s="212" t="s">
        <v>192</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6">
      <c r="B33" s="85" t="s">
        <v>41</v>
      </c>
      <c r="C33" s="86"/>
      <c r="D33" s="86"/>
      <c r="E33" s="86"/>
      <c r="F33" s="86"/>
      <c r="G33" s="86"/>
      <c r="H33" s="86"/>
      <c r="I33" s="86"/>
      <c r="J33" s="86"/>
      <c r="K33" s="86"/>
      <c r="L33" s="86"/>
      <c r="M33" s="86"/>
      <c r="N33" s="87"/>
    </row>
    <row r="34" spans="1:16" ht="15.75" thickBot="1">
      <c r="B34" s="320"/>
      <c r="C34" s="89"/>
      <c r="D34" s="89"/>
      <c r="E34" s="89"/>
      <c r="F34" s="89"/>
      <c r="G34" s="89"/>
      <c r="H34" s="89"/>
      <c r="I34" s="90"/>
      <c r="J34" s="90"/>
      <c r="K34" s="89"/>
      <c r="L34" s="89"/>
      <c r="M34" s="89"/>
      <c r="N34" s="91"/>
    </row>
    <row r="35" spans="1:16">
      <c r="B35" s="636" t="s">
        <v>7</v>
      </c>
      <c r="C35" s="637"/>
      <c r="D35" s="637"/>
      <c r="E35" s="637"/>
      <c r="F35" s="637"/>
      <c r="G35" s="637"/>
      <c r="H35" s="638"/>
      <c r="I35" s="639" t="s">
        <v>42</v>
      </c>
      <c r="J35" s="640"/>
      <c r="K35" s="92" t="s">
        <v>43</v>
      </c>
      <c r="L35" s="641" t="s">
        <v>44</v>
      </c>
      <c r="M35" s="638"/>
      <c r="N35" s="93" t="s">
        <v>45</v>
      </c>
    </row>
    <row r="36" spans="1:16">
      <c r="A36" s="94"/>
      <c r="B36" s="621"/>
      <c r="C36" s="622"/>
      <c r="D36" s="622"/>
      <c r="E36" s="622"/>
      <c r="F36" s="622"/>
      <c r="G36" s="622"/>
      <c r="H36" s="623"/>
      <c r="I36" s="304"/>
      <c r="J36" s="307"/>
      <c r="K36" s="319"/>
      <c r="L36" s="318"/>
      <c r="M36" s="471"/>
      <c r="N36" s="316"/>
      <c r="P36" s="176"/>
    </row>
    <row r="37" spans="1:16">
      <c r="A37" s="94"/>
      <c r="B37" s="621"/>
      <c r="C37" s="622"/>
      <c r="D37" s="622"/>
      <c r="E37" s="622"/>
      <c r="F37" s="622"/>
      <c r="G37" s="622"/>
      <c r="H37" s="623"/>
      <c r="I37" s="369"/>
      <c r="J37" s="370"/>
      <c r="K37" s="319"/>
      <c r="L37" s="470"/>
      <c r="M37" s="471"/>
      <c r="N37" s="316"/>
      <c r="P37" s="231"/>
    </row>
    <row r="38" spans="1:16">
      <c r="A38" s="94"/>
      <c r="B38" s="621"/>
      <c r="C38" s="622"/>
      <c r="D38" s="622"/>
      <c r="E38" s="622"/>
      <c r="F38" s="622"/>
      <c r="G38" s="622"/>
      <c r="H38" s="623"/>
      <c r="I38" s="371"/>
      <c r="J38" s="372"/>
      <c r="K38" s="319"/>
      <c r="L38" s="373"/>
      <c r="M38" s="374"/>
      <c r="N38" s="316"/>
      <c r="P38" s="176"/>
    </row>
    <row r="39" spans="1:16">
      <c r="B39" s="621"/>
      <c r="C39" s="622"/>
      <c r="D39" s="622"/>
      <c r="E39" s="622"/>
      <c r="F39" s="622"/>
      <c r="G39" s="622"/>
      <c r="H39" s="623"/>
      <c r="I39" s="108"/>
      <c r="J39" s="109"/>
      <c r="K39" s="319"/>
      <c r="L39" s="312"/>
      <c r="M39" s="471"/>
      <c r="N39" s="316"/>
      <c r="P39" s="176"/>
    </row>
    <row r="40" spans="1:16">
      <c r="B40" s="467"/>
      <c r="C40" s="468"/>
      <c r="D40" s="468"/>
      <c r="E40" s="468"/>
      <c r="F40" s="472"/>
      <c r="G40" s="472"/>
      <c r="H40" s="114"/>
      <c r="I40" s="108"/>
      <c r="J40" s="109"/>
      <c r="K40" s="319"/>
      <c r="L40" s="312"/>
      <c r="M40" s="311"/>
      <c r="N40" s="315"/>
      <c r="P40" s="231"/>
    </row>
    <row r="41" spans="1:16">
      <c r="B41" s="651" t="s">
        <v>48</v>
      </c>
      <c r="C41" s="652"/>
      <c r="D41" s="652"/>
      <c r="E41" s="117"/>
      <c r="F41" s="118"/>
      <c r="G41" s="118"/>
      <c r="H41" s="119"/>
      <c r="I41" s="108"/>
      <c r="J41" s="109"/>
      <c r="K41" s="292"/>
      <c r="L41" s="312"/>
      <c r="M41" s="366">
        <v>0.05</v>
      </c>
      <c r="N41" s="310">
        <f>N77*M41</f>
        <v>341.19411250000002</v>
      </c>
      <c r="P41" s="176"/>
    </row>
    <row r="42" spans="1:16" ht="15.75" thickBot="1">
      <c r="B42" s="621"/>
      <c r="C42" s="622"/>
      <c r="D42" s="622"/>
      <c r="E42" s="622"/>
      <c r="F42" s="622"/>
      <c r="G42" s="622"/>
      <c r="H42" s="623"/>
      <c r="I42" s="653"/>
      <c r="J42" s="654"/>
      <c r="K42" s="122"/>
      <c r="L42" s="655"/>
      <c r="M42" s="656"/>
      <c r="N42" s="123"/>
    </row>
    <row r="43" spans="1:16" ht="15.75" thickBot="1">
      <c r="B43" s="657" t="s">
        <v>49</v>
      </c>
      <c r="C43" s="658"/>
      <c r="D43" s="658"/>
      <c r="E43" s="658"/>
      <c r="F43" s="658"/>
      <c r="G43" s="658"/>
      <c r="H43" s="658"/>
      <c r="I43" s="658"/>
      <c r="J43" s="658"/>
      <c r="K43" s="658"/>
      <c r="L43" s="658"/>
      <c r="M43" s="659"/>
      <c r="N43" s="364">
        <f>SUM(N36:N42)</f>
        <v>341.19411250000002</v>
      </c>
    </row>
    <row r="44" spans="1:16">
      <c r="B44" s="309"/>
      <c r="C44" s="126"/>
      <c r="D44" s="126"/>
      <c r="E44" s="126"/>
      <c r="F44" s="126"/>
      <c r="G44" s="126"/>
      <c r="H44" s="126"/>
      <c r="I44" s="126"/>
      <c r="J44" s="126"/>
      <c r="K44" s="126"/>
      <c r="L44" s="126"/>
      <c r="M44" s="126"/>
      <c r="N44" s="127"/>
    </row>
    <row r="45" spans="1:16">
      <c r="B45" s="128" t="s">
        <v>50</v>
      </c>
      <c r="C45" s="129"/>
      <c r="D45" s="129"/>
      <c r="E45" s="129"/>
      <c r="F45" s="129"/>
      <c r="G45" s="129"/>
      <c r="H45" s="129"/>
      <c r="I45" s="129"/>
      <c r="J45" s="129"/>
      <c r="K45" s="129"/>
      <c r="L45" s="129"/>
      <c r="M45" s="129"/>
      <c r="N45" s="130"/>
    </row>
    <row r="46" spans="1:16" ht="15.75" thickBot="1">
      <c r="B46" s="131"/>
      <c r="C46" s="90"/>
      <c r="D46" s="90"/>
      <c r="E46" s="90"/>
      <c r="F46" s="90"/>
      <c r="G46" s="90"/>
      <c r="H46" s="90"/>
      <c r="I46" s="90"/>
      <c r="J46" s="89"/>
      <c r="K46" s="89"/>
      <c r="L46" s="89"/>
      <c r="M46" s="89"/>
      <c r="N46" s="91"/>
    </row>
    <row r="47" spans="1:16">
      <c r="B47" s="642" t="s">
        <v>7</v>
      </c>
      <c r="C47" s="643"/>
      <c r="D47" s="643"/>
      <c r="E47" s="643"/>
      <c r="F47" s="643"/>
      <c r="G47" s="643"/>
      <c r="H47" s="643"/>
      <c r="I47" s="644"/>
      <c r="J47" s="466" t="s">
        <v>8</v>
      </c>
      <c r="K47" s="133" t="s">
        <v>9</v>
      </c>
      <c r="L47" s="645" t="s">
        <v>51</v>
      </c>
      <c r="M47" s="644"/>
      <c r="N47" s="134" t="s">
        <v>45</v>
      </c>
    </row>
    <row r="48" spans="1:16">
      <c r="A48" s="135" t="s">
        <v>193</v>
      </c>
      <c r="B48" s="136" t="str">
        <f>VLOOKUP(A48,[52]MATERIALES!A5:D373,3,FALSE)</f>
        <v>Gravilla</v>
      </c>
      <c r="C48" s="308"/>
      <c r="D48" s="308"/>
      <c r="E48" s="308"/>
      <c r="F48" s="308"/>
      <c r="G48" s="308"/>
      <c r="H48" s="308"/>
      <c r="I48" s="307"/>
      <c r="J48" s="306" t="str">
        <f>VLOOKUP(A48,[52]MATERIALES!A4:D640,2,FALSE)</f>
        <v>m3</v>
      </c>
      <c r="K48" s="305">
        <v>1.3</v>
      </c>
      <c r="L48" s="304"/>
      <c r="M48" s="367">
        <f>VLOOKUP(A48,[52]MATERIALES!A5:D396,4,FALSE)</f>
        <v>38166.974090284522</v>
      </c>
      <c r="N48" s="316">
        <f>K48*M48</f>
        <v>49617.066317369878</v>
      </c>
    </row>
    <row r="49" spans="1:14">
      <c r="A49" s="135"/>
      <c r="B49" s="136"/>
      <c r="C49" s="375"/>
      <c r="D49" s="375"/>
      <c r="E49" s="375"/>
      <c r="F49" s="375"/>
      <c r="G49" s="375"/>
      <c r="H49" s="375"/>
      <c r="I49" s="375"/>
      <c r="J49" s="480"/>
      <c r="K49" s="376"/>
      <c r="L49" s="369"/>
      <c r="M49" s="367"/>
      <c r="N49" s="316"/>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row>
    <row r="55" spans="1:14" ht="15.75" thickBot="1">
      <c r="B55" s="657" t="s">
        <v>49</v>
      </c>
      <c r="C55" s="658"/>
      <c r="D55" s="658"/>
      <c r="E55" s="658"/>
      <c r="F55" s="658"/>
      <c r="G55" s="658"/>
      <c r="H55" s="658"/>
      <c r="I55" s="658"/>
      <c r="J55" s="658"/>
      <c r="K55" s="658"/>
      <c r="L55" s="658"/>
      <c r="M55" s="659"/>
      <c r="N55" s="364">
        <f>SUM(N48:N54)</f>
        <v>49617.066317369878</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184</v>
      </c>
      <c r="B60" s="5" t="str">
        <f>VLOOKUP(A60,[52]TRANSPORTE!A5:D117,3,FALSE)</f>
        <v>Transporte de material seleccionado para relleno</v>
      </c>
      <c r="C60" s="461"/>
      <c r="D60" s="461"/>
      <c r="E60" s="461"/>
      <c r="F60" s="461"/>
      <c r="G60" s="461"/>
      <c r="H60" s="480" t="s">
        <v>156</v>
      </c>
      <c r="I60" s="292">
        <v>1.3</v>
      </c>
      <c r="J60" s="300">
        <v>1</v>
      </c>
      <c r="K60" s="292">
        <f>I60*J60</f>
        <v>1.3</v>
      </c>
      <c r="L60" s="668">
        <f>VLOOKUP(A60,[52]TRANSPORTE!A5:D117,4,FALSE)</f>
        <v>710.90548834127685</v>
      </c>
      <c r="M60" s="669"/>
      <c r="N60" s="299">
        <f>K60*L60</f>
        <v>924.17713484365993</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924.17713484365993</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142</v>
      </c>
      <c r="B71" s="482" t="str">
        <f>VLOOKUP(A71,'[52]MANO DE OBRA'!A8:D68,3,FALSE)</f>
        <v>Obrero (3)</v>
      </c>
      <c r="C71" s="483"/>
      <c r="D71" s="483"/>
      <c r="E71" s="483"/>
      <c r="F71" s="483"/>
      <c r="G71" s="483"/>
      <c r="H71" s="483"/>
      <c r="I71" s="296">
        <f>K71/J71*100</f>
        <v>73771.7</v>
      </c>
      <c r="J71" s="295">
        <v>185</v>
      </c>
      <c r="K71" s="294">
        <f>VLOOKUP(A71,'[52]MANO DE OBRA'!A8:D99,4,FALSE)</f>
        <v>136477.64499999999</v>
      </c>
      <c r="L71" s="174"/>
      <c r="M71" s="432">
        <v>20</v>
      </c>
      <c r="N71" s="365">
        <f>K71/M71</f>
        <v>6823.8822499999997</v>
      </c>
      <c r="O71" s="176"/>
    </row>
    <row r="72" spans="1:15">
      <c r="A72" s="170"/>
      <c r="B72" s="482"/>
      <c r="C72" s="483"/>
      <c r="D72" s="483"/>
      <c r="E72" s="483"/>
      <c r="F72" s="483"/>
      <c r="G72" s="483"/>
      <c r="H72" s="483"/>
      <c r="I72" s="296"/>
      <c r="J72" s="295"/>
      <c r="K72" s="294"/>
      <c r="L72" s="174"/>
      <c r="M72" s="433"/>
      <c r="N72" s="365"/>
    </row>
    <row r="73" spans="1:15">
      <c r="B73" s="482"/>
      <c r="C73" s="483"/>
      <c r="D73" s="483"/>
      <c r="E73" s="483"/>
      <c r="F73" s="483"/>
      <c r="G73" s="483"/>
      <c r="H73" s="483"/>
      <c r="I73" s="292"/>
      <c r="J73" s="291"/>
      <c r="K73" s="290"/>
      <c r="L73" s="174"/>
      <c r="M73" s="289"/>
      <c r="N73" s="288"/>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30"/>
    </row>
    <row r="77" spans="1:15" ht="15.75" thickBot="1">
      <c r="B77" s="672" t="s">
        <v>49</v>
      </c>
      <c r="C77" s="660"/>
      <c r="D77" s="660"/>
      <c r="E77" s="660"/>
      <c r="F77" s="660"/>
      <c r="G77" s="660"/>
      <c r="H77" s="660"/>
      <c r="I77" s="660"/>
      <c r="J77" s="660"/>
      <c r="K77" s="660"/>
      <c r="L77" s="660"/>
      <c r="M77" s="661"/>
      <c r="N77" s="287">
        <f>SUM(N71:N76)</f>
        <v>6823.8822499999997</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57706.319814713541</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11541.263962942709</v>
      </c>
      <c r="M84" s="689"/>
      <c r="N84" s="430"/>
    </row>
    <row r="85" spans="1:14">
      <c r="B85" s="188" t="s">
        <v>77</v>
      </c>
      <c r="C85" s="189"/>
      <c r="D85" s="189"/>
      <c r="E85" s="189"/>
      <c r="F85" s="189"/>
      <c r="G85" s="189"/>
      <c r="H85" s="189"/>
      <c r="I85" s="429"/>
      <c r="J85" s="186"/>
      <c r="K85" s="284">
        <v>0.05</v>
      </c>
      <c r="L85" s="688">
        <f>N79*K85</f>
        <v>2885.3159907356771</v>
      </c>
      <c r="M85" s="689"/>
      <c r="N85" s="430"/>
    </row>
    <row r="86" spans="1:14" ht="15.75" thickBot="1">
      <c r="B86" s="190" t="s">
        <v>78</v>
      </c>
      <c r="C86" s="191"/>
      <c r="D86" s="191"/>
      <c r="E86" s="191"/>
      <c r="F86" s="191"/>
      <c r="G86" s="191"/>
      <c r="H86" s="191"/>
      <c r="I86" s="431"/>
      <c r="J86" s="193"/>
      <c r="K86" s="283">
        <v>0.05</v>
      </c>
      <c r="L86" s="690">
        <f>N79*K86</f>
        <v>2885.3159907356771</v>
      </c>
      <c r="M86" s="691"/>
      <c r="N86" s="430"/>
    </row>
    <row r="87" spans="1:14" ht="15.75" thickBot="1">
      <c r="B87" s="657" t="s">
        <v>49</v>
      </c>
      <c r="C87" s="658"/>
      <c r="D87" s="658"/>
      <c r="E87" s="658"/>
      <c r="F87" s="658"/>
      <c r="G87" s="658"/>
      <c r="H87" s="658"/>
      <c r="I87" s="658"/>
      <c r="J87" s="658"/>
      <c r="K87" s="658"/>
      <c r="L87" s="658"/>
      <c r="M87" s="659"/>
      <c r="N87" s="194">
        <f>L84+L85+L86</f>
        <v>17311.895944414064</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75018</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6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6065"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6"/>
  <sheetViews>
    <sheetView topLeftCell="F71" zoomScale="70" zoomScaleNormal="70" workbookViewId="0">
      <selection activeCell="N96" sqref="N96"/>
    </sheetView>
  </sheetViews>
  <sheetFormatPr baseColWidth="10" defaultRowHeight="15"/>
  <cols>
    <col min="1" max="1" width="10.42578125" style="19" bestFit="1" customWidth="1"/>
    <col min="2" max="2" width="17" style="19" customWidth="1"/>
    <col min="3" max="5" width="11.42578125" style="19"/>
    <col min="6" max="6" width="16" style="19" customWidth="1"/>
    <col min="7" max="8" width="11.42578125" style="19"/>
    <col min="9" max="9" width="13.140625" style="19" bestFit="1" customWidth="1"/>
    <col min="10" max="10" width="15.5703125" style="19" customWidth="1"/>
    <col min="11" max="11" width="17.5703125" style="19" bestFit="1" customWidth="1"/>
    <col min="12" max="12" width="11.42578125" style="19"/>
    <col min="13" max="13" width="13.85546875" style="19" bestFit="1" customWidth="1"/>
    <col min="14" max="14" width="17.42578125" style="19" customWidth="1"/>
    <col min="15" max="15" width="12" style="19" bestFit="1" customWidth="1"/>
    <col min="16" max="16384" width="11.42578125" style="19"/>
  </cols>
  <sheetData>
    <row r="1" spans="2:14" ht="24.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thickBo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250</v>
      </c>
      <c r="C31" s="212" t="s">
        <v>251</v>
      </c>
      <c r="D31" s="213"/>
      <c r="E31" s="213"/>
      <c r="F31" s="213"/>
      <c r="G31" s="213"/>
      <c r="H31" s="213"/>
      <c r="I31" s="213"/>
      <c r="J31" s="213"/>
      <c r="K31" s="368"/>
      <c r="L31" s="321" t="s">
        <v>220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252</v>
      </c>
      <c r="B36" s="621" t="str">
        <f>VLOOKUP(A36,[52]EQUIPOS!A6:D154,3,FALSE)</f>
        <v>Camisa para Pilote D=1.20m</v>
      </c>
      <c r="C36" s="622"/>
      <c r="D36" s="622"/>
      <c r="E36" s="622"/>
      <c r="F36" s="622"/>
      <c r="G36" s="622"/>
      <c r="H36" s="623"/>
      <c r="I36" s="304"/>
      <c r="J36" s="307"/>
      <c r="K36" s="319">
        <f>VLOOKUP(A36,[52]EQUIPOS!A6:D163,4,FALSE)</f>
        <v>22915.152435131917</v>
      </c>
      <c r="L36" s="318"/>
      <c r="M36" s="317">
        <v>1</v>
      </c>
      <c r="N36" s="316">
        <f t="shared" ref="N36:N42" si="0">K36/M36</f>
        <v>22915.152435131917</v>
      </c>
    </row>
    <row r="37" spans="1:14">
      <c r="A37" s="94" t="s">
        <v>253</v>
      </c>
      <c r="B37" s="621" t="str">
        <f>VLOOKUP(A37,[52]EQUIPOS!A7:D154,3,FALSE)</f>
        <v>Equipo de Soldadura</v>
      </c>
      <c r="C37" s="622"/>
      <c r="D37" s="622"/>
      <c r="E37" s="622"/>
      <c r="F37" s="622"/>
      <c r="G37" s="622"/>
      <c r="H37" s="623"/>
      <c r="I37" s="369"/>
      <c r="J37" s="370"/>
      <c r="K37" s="319">
        <f>VLOOKUP(A37,[52]EQUIPOS!A7:D164,4,FALSE)</f>
        <v>6165.5917935804855</v>
      </c>
      <c r="L37" s="470"/>
      <c r="M37" s="471">
        <v>1</v>
      </c>
      <c r="N37" s="316">
        <f t="shared" si="0"/>
        <v>6165.5917935804855</v>
      </c>
    </row>
    <row r="38" spans="1:14">
      <c r="A38" s="94" t="s">
        <v>254</v>
      </c>
      <c r="B38" s="621" t="str">
        <f>VLOOKUP(A38,[52]EQUIPOS!A8:D154,3,FALSE)</f>
        <v>Grúa con torre capacidad 1 ton en la punta.</v>
      </c>
      <c r="C38" s="622"/>
      <c r="D38" s="622"/>
      <c r="E38" s="622"/>
      <c r="F38" s="622"/>
      <c r="G38" s="622"/>
      <c r="H38" s="623"/>
      <c r="I38" s="369"/>
      <c r="J38" s="370"/>
      <c r="K38" s="407">
        <f>VLOOKUP(A38,[52]EQUIPOS!A8:D165,4,FALSE)</f>
        <v>169812.5694612333</v>
      </c>
      <c r="L38" s="470"/>
      <c r="M38" s="471">
        <v>2.5</v>
      </c>
      <c r="N38" s="316">
        <f t="shared" si="0"/>
        <v>67925.027784493315</v>
      </c>
    </row>
    <row r="39" spans="1:14">
      <c r="A39" s="94" t="s">
        <v>255</v>
      </c>
      <c r="B39" s="621" t="str">
        <f>VLOOKUP(A39,[52]EQUIPOS!A9:D154,3,FALSE)</f>
        <v>Motobomba de concreto</v>
      </c>
      <c r="C39" s="622"/>
      <c r="D39" s="622"/>
      <c r="E39" s="622"/>
      <c r="F39" s="622"/>
      <c r="G39" s="622"/>
      <c r="H39" s="623"/>
      <c r="I39" s="369"/>
      <c r="J39" s="370"/>
      <c r="K39" s="407">
        <f>VLOOKUP(A39,[52]EQUIPOS!A9:D166,4,FALSE)</f>
        <v>73848.953143737352</v>
      </c>
      <c r="L39" s="470"/>
      <c r="M39" s="471">
        <v>2.5499800000000001</v>
      </c>
      <c r="N39" s="316">
        <f t="shared" si="0"/>
        <v>28960.600923825812</v>
      </c>
    </row>
    <row r="40" spans="1:14">
      <c r="A40" s="94" t="s">
        <v>256</v>
      </c>
      <c r="B40" s="621" t="str">
        <f>VLOOKUP(A40,[52]EQUIPOS!A10:D154,3,FALSE)</f>
        <v>Pala auxiliar de piloteadora</v>
      </c>
      <c r="C40" s="622"/>
      <c r="D40" s="622"/>
      <c r="E40" s="622"/>
      <c r="F40" s="622"/>
      <c r="G40" s="622"/>
      <c r="H40" s="623"/>
      <c r="I40" s="369"/>
      <c r="J40" s="370"/>
      <c r="K40" s="407">
        <f>VLOOKUP(A40,[52]EQUIPOS!A10:D167,4,FALSE)</f>
        <v>421312.5</v>
      </c>
      <c r="L40" s="470"/>
      <c r="M40" s="471">
        <v>2.5</v>
      </c>
      <c r="N40" s="316">
        <f t="shared" si="0"/>
        <v>168525</v>
      </c>
    </row>
    <row r="41" spans="1:14">
      <c r="A41" s="94" t="s">
        <v>257</v>
      </c>
      <c r="B41" s="621" t="str">
        <f>VLOOKUP(A41,[52]EQUIPOS!A6:D154,3,FALSE)</f>
        <v>Piloteadora potencia 250KW, RPM 1800, fuerza elevadora 200KN</v>
      </c>
      <c r="C41" s="622"/>
      <c r="D41" s="622"/>
      <c r="E41" s="622"/>
      <c r="F41" s="622"/>
      <c r="G41" s="622"/>
      <c r="H41" s="623"/>
      <c r="I41" s="369"/>
      <c r="J41" s="370"/>
      <c r="K41" s="407">
        <f>VLOOKUP(A41,[52]EQUIPOS!A6:D154,4,FALSE)</f>
        <v>510351.26737145631</v>
      </c>
      <c r="L41" s="470"/>
      <c r="M41" s="471">
        <v>1</v>
      </c>
      <c r="N41" s="316">
        <f t="shared" si="0"/>
        <v>510351.26737145631</v>
      </c>
    </row>
    <row r="42" spans="1:14">
      <c r="A42" s="94" t="s">
        <v>258</v>
      </c>
      <c r="B42" s="621" t="str">
        <f>VLOOKUP(A42,[52]EQUIPOS!A12:D156,3,FALSE)</f>
        <v>Retroexcavadora A25C</v>
      </c>
      <c r="C42" s="622"/>
      <c r="D42" s="622"/>
      <c r="E42" s="622"/>
      <c r="F42" s="622"/>
      <c r="G42" s="622"/>
      <c r="H42" s="623"/>
      <c r="I42" s="371"/>
      <c r="J42" s="372"/>
      <c r="K42" s="407">
        <f>VLOOKUP(A42,[52]EQUIPOS!A12:D169,4,FALSE)</f>
        <v>151672.5</v>
      </c>
      <c r="L42" s="373"/>
      <c r="M42" s="374">
        <v>2.5</v>
      </c>
      <c r="N42" s="316">
        <f t="shared" si="0"/>
        <v>60669</v>
      </c>
    </row>
    <row r="43" spans="1:14">
      <c r="B43" s="621"/>
      <c r="C43" s="622"/>
      <c r="D43" s="622"/>
      <c r="E43" s="622"/>
      <c r="F43" s="622"/>
      <c r="G43" s="622"/>
      <c r="H43" s="623"/>
      <c r="I43" s="108"/>
      <c r="J43" s="109"/>
      <c r="K43" s="407"/>
      <c r="L43" s="312"/>
      <c r="M43" s="311"/>
      <c r="N43" s="316"/>
    </row>
    <row r="44" spans="1:14">
      <c r="B44" s="467"/>
      <c r="C44" s="468"/>
      <c r="D44" s="468"/>
      <c r="E44" s="468"/>
      <c r="F44" s="472"/>
      <c r="G44" s="472"/>
      <c r="H44" s="114"/>
      <c r="I44" s="108"/>
      <c r="J44" s="109"/>
      <c r="K44" s="407"/>
      <c r="L44" s="312"/>
      <c r="M44" s="311"/>
      <c r="N44" s="315"/>
    </row>
    <row r="45" spans="1:14">
      <c r="B45" s="651" t="s">
        <v>48</v>
      </c>
      <c r="C45" s="652"/>
      <c r="D45" s="652"/>
      <c r="E45" s="117"/>
      <c r="F45" s="118"/>
      <c r="G45" s="118"/>
      <c r="H45" s="119"/>
      <c r="I45" s="108"/>
      <c r="J45" s="109"/>
      <c r="K45" s="292"/>
      <c r="L45" s="312"/>
      <c r="M45" s="366">
        <v>0.1</v>
      </c>
      <c r="N45" s="310">
        <f>N83*M45</f>
        <v>7582.091388888889</v>
      </c>
    </row>
    <row r="46" spans="1:14" ht="15.75" thickBot="1">
      <c r="B46" s="621"/>
      <c r="C46" s="622"/>
      <c r="D46" s="622"/>
      <c r="E46" s="622"/>
      <c r="F46" s="622"/>
      <c r="G46" s="622"/>
      <c r="H46" s="623"/>
      <c r="I46" s="653"/>
      <c r="J46" s="654"/>
      <c r="K46" s="122"/>
      <c r="L46" s="655"/>
      <c r="M46" s="656"/>
      <c r="N46" s="123"/>
    </row>
    <row r="47" spans="1:14" ht="15.75" thickBot="1">
      <c r="B47" s="657" t="s">
        <v>49</v>
      </c>
      <c r="C47" s="658"/>
      <c r="D47" s="658"/>
      <c r="E47" s="658"/>
      <c r="F47" s="658"/>
      <c r="G47" s="658"/>
      <c r="H47" s="658"/>
      <c r="I47" s="658"/>
      <c r="J47" s="658"/>
      <c r="K47" s="658"/>
      <c r="L47" s="658"/>
      <c r="M47" s="659"/>
      <c r="N47" s="364">
        <f>SUM(N36:N46)</f>
        <v>873093.73169737682</v>
      </c>
    </row>
    <row r="48" spans="1:14">
      <c r="B48" s="309"/>
      <c r="C48" s="126"/>
      <c r="D48" s="126"/>
      <c r="E48" s="126"/>
      <c r="F48" s="126"/>
      <c r="G48" s="126"/>
      <c r="H48" s="126"/>
      <c r="I48" s="126"/>
      <c r="J48" s="126"/>
      <c r="K48" s="126"/>
      <c r="L48" s="126"/>
      <c r="M48" s="126"/>
      <c r="N48" s="127"/>
    </row>
    <row r="49" spans="1:14">
      <c r="B49" s="128" t="s">
        <v>50</v>
      </c>
      <c r="C49" s="129"/>
      <c r="D49" s="129"/>
      <c r="E49" s="129"/>
      <c r="F49" s="129"/>
      <c r="G49" s="129"/>
      <c r="H49" s="129"/>
      <c r="I49" s="129"/>
      <c r="J49" s="129"/>
      <c r="K49" s="129"/>
      <c r="L49" s="129"/>
      <c r="M49" s="129"/>
      <c r="N49" s="130"/>
    </row>
    <row r="50" spans="1:14" ht="15.75" thickBot="1">
      <c r="B50" s="131"/>
      <c r="C50" s="90"/>
      <c r="D50" s="90"/>
      <c r="E50" s="90"/>
      <c r="F50" s="90"/>
      <c r="G50" s="90"/>
      <c r="H50" s="90"/>
      <c r="I50" s="90"/>
      <c r="J50" s="89"/>
      <c r="K50" s="89"/>
      <c r="L50" s="89"/>
      <c r="M50" s="89"/>
      <c r="N50" s="91"/>
    </row>
    <row r="51" spans="1:14">
      <c r="B51" s="642" t="s">
        <v>7</v>
      </c>
      <c r="C51" s="643"/>
      <c r="D51" s="643"/>
      <c r="E51" s="643"/>
      <c r="F51" s="643"/>
      <c r="G51" s="643"/>
      <c r="H51" s="643"/>
      <c r="I51" s="644"/>
      <c r="J51" s="466" t="s">
        <v>8</v>
      </c>
      <c r="K51" s="133" t="s">
        <v>9</v>
      </c>
      <c r="L51" s="645" t="s">
        <v>51</v>
      </c>
      <c r="M51" s="644"/>
      <c r="N51" s="134" t="s">
        <v>45</v>
      </c>
    </row>
    <row r="52" spans="1:14">
      <c r="A52" s="135" t="s">
        <v>259</v>
      </c>
      <c r="B52" s="136" t="str">
        <f>VLOOKUP(A52,[52]MATERIALES!A5:D373,3,FALSE)</f>
        <v>Bentonita</v>
      </c>
      <c r="C52" s="308"/>
      <c r="D52" s="308"/>
      <c r="E52" s="308"/>
      <c r="F52" s="308"/>
      <c r="G52" s="308"/>
      <c r="H52" s="308"/>
      <c r="I52" s="308"/>
      <c r="J52" s="480" t="str">
        <f>VLOOKUP(A52,[52]MATERIALES!A6:D644,2,FALSE)</f>
        <v>kg</v>
      </c>
      <c r="K52" s="305">
        <v>2.355</v>
      </c>
      <c r="L52" s="304"/>
      <c r="M52" s="367">
        <f>VLOOKUP(A52,[52]MATERIALES!A5:D396,4,FALSE)</f>
        <v>8569.0499999999993</v>
      </c>
      <c r="N52" s="316">
        <f>K52*M52</f>
        <v>20180.112749999997</v>
      </c>
    </row>
    <row r="53" spans="1:14">
      <c r="A53" s="135" t="s">
        <v>121</v>
      </c>
      <c r="B53" s="136" t="str">
        <f>VLOOKUP(A53,[52]MATERIALES!A6:D373,3,FALSE)</f>
        <v>Acero PDR-60</v>
      </c>
      <c r="C53" s="375"/>
      <c r="D53" s="375"/>
      <c r="E53" s="375"/>
      <c r="F53" s="375"/>
      <c r="G53" s="375"/>
      <c r="H53" s="375"/>
      <c r="I53" s="375"/>
      <c r="J53" s="481" t="str">
        <f>VLOOKUP(A53,[52]MATERIALES!A7:D645,2,FALSE)</f>
        <v>kg</v>
      </c>
      <c r="K53" s="376">
        <v>123.70021073509811</v>
      </c>
      <c r="L53" s="369"/>
      <c r="M53" s="367">
        <f>VLOOKUP(A53,[52]MATERIALES!A6:D397,4,FALSE)</f>
        <v>3595.2</v>
      </c>
      <c r="N53" s="316">
        <f>K53*M53</f>
        <v>444726.99763482471</v>
      </c>
    </row>
    <row r="54" spans="1:14">
      <c r="A54" s="135" t="s">
        <v>100</v>
      </c>
      <c r="B54" s="136" t="str">
        <f>VLOOKUP(A54,[52]MATERIALES!A6:D373,3,FALSE)</f>
        <v>Concreto Resistencia  28 (Mpa)</v>
      </c>
      <c r="C54" s="375"/>
      <c r="D54" s="375"/>
      <c r="E54" s="375"/>
      <c r="F54" s="375"/>
      <c r="G54" s="375"/>
      <c r="H54" s="375"/>
      <c r="I54" s="375"/>
      <c r="J54" s="481" t="str">
        <f>VLOOKUP(A54,[52]MATERIALES!A8:D646,2,FALSE)</f>
        <v>m3</v>
      </c>
      <c r="K54" s="376">
        <v>0.82466807156732069</v>
      </c>
      <c r="L54" s="369"/>
      <c r="M54" s="367">
        <f>VLOOKUP(A54,[52]MATERIALES!A6:D398,4,FALSE)</f>
        <v>420267.71848076535</v>
      </c>
      <c r="N54" s="316">
        <f>K54*M54</f>
        <v>346581.36894153041</v>
      </c>
    </row>
    <row r="55" spans="1:14">
      <c r="A55" s="135"/>
      <c r="B55" s="136"/>
      <c r="C55" s="375"/>
      <c r="D55" s="375"/>
      <c r="E55" s="375"/>
      <c r="F55" s="375"/>
      <c r="G55" s="375"/>
      <c r="H55" s="375"/>
      <c r="I55" s="375"/>
      <c r="J55" s="480"/>
      <c r="K55" s="376"/>
      <c r="L55" s="369"/>
      <c r="M55" s="367"/>
      <c r="N55" s="316"/>
    </row>
    <row r="56" spans="1:14">
      <c r="A56" s="135"/>
      <c r="B56" s="136"/>
      <c r="C56" s="375"/>
      <c r="D56" s="375"/>
      <c r="E56" s="375"/>
      <c r="F56" s="375"/>
      <c r="G56" s="375"/>
      <c r="H56" s="375"/>
      <c r="I56" s="375"/>
      <c r="J56" s="480"/>
      <c r="K56" s="376"/>
      <c r="L56" s="369"/>
      <c r="M56" s="367"/>
      <c r="N56" s="316"/>
    </row>
    <row r="57" spans="1:14">
      <c r="A57" s="135"/>
      <c r="B57" s="136"/>
      <c r="C57" s="375"/>
      <c r="D57" s="375"/>
      <c r="E57" s="375"/>
      <c r="F57" s="375"/>
      <c r="G57" s="375"/>
      <c r="H57" s="375"/>
      <c r="I57" s="375"/>
      <c r="J57" s="480"/>
      <c r="K57" s="376"/>
      <c r="L57" s="369"/>
      <c r="M57" s="367"/>
      <c r="N57" s="316"/>
    </row>
    <row r="58" spans="1:14" ht="15.75" thickBot="1">
      <c r="B58" s="136"/>
      <c r="C58" s="464"/>
      <c r="D58" s="464"/>
      <c r="E58" s="464"/>
      <c r="F58" s="464"/>
      <c r="G58" s="464"/>
      <c r="H58" s="464"/>
      <c r="I58" s="464"/>
      <c r="J58" s="465"/>
      <c r="K58" s="146"/>
      <c r="L58" s="147"/>
      <c r="M58" s="367"/>
      <c r="N58" s="316"/>
    </row>
    <row r="59" spans="1:14" ht="15.75" thickBot="1">
      <c r="B59" s="657" t="s">
        <v>49</v>
      </c>
      <c r="C59" s="658"/>
      <c r="D59" s="658"/>
      <c r="E59" s="658"/>
      <c r="F59" s="658"/>
      <c r="G59" s="658"/>
      <c r="H59" s="658"/>
      <c r="I59" s="658"/>
      <c r="J59" s="658"/>
      <c r="K59" s="658"/>
      <c r="L59" s="658"/>
      <c r="M59" s="659"/>
      <c r="N59" s="364">
        <f>SUM(N52:N58)</f>
        <v>811488.47932635504</v>
      </c>
    </row>
    <row r="60" spans="1:14">
      <c r="B60" s="148"/>
      <c r="C60" s="126"/>
      <c r="D60" s="126"/>
      <c r="E60" s="126"/>
      <c r="F60" s="126"/>
      <c r="G60" s="126"/>
      <c r="H60" s="126"/>
      <c r="I60" s="126"/>
      <c r="J60" s="126"/>
      <c r="K60" s="126"/>
      <c r="L60" s="126"/>
      <c r="M60" s="126"/>
      <c r="N60" s="127"/>
    </row>
    <row r="61" spans="1:14">
      <c r="B61" s="128" t="s">
        <v>56</v>
      </c>
      <c r="C61" s="129"/>
      <c r="D61" s="129"/>
      <c r="E61" s="129"/>
      <c r="F61" s="129"/>
      <c r="G61" s="129"/>
      <c r="H61" s="129"/>
      <c r="I61" s="129"/>
      <c r="J61" s="129"/>
      <c r="K61" s="129"/>
      <c r="L61" s="129"/>
      <c r="M61" s="129"/>
      <c r="N61" s="130"/>
    </row>
    <row r="62" spans="1:14" ht="15.75" thickBot="1">
      <c r="B62" s="149"/>
      <c r="C62" s="89"/>
      <c r="D62" s="89"/>
      <c r="E62" s="89"/>
      <c r="F62" s="89"/>
      <c r="G62" s="89"/>
      <c r="H62" s="89"/>
      <c r="I62" s="89"/>
      <c r="J62" s="89"/>
      <c r="K62" s="89"/>
      <c r="L62" s="89"/>
      <c r="M62" s="89"/>
      <c r="N62" s="91"/>
    </row>
    <row r="63" spans="1:14" ht="25.5">
      <c r="B63" s="455" t="s">
        <v>57</v>
      </c>
      <c r="C63" s="456"/>
      <c r="D63" s="456"/>
      <c r="E63" s="456"/>
      <c r="F63" s="456"/>
      <c r="G63" s="456"/>
      <c r="H63" s="152" t="s">
        <v>8</v>
      </c>
      <c r="I63" s="153" t="s">
        <v>58</v>
      </c>
      <c r="J63" s="154" t="s">
        <v>59</v>
      </c>
      <c r="K63" s="152" t="s">
        <v>60</v>
      </c>
      <c r="L63" s="666" t="s">
        <v>61</v>
      </c>
      <c r="M63" s="667"/>
      <c r="N63" s="155" t="s">
        <v>45</v>
      </c>
    </row>
    <row r="64" spans="1:14">
      <c r="A64" s="19" t="s">
        <v>155</v>
      </c>
      <c r="B64" s="5" t="str">
        <f>VLOOKUP(A64,[52]TRANSPORTE!A5:D117,3,FALSE)</f>
        <v>Transporte de material de excavación</v>
      </c>
      <c r="C64" s="461"/>
      <c r="D64" s="461"/>
      <c r="E64" s="461"/>
      <c r="F64" s="461"/>
      <c r="G64" s="461"/>
      <c r="H64" s="480" t="s">
        <v>156</v>
      </c>
      <c r="I64" s="292">
        <v>1.3</v>
      </c>
      <c r="J64" s="300">
        <v>1</v>
      </c>
      <c r="K64" s="292">
        <f>I64*J64</f>
        <v>1.3</v>
      </c>
      <c r="L64" s="668">
        <f>VLOOKUP(A64,[52]TRANSPORTE!A5:D117,4,FALSE)</f>
        <v>710.90548834127685</v>
      </c>
      <c r="M64" s="669"/>
      <c r="N64" s="299">
        <f>K64*L64</f>
        <v>924.17713484365993</v>
      </c>
    </row>
    <row r="65" spans="1:15">
      <c r="A65" s="19" t="s">
        <v>260</v>
      </c>
      <c r="B65" s="5" t="str">
        <f>VLOOKUP(A65,[52]TRANSPORTE!A6:D117,3,FALSE)</f>
        <v>Equipo de Transporte (Camiones Grúas</v>
      </c>
      <c r="C65" s="483"/>
      <c r="D65" s="483"/>
      <c r="E65" s="483"/>
      <c r="F65" s="483"/>
      <c r="G65" s="483"/>
      <c r="H65" s="480" t="s">
        <v>156</v>
      </c>
      <c r="I65" s="292">
        <v>0.05</v>
      </c>
      <c r="J65" s="300">
        <v>1</v>
      </c>
      <c r="K65" s="292">
        <f>I65*J65</f>
        <v>0.05</v>
      </c>
      <c r="L65" s="668">
        <f>VLOOKUP(A65,[52]TRANSPORTE!A6:D117,4,FALSE)</f>
        <v>54.738059526460454</v>
      </c>
      <c r="M65" s="669"/>
      <c r="N65" s="299">
        <f>K65*L65</f>
        <v>2.736902976323023</v>
      </c>
    </row>
    <row r="66" spans="1:15">
      <c r="B66" s="5"/>
      <c r="C66" s="483"/>
      <c r="D66" s="483"/>
      <c r="E66" s="483"/>
      <c r="F66" s="483"/>
      <c r="G66" s="483"/>
      <c r="H66" s="480"/>
      <c r="I66" s="292"/>
      <c r="J66" s="300"/>
      <c r="K66" s="292"/>
      <c r="L66" s="668"/>
      <c r="M66" s="669"/>
      <c r="N66" s="299"/>
    </row>
    <row r="67" spans="1:15">
      <c r="B67" s="5"/>
      <c r="C67" s="483"/>
      <c r="D67" s="483"/>
      <c r="E67" s="483"/>
      <c r="F67" s="483"/>
      <c r="G67" s="483"/>
      <c r="H67" s="480"/>
      <c r="I67" s="292"/>
      <c r="J67" s="300"/>
      <c r="K67" s="292"/>
      <c r="L67" s="668"/>
      <c r="M67" s="669"/>
      <c r="N67" s="299"/>
    </row>
    <row r="68" spans="1:15">
      <c r="B68" s="5"/>
      <c r="C68" s="483"/>
      <c r="D68" s="483"/>
      <c r="E68" s="483"/>
      <c r="F68" s="483"/>
      <c r="G68" s="483"/>
      <c r="H68" s="484"/>
      <c r="I68" s="292"/>
      <c r="J68" s="292"/>
      <c r="K68" s="292"/>
      <c r="L68" s="485"/>
      <c r="M68" s="486"/>
      <c r="N68" s="298"/>
    </row>
    <row r="69" spans="1:15" ht="15.75" thickBot="1">
      <c r="B69" s="463"/>
      <c r="C69" s="464"/>
      <c r="D69" s="464"/>
      <c r="E69" s="464"/>
      <c r="F69" s="464"/>
      <c r="G69" s="464"/>
      <c r="H69" s="166"/>
      <c r="I69" s="146"/>
      <c r="J69" s="146"/>
      <c r="K69" s="146"/>
      <c r="L69" s="670"/>
      <c r="M69" s="671"/>
      <c r="N69" s="230"/>
    </row>
    <row r="70" spans="1:15" ht="15.75" thickBot="1">
      <c r="B70" s="672" t="s">
        <v>49</v>
      </c>
      <c r="C70" s="660"/>
      <c r="D70" s="660"/>
      <c r="E70" s="660"/>
      <c r="F70" s="660"/>
      <c r="G70" s="660"/>
      <c r="H70" s="660"/>
      <c r="I70" s="660"/>
      <c r="J70" s="660"/>
      <c r="K70" s="660"/>
      <c r="L70" s="660"/>
      <c r="M70" s="661"/>
      <c r="N70" s="168">
        <f>N64+N65+N66+N67+N68</f>
        <v>926.91403781998292</v>
      </c>
    </row>
    <row r="71" spans="1:15">
      <c r="B71" s="148"/>
      <c r="C71" s="126"/>
      <c r="D71" s="126"/>
      <c r="E71" s="126"/>
      <c r="F71" s="126"/>
      <c r="G71" s="126"/>
      <c r="H71" s="126"/>
      <c r="I71" s="126"/>
      <c r="J71" s="126"/>
      <c r="K71" s="126"/>
      <c r="L71" s="126"/>
      <c r="M71" s="126"/>
      <c r="N71" s="127"/>
    </row>
    <row r="72" spans="1:15">
      <c r="B72" s="128" t="s">
        <v>64</v>
      </c>
      <c r="C72" s="129"/>
      <c r="D72" s="129"/>
      <c r="E72" s="129"/>
      <c r="F72" s="129"/>
      <c r="G72" s="129"/>
      <c r="H72" s="129"/>
      <c r="I72" s="129"/>
      <c r="J72" s="129"/>
      <c r="K72" s="129"/>
      <c r="L72" s="129"/>
      <c r="M72" s="129"/>
      <c r="N72" s="130"/>
    </row>
    <row r="73" spans="1:15" ht="15.75" thickBot="1">
      <c r="B73" s="149"/>
      <c r="C73" s="89"/>
      <c r="D73" s="89"/>
      <c r="E73" s="89"/>
      <c r="F73" s="89"/>
      <c r="G73" s="89"/>
      <c r="H73" s="89"/>
      <c r="I73" s="89"/>
      <c r="J73" s="89"/>
      <c r="K73" s="89"/>
      <c r="L73" s="89"/>
      <c r="M73" s="89"/>
      <c r="N73" s="91"/>
    </row>
    <row r="74" spans="1:15" ht="25.5">
      <c r="B74" s="673" t="s">
        <v>65</v>
      </c>
      <c r="C74" s="674"/>
      <c r="D74" s="674"/>
      <c r="E74" s="674"/>
      <c r="F74" s="674"/>
      <c r="G74" s="674"/>
      <c r="H74" s="674"/>
      <c r="I74" s="152" t="s">
        <v>66</v>
      </c>
      <c r="J74" s="154" t="s">
        <v>67</v>
      </c>
      <c r="K74" s="153" t="s">
        <v>68</v>
      </c>
      <c r="L74" s="675" t="s">
        <v>44</v>
      </c>
      <c r="M74" s="710"/>
      <c r="N74" s="169" t="s">
        <v>45</v>
      </c>
    </row>
    <row r="75" spans="1:15">
      <c r="B75" s="238" t="s">
        <v>261</v>
      </c>
      <c r="C75" s="239"/>
      <c r="D75" s="239"/>
      <c r="E75" s="239"/>
      <c r="F75" s="239"/>
      <c r="G75" s="239"/>
      <c r="H75" s="239"/>
      <c r="I75" s="240"/>
      <c r="J75" s="241"/>
      <c r="K75" s="242"/>
      <c r="L75" s="243"/>
      <c r="M75" s="244"/>
      <c r="N75" s="245"/>
    </row>
    <row r="76" spans="1:15">
      <c r="A76" s="170" t="s">
        <v>69</v>
      </c>
      <c r="B76" s="482" t="str">
        <f>VLOOKUP(A76,'[52]MANO DE OBRA'!A8:D68,3,FALSE)</f>
        <v>Obrero (6)</v>
      </c>
      <c r="C76" s="483"/>
      <c r="D76" s="483"/>
      <c r="E76" s="483"/>
      <c r="F76" s="483"/>
      <c r="G76" s="483"/>
      <c r="H76" s="483"/>
      <c r="I76" s="296">
        <f>K76/J76*100</f>
        <v>147543.4</v>
      </c>
      <c r="J76" s="295">
        <v>185</v>
      </c>
      <c r="K76" s="294">
        <f>VLOOKUP(A76,'[52]MANO DE OBRA'!A8:D99,4,FALSE)</f>
        <v>272955.28999999998</v>
      </c>
      <c r="L76" s="174"/>
      <c r="M76" s="432">
        <v>8</v>
      </c>
      <c r="N76" s="365">
        <f>K76/M76</f>
        <v>34119.411249999997</v>
      </c>
      <c r="O76" s="176"/>
    </row>
    <row r="77" spans="1:15">
      <c r="A77" s="170" t="s">
        <v>93</v>
      </c>
      <c r="B77" s="482" t="str">
        <f>VLOOKUP(A77,'[52]MANO DE OBRA'!A8:D69,3,FALSE)</f>
        <v>Oficial</v>
      </c>
      <c r="C77" s="483"/>
      <c r="D77" s="483"/>
      <c r="E77" s="483"/>
      <c r="F77" s="483"/>
      <c r="G77" s="483"/>
      <c r="H77" s="483"/>
      <c r="I77" s="296">
        <f>K77/J77*100</f>
        <v>49181.133333333331</v>
      </c>
      <c r="J77" s="295">
        <v>185</v>
      </c>
      <c r="K77" s="294">
        <f>VLOOKUP(A77,'[52]MANO DE OBRA'!A8:D100,4,FALSE)</f>
        <v>90985.096666666665</v>
      </c>
      <c r="L77" s="174"/>
      <c r="M77" s="516">
        <v>8</v>
      </c>
      <c r="N77" s="365">
        <f>K77/M77</f>
        <v>11373.137083333333</v>
      </c>
    </row>
    <row r="78" spans="1:15">
      <c r="A78" s="170"/>
      <c r="B78" s="246" t="s">
        <v>262</v>
      </c>
      <c r="C78" s="483"/>
      <c r="D78" s="483"/>
      <c r="E78" s="483"/>
      <c r="F78" s="483"/>
      <c r="G78" s="483"/>
      <c r="H78" s="483"/>
      <c r="I78" s="296"/>
      <c r="J78" s="295"/>
      <c r="K78" s="294"/>
      <c r="L78" s="174"/>
      <c r="M78" s="433"/>
      <c r="N78" s="365"/>
    </row>
    <row r="79" spans="1:15">
      <c r="A79" s="19" t="s">
        <v>69</v>
      </c>
      <c r="B79" s="482" t="str">
        <f>VLOOKUP(A79,'[52]MANO DE OBRA'!A9:D70,3,FALSE)</f>
        <v>Obrero (6)</v>
      </c>
      <c r="C79" s="483"/>
      <c r="D79" s="483"/>
      <c r="E79" s="483"/>
      <c r="F79" s="483"/>
      <c r="G79" s="483"/>
      <c r="H79" s="483"/>
      <c r="I79" s="296">
        <f>K79/J79*100</f>
        <v>147543.4</v>
      </c>
      <c r="J79" s="295">
        <v>185</v>
      </c>
      <c r="K79" s="294">
        <f>VLOOKUP(A79,'[52]MANO DE OBRA'!A9:D101,4,FALSE)</f>
        <v>272955.28999999998</v>
      </c>
      <c r="L79" s="174"/>
      <c r="M79" s="289">
        <v>12</v>
      </c>
      <c r="N79" s="365">
        <f>K79/M79</f>
        <v>22746.274166666666</v>
      </c>
    </row>
    <row r="80" spans="1:15">
      <c r="A80" s="19" t="s">
        <v>93</v>
      </c>
      <c r="B80" s="482" t="str">
        <f>VLOOKUP(A80,'[52]MANO DE OBRA'!A10:D71,3,FALSE)</f>
        <v>Oficial</v>
      </c>
      <c r="C80" s="483"/>
      <c r="D80" s="483"/>
      <c r="E80" s="483"/>
      <c r="F80" s="483"/>
      <c r="G80" s="483"/>
      <c r="H80" s="483"/>
      <c r="I80" s="296">
        <f>K80/J80*100</f>
        <v>49181.133333333331</v>
      </c>
      <c r="J80" s="295">
        <v>185</v>
      </c>
      <c r="K80" s="294">
        <f>VLOOKUP(A80,'[52]MANO DE OBRA'!A10:D102,4,FALSE)</f>
        <v>90985.096666666665</v>
      </c>
      <c r="L80" s="462"/>
      <c r="M80" s="289">
        <v>12</v>
      </c>
      <c r="N80" s="365">
        <f>K80/M80</f>
        <v>7582.091388888889</v>
      </c>
    </row>
    <row r="81" spans="1:14">
      <c r="B81" s="482"/>
      <c r="C81" s="483"/>
      <c r="D81" s="483"/>
      <c r="E81" s="483"/>
      <c r="F81" s="483"/>
      <c r="G81" s="483"/>
      <c r="H81" s="483"/>
      <c r="I81" s="292"/>
      <c r="J81" s="291"/>
      <c r="K81" s="290"/>
      <c r="L81" s="462"/>
      <c r="M81" s="289"/>
      <c r="N81" s="288"/>
    </row>
    <row r="82" spans="1:14" ht="15.75" thickBot="1">
      <c r="B82" s="677"/>
      <c r="C82" s="678"/>
      <c r="D82" s="678"/>
      <c r="E82" s="678"/>
      <c r="F82" s="678"/>
      <c r="G82" s="678"/>
      <c r="H82" s="678"/>
      <c r="I82" s="146"/>
      <c r="J82" s="146"/>
      <c r="K82" s="146"/>
      <c r="L82" s="679"/>
      <c r="M82" s="679"/>
      <c r="N82" s="230"/>
    </row>
    <row r="83" spans="1:14" ht="15.75" thickBot="1">
      <c r="B83" s="672" t="s">
        <v>49</v>
      </c>
      <c r="C83" s="660"/>
      <c r="D83" s="660"/>
      <c r="E83" s="660"/>
      <c r="F83" s="660"/>
      <c r="G83" s="660"/>
      <c r="H83" s="660"/>
      <c r="I83" s="660"/>
      <c r="J83" s="660"/>
      <c r="K83" s="660"/>
      <c r="L83" s="660"/>
      <c r="M83" s="661"/>
      <c r="N83" s="287">
        <f>SUM(N76:N82)</f>
        <v>75820.913888888885</v>
      </c>
    </row>
    <row r="84" spans="1:14" ht="15.75" thickBot="1">
      <c r="B84" s="148"/>
      <c r="C84" s="126"/>
      <c r="D84" s="126"/>
      <c r="E84" s="126"/>
      <c r="F84" s="126"/>
      <c r="G84" s="126"/>
      <c r="H84" s="126"/>
      <c r="I84" s="126"/>
      <c r="J84" s="126"/>
      <c r="K84" s="126"/>
      <c r="L84" s="126"/>
      <c r="M84" s="126"/>
      <c r="N84" s="127"/>
    </row>
    <row r="85" spans="1:14" ht="15.75" thickBot="1">
      <c r="B85" s="657" t="s">
        <v>71</v>
      </c>
      <c r="C85" s="658"/>
      <c r="D85" s="658"/>
      <c r="E85" s="658"/>
      <c r="F85" s="658"/>
      <c r="G85" s="658"/>
      <c r="H85" s="658"/>
      <c r="I85" s="658"/>
      <c r="J85" s="658"/>
      <c r="K85" s="658"/>
      <c r="L85" s="658"/>
      <c r="M85" s="659"/>
      <c r="N85" s="180">
        <f>N47+N59+N70+N83</f>
        <v>1761330.0389504407</v>
      </c>
    </row>
    <row r="86" spans="1:14">
      <c r="B86" s="148"/>
      <c r="C86" s="126"/>
      <c r="D86" s="126"/>
      <c r="E86" s="126"/>
      <c r="F86" s="126"/>
      <c r="G86" s="126"/>
      <c r="H86" s="126"/>
      <c r="I86" s="126"/>
      <c r="J86" s="126"/>
      <c r="K86" s="126"/>
      <c r="L86" s="126"/>
      <c r="M86" s="126"/>
      <c r="N86" s="127"/>
    </row>
    <row r="87" spans="1:14">
      <c r="B87" s="128" t="s">
        <v>72</v>
      </c>
      <c r="C87" s="129"/>
      <c r="D87" s="129"/>
      <c r="E87" s="129"/>
      <c r="F87" s="129"/>
      <c r="G87" s="129"/>
      <c r="H87" s="129"/>
      <c r="I87" s="129"/>
      <c r="J87" s="129"/>
      <c r="K87" s="129"/>
      <c r="L87" s="129"/>
      <c r="M87" s="129"/>
      <c r="N87" s="130"/>
    </row>
    <row r="88" spans="1:14" ht="15.75" thickBot="1">
      <c r="B88" s="149"/>
      <c r="C88" s="89"/>
      <c r="D88" s="89"/>
      <c r="E88" s="89"/>
      <c r="F88" s="89"/>
      <c r="G88" s="89"/>
      <c r="H88" s="89"/>
      <c r="I88" s="89"/>
      <c r="J88" s="89"/>
      <c r="K88" s="89"/>
      <c r="L88" s="89"/>
      <c r="M88" s="89"/>
      <c r="N88" s="91"/>
    </row>
    <row r="89" spans="1:14">
      <c r="B89" s="642" t="s">
        <v>73</v>
      </c>
      <c r="C89" s="643"/>
      <c r="D89" s="643"/>
      <c r="E89" s="643"/>
      <c r="F89" s="643"/>
      <c r="G89" s="643"/>
      <c r="H89" s="643"/>
      <c r="I89" s="456"/>
      <c r="J89" s="457"/>
      <c r="K89" s="286" t="s">
        <v>74</v>
      </c>
      <c r="L89" s="684" t="s">
        <v>75</v>
      </c>
      <c r="M89" s="685"/>
      <c r="N89" s="285"/>
    </row>
    <row r="90" spans="1:14">
      <c r="B90" s="686" t="s">
        <v>76</v>
      </c>
      <c r="C90" s="687"/>
      <c r="D90" s="687"/>
      <c r="E90" s="687"/>
      <c r="F90" s="687"/>
      <c r="G90" s="687"/>
      <c r="H90" s="687"/>
      <c r="I90" s="429"/>
      <c r="J90" s="186"/>
      <c r="K90" s="284">
        <v>0.2</v>
      </c>
      <c r="L90" s="688">
        <f>N85*K90</f>
        <v>352266.00779008819</v>
      </c>
      <c r="M90" s="689"/>
      <c r="N90" s="430"/>
    </row>
    <row r="91" spans="1:14">
      <c r="B91" s="188" t="s">
        <v>77</v>
      </c>
      <c r="C91" s="189"/>
      <c r="D91" s="189"/>
      <c r="E91" s="189"/>
      <c r="F91" s="189"/>
      <c r="G91" s="189"/>
      <c r="H91" s="189"/>
      <c r="I91" s="429"/>
      <c r="J91" s="186"/>
      <c r="K91" s="284">
        <v>0.05</v>
      </c>
      <c r="L91" s="688">
        <f>N85*K91</f>
        <v>88066.501947522047</v>
      </c>
      <c r="M91" s="689"/>
      <c r="N91" s="430"/>
    </row>
    <row r="92" spans="1:14" ht="15.75" thickBot="1">
      <c r="B92" s="190" t="s">
        <v>78</v>
      </c>
      <c r="C92" s="191"/>
      <c r="D92" s="191"/>
      <c r="E92" s="191"/>
      <c r="F92" s="191"/>
      <c r="G92" s="191"/>
      <c r="H92" s="191"/>
      <c r="I92" s="431"/>
      <c r="J92" s="193"/>
      <c r="K92" s="283">
        <v>0.05</v>
      </c>
      <c r="L92" s="690">
        <f>N85*K92</f>
        <v>88066.501947522047</v>
      </c>
      <c r="M92" s="691"/>
      <c r="N92" s="430"/>
    </row>
    <row r="93" spans="1:14" ht="15.75" thickBot="1">
      <c r="B93" s="657" t="s">
        <v>49</v>
      </c>
      <c r="C93" s="658"/>
      <c r="D93" s="658"/>
      <c r="E93" s="658"/>
      <c r="F93" s="658"/>
      <c r="G93" s="658"/>
      <c r="H93" s="658"/>
      <c r="I93" s="658"/>
      <c r="J93" s="658"/>
      <c r="K93" s="658"/>
      <c r="L93" s="658"/>
      <c r="M93" s="659"/>
      <c r="N93" s="194">
        <f>L90+L91+L92</f>
        <v>528399.01168513228</v>
      </c>
    </row>
    <row r="94" spans="1:14" ht="15.75" thickBot="1">
      <c r="B94" s="148"/>
      <c r="C94" s="126"/>
      <c r="D94" s="126"/>
      <c r="E94" s="126"/>
      <c r="F94" s="126"/>
      <c r="G94" s="126"/>
      <c r="H94" s="126"/>
      <c r="I94" s="126"/>
      <c r="J94" s="126"/>
      <c r="K94" s="126"/>
      <c r="L94" s="126"/>
      <c r="M94" s="126"/>
      <c r="N94" s="127"/>
    </row>
    <row r="95" spans="1:14" ht="15.75" thickBot="1">
      <c r="A95" s="19" t="s">
        <v>79</v>
      </c>
      <c r="B95" s="657" t="s">
        <v>80</v>
      </c>
      <c r="C95" s="658"/>
      <c r="D95" s="658"/>
      <c r="E95" s="658"/>
      <c r="F95" s="658"/>
      <c r="G95" s="658"/>
      <c r="H95" s="658"/>
      <c r="I95" s="658"/>
      <c r="J95" s="658"/>
      <c r="K95" s="658"/>
      <c r="L95" s="658"/>
      <c r="M95" s="659"/>
      <c r="N95" s="195">
        <f>ROUND(N85+N93,0)</f>
        <v>2289729</v>
      </c>
    </row>
    <row r="96" spans="1:14">
      <c r="B96" s="382"/>
      <c r="C96" s="383"/>
      <c r="D96" s="383"/>
      <c r="E96" s="383"/>
      <c r="F96" s="383"/>
      <c r="G96" s="383"/>
      <c r="H96" s="383"/>
      <c r="I96" s="383"/>
      <c r="J96" s="383"/>
      <c r="K96" s="383"/>
      <c r="L96" s="383"/>
      <c r="M96" s="383"/>
      <c r="N96" s="384"/>
    </row>
    <row r="97" spans="2:14">
      <c r="B97" s="385"/>
      <c r="C97" s="386"/>
      <c r="D97" s="386"/>
      <c r="E97" s="386"/>
      <c r="F97" s="386"/>
      <c r="G97" s="386"/>
      <c r="H97" s="386"/>
      <c r="I97" s="386"/>
      <c r="J97" s="386"/>
      <c r="K97" s="386"/>
      <c r="L97" s="386"/>
      <c r="M97" s="386"/>
      <c r="N97" s="387"/>
    </row>
    <row r="98" spans="2:14">
      <c r="B98" s="385"/>
      <c r="C98" s="386"/>
      <c r="D98" s="386"/>
      <c r="E98" s="386"/>
      <c r="F98" s="386"/>
      <c r="G98" s="386"/>
      <c r="H98" s="386"/>
      <c r="I98" s="386"/>
      <c r="J98" s="386"/>
      <c r="K98" s="386"/>
      <c r="L98" s="386"/>
      <c r="M98" s="386"/>
      <c r="N98" s="387"/>
    </row>
    <row r="99" spans="2:14">
      <c r="B99" s="385"/>
      <c r="C99" s="386"/>
      <c r="D99" s="386"/>
      <c r="E99" s="386"/>
      <c r="F99" s="386"/>
      <c r="G99" s="386"/>
      <c r="H99" s="386"/>
      <c r="I99" s="386"/>
      <c r="J99" s="386"/>
      <c r="K99" s="386"/>
      <c r="L99" s="386"/>
      <c r="M99" s="386"/>
      <c r="N99" s="387"/>
    </row>
    <row r="100" spans="2:14">
      <c r="B100" s="385"/>
      <c r="C100" s="386"/>
      <c r="D100" s="386"/>
      <c r="E100" s="388" t="s">
        <v>81</v>
      </c>
      <c r="F100" s="388"/>
      <c r="G100" s="388"/>
      <c r="H100" s="388"/>
      <c r="I100" s="388"/>
      <c r="J100" s="388"/>
      <c r="K100" s="386"/>
      <c r="L100" s="386"/>
      <c r="M100" s="386"/>
      <c r="N100" s="387"/>
    </row>
    <row r="101" spans="2:14">
      <c r="B101" s="385"/>
      <c r="C101" s="386"/>
      <c r="D101" s="386"/>
      <c r="E101" s="386" t="s">
        <v>82</v>
      </c>
      <c r="F101" s="386"/>
      <c r="G101" s="386"/>
      <c r="H101" s="386"/>
      <c r="I101" s="386"/>
      <c r="J101" s="386"/>
      <c r="K101" s="386"/>
      <c r="L101" s="386"/>
      <c r="M101" s="386"/>
      <c r="N101" s="387"/>
    </row>
    <row r="102" spans="2:14">
      <c r="B102" s="385"/>
      <c r="C102" s="386"/>
      <c r="D102" s="386"/>
      <c r="E102" s="386" t="s">
        <v>83</v>
      </c>
      <c r="F102" s="386"/>
      <c r="G102" s="386"/>
      <c r="H102" s="386"/>
      <c r="I102" s="386"/>
      <c r="J102" s="386"/>
      <c r="K102" s="386"/>
      <c r="L102" s="386"/>
      <c r="M102" s="386"/>
      <c r="N102" s="387"/>
    </row>
    <row r="103" spans="2:14">
      <c r="B103" s="385"/>
      <c r="C103" s="386"/>
      <c r="D103" s="386"/>
      <c r="E103" s="386" t="s">
        <v>84</v>
      </c>
      <c r="F103" s="386"/>
      <c r="G103" s="386"/>
      <c r="H103" s="386"/>
      <c r="I103" s="386"/>
      <c r="J103" s="386"/>
      <c r="K103" s="386"/>
      <c r="L103" s="386"/>
      <c r="M103" s="386"/>
      <c r="N103" s="387"/>
    </row>
    <row r="104" spans="2:14" ht="15.75" thickBot="1">
      <c r="B104" s="385"/>
      <c r="C104" s="386"/>
      <c r="D104" s="386"/>
      <c r="E104" s="386"/>
      <c r="F104" s="386" t="s">
        <v>85</v>
      </c>
      <c r="G104" s="386"/>
      <c r="H104" s="386"/>
      <c r="I104" s="386"/>
      <c r="J104" s="386"/>
      <c r="K104" s="386"/>
      <c r="L104" s="386"/>
      <c r="M104" s="386"/>
      <c r="N104" s="387"/>
    </row>
    <row r="105" spans="2:14">
      <c r="B105" s="282" t="s">
        <v>274</v>
      </c>
      <c r="C105" s="281"/>
      <c r="D105" s="281"/>
      <c r="E105" s="281"/>
      <c r="F105" s="281"/>
      <c r="G105" s="281"/>
      <c r="H105" s="281"/>
      <c r="I105" s="281"/>
      <c r="J105" s="281"/>
      <c r="K105" s="281"/>
      <c r="L105" s="281"/>
      <c r="M105" s="281"/>
      <c r="N105" s="280"/>
    </row>
    <row r="106" spans="2:14">
      <c r="B106" s="389"/>
      <c r="C106" s="390"/>
      <c r="D106" s="390"/>
      <c r="E106" s="390"/>
      <c r="F106" s="390"/>
      <c r="G106" s="390"/>
      <c r="H106" s="390"/>
      <c r="I106" s="390"/>
      <c r="J106" s="390"/>
      <c r="K106" s="390"/>
      <c r="L106" s="390"/>
      <c r="M106" s="390"/>
      <c r="N106" s="391"/>
    </row>
    <row r="107" spans="2:14">
      <c r="B107" s="389"/>
      <c r="C107" s="390"/>
      <c r="D107" s="390"/>
      <c r="E107" s="390"/>
      <c r="F107" s="390"/>
      <c r="G107" s="390"/>
      <c r="H107" s="390"/>
      <c r="I107" s="390"/>
      <c r="J107" s="390"/>
      <c r="K107" s="390"/>
      <c r="L107" s="390"/>
      <c r="M107" s="390"/>
      <c r="N107" s="391"/>
    </row>
    <row r="108" spans="2:14">
      <c r="B108" s="389"/>
      <c r="C108" s="390"/>
      <c r="D108" s="390"/>
      <c r="E108" s="390"/>
      <c r="F108" s="390"/>
      <c r="G108" s="390"/>
      <c r="H108" s="390"/>
      <c r="I108" s="390"/>
      <c r="J108" s="390"/>
      <c r="K108" s="390"/>
      <c r="L108" s="390"/>
      <c r="M108" s="390"/>
      <c r="N108" s="391"/>
    </row>
    <row r="109" spans="2:14" ht="15.75" thickBot="1">
      <c r="B109" s="392"/>
      <c r="C109" s="393"/>
      <c r="D109" s="393"/>
      <c r="E109" s="393"/>
      <c r="F109" s="393"/>
      <c r="G109" s="393"/>
      <c r="H109" s="393"/>
      <c r="I109" s="393"/>
      <c r="J109" s="393"/>
      <c r="K109" s="393"/>
      <c r="L109" s="393"/>
      <c r="M109" s="393"/>
      <c r="N109" s="394"/>
    </row>
    <row r="110" spans="2:14">
      <c r="B110" s="395"/>
      <c r="C110" s="396"/>
      <c r="D110" s="396"/>
      <c r="E110" s="396"/>
      <c r="F110" s="396"/>
      <c r="G110" s="396"/>
      <c r="H110" s="396"/>
      <c r="I110" s="396"/>
      <c r="J110" s="396"/>
      <c r="K110" s="396"/>
      <c r="L110" s="396"/>
      <c r="M110" s="396"/>
      <c r="N110" s="397"/>
    </row>
    <row r="111" spans="2:14">
      <c r="B111" s="398" t="s">
        <v>273</v>
      </c>
      <c r="C111" s="399"/>
      <c r="D111" s="399"/>
      <c r="E111" s="399"/>
      <c r="F111" s="399"/>
      <c r="G111" s="399"/>
      <c r="H111" s="399"/>
      <c r="I111" s="399"/>
      <c r="J111" s="399"/>
      <c r="K111" s="399"/>
      <c r="L111" s="399"/>
      <c r="M111" s="399"/>
      <c r="N111" s="400"/>
    </row>
    <row r="112" spans="2:14" ht="15" customHeight="1">
      <c r="B112" s="700" t="s">
        <v>272</v>
      </c>
      <c r="C112" s="701"/>
      <c r="D112" s="701"/>
      <c r="E112" s="701"/>
      <c r="F112" s="701"/>
      <c r="G112" s="701"/>
      <c r="H112" s="701"/>
      <c r="I112" s="701"/>
      <c r="J112" s="701"/>
      <c r="K112" s="701"/>
      <c r="L112" s="701"/>
      <c r="M112" s="701"/>
      <c r="N112" s="702"/>
    </row>
    <row r="113" spans="2:14" ht="15" customHeight="1">
      <c r="B113" s="700"/>
      <c r="C113" s="701"/>
      <c r="D113" s="701"/>
      <c r="E113" s="701"/>
      <c r="F113" s="701"/>
      <c r="G113" s="701"/>
      <c r="H113" s="701"/>
      <c r="I113" s="701"/>
      <c r="J113" s="701"/>
      <c r="K113" s="701"/>
      <c r="L113" s="701"/>
      <c r="M113" s="701"/>
      <c r="N113" s="702"/>
    </row>
    <row r="114" spans="2:14" ht="30" customHeight="1">
      <c r="B114" s="703" t="s">
        <v>271</v>
      </c>
      <c r="C114" s="704"/>
      <c r="D114" s="704"/>
      <c r="E114" s="704"/>
      <c r="F114" s="704"/>
      <c r="G114" s="704"/>
      <c r="H114" s="704"/>
      <c r="I114" s="704"/>
      <c r="J114" s="704"/>
      <c r="K114" s="704"/>
      <c r="L114" s="704"/>
      <c r="M114" s="704"/>
      <c r="N114" s="705"/>
    </row>
    <row r="115" spans="2:14">
      <c r="B115" s="703"/>
      <c r="C115" s="704"/>
      <c r="D115" s="704"/>
      <c r="E115" s="704"/>
      <c r="F115" s="704"/>
      <c r="G115" s="704"/>
      <c r="H115" s="704"/>
      <c r="I115" s="704"/>
      <c r="J115" s="704"/>
      <c r="K115" s="704"/>
      <c r="L115" s="704"/>
      <c r="M115" s="704"/>
      <c r="N115" s="705"/>
    </row>
    <row r="116" spans="2:14">
      <c r="B116" s="477"/>
      <c r="C116" s="478"/>
      <c r="D116" s="478"/>
      <c r="E116" s="478"/>
      <c r="F116" s="478"/>
      <c r="G116" s="478"/>
      <c r="H116" s="478"/>
      <c r="I116" s="478"/>
      <c r="J116" s="478"/>
      <c r="K116" s="478"/>
      <c r="L116" s="478"/>
      <c r="M116" s="478"/>
      <c r="N116" s="479"/>
    </row>
    <row r="117" spans="2:14">
      <c r="B117" s="477"/>
      <c r="C117" s="478"/>
      <c r="D117" s="478"/>
      <c r="E117" s="478"/>
      <c r="F117" s="478"/>
      <c r="G117" s="478"/>
      <c r="H117" s="478"/>
      <c r="I117" s="478"/>
      <c r="J117" s="478"/>
      <c r="K117" s="478"/>
      <c r="L117" s="478"/>
      <c r="M117" s="478"/>
      <c r="N117" s="479"/>
    </row>
    <row r="118" spans="2:14">
      <c r="B118" s="477"/>
      <c r="C118" s="478"/>
      <c r="D118" s="478"/>
      <c r="E118" s="478"/>
      <c r="F118" s="478"/>
      <c r="G118" s="478"/>
      <c r="H118" s="478"/>
      <c r="I118" s="478"/>
      <c r="J118" s="478"/>
      <c r="K118" s="478"/>
      <c r="L118" s="478"/>
      <c r="M118" s="478"/>
      <c r="N118" s="479"/>
    </row>
    <row r="119" spans="2:14">
      <c r="B119" s="398"/>
      <c r="C119" s="399"/>
      <c r="D119" s="399"/>
      <c r="E119" s="399"/>
      <c r="F119" s="399"/>
      <c r="G119" s="399"/>
      <c r="H119" s="399"/>
      <c r="I119" s="399"/>
      <c r="J119" s="399"/>
      <c r="K119" s="399"/>
      <c r="L119" s="399"/>
      <c r="M119" s="399"/>
      <c r="N119" s="400"/>
    </row>
    <row r="120" spans="2:14">
      <c r="B120" s="385"/>
      <c r="C120" s="386"/>
      <c r="D120" s="386"/>
      <c r="E120" s="386" t="s">
        <v>81</v>
      </c>
      <c r="F120" s="388"/>
      <c r="G120" s="388"/>
      <c r="H120" s="386"/>
      <c r="I120" s="386"/>
      <c r="J120" s="386"/>
      <c r="K120" s="386"/>
      <c r="L120" s="386"/>
      <c r="M120" s="386"/>
      <c r="N120" s="387"/>
    </row>
    <row r="121" spans="2:14">
      <c r="B121" s="385"/>
      <c r="C121" s="386"/>
      <c r="D121" s="386"/>
      <c r="E121" s="401" t="s">
        <v>82</v>
      </c>
      <c r="F121" s="386"/>
      <c r="G121" s="386"/>
      <c r="H121" s="401"/>
      <c r="I121" s="401"/>
      <c r="J121" s="401"/>
      <c r="K121" s="386"/>
      <c r="L121" s="386"/>
      <c r="M121" s="386"/>
      <c r="N121" s="387"/>
    </row>
    <row r="122" spans="2:14">
      <c r="B122" s="385"/>
      <c r="C122" s="386"/>
      <c r="D122" s="386"/>
      <c r="E122" s="402" t="s">
        <v>87</v>
      </c>
      <c r="F122" s="386"/>
      <c r="G122" s="386"/>
      <c r="H122" s="402"/>
      <c r="I122" s="402"/>
      <c r="J122" s="402"/>
      <c r="K122" s="386"/>
      <c r="L122" s="386"/>
      <c r="M122" s="386"/>
      <c r="N122" s="387"/>
    </row>
    <row r="123" spans="2:14">
      <c r="B123" s="403"/>
      <c r="C123" s="399"/>
      <c r="D123" s="399"/>
      <c r="E123" s="386" t="s">
        <v>84</v>
      </c>
      <c r="F123" s="386"/>
      <c r="G123" s="386"/>
      <c r="H123" s="386"/>
      <c r="I123" s="386"/>
      <c r="J123" s="386"/>
      <c r="K123" s="399"/>
      <c r="L123" s="399"/>
      <c r="M123" s="399"/>
      <c r="N123" s="400"/>
    </row>
    <row r="124" spans="2:14">
      <c r="B124" s="403"/>
      <c r="C124" s="399"/>
      <c r="D124" s="399"/>
      <c r="E124" s="399"/>
      <c r="F124" s="386"/>
      <c r="G124" s="386"/>
      <c r="H124" s="386"/>
      <c r="I124" s="386"/>
      <c r="J124" s="386"/>
      <c r="K124" s="399"/>
      <c r="L124" s="399"/>
      <c r="M124" s="399"/>
      <c r="N124" s="400"/>
    </row>
    <row r="125" spans="2:14">
      <c r="B125" s="403" t="s">
        <v>270</v>
      </c>
      <c r="C125" s="402"/>
      <c r="D125" s="402"/>
      <c r="E125" s="386"/>
      <c r="F125" s="386"/>
      <c r="G125" s="386"/>
      <c r="H125" s="386"/>
      <c r="I125" s="386"/>
      <c r="J125" s="706"/>
      <c r="K125" s="706"/>
      <c r="L125" s="706"/>
      <c r="M125" s="706"/>
      <c r="N125" s="707"/>
    </row>
    <row r="126" spans="2:14" ht="15.75" thickBot="1">
      <c r="B126" s="404" t="s">
        <v>269</v>
      </c>
      <c r="C126" s="405"/>
      <c r="D126" s="405"/>
      <c r="E126" s="406"/>
      <c r="F126" s="406"/>
      <c r="G126" s="406"/>
      <c r="H126" s="406"/>
      <c r="I126" s="406"/>
      <c r="J126" s="708"/>
      <c r="K126" s="708"/>
      <c r="L126" s="708"/>
      <c r="M126" s="708"/>
      <c r="N126" s="709"/>
    </row>
  </sheetData>
  <mergeCells count="68">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B42:H42"/>
    <mergeCell ref="C30:I30"/>
    <mergeCell ref="L30:M30"/>
    <mergeCell ref="B35:H35"/>
    <mergeCell ref="I35:J35"/>
    <mergeCell ref="L35:M35"/>
    <mergeCell ref="B36:H36"/>
    <mergeCell ref="B37:H37"/>
    <mergeCell ref="B38:H38"/>
    <mergeCell ref="B39:H39"/>
    <mergeCell ref="B40:H40"/>
    <mergeCell ref="B41:H41"/>
    <mergeCell ref="L65:M65"/>
    <mergeCell ref="B43:H43"/>
    <mergeCell ref="B45:D45"/>
    <mergeCell ref="B46:H46"/>
    <mergeCell ref="I46:J46"/>
    <mergeCell ref="L46:M46"/>
    <mergeCell ref="B47:M47"/>
    <mergeCell ref="B51:I51"/>
    <mergeCell ref="L51:M51"/>
    <mergeCell ref="B59:M59"/>
    <mergeCell ref="L63:M63"/>
    <mergeCell ref="L64:M64"/>
    <mergeCell ref="L66:M66"/>
    <mergeCell ref="L67:M67"/>
    <mergeCell ref="L69:M69"/>
    <mergeCell ref="B70:M70"/>
    <mergeCell ref="B74:H74"/>
    <mergeCell ref="L74:M74"/>
    <mergeCell ref="B82:H82"/>
    <mergeCell ref="L82:M82"/>
    <mergeCell ref="B83:M83"/>
    <mergeCell ref="B85:M85"/>
    <mergeCell ref="B89:H89"/>
    <mergeCell ref="L89:M89"/>
    <mergeCell ref="B112:N113"/>
    <mergeCell ref="B114:N115"/>
    <mergeCell ref="J125:N126"/>
    <mergeCell ref="B90:H90"/>
    <mergeCell ref="L90:M90"/>
    <mergeCell ref="L91:M91"/>
    <mergeCell ref="L92:M92"/>
    <mergeCell ref="B93:M93"/>
    <mergeCell ref="B95:M9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7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7089"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H79" zoomScale="75" zoomScaleNormal="75" workbookViewId="0">
      <selection activeCell="N89" sqref="N89"/>
    </sheetView>
  </sheetViews>
  <sheetFormatPr baseColWidth="10" defaultRowHeight="15"/>
  <cols>
    <col min="1" max="1" width="10.42578125" style="19" bestFit="1" customWidth="1"/>
    <col min="2" max="2" width="16.5703125" style="19" customWidth="1"/>
    <col min="3" max="5" width="11.42578125" style="19"/>
    <col min="6" max="6" width="16.5703125" style="19" customWidth="1"/>
    <col min="7" max="8" width="11.42578125" style="19"/>
    <col min="9" max="9" width="13.140625" style="19" bestFit="1" customWidth="1"/>
    <col min="10" max="10" width="15.5703125" style="19" customWidth="1"/>
    <col min="11" max="11" width="18.570312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4.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0" customHeight="1"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8.75" customHeight="1" thickBot="1">
      <c r="A31" s="19" t="s">
        <v>37</v>
      </c>
      <c r="B31" s="78" t="s">
        <v>38</v>
      </c>
      <c r="C31" s="212" t="s">
        <v>39</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46</v>
      </c>
      <c r="B36" s="621" t="str">
        <f>VLOOKUP(A36,[52]EQUIPOS!A6:D154,3,FALSE)</f>
        <v xml:space="preserve">Aspersor manual
</v>
      </c>
      <c r="C36" s="622"/>
      <c r="D36" s="622"/>
      <c r="E36" s="622"/>
      <c r="F36" s="622"/>
      <c r="G36" s="622"/>
      <c r="H36" s="623"/>
      <c r="I36" s="304"/>
      <c r="J36" s="307"/>
      <c r="K36" s="319">
        <f>VLOOKUP(A36,[52]EQUIPOS!A6:D163,4,FALSE)</f>
        <v>2553.5392923015183</v>
      </c>
      <c r="L36" s="318"/>
      <c r="M36" s="471">
        <v>2</v>
      </c>
      <c r="N36" s="316">
        <f>K36/M36</f>
        <v>1276.7696461507592</v>
      </c>
    </row>
    <row r="37" spans="1:14">
      <c r="A37" s="94" t="s">
        <v>47</v>
      </c>
      <c r="B37" s="621" t="str">
        <f>VLOOKUP(A37,[52]EQUIPOS!A7:D154,3,FALSE)</f>
        <v>Vibrador de concreto, Motor de 3 hp a 18.000 rpm Mangueras de 4 mt</v>
      </c>
      <c r="C37" s="622"/>
      <c r="D37" s="622"/>
      <c r="E37" s="622"/>
      <c r="F37" s="622"/>
      <c r="G37" s="622"/>
      <c r="H37" s="623"/>
      <c r="I37" s="369"/>
      <c r="J37" s="370"/>
      <c r="K37" s="319">
        <f>VLOOKUP(A37,[52]EQUIPOS!A7:D164,4,FALSE)</f>
        <v>7043.105154845075</v>
      </c>
      <c r="L37" s="470"/>
      <c r="M37" s="471">
        <v>2</v>
      </c>
      <c r="N37" s="316">
        <f>K37/M37</f>
        <v>3521.5525774225375</v>
      </c>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1421.6421354166666</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6219.9643589899633</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52</v>
      </c>
      <c r="B48" s="136" t="str">
        <f>VLOOKUP(A48,[52]MATERIALES!A5:D373,3,FALSE)</f>
        <v xml:space="preserve">Obra falsa concreto clase A y B (puntal de 3m metálico)
</v>
      </c>
      <c r="C48" s="308"/>
      <c r="D48" s="308"/>
      <c r="E48" s="308"/>
      <c r="F48" s="308"/>
      <c r="G48" s="308"/>
      <c r="H48" s="308"/>
      <c r="I48" s="308"/>
      <c r="J48" s="480" t="str">
        <f>VLOOKUP(A48,[52]MATERIALES!A4:D640,2,FALSE)</f>
        <v>m2</v>
      </c>
      <c r="K48" s="305">
        <v>4.5999999999999996</v>
      </c>
      <c r="L48" s="304"/>
      <c r="M48" s="367">
        <f>VLOOKUP(A48,[52]MATERIALES!A5:D396,4,FALSE)</f>
        <v>54152.7</v>
      </c>
      <c r="N48" s="316">
        <f>K48*M48</f>
        <v>249102.41999999995</v>
      </c>
    </row>
    <row r="49" spans="1:14">
      <c r="A49" s="135" t="s">
        <v>53</v>
      </c>
      <c r="B49" s="136" t="str">
        <f>VLOOKUP(A49,[52]MATERIALES!A6:D373,3,FALSE)</f>
        <v>Antisol blanco (presentación 20 kg)</v>
      </c>
      <c r="C49" s="375"/>
      <c r="D49" s="375"/>
      <c r="E49" s="375"/>
      <c r="F49" s="375"/>
      <c r="G49" s="375"/>
      <c r="H49" s="375"/>
      <c r="I49" s="375"/>
      <c r="J49" s="481" t="str">
        <f>VLOOKUP(A49,[52]MATERIALES!A5:D641,2,FALSE)</f>
        <v>kg</v>
      </c>
      <c r="K49" s="376">
        <v>1</v>
      </c>
      <c r="L49" s="369"/>
      <c r="M49" s="367">
        <f>VLOOKUP(A49,[52]MATERIALES!A6:D397,4,FALSE)</f>
        <v>4095.9788085885466</v>
      </c>
      <c r="N49" s="316">
        <f>K49*M49</f>
        <v>4095.9788085885466</v>
      </c>
    </row>
    <row r="50" spans="1:14">
      <c r="A50" s="135" t="s">
        <v>54</v>
      </c>
      <c r="B50" s="136" t="str">
        <f>VLOOKUP(A50,[52]MATERIALES!A6:D373,3,FALSE)</f>
        <v>Concreto Resistencia  35 (Mpa)</v>
      </c>
      <c r="C50" s="375"/>
      <c r="D50" s="375"/>
      <c r="E50" s="375"/>
      <c r="F50" s="375"/>
      <c r="G50" s="375"/>
      <c r="H50" s="375"/>
      <c r="I50" s="375"/>
      <c r="J50" s="481" t="str">
        <f>VLOOKUP(A50,[52]MATERIALES!A6:D642,2,FALSE)</f>
        <v>m3</v>
      </c>
      <c r="K50" s="376">
        <v>1</v>
      </c>
      <c r="L50" s="369"/>
      <c r="M50" s="367">
        <f>VLOOKUP(A50,[52]MATERIALES!A6:D398,4,FALSE)</f>
        <v>314564.77498463448</v>
      </c>
      <c r="N50" s="316">
        <f>K50*M50</f>
        <v>314564.77498463448</v>
      </c>
    </row>
    <row r="51" spans="1:14">
      <c r="A51" s="135" t="s">
        <v>55</v>
      </c>
      <c r="B51" s="136" t="str">
        <f>VLOOKUP(A51,[52]MATERIALES!A6:D373,3,FALSE)</f>
        <v>FORMALETA (Depende para que sea el Concreto)</v>
      </c>
      <c r="C51" s="375"/>
      <c r="D51" s="375"/>
      <c r="E51" s="375"/>
      <c r="F51" s="375"/>
      <c r="G51" s="375"/>
      <c r="H51" s="375"/>
      <c r="I51" s="375"/>
      <c r="J51" s="481" t="str">
        <f>VLOOKUP(A51,[52]MATERIALES!A6:D643,2,FALSE)</f>
        <v>m2</v>
      </c>
      <c r="K51" s="376">
        <v>4.5999999999999996</v>
      </c>
      <c r="L51" s="369"/>
      <c r="M51" s="367">
        <f>VLOOKUP(A51,[52]MATERIALES!A6:D399,4,FALSE)</f>
        <v>9806.0105336047018</v>
      </c>
      <c r="N51" s="316">
        <f>K51*M51</f>
        <v>45107.648454581627</v>
      </c>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row>
    <row r="55" spans="1:14" ht="15.75" thickBot="1">
      <c r="B55" s="657" t="s">
        <v>49</v>
      </c>
      <c r="C55" s="658"/>
      <c r="D55" s="658"/>
      <c r="E55" s="658"/>
      <c r="F55" s="658"/>
      <c r="G55" s="658"/>
      <c r="H55" s="658"/>
      <c r="I55" s="658"/>
      <c r="J55" s="658"/>
      <c r="K55" s="658"/>
      <c r="L55" s="658"/>
      <c r="M55" s="659"/>
      <c r="N55" s="364">
        <f>SUM(N48:N54)</f>
        <v>612870.82224780461</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62</v>
      </c>
      <c r="B60" s="5" t="str">
        <f>VLOOKUP(A60,[52]TRANSPORTE!A2:D117,3,FALSE)</f>
        <v>Transporte de concreto</v>
      </c>
      <c r="C60" s="461"/>
      <c r="D60" s="461"/>
      <c r="E60" s="461"/>
      <c r="F60" s="461"/>
      <c r="G60" s="461"/>
      <c r="H60" s="480" t="s">
        <v>63</v>
      </c>
      <c r="I60" s="292">
        <v>1</v>
      </c>
      <c r="J60" s="300">
        <v>1</v>
      </c>
      <c r="K60" s="292">
        <f>I60*J60</f>
        <v>1</v>
      </c>
      <c r="L60" s="668">
        <f>VLOOKUP(A60,[52]TRANSPORTE!A2:D117,4,FALSE)</f>
        <v>710.90548834127685</v>
      </c>
      <c r="M60" s="669"/>
      <c r="N60" s="299">
        <f>K60*L60</f>
        <v>710.90548834127685</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710.90548834127685</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69</v>
      </c>
      <c r="B71" s="482" t="str">
        <f>VLOOKUP(A71,'[52]MANO DE OBRA'!A8:D68,3,FALSE)</f>
        <v>Obrero (6)</v>
      </c>
      <c r="C71" s="483"/>
      <c r="D71" s="483"/>
      <c r="E71" s="483"/>
      <c r="F71" s="483"/>
      <c r="G71" s="483"/>
      <c r="H71" s="483"/>
      <c r="I71" s="296">
        <f>K71/J71*100</f>
        <v>147543.4</v>
      </c>
      <c r="J71" s="295">
        <v>185</v>
      </c>
      <c r="K71" s="294">
        <f>VLOOKUP(A71,'[52]MANO DE OBRA'!A8:D99,4,FALSE)</f>
        <v>272955.28999999998</v>
      </c>
      <c r="L71" s="174"/>
      <c r="M71" s="432">
        <v>16</v>
      </c>
      <c r="N71" s="365">
        <f>K71/M71</f>
        <v>17059.705624999999</v>
      </c>
      <c r="O71" s="176"/>
    </row>
    <row r="72" spans="1:15">
      <c r="A72" s="170" t="s">
        <v>70</v>
      </c>
      <c r="B72" s="482" t="str">
        <f>VLOOKUP(A72,'[52]MANO DE OBRA'!A8:D69,3,FALSE)</f>
        <v>Oficial (2)</v>
      </c>
      <c r="C72" s="483"/>
      <c r="D72" s="483"/>
      <c r="E72" s="483"/>
      <c r="F72" s="483"/>
      <c r="G72" s="483"/>
      <c r="H72" s="483"/>
      <c r="I72" s="296">
        <f>K72/J72*100</f>
        <v>98362.266666666663</v>
      </c>
      <c r="J72" s="295">
        <v>185</v>
      </c>
      <c r="K72" s="294">
        <f>VLOOKUP(A72,'[52]MANO DE OBRA'!A8:D100,4,FALSE)</f>
        <v>181970.19333333333</v>
      </c>
      <c r="L72" s="174"/>
      <c r="M72" s="432">
        <v>16</v>
      </c>
      <c r="N72" s="365">
        <f>K72/M72</f>
        <v>11373.137083333333</v>
      </c>
    </row>
    <row r="73" spans="1:15">
      <c r="B73" s="482"/>
      <c r="C73" s="483"/>
      <c r="D73" s="483"/>
      <c r="E73" s="483"/>
      <c r="F73" s="483"/>
      <c r="G73" s="483"/>
      <c r="H73" s="483"/>
      <c r="I73" s="296"/>
      <c r="J73" s="295"/>
      <c r="K73" s="294"/>
      <c r="L73" s="174"/>
      <c r="M73" s="433"/>
      <c r="N73" s="365"/>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30"/>
    </row>
    <row r="77" spans="1:15" ht="15.75" thickBot="1">
      <c r="B77" s="672" t="s">
        <v>49</v>
      </c>
      <c r="C77" s="660"/>
      <c r="D77" s="660"/>
      <c r="E77" s="660"/>
      <c r="F77" s="660"/>
      <c r="G77" s="660"/>
      <c r="H77" s="660"/>
      <c r="I77" s="660"/>
      <c r="J77" s="660"/>
      <c r="K77" s="660"/>
      <c r="L77" s="660"/>
      <c r="M77" s="661"/>
      <c r="N77" s="287">
        <f>SUM(N71:N76)</f>
        <v>28432.84270833333</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648234.53480346908</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129646.90696069383</v>
      </c>
      <c r="M84" s="689"/>
      <c r="N84" s="430"/>
    </row>
    <row r="85" spans="1:14">
      <c r="B85" s="188" t="s">
        <v>77</v>
      </c>
      <c r="C85" s="189"/>
      <c r="D85" s="189"/>
      <c r="E85" s="189"/>
      <c r="F85" s="189"/>
      <c r="G85" s="189"/>
      <c r="H85" s="189"/>
      <c r="I85" s="429"/>
      <c r="J85" s="186"/>
      <c r="K85" s="284">
        <v>0.05</v>
      </c>
      <c r="L85" s="688">
        <f>N79*K85</f>
        <v>32411.726740173457</v>
      </c>
      <c r="M85" s="689"/>
      <c r="N85" s="430"/>
    </row>
    <row r="86" spans="1:14" ht="15.75" thickBot="1">
      <c r="B86" s="190" t="s">
        <v>78</v>
      </c>
      <c r="C86" s="191"/>
      <c r="D86" s="191"/>
      <c r="E86" s="191"/>
      <c r="F86" s="191"/>
      <c r="G86" s="191"/>
      <c r="H86" s="191"/>
      <c r="I86" s="431"/>
      <c r="J86" s="193"/>
      <c r="K86" s="283">
        <v>0.05</v>
      </c>
      <c r="L86" s="690">
        <f>N79*K86</f>
        <v>32411.726740173457</v>
      </c>
      <c r="M86" s="691"/>
      <c r="N86" s="430"/>
    </row>
    <row r="87" spans="1:14" ht="15.75" thickBot="1">
      <c r="B87" s="657" t="s">
        <v>49</v>
      </c>
      <c r="C87" s="658"/>
      <c r="D87" s="658"/>
      <c r="E87" s="658"/>
      <c r="F87" s="658"/>
      <c r="G87" s="658"/>
      <c r="H87" s="658"/>
      <c r="I87" s="658"/>
      <c r="J87" s="658"/>
      <c r="K87" s="658"/>
      <c r="L87" s="658"/>
      <c r="M87" s="659"/>
      <c r="N87" s="194">
        <f>L84+L85+L86</f>
        <v>194470.36044104077</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842705</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8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8113"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F64" zoomScale="70" zoomScaleNormal="70" workbookViewId="0">
      <selection activeCell="N89" sqref="N89"/>
    </sheetView>
  </sheetViews>
  <sheetFormatPr baseColWidth="10" defaultRowHeight="15"/>
  <cols>
    <col min="1" max="1" width="10.42578125" style="19" bestFit="1" customWidth="1"/>
    <col min="2" max="2" width="16.85546875" style="19" customWidth="1"/>
    <col min="3" max="5" width="11.42578125" style="19"/>
    <col min="6" max="6" width="16.5703125" style="19" customWidth="1"/>
    <col min="7" max="8" width="11.42578125" style="19"/>
    <col min="9" max="9" width="13.140625" style="19" bestFit="1" customWidth="1"/>
    <col min="10" max="10" width="15.5703125" style="19" customWidth="1"/>
    <col min="11" max="11" width="18.570312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1.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0" customHeight="1"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22.5" customHeight="1" thickBot="1">
      <c r="A31" s="19" t="s">
        <v>37</v>
      </c>
      <c r="B31" s="78" t="s">
        <v>90</v>
      </c>
      <c r="C31" s="212" t="s">
        <v>91</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46</v>
      </c>
      <c r="B36" s="621" t="str">
        <f>VLOOKUP(A36,[52]EQUIPOS!A6:D154,3,FALSE)</f>
        <v xml:space="preserve">Aspersor manual
</v>
      </c>
      <c r="C36" s="622"/>
      <c r="D36" s="622"/>
      <c r="E36" s="622"/>
      <c r="F36" s="622"/>
      <c r="G36" s="622"/>
      <c r="H36" s="623"/>
      <c r="I36" s="304"/>
      <c r="J36" s="307"/>
      <c r="K36" s="319">
        <f>VLOOKUP(A36,[52]EQUIPOS!A6:D163,4,FALSE)</f>
        <v>2553.5392923015183</v>
      </c>
      <c r="L36" s="318"/>
      <c r="M36" s="471">
        <v>2</v>
      </c>
      <c r="N36" s="316">
        <f>K36/M36</f>
        <v>1276.7696461507592</v>
      </c>
    </row>
    <row r="37" spans="1:14">
      <c r="A37" s="94" t="s">
        <v>47</v>
      </c>
      <c r="B37" s="621" t="str">
        <f>VLOOKUP(A37,[52]EQUIPOS!A7:D154,3,FALSE)</f>
        <v>Vibrador de concreto, Motor de 3 hp a 18.000 rpm Mangueras de 4 mt</v>
      </c>
      <c r="C37" s="622"/>
      <c r="D37" s="622"/>
      <c r="E37" s="622"/>
      <c r="F37" s="622"/>
      <c r="G37" s="622"/>
      <c r="H37" s="623"/>
      <c r="I37" s="369"/>
      <c r="J37" s="370"/>
      <c r="K37" s="319">
        <f>VLOOKUP(A37,[52]EQUIPOS!A7:D164,4,FALSE)</f>
        <v>7043.105154845075</v>
      </c>
      <c r="L37" s="470"/>
      <c r="M37" s="471">
        <v>2</v>
      </c>
      <c r="N37" s="316">
        <f>K37/M37</f>
        <v>3521.5525774225375</v>
      </c>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1137.3137083333334</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5935.6359319066296</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52</v>
      </c>
      <c r="B48" s="136" t="str">
        <f>VLOOKUP(A48,[52]MATERIALES!A5:D373,3,FALSE)</f>
        <v xml:space="preserve">Obra falsa concreto clase A y B (puntal de 3m metálico)
</v>
      </c>
      <c r="C48" s="308"/>
      <c r="D48" s="308"/>
      <c r="E48" s="308"/>
      <c r="F48" s="308"/>
      <c r="G48" s="308"/>
      <c r="H48" s="308"/>
      <c r="I48" s="308"/>
      <c r="J48" s="480" t="str">
        <f>VLOOKUP(A48,[52]MATERIALES!A4:D640,2,FALSE)</f>
        <v>m2</v>
      </c>
      <c r="K48" s="305">
        <v>4.5999999999999996</v>
      </c>
      <c r="L48" s="304"/>
      <c r="M48" s="367">
        <f>VLOOKUP(A48,[52]MATERIALES!A5:D396,4,FALSE)</f>
        <v>54152.7</v>
      </c>
      <c r="N48" s="316">
        <f>K48*M48</f>
        <v>249102.41999999995</v>
      </c>
    </row>
    <row r="49" spans="1:14">
      <c r="A49" s="135" t="s">
        <v>53</v>
      </c>
      <c r="B49" s="136" t="str">
        <f>VLOOKUP(A49,[52]MATERIALES!A6:D373,3,FALSE)</f>
        <v>Antisol blanco (presentación 20 kg)</v>
      </c>
      <c r="C49" s="375"/>
      <c r="D49" s="375"/>
      <c r="E49" s="375"/>
      <c r="F49" s="375"/>
      <c r="G49" s="375"/>
      <c r="H49" s="375"/>
      <c r="I49" s="375"/>
      <c r="J49" s="481" t="str">
        <f>VLOOKUP(A49,[52]MATERIALES!A5:D641,2,FALSE)</f>
        <v>kg</v>
      </c>
      <c r="K49" s="376">
        <v>1</v>
      </c>
      <c r="L49" s="369"/>
      <c r="M49" s="367">
        <f>VLOOKUP(A49,[52]MATERIALES!A6:D397,4,FALSE)</f>
        <v>4095.9788085885466</v>
      </c>
      <c r="N49" s="316">
        <f>K49*M49</f>
        <v>4095.9788085885466</v>
      </c>
    </row>
    <row r="50" spans="1:14">
      <c r="A50" s="135" t="s">
        <v>92</v>
      </c>
      <c r="B50" s="136" t="str">
        <f>VLOOKUP(A50,[52]MATERIALES!A6:D373,3,FALSE)</f>
        <v>Concreto Resistencia  32 (Mpa)</v>
      </c>
      <c r="C50" s="375"/>
      <c r="D50" s="375"/>
      <c r="E50" s="375"/>
      <c r="F50" s="375"/>
      <c r="G50" s="375"/>
      <c r="H50" s="375"/>
      <c r="I50" s="375"/>
      <c r="J50" s="481" t="str">
        <f>VLOOKUP(A50,[52]MATERIALES!A6:D642,2,FALSE)</f>
        <v>m3</v>
      </c>
      <c r="K50" s="376">
        <v>1</v>
      </c>
      <c r="L50" s="369"/>
      <c r="M50" s="367">
        <f>VLOOKUP(A50,[52]MATERIALES!A6:D398,4,FALSE)</f>
        <v>307353.34919720853</v>
      </c>
      <c r="N50" s="316">
        <f>K50*M50</f>
        <v>307353.34919720853</v>
      </c>
    </row>
    <row r="51" spans="1:14">
      <c r="A51" s="135" t="s">
        <v>55</v>
      </c>
      <c r="B51" s="136" t="str">
        <f>VLOOKUP(A51,[52]MATERIALES!A6:D373,3,FALSE)</f>
        <v>FORMALETA (Depende para que sea el Concreto)</v>
      </c>
      <c r="C51" s="375"/>
      <c r="D51" s="375"/>
      <c r="E51" s="375"/>
      <c r="F51" s="375"/>
      <c r="G51" s="375"/>
      <c r="H51" s="375"/>
      <c r="I51" s="375"/>
      <c r="J51" s="481" t="str">
        <f>VLOOKUP(A51,[52]MATERIALES!A6:D643,2,FALSE)</f>
        <v>m2</v>
      </c>
      <c r="K51" s="376">
        <v>4.5999999999999996</v>
      </c>
      <c r="L51" s="369"/>
      <c r="M51" s="367">
        <f>VLOOKUP(A51,[52]MATERIALES!A6:D399,4,FALSE)</f>
        <v>9806.0105336047018</v>
      </c>
      <c r="N51" s="316">
        <f>K51*M51</f>
        <v>45107.648454581627</v>
      </c>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row>
    <row r="55" spans="1:14" ht="15.75" thickBot="1">
      <c r="B55" s="657" t="s">
        <v>49</v>
      </c>
      <c r="C55" s="658"/>
      <c r="D55" s="658"/>
      <c r="E55" s="658"/>
      <c r="F55" s="658"/>
      <c r="G55" s="658"/>
      <c r="H55" s="658"/>
      <c r="I55" s="658"/>
      <c r="J55" s="658"/>
      <c r="K55" s="658"/>
      <c r="L55" s="658"/>
      <c r="M55" s="659"/>
      <c r="N55" s="364">
        <f>SUM(N48:N54)</f>
        <v>605659.39646037866</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62</v>
      </c>
      <c r="B60" s="5" t="str">
        <f>VLOOKUP(A60,[52]TRANSPORTE!A2:D117,3,FALSE)</f>
        <v>Transporte de concreto</v>
      </c>
      <c r="C60" s="461"/>
      <c r="D60" s="461"/>
      <c r="E60" s="461"/>
      <c r="F60" s="461"/>
      <c r="G60" s="461"/>
      <c r="H60" s="480" t="s">
        <v>63</v>
      </c>
      <c r="I60" s="292">
        <v>1</v>
      </c>
      <c r="J60" s="300">
        <v>1</v>
      </c>
      <c r="K60" s="292">
        <f>I60*J60</f>
        <v>1</v>
      </c>
      <c r="L60" s="668">
        <f>VLOOKUP(A60,[52]TRANSPORTE!A2:D117,4,FALSE)</f>
        <v>710.90548834127685</v>
      </c>
      <c r="M60" s="669"/>
      <c r="N60" s="299">
        <f>K60*L60</f>
        <v>710.90548834127685</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710.90548834127685</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69</v>
      </c>
      <c r="B71" s="482" t="str">
        <f>VLOOKUP(A71,'[52]MANO DE OBRA'!A8:D68,3,FALSE)</f>
        <v>Obrero (6)</v>
      </c>
      <c r="C71" s="483"/>
      <c r="D71" s="483"/>
      <c r="E71" s="483"/>
      <c r="F71" s="483"/>
      <c r="G71" s="483"/>
      <c r="H71" s="483"/>
      <c r="I71" s="296">
        <f>K71/J71*100</f>
        <v>147543.4</v>
      </c>
      <c r="J71" s="295">
        <v>185</v>
      </c>
      <c r="K71" s="294">
        <f>VLOOKUP(A71,'[52]MANO DE OBRA'!A8:D99,4,FALSE)</f>
        <v>272955.28999999998</v>
      </c>
      <c r="L71" s="174"/>
      <c r="M71" s="432">
        <v>16</v>
      </c>
      <c r="N71" s="365">
        <f>K71/M71</f>
        <v>17059.705624999999</v>
      </c>
      <c r="O71" s="176"/>
    </row>
    <row r="72" spans="1:15">
      <c r="A72" s="170" t="s">
        <v>93</v>
      </c>
      <c r="B72" s="482" t="str">
        <f>VLOOKUP(A72,'[52]MANO DE OBRA'!A8:D69,3,FALSE)</f>
        <v>Oficial</v>
      </c>
      <c r="C72" s="483"/>
      <c r="D72" s="483"/>
      <c r="E72" s="483"/>
      <c r="F72" s="483"/>
      <c r="G72" s="483"/>
      <c r="H72" s="483"/>
      <c r="I72" s="296">
        <f>K72/J72*100</f>
        <v>49181.133333333331</v>
      </c>
      <c r="J72" s="295">
        <v>185</v>
      </c>
      <c r="K72" s="294">
        <f>VLOOKUP(A72,'[52]MANO DE OBRA'!A8:D100,4,FALSE)</f>
        <v>90985.096666666665</v>
      </c>
      <c r="L72" s="174"/>
      <c r="M72" s="432">
        <v>16</v>
      </c>
      <c r="N72" s="365">
        <f>K72/M72</f>
        <v>5686.5685416666665</v>
      </c>
    </row>
    <row r="73" spans="1:15">
      <c r="B73" s="482"/>
      <c r="C73" s="483"/>
      <c r="D73" s="483"/>
      <c r="E73" s="483"/>
      <c r="F73" s="483"/>
      <c r="G73" s="483"/>
      <c r="H73" s="483"/>
      <c r="I73" s="296"/>
      <c r="J73" s="295"/>
      <c r="K73" s="294"/>
      <c r="L73" s="174"/>
      <c r="M73" s="433"/>
      <c r="N73" s="365"/>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24"/>
    </row>
    <row r="77" spans="1:15" ht="15.75" thickBot="1">
      <c r="B77" s="672" t="s">
        <v>49</v>
      </c>
      <c r="C77" s="660"/>
      <c r="D77" s="660"/>
      <c r="E77" s="660"/>
      <c r="F77" s="660"/>
      <c r="G77" s="660"/>
      <c r="H77" s="660"/>
      <c r="I77" s="660"/>
      <c r="J77" s="660"/>
      <c r="K77" s="660"/>
      <c r="L77" s="660"/>
      <c r="M77" s="661"/>
      <c r="N77" s="363">
        <f>SUM(N71:N76)</f>
        <v>22746.274166666666</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635052.2120472932</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127010.44240945864</v>
      </c>
      <c r="M84" s="689"/>
      <c r="N84" s="430"/>
    </row>
    <row r="85" spans="1:14">
      <c r="B85" s="188" t="s">
        <v>77</v>
      </c>
      <c r="C85" s="189"/>
      <c r="D85" s="189"/>
      <c r="E85" s="189"/>
      <c r="F85" s="189"/>
      <c r="G85" s="189"/>
      <c r="H85" s="189"/>
      <c r="I85" s="429"/>
      <c r="J85" s="186"/>
      <c r="K85" s="284">
        <v>0.05</v>
      </c>
      <c r="L85" s="688">
        <f>N79*K85</f>
        <v>31752.610602364661</v>
      </c>
      <c r="M85" s="689"/>
      <c r="N85" s="430"/>
    </row>
    <row r="86" spans="1:14" ht="15.75" thickBot="1">
      <c r="B86" s="190" t="s">
        <v>78</v>
      </c>
      <c r="C86" s="191"/>
      <c r="D86" s="191"/>
      <c r="E86" s="191"/>
      <c r="F86" s="191"/>
      <c r="G86" s="191"/>
      <c r="H86" s="191"/>
      <c r="I86" s="431"/>
      <c r="J86" s="193"/>
      <c r="K86" s="283">
        <v>0.05</v>
      </c>
      <c r="L86" s="690">
        <f>N79*K86</f>
        <v>31752.610602364661</v>
      </c>
      <c r="M86" s="691"/>
      <c r="N86" s="430"/>
    </row>
    <row r="87" spans="1:14" ht="15.75" thickBot="1">
      <c r="B87" s="657" t="s">
        <v>49</v>
      </c>
      <c r="C87" s="658"/>
      <c r="D87" s="658"/>
      <c r="E87" s="658"/>
      <c r="F87" s="658"/>
      <c r="G87" s="658"/>
      <c r="H87" s="658"/>
      <c r="I87" s="658"/>
      <c r="J87" s="658"/>
      <c r="K87" s="658"/>
      <c r="L87" s="658"/>
      <c r="M87" s="659"/>
      <c r="N87" s="194">
        <f>L84+L85+L86</f>
        <v>190515.66361418797</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825568</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9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9137"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G67" zoomScale="75" zoomScaleNormal="75" workbookViewId="0">
      <selection activeCell="N89" sqref="N89"/>
    </sheetView>
  </sheetViews>
  <sheetFormatPr baseColWidth="10" defaultRowHeight="15"/>
  <cols>
    <col min="1" max="1" width="10.42578125" style="19" bestFit="1" customWidth="1"/>
    <col min="2" max="2" width="16.85546875" style="19" customWidth="1"/>
    <col min="3" max="5" width="11.42578125" style="19"/>
    <col min="6" max="6" width="16.5703125" style="19" customWidth="1"/>
    <col min="7" max="8" width="11.42578125" style="19"/>
    <col min="9" max="9" width="13.140625" style="19" bestFit="1" customWidth="1"/>
    <col min="10" max="10" width="15.5703125" style="19" customWidth="1"/>
    <col min="11" max="11" width="18.570312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2.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0" customHeight="1"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20.25" customHeight="1" thickBot="1">
      <c r="A31" s="19" t="s">
        <v>37</v>
      </c>
      <c r="B31" s="78" t="s">
        <v>94</v>
      </c>
      <c r="C31" s="212" t="s">
        <v>99</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46</v>
      </c>
      <c r="B36" s="621" t="str">
        <f>VLOOKUP(A36,[52]EQUIPOS!A6:D154,3,FALSE)</f>
        <v xml:space="preserve">Aspersor manual
</v>
      </c>
      <c r="C36" s="622"/>
      <c r="D36" s="622"/>
      <c r="E36" s="622"/>
      <c r="F36" s="622"/>
      <c r="G36" s="622"/>
      <c r="H36" s="623"/>
      <c r="I36" s="304"/>
      <c r="J36" s="307"/>
      <c r="K36" s="319">
        <f>VLOOKUP(A36,[52]EQUIPOS!A6:D163,4,FALSE)</f>
        <v>2553.5392923015183</v>
      </c>
      <c r="L36" s="318"/>
      <c r="M36" s="471">
        <v>2</v>
      </c>
      <c r="N36" s="316">
        <f>K36/M36</f>
        <v>1276.7696461507592</v>
      </c>
    </row>
    <row r="37" spans="1:14">
      <c r="A37" s="94" t="s">
        <v>47</v>
      </c>
      <c r="B37" s="621" t="str">
        <f>VLOOKUP(A37,[52]EQUIPOS!A7:D154,3,FALSE)</f>
        <v>Vibrador de concreto, Motor de 3 hp a 18.000 rpm Mangueras de 4 mt</v>
      </c>
      <c r="C37" s="622"/>
      <c r="D37" s="622"/>
      <c r="E37" s="622"/>
      <c r="F37" s="622"/>
      <c r="G37" s="622"/>
      <c r="H37" s="623"/>
      <c r="I37" s="369"/>
      <c r="J37" s="370"/>
      <c r="K37" s="319">
        <f>VLOOKUP(A37,[52]EQUIPOS!A7:D164,4,FALSE)</f>
        <v>7043.105154845075</v>
      </c>
      <c r="L37" s="470"/>
      <c r="M37" s="471">
        <v>2</v>
      </c>
      <c r="N37" s="316">
        <f>K37/M37</f>
        <v>3521.5525774225375</v>
      </c>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1137.3137083333334</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5935.6359319066296</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100</v>
      </c>
      <c r="B48" s="136" t="str">
        <f>VLOOKUP(A48,[52]MATERIALES!A5:D373,3,FALSE)</f>
        <v>Concreto Resistencia  28 (Mpa)</v>
      </c>
      <c r="C48" s="308"/>
      <c r="D48" s="308"/>
      <c r="E48" s="308"/>
      <c r="F48" s="308"/>
      <c r="G48" s="308"/>
      <c r="H48" s="308"/>
      <c r="I48" s="308"/>
      <c r="J48" s="480" t="str">
        <f>VLOOKUP(A48,[52]MATERIALES!A4:D640,2,FALSE)</f>
        <v>m3</v>
      </c>
      <c r="K48" s="305">
        <v>1</v>
      </c>
      <c r="L48" s="304"/>
      <c r="M48" s="367">
        <f>VLOOKUP(A48,[52]MATERIALES!A5:D396,4,FALSE)</f>
        <v>420267.71848076535</v>
      </c>
      <c r="N48" s="316">
        <f>K48*M48</f>
        <v>420267.71848076535</v>
      </c>
    </row>
    <row r="49" spans="1:14">
      <c r="A49" s="135" t="s">
        <v>53</v>
      </c>
      <c r="B49" s="136" t="str">
        <f>VLOOKUP(A49,[52]MATERIALES!A6:D373,3,FALSE)</f>
        <v>Antisol blanco (presentación 20 kg)</v>
      </c>
      <c r="C49" s="375"/>
      <c r="D49" s="375"/>
      <c r="E49" s="375"/>
      <c r="F49" s="375"/>
      <c r="G49" s="375"/>
      <c r="H49" s="375"/>
      <c r="I49" s="375"/>
      <c r="J49" s="481" t="str">
        <f>VLOOKUP(A49,[52]MATERIALES!A5:D641,2,FALSE)</f>
        <v>kg</v>
      </c>
      <c r="K49" s="376">
        <v>1</v>
      </c>
      <c r="L49" s="369"/>
      <c r="M49" s="367">
        <f>VLOOKUP(A49,[52]MATERIALES!A6:D397,4,FALSE)</f>
        <v>4095.9788085885466</v>
      </c>
      <c r="N49" s="316">
        <f>K49*M49</f>
        <v>4095.9788085885466</v>
      </c>
    </row>
    <row r="50" spans="1:14">
      <c r="A50" s="135" t="s">
        <v>55</v>
      </c>
      <c r="B50" s="136" t="str">
        <f>VLOOKUP(A50,[52]MATERIALES!A6:D373,3,FALSE)</f>
        <v>FORMALETA (Depende para que sea el Concreto)</v>
      </c>
      <c r="C50" s="375"/>
      <c r="D50" s="375"/>
      <c r="E50" s="375"/>
      <c r="F50" s="375"/>
      <c r="G50" s="375"/>
      <c r="H50" s="375"/>
      <c r="I50" s="375"/>
      <c r="J50" s="481" t="str">
        <f>VLOOKUP(A50,[52]MATERIALES!A6:D642,2,FALSE)</f>
        <v>m2</v>
      </c>
      <c r="K50" s="376">
        <v>4.5999999999999996</v>
      </c>
      <c r="L50" s="369"/>
      <c r="M50" s="367">
        <f>VLOOKUP(A50,[52]MATERIALES!A6:D398,4,FALSE)</f>
        <v>9806.0105336047018</v>
      </c>
      <c r="N50" s="316">
        <f>K50*M50</f>
        <v>45107.648454581627</v>
      </c>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row>
    <row r="55" spans="1:14" ht="15.75" thickBot="1">
      <c r="B55" s="657" t="s">
        <v>49</v>
      </c>
      <c r="C55" s="658"/>
      <c r="D55" s="658"/>
      <c r="E55" s="658"/>
      <c r="F55" s="658"/>
      <c r="G55" s="658"/>
      <c r="H55" s="658"/>
      <c r="I55" s="658"/>
      <c r="J55" s="658"/>
      <c r="K55" s="658"/>
      <c r="L55" s="658"/>
      <c r="M55" s="659"/>
      <c r="N55" s="364">
        <f>SUM(N48:N54)</f>
        <v>469471.3457439355</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62</v>
      </c>
      <c r="B60" s="5" t="str">
        <f>VLOOKUP(A60,[52]TRANSPORTE!A2:D117,3,FALSE)</f>
        <v>Transporte de concreto</v>
      </c>
      <c r="C60" s="461"/>
      <c r="D60" s="461"/>
      <c r="E60" s="461"/>
      <c r="F60" s="461"/>
      <c r="G60" s="461"/>
      <c r="H60" s="480" t="s">
        <v>63</v>
      </c>
      <c r="I60" s="292">
        <v>1</v>
      </c>
      <c r="J60" s="300">
        <v>1</v>
      </c>
      <c r="K60" s="292">
        <f>I60*J60</f>
        <v>1</v>
      </c>
      <c r="L60" s="668">
        <f>VLOOKUP(A60,[52]TRANSPORTE!A2:D117,4,FALSE)</f>
        <v>710.90548834127685</v>
      </c>
      <c r="M60" s="669"/>
      <c r="N60" s="299">
        <f>K60*L60</f>
        <v>710.90548834127685</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710.90548834127685</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69</v>
      </c>
      <c r="B71" s="482" t="str">
        <f>VLOOKUP(A71,'[52]MANO DE OBRA'!A8:D68,3,FALSE)</f>
        <v>Obrero (6)</v>
      </c>
      <c r="C71" s="483"/>
      <c r="D71" s="483"/>
      <c r="E71" s="483"/>
      <c r="F71" s="483"/>
      <c r="G71" s="483"/>
      <c r="H71" s="483"/>
      <c r="I71" s="296">
        <f>K71/J71*100</f>
        <v>147543.4</v>
      </c>
      <c r="J71" s="295">
        <v>185</v>
      </c>
      <c r="K71" s="294">
        <f>VLOOKUP(A71,'[52]MANO DE OBRA'!A8:D99,4,FALSE)</f>
        <v>272955.28999999998</v>
      </c>
      <c r="L71" s="174"/>
      <c r="M71" s="432">
        <v>16</v>
      </c>
      <c r="N71" s="365">
        <f>K71/M71</f>
        <v>17059.705624999999</v>
      </c>
      <c r="O71" s="176"/>
    </row>
    <row r="72" spans="1:15">
      <c r="A72" s="170" t="s">
        <v>93</v>
      </c>
      <c r="B72" s="482" t="str">
        <f>VLOOKUP(A72,'[52]MANO DE OBRA'!A8:D69,3,FALSE)</f>
        <v>Oficial</v>
      </c>
      <c r="C72" s="483"/>
      <c r="D72" s="483"/>
      <c r="E72" s="483"/>
      <c r="F72" s="483"/>
      <c r="G72" s="483"/>
      <c r="H72" s="483"/>
      <c r="I72" s="296">
        <f>K72/J72*100</f>
        <v>49181.133333333331</v>
      </c>
      <c r="J72" s="295">
        <v>185</v>
      </c>
      <c r="K72" s="294">
        <f>VLOOKUP(A72,'[52]MANO DE OBRA'!A8:D100,4,FALSE)</f>
        <v>90985.096666666665</v>
      </c>
      <c r="L72" s="174"/>
      <c r="M72" s="432">
        <v>16</v>
      </c>
      <c r="N72" s="365">
        <f>K72/M72</f>
        <v>5686.5685416666665</v>
      </c>
    </row>
    <row r="73" spans="1:15">
      <c r="B73" s="482"/>
      <c r="C73" s="483"/>
      <c r="D73" s="483"/>
      <c r="E73" s="483"/>
      <c r="F73" s="483"/>
      <c r="G73" s="483"/>
      <c r="H73" s="483"/>
      <c r="I73" s="296"/>
      <c r="J73" s="295"/>
      <c r="K73" s="294"/>
      <c r="L73" s="174"/>
      <c r="M73" s="433"/>
      <c r="N73" s="365"/>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30"/>
    </row>
    <row r="77" spans="1:15" ht="15.75" thickBot="1">
      <c r="B77" s="672" t="s">
        <v>49</v>
      </c>
      <c r="C77" s="660"/>
      <c r="D77" s="660"/>
      <c r="E77" s="660"/>
      <c r="F77" s="660"/>
      <c r="G77" s="660"/>
      <c r="H77" s="660"/>
      <c r="I77" s="660"/>
      <c r="J77" s="660"/>
      <c r="K77" s="660"/>
      <c r="L77" s="660"/>
      <c r="M77" s="661"/>
      <c r="N77" s="287">
        <f>SUM(N71:N76)</f>
        <v>22746.274166666666</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498864.1613308501</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99772.832266170022</v>
      </c>
      <c r="M84" s="689"/>
      <c r="N84" s="430"/>
    </row>
    <row r="85" spans="1:14">
      <c r="B85" s="188" t="s">
        <v>77</v>
      </c>
      <c r="C85" s="189"/>
      <c r="D85" s="189"/>
      <c r="E85" s="189"/>
      <c r="F85" s="189"/>
      <c r="G85" s="189"/>
      <c r="H85" s="189"/>
      <c r="I85" s="429"/>
      <c r="J85" s="186"/>
      <c r="K85" s="284">
        <v>0.05</v>
      </c>
      <c r="L85" s="688">
        <f>N79*K85</f>
        <v>24943.208066542506</v>
      </c>
      <c r="M85" s="689"/>
      <c r="N85" s="430"/>
    </row>
    <row r="86" spans="1:14" ht="15.75" thickBot="1">
      <c r="B86" s="190" t="s">
        <v>78</v>
      </c>
      <c r="C86" s="191"/>
      <c r="D86" s="191"/>
      <c r="E86" s="191"/>
      <c r="F86" s="191"/>
      <c r="G86" s="191"/>
      <c r="H86" s="191"/>
      <c r="I86" s="431"/>
      <c r="J86" s="193"/>
      <c r="K86" s="283">
        <v>0.05</v>
      </c>
      <c r="L86" s="690">
        <f>N79*K86</f>
        <v>24943.208066542506</v>
      </c>
      <c r="M86" s="691"/>
      <c r="N86" s="430"/>
    </row>
    <row r="87" spans="1:14" ht="15.75" thickBot="1">
      <c r="B87" s="657" t="s">
        <v>49</v>
      </c>
      <c r="C87" s="658"/>
      <c r="D87" s="658"/>
      <c r="E87" s="658"/>
      <c r="F87" s="658"/>
      <c r="G87" s="658"/>
      <c r="H87" s="658"/>
      <c r="I87" s="658"/>
      <c r="J87" s="658"/>
      <c r="K87" s="658"/>
      <c r="L87" s="658"/>
      <c r="M87" s="659"/>
      <c r="N87" s="194">
        <f>L84+L85+L86</f>
        <v>149659.24839925504</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648523</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0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0161"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F67" zoomScale="75" zoomScaleNormal="75" workbookViewId="0">
      <selection activeCell="N90" sqref="N90"/>
    </sheetView>
  </sheetViews>
  <sheetFormatPr baseColWidth="10" defaultRowHeight="15"/>
  <cols>
    <col min="1" max="1" width="10.42578125" style="19" bestFit="1" customWidth="1"/>
    <col min="2" max="2" width="16.7109375" style="19" customWidth="1"/>
    <col min="3" max="5" width="11.42578125" style="19"/>
    <col min="6" max="6" width="16.42578125" style="19" customWidth="1"/>
    <col min="7" max="8" width="11.42578125" style="19"/>
    <col min="9" max="9" width="13.140625" style="19" bestFit="1" customWidth="1"/>
    <col min="10" max="10" width="15.5703125" style="19" customWidth="1"/>
    <col min="11" max="11" width="18.570312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4.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0" customHeight="1"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95</v>
      </c>
      <c r="C31" s="212" t="s">
        <v>101</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46</v>
      </c>
      <c r="B36" s="621" t="str">
        <f>VLOOKUP(A36,[52]EQUIPOS!A6:D154,3,FALSE)</f>
        <v xml:space="preserve">Aspersor manual
</v>
      </c>
      <c r="C36" s="622"/>
      <c r="D36" s="622"/>
      <c r="E36" s="622"/>
      <c r="F36" s="622"/>
      <c r="G36" s="622"/>
      <c r="H36" s="623"/>
      <c r="I36" s="304"/>
      <c r="J36" s="307"/>
      <c r="K36" s="319">
        <f>VLOOKUP(A36,[52]EQUIPOS!A6:D163,4,FALSE)</f>
        <v>2553.5392923015183</v>
      </c>
      <c r="L36" s="318"/>
      <c r="M36" s="471">
        <v>2</v>
      </c>
      <c r="N36" s="316">
        <f>K36/M36</f>
        <v>1276.7696461507592</v>
      </c>
    </row>
    <row r="37" spans="1:14">
      <c r="A37" s="94" t="s">
        <v>47</v>
      </c>
      <c r="B37" s="621" t="str">
        <f>VLOOKUP(A37,[52]EQUIPOS!A7:D154,3,FALSE)</f>
        <v>Vibrador de concreto, Motor de 3 hp a 18.000 rpm Mangueras de 4 mt</v>
      </c>
      <c r="C37" s="622"/>
      <c r="D37" s="622"/>
      <c r="E37" s="622"/>
      <c r="F37" s="622"/>
      <c r="G37" s="622"/>
      <c r="H37" s="623"/>
      <c r="I37" s="369"/>
      <c r="J37" s="370"/>
      <c r="K37" s="319">
        <f>VLOOKUP(A37,[52]EQUIPOS!A7:D164,4,FALSE)</f>
        <v>7043.105154845075</v>
      </c>
      <c r="L37" s="470"/>
      <c r="M37" s="471">
        <v>2</v>
      </c>
      <c r="N37" s="316">
        <f>K37/M37</f>
        <v>3521.5525774225375</v>
      </c>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1137.3137083333334</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5935.6359319066296</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102</v>
      </c>
      <c r="B48" s="136" t="str">
        <f>VLOOKUP(A48,[52]MATERIALES!A5:D373,3,FALSE)</f>
        <v>Concreto Resistencia  21 (Mpa)</v>
      </c>
      <c r="C48" s="308"/>
      <c r="D48" s="308"/>
      <c r="E48" s="308"/>
      <c r="F48" s="308"/>
      <c r="G48" s="308"/>
      <c r="H48" s="308"/>
      <c r="I48" s="308"/>
      <c r="J48" s="480" t="str">
        <f>VLOOKUP(A48,[52]MATERIALES!A4:D640,2,FALSE)</f>
        <v>m3</v>
      </c>
      <c r="K48" s="305">
        <v>1</v>
      </c>
      <c r="L48" s="304"/>
      <c r="M48" s="367">
        <f>VLOOKUP(A48,[52]MATERIALES!A5:D396,4,FALSE)</f>
        <v>388483.52642801759</v>
      </c>
      <c r="N48" s="316">
        <f>K48*M48</f>
        <v>388483.52642801759</v>
      </c>
    </row>
    <row r="49" spans="1:14">
      <c r="A49" s="135" t="s">
        <v>53</v>
      </c>
      <c r="B49" s="136" t="str">
        <f>VLOOKUP(A49,[52]MATERIALES!A6:D373,3,FALSE)</f>
        <v>Antisol blanco (presentación 20 kg)</v>
      </c>
      <c r="C49" s="375"/>
      <c r="D49" s="375"/>
      <c r="E49" s="375"/>
      <c r="F49" s="375"/>
      <c r="G49" s="375"/>
      <c r="H49" s="375"/>
      <c r="I49" s="375"/>
      <c r="J49" s="481" t="str">
        <f>VLOOKUP(A49,[52]MATERIALES!A5:D641,2,FALSE)</f>
        <v>kg</v>
      </c>
      <c r="K49" s="376">
        <v>1</v>
      </c>
      <c r="L49" s="369"/>
      <c r="M49" s="367">
        <f>VLOOKUP(A49,[52]MATERIALES!A6:D397,4,FALSE)</f>
        <v>4095.9788085885466</v>
      </c>
      <c r="N49" s="316">
        <f>K49*M49</f>
        <v>4095.9788085885466</v>
      </c>
    </row>
    <row r="50" spans="1:14">
      <c r="A50" s="135" t="s">
        <v>103</v>
      </c>
      <c r="B50" s="136" t="str">
        <f>VLOOKUP(A50,[52]MATERIALES!A6:D373,3,FALSE)</f>
        <v xml:space="preserve">Formaleta (gaviones, juntas de bordillos, juntas de cunetas, muros, concretos clase D,E, F y G)
</v>
      </c>
      <c r="C50" s="375"/>
      <c r="D50" s="375"/>
      <c r="E50" s="375"/>
      <c r="F50" s="375"/>
      <c r="G50" s="375"/>
      <c r="H50" s="375"/>
      <c r="I50" s="375"/>
      <c r="J50" s="481" t="str">
        <f>VLOOKUP(A50,[52]MATERIALES!A6:D642,2,FALSE)</f>
        <v>m2</v>
      </c>
      <c r="K50" s="376">
        <v>4.5999999999999996</v>
      </c>
      <c r="L50" s="369"/>
      <c r="M50" s="367">
        <f>VLOOKUP(A50,[52]MATERIALES!A6:D398,4,FALSE)</f>
        <v>4267.015774259763</v>
      </c>
      <c r="N50" s="316">
        <f>K50*M50</f>
        <v>19628.272561594909</v>
      </c>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ht="15.75" thickBot="1">
      <c r="B54" s="136"/>
      <c r="C54" s="464"/>
      <c r="D54" s="464"/>
      <c r="E54" s="464"/>
      <c r="F54" s="464"/>
      <c r="G54" s="464"/>
      <c r="H54" s="464"/>
      <c r="I54" s="464"/>
      <c r="J54" s="465"/>
      <c r="K54" s="146"/>
      <c r="L54" s="147"/>
      <c r="M54" s="367"/>
      <c r="N54" s="316"/>
    </row>
    <row r="55" spans="1:14" ht="15.75" thickBot="1">
      <c r="B55" s="657" t="s">
        <v>49</v>
      </c>
      <c r="C55" s="658"/>
      <c r="D55" s="658"/>
      <c r="E55" s="658"/>
      <c r="F55" s="658"/>
      <c r="G55" s="658"/>
      <c r="H55" s="658"/>
      <c r="I55" s="658"/>
      <c r="J55" s="658"/>
      <c r="K55" s="658"/>
      <c r="L55" s="658"/>
      <c r="M55" s="659"/>
      <c r="N55" s="364">
        <f>SUM(N48:N54)</f>
        <v>412207.77779820102</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62</v>
      </c>
      <c r="B60" s="5" t="str">
        <f>VLOOKUP(A60,[52]TRANSPORTE!A2:D117,3,FALSE)</f>
        <v>Transporte de concreto</v>
      </c>
      <c r="C60" s="461"/>
      <c r="D60" s="461"/>
      <c r="E60" s="461"/>
      <c r="F60" s="461"/>
      <c r="G60" s="461"/>
      <c r="H60" s="480" t="s">
        <v>63</v>
      </c>
      <c r="I60" s="292">
        <v>1</v>
      </c>
      <c r="J60" s="300">
        <v>1</v>
      </c>
      <c r="K60" s="292">
        <f>I60*J60</f>
        <v>1</v>
      </c>
      <c r="L60" s="668">
        <f>VLOOKUP(A60,[52]TRANSPORTE!A2:D117,4,FALSE)</f>
        <v>710.90548834127685</v>
      </c>
      <c r="M60" s="669"/>
      <c r="N60" s="299">
        <f>K60*L60</f>
        <v>710.90548834127685</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710.90548834127685</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69</v>
      </c>
      <c r="B71" s="482" t="str">
        <f>VLOOKUP(A71,'[52]MANO DE OBRA'!A8:D68,3,FALSE)</f>
        <v>Obrero (6)</v>
      </c>
      <c r="C71" s="483"/>
      <c r="D71" s="483"/>
      <c r="E71" s="483"/>
      <c r="F71" s="483"/>
      <c r="G71" s="483"/>
      <c r="H71" s="483"/>
      <c r="I71" s="296">
        <f>K71/J71*100</f>
        <v>147543.4</v>
      </c>
      <c r="J71" s="295">
        <v>185</v>
      </c>
      <c r="K71" s="294">
        <f>VLOOKUP(A71,'[52]MANO DE OBRA'!A8:D99,4,FALSE)</f>
        <v>272955.28999999998</v>
      </c>
      <c r="L71" s="174"/>
      <c r="M71" s="432">
        <v>16</v>
      </c>
      <c r="N71" s="365">
        <f>K71/M71</f>
        <v>17059.705624999999</v>
      </c>
      <c r="O71" s="176"/>
    </row>
    <row r="72" spans="1:15">
      <c r="A72" s="170" t="s">
        <v>93</v>
      </c>
      <c r="B72" s="482" t="str">
        <f>VLOOKUP(A72,'[52]MANO DE OBRA'!A8:D69,3,FALSE)</f>
        <v>Oficial</v>
      </c>
      <c r="C72" s="483"/>
      <c r="D72" s="483"/>
      <c r="E72" s="483"/>
      <c r="F72" s="483"/>
      <c r="G72" s="483"/>
      <c r="H72" s="483"/>
      <c r="I72" s="296">
        <f>K72/J72*100</f>
        <v>49181.133333333331</v>
      </c>
      <c r="J72" s="295">
        <v>185</v>
      </c>
      <c r="K72" s="294">
        <f>VLOOKUP(A72,'[52]MANO DE OBRA'!A8:D100,4,FALSE)</f>
        <v>90985.096666666665</v>
      </c>
      <c r="L72" s="174"/>
      <c r="M72" s="432">
        <v>16</v>
      </c>
      <c r="N72" s="365">
        <f>K72/M72</f>
        <v>5686.5685416666665</v>
      </c>
    </row>
    <row r="73" spans="1:15">
      <c r="B73" s="482"/>
      <c r="C73" s="483"/>
      <c r="D73" s="483"/>
      <c r="E73" s="483"/>
      <c r="F73" s="483"/>
      <c r="G73" s="483"/>
      <c r="H73" s="483"/>
      <c r="I73" s="296"/>
      <c r="J73" s="295"/>
      <c r="K73" s="294"/>
      <c r="L73" s="174"/>
      <c r="M73" s="433"/>
      <c r="N73" s="365"/>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30"/>
    </row>
    <row r="77" spans="1:15" ht="15.75" thickBot="1">
      <c r="B77" s="672" t="s">
        <v>49</v>
      </c>
      <c r="C77" s="660"/>
      <c r="D77" s="660"/>
      <c r="E77" s="660"/>
      <c r="F77" s="660"/>
      <c r="G77" s="660"/>
      <c r="H77" s="660"/>
      <c r="I77" s="660"/>
      <c r="J77" s="660"/>
      <c r="K77" s="660"/>
      <c r="L77" s="660"/>
      <c r="M77" s="661"/>
      <c r="N77" s="287">
        <f>SUM(N71:N76)</f>
        <v>22746.274166666666</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441600.59338511562</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88320.118677023129</v>
      </c>
      <c r="M84" s="689"/>
      <c r="N84" s="430"/>
    </row>
    <row r="85" spans="1:14">
      <c r="B85" s="188" t="s">
        <v>77</v>
      </c>
      <c r="C85" s="189"/>
      <c r="D85" s="189"/>
      <c r="E85" s="189"/>
      <c r="F85" s="189"/>
      <c r="G85" s="189"/>
      <c r="H85" s="189"/>
      <c r="I85" s="429"/>
      <c r="J85" s="186"/>
      <c r="K85" s="284">
        <v>0.05</v>
      </c>
      <c r="L85" s="688">
        <f>N79*K85</f>
        <v>22080.029669255782</v>
      </c>
      <c r="M85" s="689"/>
      <c r="N85" s="430"/>
    </row>
    <row r="86" spans="1:14" ht="15.75" thickBot="1">
      <c r="B86" s="190" t="s">
        <v>78</v>
      </c>
      <c r="C86" s="191"/>
      <c r="D86" s="191"/>
      <c r="E86" s="191"/>
      <c r="F86" s="191"/>
      <c r="G86" s="191"/>
      <c r="H86" s="191"/>
      <c r="I86" s="431"/>
      <c r="J86" s="193"/>
      <c r="K86" s="283">
        <v>0.05</v>
      </c>
      <c r="L86" s="690">
        <f>N79*K86</f>
        <v>22080.029669255782</v>
      </c>
      <c r="M86" s="691"/>
      <c r="N86" s="430"/>
    </row>
    <row r="87" spans="1:14" ht="15.75" thickBot="1">
      <c r="B87" s="657" t="s">
        <v>49</v>
      </c>
      <c r="C87" s="658"/>
      <c r="D87" s="658"/>
      <c r="E87" s="658"/>
      <c r="F87" s="658"/>
      <c r="G87" s="658"/>
      <c r="H87" s="658"/>
      <c r="I87" s="658"/>
      <c r="J87" s="658"/>
      <c r="K87" s="658"/>
      <c r="L87" s="658"/>
      <c r="M87" s="659"/>
      <c r="N87" s="194">
        <f>L84+L85+L86</f>
        <v>132480.17801553468</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574081</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1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1185" r:id="rId4"/>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F67" zoomScale="75" zoomScaleNormal="75" workbookViewId="0">
      <selection activeCell="N93" sqref="N93"/>
    </sheetView>
  </sheetViews>
  <sheetFormatPr baseColWidth="10" defaultRowHeight="15"/>
  <cols>
    <col min="1" max="1" width="10.42578125" style="19" bestFit="1" customWidth="1"/>
    <col min="2" max="2" width="17" style="19" customWidth="1"/>
    <col min="3" max="5" width="11.42578125" style="19"/>
    <col min="6" max="6" width="14.42578125" style="19" customWidth="1"/>
    <col min="7" max="8" width="11.42578125" style="19"/>
    <col min="9" max="9" width="13.85546875" style="19" bestFit="1" customWidth="1"/>
    <col min="10" max="10" width="15.5703125" style="19" customWidth="1"/>
    <col min="11" max="11" width="17.5703125" style="19" bestFit="1" customWidth="1"/>
    <col min="12" max="12" width="11.42578125" style="19"/>
    <col min="13" max="13" width="13.140625" style="19" bestFit="1" customWidth="1"/>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ht="25.5" customHeight="1">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96</v>
      </c>
      <c r="C31" s="212" t="s">
        <v>104</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105</v>
      </c>
      <c r="B36" s="621" t="str">
        <f>VLOOKUP(A36,[52]EQUIPOS!A6:D154,3,FALSE)</f>
        <v>Mezcladora de concreto 1 bulto</v>
      </c>
      <c r="C36" s="622"/>
      <c r="D36" s="622"/>
      <c r="E36" s="622"/>
      <c r="F36" s="622"/>
      <c r="G36" s="622"/>
      <c r="H36" s="623"/>
      <c r="I36" s="304"/>
      <c r="J36" s="307"/>
      <c r="K36" s="319">
        <f>VLOOKUP(A36,[52]EQUIPOS!A6:D163,4,FALSE)</f>
        <v>4584.2378851470567</v>
      </c>
      <c r="L36" s="318"/>
      <c r="M36" s="471">
        <v>1</v>
      </c>
      <c r="N36" s="316">
        <f>K36/M36</f>
        <v>4584.2378851470567</v>
      </c>
    </row>
    <row r="37" spans="1:14">
      <c r="A37" s="94" t="s">
        <v>47</v>
      </c>
      <c r="B37" s="621" t="str">
        <f>VLOOKUP(A37,[52]EQUIPOS!A7:D154,3,FALSE)</f>
        <v>Vibrador de concreto, Motor de 3 hp a 18.000 rpm Mangueras de 4 mt</v>
      </c>
      <c r="C37" s="622"/>
      <c r="D37" s="622"/>
      <c r="E37" s="622"/>
      <c r="F37" s="622"/>
      <c r="G37" s="622"/>
      <c r="H37" s="623"/>
      <c r="I37" s="369"/>
      <c r="J37" s="370"/>
      <c r="K37" s="319">
        <f>VLOOKUP(A37,[52]EQUIPOS!A7:D164,4,FALSE)</f>
        <v>7043.105154845075</v>
      </c>
      <c r="L37" s="470"/>
      <c r="M37" s="471">
        <v>1</v>
      </c>
      <c r="N37" s="316">
        <f>K37/M37</f>
        <v>7043.105154845075</v>
      </c>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N81*M41</f>
        <v>2843.2842708333337</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14470.627310825465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106</v>
      </c>
      <c r="B48" s="136" t="str">
        <f>VLOOKUP(A48,[52]MATERIALES!A5:D373,3,FALSE)</f>
        <v>Agregado para concreto hidráulico</v>
      </c>
      <c r="C48" s="308"/>
      <c r="D48" s="308"/>
      <c r="E48" s="308"/>
      <c r="F48" s="308"/>
      <c r="G48" s="308"/>
      <c r="H48" s="308"/>
      <c r="I48" s="308"/>
      <c r="J48" s="480" t="str">
        <f>VLOOKUP(A48,[52]MATERIALES!A4:D640,2,FALSE)</f>
        <v>m3</v>
      </c>
      <c r="K48" s="305">
        <v>0.95</v>
      </c>
      <c r="L48" s="304"/>
      <c r="M48" s="367">
        <f>VLOOKUP(A48,[52]MATERIALES!A5:D396,4,FALSE)</f>
        <v>38577.595064351466</v>
      </c>
      <c r="N48" s="316">
        <f>K48*M48</f>
        <v>36648.715311133892</v>
      </c>
    </row>
    <row r="49" spans="1:14">
      <c r="A49" s="135" t="s">
        <v>107</v>
      </c>
      <c r="B49" s="136" t="str">
        <f>VLOOKUP(A49,[52]MATERIALES!A6:D373,3,FALSE)</f>
        <v>Agua</v>
      </c>
      <c r="C49" s="375"/>
      <c r="D49" s="375"/>
      <c r="E49" s="375"/>
      <c r="F49" s="375"/>
      <c r="G49" s="375"/>
      <c r="H49" s="375"/>
      <c r="I49" s="375"/>
      <c r="J49" s="481" t="str">
        <f>VLOOKUP(A49,[52]MATERIALES!A5:D641,2,FALSE)</f>
        <v>lt</v>
      </c>
      <c r="K49" s="376">
        <v>170</v>
      </c>
      <c r="L49" s="369"/>
      <c r="M49" s="367">
        <f>VLOOKUP(A49,[52]MATERIALES!A6:D397,4,FALSE)</f>
        <v>35.656490152579906</v>
      </c>
      <c r="N49" s="316">
        <f>K49*M49</f>
        <v>6061.603325938584</v>
      </c>
    </row>
    <row r="50" spans="1:14">
      <c r="A50" s="135" t="s">
        <v>108</v>
      </c>
      <c r="B50" s="136" t="str">
        <f>VLOOKUP(A50,[52]MATERIALES!A6:D373,3,FALSE)</f>
        <v>Arena lavada</v>
      </c>
      <c r="C50" s="375"/>
      <c r="D50" s="375"/>
      <c r="E50" s="375"/>
      <c r="F50" s="375"/>
      <c r="G50" s="375"/>
      <c r="H50" s="375"/>
      <c r="I50" s="375"/>
      <c r="J50" s="481" t="str">
        <f>VLOOKUP(A50,[52]MATERIALES!A6:D642,2,FALSE)</f>
        <v>m3</v>
      </c>
      <c r="K50" s="376">
        <v>0.55000000000000004</v>
      </c>
      <c r="L50" s="369"/>
      <c r="M50" s="367">
        <f>VLOOKUP(A50,[52]MATERIALES!A6:D398,4,FALSE)</f>
        <v>40272.75</v>
      </c>
      <c r="N50" s="316">
        <f>K50*M50</f>
        <v>22150.012500000001</v>
      </c>
    </row>
    <row r="51" spans="1:14">
      <c r="A51" s="135" t="s">
        <v>109</v>
      </c>
      <c r="B51" s="136" t="str">
        <f>VLOOKUP(A51,[52]MATERIALES!A6:D373,3,FALSE)</f>
        <v xml:space="preserve">Cemento gris
</v>
      </c>
      <c r="C51" s="375"/>
      <c r="D51" s="375"/>
      <c r="E51" s="375"/>
      <c r="F51" s="375"/>
      <c r="G51" s="375"/>
      <c r="H51" s="375"/>
      <c r="I51" s="375"/>
      <c r="J51" s="481" t="str">
        <f>VLOOKUP(A51,[52]MATERIALES!A6:D643,2,FALSE)</f>
        <v>kg</v>
      </c>
      <c r="K51" s="376">
        <v>300</v>
      </c>
      <c r="L51" s="369"/>
      <c r="M51" s="367">
        <f>VLOOKUP(A51,[52]MATERIALES!A6:D399,4,FALSE)</f>
        <v>483.13514531176202</v>
      </c>
      <c r="N51" s="316">
        <f>K51*M51</f>
        <v>144940.54359352859</v>
      </c>
    </row>
    <row r="52" spans="1:14">
      <c r="A52" s="135" t="s">
        <v>103</v>
      </c>
      <c r="B52" s="136" t="str">
        <f>VLOOKUP(A52,[52]MATERIALES!A7:D373,3,FALSE)</f>
        <v xml:space="preserve">Formaleta (gaviones, juntas de bordillos, juntas de cunetas, muros, concretos clase D,E, F y G)
</v>
      </c>
      <c r="C52" s="375"/>
      <c r="D52" s="375"/>
      <c r="E52" s="375"/>
      <c r="F52" s="375"/>
      <c r="G52" s="375"/>
      <c r="H52" s="375"/>
      <c r="I52" s="375"/>
      <c r="J52" s="481" t="str">
        <f>VLOOKUP(A52,[52]MATERIALES!A6:D644,2,FALSE)</f>
        <v>m2</v>
      </c>
      <c r="K52" s="376">
        <v>3.1</v>
      </c>
      <c r="L52" s="369"/>
      <c r="M52" s="367">
        <f>VLOOKUP(A52,[52]MATERIALES!A7:D400,4,FALSE)</f>
        <v>4267.015774259763</v>
      </c>
      <c r="N52" s="316">
        <f>K52*M52</f>
        <v>13227.748900205266</v>
      </c>
    </row>
    <row r="53" spans="1:14">
      <c r="A53" s="135"/>
      <c r="B53" s="136"/>
      <c r="C53" s="375"/>
      <c r="D53" s="375"/>
      <c r="E53" s="375"/>
      <c r="F53" s="375"/>
      <c r="G53" s="375"/>
      <c r="H53" s="375"/>
      <c r="I53" s="375"/>
      <c r="J53" s="480"/>
      <c r="K53" s="376"/>
      <c r="L53" s="369"/>
      <c r="M53" s="367"/>
      <c r="N53" s="316"/>
    </row>
    <row r="54" spans="1:14">
      <c r="A54" s="135"/>
      <c r="B54" s="136"/>
      <c r="C54" s="375"/>
      <c r="D54" s="375"/>
      <c r="E54" s="375"/>
      <c r="F54" s="375"/>
      <c r="G54" s="375"/>
      <c r="H54" s="375"/>
      <c r="I54" s="375"/>
      <c r="J54" s="480"/>
      <c r="K54" s="376"/>
      <c r="L54" s="369"/>
      <c r="M54" s="367"/>
      <c r="N54" s="316"/>
    </row>
    <row r="55" spans="1:14">
      <c r="A55" s="135"/>
      <c r="B55" s="136"/>
      <c r="C55" s="375"/>
      <c r="D55" s="375"/>
      <c r="E55" s="375"/>
      <c r="F55" s="375"/>
      <c r="G55" s="375"/>
      <c r="H55" s="375"/>
      <c r="I55" s="375"/>
      <c r="J55" s="480"/>
      <c r="K55" s="376"/>
      <c r="L55" s="369"/>
      <c r="M55" s="367"/>
      <c r="N55" s="316"/>
    </row>
    <row r="56" spans="1:14">
      <c r="A56" s="135"/>
      <c r="B56" s="136"/>
      <c r="C56" s="375"/>
      <c r="D56" s="375"/>
      <c r="E56" s="375"/>
      <c r="F56" s="375"/>
      <c r="G56" s="375"/>
      <c r="H56" s="375"/>
      <c r="I56" s="375"/>
      <c r="J56" s="480"/>
      <c r="K56" s="376"/>
      <c r="L56" s="369"/>
      <c r="M56" s="367"/>
      <c r="N56" s="316"/>
    </row>
    <row r="57" spans="1:14">
      <c r="A57" s="135"/>
      <c r="B57" s="136"/>
      <c r="C57" s="375"/>
      <c r="D57" s="375"/>
      <c r="E57" s="375"/>
      <c r="F57" s="375"/>
      <c r="G57" s="375"/>
      <c r="H57" s="375"/>
      <c r="I57" s="375"/>
      <c r="J57" s="480"/>
      <c r="K57" s="376"/>
      <c r="L57" s="369"/>
      <c r="M57" s="367"/>
      <c r="N57" s="316"/>
    </row>
    <row r="58" spans="1:14" ht="15.75" thickBot="1">
      <c r="B58" s="136"/>
      <c r="C58" s="464"/>
      <c r="D58" s="464"/>
      <c r="E58" s="464"/>
      <c r="F58" s="464"/>
      <c r="G58" s="464"/>
      <c r="H58" s="464"/>
      <c r="I58" s="464"/>
      <c r="J58" s="465"/>
      <c r="K58" s="146"/>
      <c r="L58" s="147"/>
      <c r="M58" s="367"/>
      <c r="N58" s="316"/>
    </row>
    <row r="59" spans="1:14" ht="15.75" thickBot="1">
      <c r="B59" s="657" t="s">
        <v>49</v>
      </c>
      <c r="C59" s="658"/>
      <c r="D59" s="658"/>
      <c r="E59" s="658"/>
      <c r="F59" s="658"/>
      <c r="G59" s="658"/>
      <c r="H59" s="658"/>
      <c r="I59" s="658"/>
      <c r="J59" s="658"/>
      <c r="K59" s="658"/>
      <c r="L59" s="658"/>
      <c r="M59" s="659"/>
      <c r="N59" s="364">
        <f>SUM(N48:N58)</f>
        <v>223028.62363080634</v>
      </c>
    </row>
    <row r="60" spans="1:14">
      <c r="B60" s="148"/>
      <c r="C60" s="126"/>
      <c r="D60" s="126"/>
      <c r="E60" s="126"/>
      <c r="F60" s="126"/>
      <c r="G60" s="126"/>
      <c r="H60" s="126"/>
      <c r="I60" s="126"/>
      <c r="J60" s="126"/>
      <c r="K60" s="126"/>
      <c r="L60" s="126"/>
      <c r="M60" s="126"/>
      <c r="N60" s="127"/>
    </row>
    <row r="61" spans="1:14">
      <c r="B61" s="128" t="s">
        <v>56</v>
      </c>
      <c r="C61" s="129"/>
      <c r="D61" s="129"/>
      <c r="E61" s="129"/>
      <c r="F61" s="129"/>
      <c r="G61" s="129"/>
      <c r="H61" s="129"/>
      <c r="I61" s="129"/>
      <c r="J61" s="129"/>
      <c r="K61" s="129"/>
      <c r="L61" s="129"/>
      <c r="M61" s="129"/>
      <c r="N61" s="130"/>
    </row>
    <row r="62" spans="1:14" ht="15.75" thickBot="1">
      <c r="B62" s="149"/>
      <c r="C62" s="89"/>
      <c r="D62" s="89"/>
      <c r="E62" s="89"/>
      <c r="F62" s="89"/>
      <c r="G62" s="89"/>
      <c r="H62" s="89"/>
      <c r="I62" s="89"/>
      <c r="J62" s="89"/>
      <c r="K62" s="89"/>
      <c r="L62" s="89"/>
      <c r="M62" s="89"/>
      <c r="N62" s="91"/>
    </row>
    <row r="63" spans="1:14" ht="25.5">
      <c r="B63" s="455" t="s">
        <v>57</v>
      </c>
      <c r="C63" s="456"/>
      <c r="D63" s="456"/>
      <c r="E63" s="456"/>
      <c r="F63" s="456"/>
      <c r="G63" s="456"/>
      <c r="H63" s="152" t="s">
        <v>8</v>
      </c>
      <c r="I63" s="153" t="s">
        <v>58</v>
      </c>
      <c r="J63" s="154" t="s">
        <v>59</v>
      </c>
      <c r="K63" s="152" t="s">
        <v>60</v>
      </c>
      <c r="L63" s="666" t="s">
        <v>61</v>
      </c>
      <c r="M63" s="667"/>
      <c r="N63" s="155" t="s">
        <v>45</v>
      </c>
    </row>
    <row r="64" spans="1:14">
      <c r="A64" s="19" t="s">
        <v>110</v>
      </c>
      <c r="B64" s="5" t="str">
        <f>VLOOKUP(A64,[52]TRANSPORTE!A2:D117,3,FALSE)</f>
        <v>Transporte de arena</v>
      </c>
      <c r="C64" s="461"/>
      <c r="D64" s="461"/>
      <c r="E64" s="461"/>
      <c r="F64" s="461"/>
      <c r="G64" s="461"/>
      <c r="H64" s="480" t="s">
        <v>63</v>
      </c>
      <c r="I64" s="292">
        <v>0.55000000000000004</v>
      </c>
      <c r="J64" s="300">
        <v>1</v>
      </c>
      <c r="K64" s="292">
        <f>I64*J64</f>
        <v>0.55000000000000004</v>
      </c>
      <c r="L64" s="668">
        <f>VLOOKUP(A64,[52]TRANSPORTE!A2:D117,4,FALSE)</f>
        <v>710.90548834127685</v>
      </c>
      <c r="M64" s="669"/>
      <c r="N64" s="299">
        <f>K64*L64</f>
        <v>390.99801858770229</v>
      </c>
    </row>
    <row r="65" spans="1:15">
      <c r="A65" s="19" t="s">
        <v>111</v>
      </c>
      <c r="B65" s="5" t="str">
        <f>VLOOKUP(A65,[52]TRANSPORTE!A3:D117,3,FALSE)</f>
        <v>Transporte de material triturado</v>
      </c>
      <c r="C65" s="483"/>
      <c r="D65" s="483"/>
      <c r="E65" s="483"/>
      <c r="F65" s="483"/>
      <c r="G65" s="483"/>
      <c r="H65" s="480" t="s">
        <v>63</v>
      </c>
      <c r="I65" s="292">
        <v>0.95</v>
      </c>
      <c r="J65" s="300">
        <v>1</v>
      </c>
      <c r="K65" s="292">
        <f>I65*J65</f>
        <v>0.95</v>
      </c>
      <c r="L65" s="668">
        <f>VLOOKUP(A65,[52]TRANSPORTE!A3:D117,4,FALSE)</f>
        <v>710.90548834127685</v>
      </c>
      <c r="M65" s="669"/>
      <c r="N65" s="299">
        <f>K65*L65</f>
        <v>675.36021392421299</v>
      </c>
    </row>
    <row r="66" spans="1:15">
      <c r="B66" s="5"/>
      <c r="C66" s="483"/>
      <c r="D66" s="483"/>
      <c r="E66" s="483"/>
      <c r="F66" s="483"/>
      <c r="G66" s="483"/>
      <c r="H66" s="480"/>
      <c r="I66" s="292"/>
      <c r="J66" s="300"/>
      <c r="K66" s="292"/>
      <c r="L66" s="668"/>
      <c r="M66" s="669"/>
      <c r="N66" s="299"/>
    </row>
    <row r="67" spans="1:15">
      <c r="B67" s="5"/>
      <c r="C67" s="483"/>
      <c r="D67" s="483"/>
      <c r="E67" s="483"/>
      <c r="F67" s="483"/>
      <c r="G67" s="483"/>
      <c r="H67" s="480"/>
      <c r="I67" s="292"/>
      <c r="J67" s="300"/>
      <c r="K67" s="292"/>
      <c r="L67" s="668"/>
      <c r="M67" s="669"/>
      <c r="N67" s="299"/>
    </row>
    <row r="68" spans="1:15">
      <c r="B68" s="5"/>
      <c r="C68" s="483"/>
      <c r="D68" s="483"/>
      <c r="E68" s="483"/>
      <c r="F68" s="483"/>
      <c r="G68" s="483"/>
      <c r="H68" s="484"/>
      <c r="I68" s="292"/>
      <c r="J68" s="292"/>
      <c r="K68" s="292"/>
      <c r="L68" s="485"/>
      <c r="M68" s="486"/>
      <c r="N68" s="298"/>
    </row>
    <row r="69" spans="1:15" ht="15.75" thickBot="1">
      <c r="B69" s="463"/>
      <c r="C69" s="464"/>
      <c r="D69" s="464"/>
      <c r="E69" s="464"/>
      <c r="F69" s="464"/>
      <c r="G69" s="464"/>
      <c r="H69" s="166"/>
      <c r="I69" s="146"/>
      <c r="J69" s="146"/>
      <c r="K69" s="146"/>
      <c r="L69" s="670"/>
      <c r="M69" s="671"/>
      <c r="N69" s="230"/>
    </row>
    <row r="70" spans="1:15" ht="15.75" thickBot="1">
      <c r="B70" s="672" t="s">
        <v>49</v>
      </c>
      <c r="C70" s="660"/>
      <c r="D70" s="660"/>
      <c r="E70" s="660"/>
      <c r="F70" s="660"/>
      <c r="G70" s="660"/>
      <c r="H70" s="660"/>
      <c r="I70" s="660"/>
      <c r="J70" s="660"/>
      <c r="K70" s="660"/>
      <c r="L70" s="660"/>
      <c r="M70" s="661"/>
      <c r="N70" s="168">
        <f>N64+N65+N66+N67+N68</f>
        <v>1066.3582325119153</v>
      </c>
    </row>
    <row r="71" spans="1:15">
      <c r="B71" s="148"/>
      <c r="C71" s="126"/>
      <c r="D71" s="126"/>
      <c r="E71" s="126"/>
      <c r="F71" s="126"/>
      <c r="G71" s="126"/>
      <c r="H71" s="126"/>
      <c r="I71" s="126"/>
      <c r="J71" s="126"/>
      <c r="K71" s="126"/>
      <c r="L71" s="126"/>
      <c r="M71" s="126"/>
      <c r="N71" s="127"/>
    </row>
    <row r="72" spans="1:15">
      <c r="B72" s="128" t="s">
        <v>64</v>
      </c>
      <c r="C72" s="129"/>
      <c r="D72" s="129"/>
      <c r="E72" s="129"/>
      <c r="F72" s="129"/>
      <c r="G72" s="129"/>
      <c r="H72" s="129"/>
      <c r="I72" s="129"/>
      <c r="J72" s="129"/>
      <c r="K72" s="129"/>
      <c r="L72" s="129"/>
      <c r="M72" s="129"/>
      <c r="N72" s="130"/>
    </row>
    <row r="73" spans="1:15" ht="15.75" thickBot="1">
      <c r="B73" s="149"/>
      <c r="C73" s="89"/>
      <c r="D73" s="89"/>
      <c r="E73" s="89"/>
      <c r="F73" s="89"/>
      <c r="G73" s="89"/>
      <c r="H73" s="89"/>
      <c r="I73" s="89"/>
      <c r="J73" s="89"/>
      <c r="K73" s="89"/>
      <c r="L73" s="89"/>
      <c r="M73" s="89"/>
      <c r="N73" s="91"/>
    </row>
    <row r="74" spans="1:15" ht="25.5">
      <c r="B74" s="673" t="s">
        <v>65</v>
      </c>
      <c r="C74" s="674"/>
      <c r="D74" s="674"/>
      <c r="E74" s="674"/>
      <c r="F74" s="674"/>
      <c r="G74" s="674"/>
      <c r="H74" s="674"/>
      <c r="I74" s="152" t="s">
        <v>66</v>
      </c>
      <c r="J74" s="154" t="s">
        <v>67</v>
      </c>
      <c r="K74" s="153" t="s">
        <v>68</v>
      </c>
      <c r="L74" s="675" t="s">
        <v>44</v>
      </c>
      <c r="M74" s="676"/>
      <c r="N74" s="169" t="s">
        <v>45</v>
      </c>
    </row>
    <row r="75" spans="1:15">
      <c r="A75" s="170" t="s">
        <v>112</v>
      </c>
      <c r="B75" s="482" t="str">
        <f>VLOOKUP(A75,'[52]MANO DE OBRA'!A8:D68,3,FALSE)</f>
        <v>Obrero (8)</v>
      </c>
      <c r="C75" s="483"/>
      <c r="D75" s="483"/>
      <c r="E75" s="483"/>
      <c r="F75" s="483"/>
      <c r="G75" s="483"/>
      <c r="H75" s="483"/>
      <c r="I75" s="296">
        <f>K75/J75*100</f>
        <v>196724.53333333333</v>
      </c>
      <c r="J75" s="295">
        <v>185</v>
      </c>
      <c r="K75" s="294">
        <f>VLOOKUP(A75,'[52]MANO DE OBRA'!A8:D99,4,FALSE)</f>
        <v>363940.38666666666</v>
      </c>
      <c r="L75" s="174"/>
      <c r="M75" s="432">
        <v>8</v>
      </c>
      <c r="N75" s="365">
        <f>K75/M75</f>
        <v>45492.548333333332</v>
      </c>
      <c r="O75" s="176"/>
    </row>
    <row r="76" spans="1:15">
      <c r="A76" s="170" t="s">
        <v>93</v>
      </c>
      <c r="B76" s="482" t="str">
        <f>VLOOKUP(A76,'[52]MANO DE OBRA'!A8:D69,3,FALSE)</f>
        <v>Oficial</v>
      </c>
      <c r="C76" s="483"/>
      <c r="D76" s="483"/>
      <c r="E76" s="483"/>
      <c r="F76" s="483"/>
      <c r="G76" s="483"/>
      <c r="H76" s="483"/>
      <c r="I76" s="296">
        <f>K76/J76*100</f>
        <v>49181.133333333331</v>
      </c>
      <c r="J76" s="295">
        <v>185</v>
      </c>
      <c r="K76" s="294">
        <f>VLOOKUP(A76,'[52]MANO DE OBRA'!A8:D100,4,FALSE)</f>
        <v>90985.096666666665</v>
      </c>
      <c r="L76" s="174"/>
      <c r="M76" s="432">
        <v>8</v>
      </c>
      <c r="N76" s="365">
        <f>K76/M76</f>
        <v>11373.137083333333</v>
      </c>
    </row>
    <row r="77" spans="1:15">
      <c r="B77" s="482"/>
      <c r="C77" s="483"/>
      <c r="D77" s="483"/>
      <c r="E77" s="483"/>
      <c r="F77" s="483"/>
      <c r="G77" s="483"/>
      <c r="H77" s="483"/>
      <c r="I77" s="296"/>
      <c r="J77" s="295"/>
      <c r="K77" s="294"/>
      <c r="L77" s="174"/>
      <c r="M77" s="433"/>
      <c r="N77" s="365"/>
    </row>
    <row r="78" spans="1:15">
      <c r="B78" s="482"/>
      <c r="C78" s="483"/>
      <c r="D78" s="483"/>
      <c r="E78" s="483"/>
      <c r="F78" s="483"/>
      <c r="G78" s="483"/>
      <c r="H78" s="483"/>
      <c r="I78" s="292"/>
      <c r="J78" s="291"/>
      <c r="K78" s="290"/>
      <c r="L78" s="462"/>
      <c r="M78" s="289"/>
      <c r="N78" s="288"/>
    </row>
    <row r="79" spans="1:15">
      <c r="B79" s="482"/>
      <c r="C79" s="483"/>
      <c r="D79" s="483"/>
      <c r="E79" s="483"/>
      <c r="F79" s="483"/>
      <c r="G79" s="483"/>
      <c r="H79" s="483"/>
      <c r="I79" s="292"/>
      <c r="J79" s="291"/>
      <c r="K79" s="290"/>
      <c r="L79" s="462"/>
      <c r="M79" s="289"/>
      <c r="N79" s="288"/>
    </row>
    <row r="80" spans="1:15" ht="15.75" thickBot="1">
      <c r="B80" s="677"/>
      <c r="C80" s="678"/>
      <c r="D80" s="678"/>
      <c r="E80" s="678"/>
      <c r="F80" s="678"/>
      <c r="G80" s="678"/>
      <c r="H80" s="678"/>
      <c r="I80" s="146"/>
      <c r="J80" s="146"/>
      <c r="K80" s="146"/>
      <c r="L80" s="679"/>
      <c r="M80" s="679"/>
      <c r="N80" s="224"/>
    </row>
    <row r="81" spans="1:14" ht="15.75" thickBot="1">
      <c r="B81" s="672" t="s">
        <v>49</v>
      </c>
      <c r="C81" s="660"/>
      <c r="D81" s="660"/>
      <c r="E81" s="660"/>
      <c r="F81" s="660"/>
      <c r="G81" s="660"/>
      <c r="H81" s="660"/>
      <c r="I81" s="660"/>
      <c r="J81" s="660"/>
      <c r="K81" s="660"/>
      <c r="L81" s="660"/>
      <c r="M81" s="661"/>
      <c r="N81" s="363">
        <f>SUM(N75:N80)</f>
        <v>56865.685416666667</v>
      </c>
    </row>
    <row r="82" spans="1:14" ht="15.75" thickBot="1">
      <c r="B82" s="148"/>
      <c r="C82" s="126"/>
      <c r="D82" s="126"/>
      <c r="E82" s="126"/>
      <c r="F82" s="126"/>
      <c r="G82" s="126"/>
      <c r="H82" s="126"/>
      <c r="I82" s="126"/>
      <c r="J82" s="126"/>
      <c r="K82" s="126"/>
      <c r="L82" s="126"/>
      <c r="M82" s="126"/>
      <c r="N82" s="127"/>
    </row>
    <row r="83" spans="1:14" ht="15.75" thickBot="1">
      <c r="B83" s="657" t="s">
        <v>71</v>
      </c>
      <c r="C83" s="658"/>
      <c r="D83" s="658"/>
      <c r="E83" s="658"/>
      <c r="F83" s="658"/>
      <c r="G83" s="658"/>
      <c r="H83" s="658"/>
      <c r="I83" s="658"/>
      <c r="J83" s="658"/>
      <c r="K83" s="658"/>
      <c r="L83" s="658"/>
      <c r="M83" s="659"/>
      <c r="N83" s="180">
        <f>N43+N59+N70+N81</f>
        <v>295431.29459081037</v>
      </c>
    </row>
    <row r="84" spans="1:14">
      <c r="B84" s="148"/>
      <c r="C84" s="126"/>
      <c r="D84" s="126"/>
      <c r="E84" s="126"/>
      <c r="F84" s="126"/>
      <c r="G84" s="126"/>
      <c r="H84" s="126"/>
      <c r="I84" s="126"/>
      <c r="J84" s="126"/>
      <c r="K84" s="126"/>
      <c r="L84" s="126"/>
      <c r="M84" s="126"/>
      <c r="N84" s="127"/>
    </row>
    <row r="85" spans="1:14">
      <c r="B85" s="128" t="s">
        <v>72</v>
      </c>
      <c r="C85" s="129"/>
      <c r="D85" s="129"/>
      <c r="E85" s="129"/>
      <c r="F85" s="129"/>
      <c r="G85" s="129"/>
      <c r="H85" s="129"/>
      <c r="I85" s="129"/>
      <c r="J85" s="129"/>
      <c r="K85" s="129"/>
      <c r="L85" s="129"/>
      <c r="M85" s="129"/>
      <c r="N85" s="130"/>
    </row>
    <row r="86" spans="1:14" ht="15.75" thickBot="1">
      <c r="B86" s="149"/>
      <c r="C86" s="89"/>
      <c r="D86" s="89"/>
      <c r="E86" s="89"/>
      <c r="F86" s="89"/>
      <c r="G86" s="89"/>
      <c r="H86" s="89"/>
      <c r="I86" s="89"/>
      <c r="J86" s="89"/>
      <c r="K86" s="89"/>
      <c r="L86" s="89"/>
      <c r="M86" s="89"/>
      <c r="N86" s="91"/>
    </row>
    <row r="87" spans="1:14">
      <c r="B87" s="642" t="s">
        <v>73</v>
      </c>
      <c r="C87" s="643"/>
      <c r="D87" s="643"/>
      <c r="E87" s="643"/>
      <c r="F87" s="643"/>
      <c r="G87" s="643"/>
      <c r="H87" s="643"/>
      <c r="I87" s="456"/>
      <c r="J87" s="457"/>
      <c r="K87" s="286" t="s">
        <v>74</v>
      </c>
      <c r="L87" s="684" t="s">
        <v>75</v>
      </c>
      <c r="M87" s="685"/>
      <c r="N87" s="285"/>
    </row>
    <row r="88" spans="1:14">
      <c r="B88" s="686" t="s">
        <v>76</v>
      </c>
      <c r="C88" s="687"/>
      <c r="D88" s="687"/>
      <c r="E88" s="687"/>
      <c r="F88" s="687"/>
      <c r="G88" s="687"/>
      <c r="H88" s="687"/>
      <c r="I88" s="429"/>
      <c r="J88" s="186"/>
      <c r="K88" s="284">
        <v>0.2</v>
      </c>
      <c r="L88" s="688">
        <f>N83*K88</f>
        <v>59086.258918162079</v>
      </c>
      <c r="M88" s="689"/>
      <c r="N88" s="430"/>
    </row>
    <row r="89" spans="1:14">
      <c r="B89" s="188" t="s">
        <v>77</v>
      </c>
      <c r="C89" s="189"/>
      <c r="D89" s="189"/>
      <c r="E89" s="189"/>
      <c r="F89" s="189"/>
      <c r="G89" s="189"/>
      <c r="H89" s="189"/>
      <c r="I89" s="429"/>
      <c r="J89" s="186"/>
      <c r="K89" s="284">
        <v>0.05</v>
      </c>
      <c r="L89" s="688">
        <f>N83*K89</f>
        <v>14771.56472954052</v>
      </c>
      <c r="M89" s="689"/>
      <c r="N89" s="430"/>
    </row>
    <row r="90" spans="1:14" ht="15.75" thickBot="1">
      <c r="B90" s="190" t="s">
        <v>78</v>
      </c>
      <c r="C90" s="191"/>
      <c r="D90" s="191"/>
      <c r="E90" s="191"/>
      <c r="F90" s="191"/>
      <c r="G90" s="191"/>
      <c r="H90" s="191"/>
      <c r="I90" s="431"/>
      <c r="J90" s="193"/>
      <c r="K90" s="283">
        <v>0.05</v>
      </c>
      <c r="L90" s="690">
        <f>N83*K90</f>
        <v>14771.56472954052</v>
      </c>
      <c r="M90" s="691"/>
      <c r="N90" s="430"/>
    </row>
    <row r="91" spans="1:14" ht="15.75" thickBot="1">
      <c r="B91" s="657" t="s">
        <v>49</v>
      </c>
      <c r="C91" s="658"/>
      <c r="D91" s="658"/>
      <c r="E91" s="658"/>
      <c r="F91" s="658"/>
      <c r="G91" s="658"/>
      <c r="H91" s="658"/>
      <c r="I91" s="658"/>
      <c r="J91" s="658"/>
      <c r="K91" s="658"/>
      <c r="L91" s="658"/>
      <c r="M91" s="659"/>
      <c r="N91" s="194">
        <f>L88+L89+L90</f>
        <v>88629.388377243115</v>
      </c>
    </row>
    <row r="92" spans="1:14" ht="15.75" thickBot="1">
      <c r="B92" s="148"/>
      <c r="C92" s="126"/>
      <c r="D92" s="126"/>
      <c r="E92" s="126"/>
      <c r="F92" s="126"/>
      <c r="G92" s="126"/>
      <c r="H92" s="126"/>
      <c r="I92" s="126"/>
      <c r="J92" s="126"/>
      <c r="K92" s="126"/>
      <c r="L92" s="126"/>
      <c r="M92" s="126"/>
      <c r="N92" s="127"/>
    </row>
    <row r="93" spans="1:14" ht="15.75" thickBot="1">
      <c r="A93" s="19" t="s">
        <v>79</v>
      </c>
      <c r="B93" s="657" t="s">
        <v>80</v>
      </c>
      <c r="C93" s="658"/>
      <c r="D93" s="658"/>
      <c r="E93" s="658"/>
      <c r="F93" s="658"/>
      <c r="G93" s="658"/>
      <c r="H93" s="658"/>
      <c r="I93" s="658"/>
      <c r="J93" s="658"/>
      <c r="K93" s="658"/>
      <c r="L93" s="658"/>
      <c r="M93" s="659"/>
      <c r="N93" s="195">
        <f>ROUND(N83+N91,0)</f>
        <v>384061</v>
      </c>
    </row>
    <row r="94" spans="1:14">
      <c r="B94" s="382"/>
      <c r="C94" s="383"/>
      <c r="D94" s="383"/>
      <c r="E94" s="383"/>
      <c r="F94" s="383"/>
      <c r="G94" s="383"/>
      <c r="H94" s="383"/>
      <c r="I94" s="383"/>
      <c r="J94" s="383"/>
      <c r="K94" s="383"/>
      <c r="L94" s="383"/>
      <c r="M94" s="383"/>
      <c r="N94" s="384"/>
    </row>
    <row r="95" spans="1:14">
      <c r="B95" s="385"/>
      <c r="C95" s="386"/>
      <c r="D95" s="386"/>
      <c r="E95" s="386"/>
      <c r="F95" s="386"/>
      <c r="G95" s="386"/>
      <c r="H95" s="386"/>
      <c r="I95" s="386"/>
      <c r="J95" s="386"/>
      <c r="K95" s="386"/>
      <c r="L95" s="386"/>
      <c r="M95" s="386"/>
      <c r="N95" s="387"/>
    </row>
    <row r="96" spans="1:14">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385"/>
      <c r="C98" s="386"/>
      <c r="D98" s="386"/>
      <c r="E98" s="388" t="s">
        <v>81</v>
      </c>
      <c r="F98" s="388"/>
      <c r="G98" s="388"/>
      <c r="H98" s="388"/>
      <c r="I98" s="388"/>
      <c r="J98" s="388"/>
      <c r="K98" s="386"/>
      <c r="L98" s="386"/>
      <c r="M98" s="386"/>
      <c r="N98" s="387"/>
    </row>
    <row r="99" spans="2:14">
      <c r="B99" s="385"/>
      <c r="C99" s="386"/>
      <c r="D99" s="386"/>
      <c r="E99" s="386" t="s">
        <v>82</v>
      </c>
      <c r="F99" s="386"/>
      <c r="G99" s="386"/>
      <c r="H99" s="386"/>
      <c r="I99" s="386"/>
      <c r="J99" s="386"/>
      <c r="K99" s="386"/>
      <c r="L99" s="386"/>
      <c r="M99" s="386"/>
      <c r="N99" s="387"/>
    </row>
    <row r="100" spans="2:14">
      <c r="B100" s="385"/>
      <c r="C100" s="386"/>
      <c r="D100" s="386"/>
      <c r="E100" s="386" t="s">
        <v>83</v>
      </c>
      <c r="F100" s="386"/>
      <c r="G100" s="386"/>
      <c r="H100" s="386"/>
      <c r="I100" s="386"/>
      <c r="J100" s="386"/>
      <c r="K100" s="386"/>
      <c r="L100" s="386"/>
      <c r="M100" s="386"/>
      <c r="N100" s="387"/>
    </row>
    <row r="101" spans="2:14">
      <c r="B101" s="385"/>
      <c r="C101" s="386"/>
      <c r="D101" s="386"/>
      <c r="E101" s="386" t="s">
        <v>84</v>
      </c>
      <c r="F101" s="386"/>
      <c r="G101" s="386"/>
      <c r="H101" s="386"/>
      <c r="I101" s="386"/>
      <c r="J101" s="386"/>
      <c r="K101" s="386"/>
      <c r="L101" s="386"/>
      <c r="M101" s="386"/>
      <c r="N101" s="387"/>
    </row>
    <row r="102" spans="2:14" ht="15.75" thickBot="1">
      <c r="B102" s="385"/>
      <c r="C102" s="386"/>
      <c r="D102" s="386"/>
      <c r="E102" s="386"/>
      <c r="F102" s="386" t="s">
        <v>85</v>
      </c>
      <c r="G102" s="386"/>
      <c r="H102" s="386"/>
      <c r="I102" s="386"/>
      <c r="J102" s="386"/>
      <c r="K102" s="386"/>
      <c r="L102" s="386"/>
      <c r="M102" s="386"/>
      <c r="N102" s="387"/>
    </row>
    <row r="103" spans="2:14">
      <c r="B103" s="282" t="s">
        <v>274</v>
      </c>
      <c r="C103" s="281"/>
      <c r="D103" s="281"/>
      <c r="E103" s="281"/>
      <c r="F103" s="281"/>
      <c r="G103" s="281"/>
      <c r="H103" s="281"/>
      <c r="I103" s="281"/>
      <c r="J103" s="281"/>
      <c r="K103" s="281"/>
      <c r="L103" s="281"/>
      <c r="M103" s="281"/>
      <c r="N103" s="280"/>
    </row>
    <row r="104" spans="2:14">
      <c r="B104" s="389"/>
      <c r="C104" s="390"/>
      <c r="D104" s="390"/>
      <c r="E104" s="390"/>
      <c r="F104" s="390"/>
      <c r="G104" s="390"/>
      <c r="H104" s="390"/>
      <c r="I104" s="390"/>
      <c r="J104" s="390"/>
      <c r="K104" s="390"/>
      <c r="L104" s="390"/>
      <c r="M104" s="390"/>
      <c r="N104" s="391"/>
    </row>
    <row r="105" spans="2:14">
      <c r="B105" s="389"/>
      <c r="C105" s="390"/>
      <c r="D105" s="390"/>
      <c r="E105" s="390"/>
      <c r="F105" s="390"/>
      <c r="G105" s="390"/>
      <c r="H105" s="390"/>
      <c r="I105" s="390"/>
      <c r="J105" s="390"/>
      <c r="K105" s="390"/>
      <c r="L105" s="390"/>
      <c r="M105" s="390"/>
      <c r="N105" s="391"/>
    </row>
    <row r="106" spans="2:14">
      <c r="B106" s="389"/>
      <c r="C106" s="390"/>
      <c r="D106" s="390"/>
      <c r="E106" s="390"/>
      <c r="F106" s="390"/>
      <c r="G106" s="390"/>
      <c r="H106" s="390"/>
      <c r="I106" s="390"/>
      <c r="J106" s="390"/>
      <c r="K106" s="390"/>
      <c r="L106" s="390"/>
      <c r="M106" s="390"/>
      <c r="N106" s="391"/>
    </row>
    <row r="107" spans="2:14" ht="15.75" thickBot="1">
      <c r="B107" s="392"/>
      <c r="C107" s="393"/>
      <c r="D107" s="393"/>
      <c r="E107" s="393"/>
      <c r="F107" s="393"/>
      <c r="G107" s="393"/>
      <c r="H107" s="393"/>
      <c r="I107" s="393"/>
      <c r="J107" s="393"/>
      <c r="K107" s="393"/>
      <c r="L107" s="393"/>
      <c r="M107" s="393"/>
      <c r="N107" s="394"/>
    </row>
    <row r="108" spans="2:14">
      <c r="B108" s="395"/>
      <c r="C108" s="396"/>
      <c r="D108" s="396"/>
      <c r="E108" s="396"/>
      <c r="F108" s="396"/>
      <c r="G108" s="396"/>
      <c r="H108" s="396"/>
      <c r="I108" s="396"/>
      <c r="J108" s="396"/>
      <c r="K108" s="396"/>
      <c r="L108" s="396"/>
      <c r="M108" s="396"/>
      <c r="N108" s="397"/>
    </row>
    <row r="109" spans="2:14">
      <c r="B109" s="398" t="s">
        <v>273</v>
      </c>
      <c r="C109" s="399"/>
      <c r="D109" s="399"/>
      <c r="E109" s="399"/>
      <c r="F109" s="399"/>
      <c r="G109" s="399"/>
      <c r="H109" s="399"/>
      <c r="I109" s="399"/>
      <c r="J109" s="399"/>
      <c r="K109" s="399"/>
      <c r="L109" s="399"/>
      <c r="M109" s="399"/>
      <c r="N109" s="400"/>
    </row>
    <row r="110" spans="2:14" ht="15" customHeight="1">
      <c r="B110" s="700" t="s">
        <v>272</v>
      </c>
      <c r="C110" s="701"/>
      <c r="D110" s="701"/>
      <c r="E110" s="701"/>
      <c r="F110" s="701"/>
      <c r="G110" s="701"/>
      <c r="H110" s="701"/>
      <c r="I110" s="701"/>
      <c r="J110" s="701"/>
      <c r="K110" s="701"/>
      <c r="L110" s="701"/>
      <c r="M110" s="701"/>
      <c r="N110" s="702"/>
    </row>
    <row r="111" spans="2:14" ht="15" customHeight="1">
      <c r="B111" s="700"/>
      <c r="C111" s="701"/>
      <c r="D111" s="701"/>
      <c r="E111" s="701"/>
      <c r="F111" s="701"/>
      <c r="G111" s="701"/>
      <c r="H111" s="701"/>
      <c r="I111" s="701"/>
      <c r="J111" s="701"/>
      <c r="K111" s="701"/>
      <c r="L111" s="701"/>
      <c r="M111" s="701"/>
      <c r="N111" s="702"/>
    </row>
    <row r="112" spans="2:14" ht="30" customHeight="1">
      <c r="B112" s="703" t="s">
        <v>271</v>
      </c>
      <c r="C112" s="704"/>
      <c r="D112" s="704"/>
      <c r="E112" s="704"/>
      <c r="F112" s="704"/>
      <c r="G112" s="704"/>
      <c r="H112" s="704"/>
      <c r="I112" s="704"/>
      <c r="J112" s="704"/>
      <c r="K112" s="704"/>
      <c r="L112" s="704"/>
      <c r="M112" s="704"/>
      <c r="N112" s="705"/>
    </row>
    <row r="113" spans="2:14">
      <c r="B113" s="703"/>
      <c r="C113" s="704"/>
      <c r="D113" s="704"/>
      <c r="E113" s="704"/>
      <c r="F113" s="704"/>
      <c r="G113" s="704"/>
      <c r="H113" s="704"/>
      <c r="I113" s="704"/>
      <c r="J113" s="704"/>
      <c r="K113" s="704"/>
      <c r="L113" s="704"/>
      <c r="M113" s="704"/>
      <c r="N113" s="705"/>
    </row>
    <row r="114" spans="2:14">
      <c r="B114" s="477"/>
      <c r="C114" s="478"/>
      <c r="D114" s="478"/>
      <c r="E114" s="478"/>
      <c r="F114" s="478"/>
      <c r="G114" s="478"/>
      <c r="H114" s="478"/>
      <c r="I114" s="478"/>
      <c r="J114" s="478"/>
      <c r="K114" s="478"/>
      <c r="L114" s="478"/>
      <c r="M114" s="478"/>
      <c r="N114" s="479"/>
    </row>
    <row r="115" spans="2:14">
      <c r="B115" s="477"/>
      <c r="C115" s="478"/>
      <c r="D115" s="478"/>
      <c r="E115" s="478"/>
      <c r="F115" s="478"/>
      <c r="G115" s="478"/>
      <c r="H115" s="478"/>
      <c r="I115" s="478"/>
      <c r="J115" s="478"/>
      <c r="K115" s="478"/>
      <c r="L115" s="478"/>
      <c r="M115" s="478"/>
      <c r="N115" s="479"/>
    </row>
    <row r="116" spans="2:14">
      <c r="B116" s="477"/>
      <c r="C116" s="478"/>
      <c r="D116" s="478"/>
      <c r="E116" s="478"/>
      <c r="F116" s="478"/>
      <c r="G116" s="478"/>
      <c r="H116" s="478"/>
      <c r="I116" s="478"/>
      <c r="J116" s="478"/>
      <c r="K116" s="478"/>
      <c r="L116" s="478"/>
      <c r="M116" s="478"/>
      <c r="N116" s="479"/>
    </row>
    <row r="117" spans="2:14">
      <c r="B117" s="398"/>
      <c r="C117" s="399"/>
      <c r="D117" s="399"/>
      <c r="E117" s="399"/>
      <c r="F117" s="399"/>
      <c r="G117" s="399"/>
      <c r="H117" s="399"/>
      <c r="I117" s="399"/>
      <c r="J117" s="399"/>
      <c r="K117" s="399"/>
      <c r="L117" s="399"/>
      <c r="M117" s="399"/>
      <c r="N117" s="400"/>
    </row>
    <row r="118" spans="2:14">
      <c r="B118" s="385"/>
      <c r="C118" s="386"/>
      <c r="D118" s="386"/>
      <c r="E118" s="386" t="s">
        <v>81</v>
      </c>
      <c r="F118" s="388"/>
      <c r="G118" s="388"/>
      <c r="H118" s="386"/>
      <c r="I118" s="386"/>
      <c r="J118" s="386"/>
      <c r="K118" s="386"/>
      <c r="L118" s="386"/>
      <c r="M118" s="386"/>
      <c r="N118" s="387"/>
    </row>
    <row r="119" spans="2:14">
      <c r="B119" s="385"/>
      <c r="C119" s="386"/>
      <c r="D119" s="386"/>
      <c r="E119" s="401" t="s">
        <v>82</v>
      </c>
      <c r="F119" s="386"/>
      <c r="G119" s="386"/>
      <c r="H119" s="401"/>
      <c r="I119" s="401"/>
      <c r="J119" s="401"/>
      <c r="K119" s="386"/>
      <c r="L119" s="386"/>
      <c r="M119" s="386"/>
      <c r="N119" s="387"/>
    </row>
    <row r="120" spans="2:14">
      <c r="B120" s="385"/>
      <c r="C120" s="386"/>
      <c r="D120" s="386"/>
      <c r="E120" s="402" t="s">
        <v>87</v>
      </c>
      <c r="F120" s="386"/>
      <c r="G120" s="386"/>
      <c r="H120" s="402"/>
      <c r="I120" s="402"/>
      <c r="J120" s="402"/>
      <c r="K120" s="386"/>
      <c r="L120" s="386"/>
      <c r="M120" s="386"/>
      <c r="N120" s="387"/>
    </row>
    <row r="121" spans="2:14">
      <c r="B121" s="403"/>
      <c r="C121" s="399"/>
      <c r="D121" s="399"/>
      <c r="E121" s="386" t="s">
        <v>84</v>
      </c>
      <c r="F121" s="386"/>
      <c r="G121" s="386"/>
      <c r="H121" s="386"/>
      <c r="I121" s="386"/>
      <c r="J121" s="386"/>
      <c r="K121" s="399"/>
      <c r="L121" s="399"/>
      <c r="M121" s="399"/>
      <c r="N121" s="400"/>
    </row>
    <row r="122" spans="2:14">
      <c r="B122" s="403"/>
      <c r="C122" s="399"/>
      <c r="D122" s="399"/>
      <c r="E122" s="399"/>
      <c r="F122" s="386"/>
      <c r="G122" s="386"/>
      <c r="H122" s="386"/>
      <c r="I122" s="386"/>
      <c r="J122" s="386"/>
      <c r="K122" s="399"/>
      <c r="L122" s="399"/>
      <c r="M122" s="399"/>
      <c r="N122" s="400"/>
    </row>
    <row r="123" spans="2:14">
      <c r="B123" s="403" t="s">
        <v>270</v>
      </c>
      <c r="C123" s="402"/>
      <c r="D123" s="402"/>
      <c r="E123" s="386"/>
      <c r="F123" s="386"/>
      <c r="G123" s="386"/>
      <c r="H123" s="386"/>
      <c r="I123" s="386"/>
      <c r="J123" s="706"/>
      <c r="K123" s="706"/>
      <c r="L123" s="706"/>
      <c r="M123" s="706"/>
      <c r="N123" s="707"/>
    </row>
    <row r="124" spans="2:14" ht="15.75" thickBot="1">
      <c r="B124" s="404" t="s">
        <v>269</v>
      </c>
      <c r="C124" s="405"/>
      <c r="D124" s="405"/>
      <c r="E124" s="406"/>
      <c r="F124" s="406"/>
      <c r="G124" s="406"/>
      <c r="H124" s="406"/>
      <c r="I124" s="406"/>
      <c r="J124" s="708"/>
      <c r="K124" s="708"/>
      <c r="L124" s="708"/>
      <c r="M124" s="708"/>
      <c r="N124"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70:M70"/>
    <mergeCell ref="L42:M42"/>
    <mergeCell ref="B43:M43"/>
    <mergeCell ref="B47:I47"/>
    <mergeCell ref="L47:M47"/>
    <mergeCell ref="B59:M59"/>
    <mergeCell ref="L63:M63"/>
    <mergeCell ref="I42:J42"/>
    <mergeCell ref="L64:M64"/>
    <mergeCell ref="L65:M65"/>
    <mergeCell ref="L66:M66"/>
    <mergeCell ref="L67:M67"/>
    <mergeCell ref="L69:M69"/>
    <mergeCell ref="L90:M90"/>
    <mergeCell ref="B74:H74"/>
    <mergeCell ref="L74:M74"/>
    <mergeCell ref="B80:H80"/>
    <mergeCell ref="L80:M80"/>
    <mergeCell ref="B81:M81"/>
    <mergeCell ref="B83:M83"/>
    <mergeCell ref="B87:H87"/>
    <mergeCell ref="L87:M87"/>
    <mergeCell ref="B88:H88"/>
    <mergeCell ref="L88:M88"/>
    <mergeCell ref="L89:M8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2209" r:id="rId4">
          <objectPr defaultSize="0" autoPict="0" r:id="rId5">
            <anchor moveWithCells="1" sizeWithCells="1">
              <from>
                <xdr:col>1</xdr:col>
                <xdr:colOff>76200</xdr:colOff>
                <xdr:row>1</xdr:row>
                <xdr:rowOff>180975</xdr:rowOff>
              </from>
              <to>
                <xdr:col>1</xdr:col>
                <xdr:colOff>857250</xdr:colOff>
                <xdr:row>4</xdr:row>
                <xdr:rowOff>190500</xdr:rowOff>
              </to>
            </anchor>
          </objectPr>
        </oleObject>
      </mc:Choice>
      <mc:Fallback>
        <oleObject progId="PBrush" shapeId="222209" r:id="rId4"/>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F67" zoomScale="75" zoomScaleNormal="75" workbookViewId="0">
      <selection activeCell="N93" sqref="N93"/>
    </sheetView>
  </sheetViews>
  <sheetFormatPr baseColWidth="10" defaultRowHeight="15"/>
  <cols>
    <col min="1" max="1" width="10.42578125" style="19" bestFit="1" customWidth="1"/>
    <col min="2" max="2" width="17" style="19" customWidth="1"/>
    <col min="3" max="5" width="11.42578125" style="19"/>
    <col min="6" max="6" width="14.42578125" style="19" customWidth="1"/>
    <col min="7" max="8" width="11.42578125" style="19"/>
    <col min="9" max="9" width="13.85546875" style="19" bestFit="1" customWidth="1"/>
    <col min="10" max="10" width="15.5703125" style="19" customWidth="1"/>
    <col min="11" max="11" width="17.5703125" style="19" bestFit="1" customWidth="1"/>
    <col min="12" max="12" width="11.42578125" style="19"/>
    <col min="13" max="13" width="13.140625" style="19" bestFit="1" customWidth="1"/>
    <col min="14" max="14" width="17.42578125" style="19" customWidth="1"/>
    <col min="15" max="15" width="12" style="19" bestFit="1" customWidth="1"/>
    <col min="16" max="16384" width="11.42578125" style="19"/>
  </cols>
  <sheetData>
    <row r="1" spans="2:14" ht="24"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thickBo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97</v>
      </c>
      <c r="C31" s="212" t="s">
        <v>113</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105</v>
      </c>
      <c r="B36" s="621" t="str">
        <f>VLOOKUP(A36,[52]EQUIPOS!A6:D154,3,FALSE)</f>
        <v>Mezcladora de concreto 1 bulto</v>
      </c>
      <c r="C36" s="622"/>
      <c r="D36" s="622"/>
      <c r="E36" s="622"/>
      <c r="F36" s="622"/>
      <c r="G36" s="622"/>
      <c r="H36" s="623"/>
      <c r="I36" s="304"/>
      <c r="J36" s="307"/>
      <c r="K36" s="319">
        <f>VLOOKUP(A36,[52]EQUIPOS!A6:D163,4,FALSE)</f>
        <v>4584.2378851470567</v>
      </c>
      <c r="L36" s="318"/>
      <c r="M36" s="471">
        <v>1</v>
      </c>
      <c r="N36" s="316">
        <f>K36/M36</f>
        <v>4584.2378851470567</v>
      </c>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N81*M41</f>
        <v>2843.2842708333337</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7427.5221559803904</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106</v>
      </c>
      <c r="B48" s="136" t="str">
        <f>VLOOKUP(A48,[52]MATERIALES!A5:D373,3,FALSE)</f>
        <v>Agregado para concreto hidráulico</v>
      </c>
      <c r="C48" s="308"/>
      <c r="D48" s="308"/>
      <c r="E48" s="308"/>
      <c r="F48" s="308"/>
      <c r="G48" s="308"/>
      <c r="H48" s="308"/>
      <c r="I48" s="308"/>
      <c r="J48" s="480" t="str">
        <f>VLOOKUP(A48,[52]MATERIALES!A4:D640,2,FALSE)</f>
        <v>m3</v>
      </c>
      <c r="K48" s="305">
        <v>0.84</v>
      </c>
      <c r="L48" s="304"/>
      <c r="M48" s="367">
        <f>VLOOKUP(A48,[52]MATERIALES!A5:D396,4,FALSE)</f>
        <v>38577.595064351466</v>
      </c>
      <c r="N48" s="316">
        <f>K48*M48</f>
        <v>32405.17985405523</v>
      </c>
    </row>
    <row r="49" spans="1:14">
      <c r="A49" s="135" t="s">
        <v>107</v>
      </c>
      <c r="B49" s="136" t="str">
        <f>VLOOKUP(A49,[52]MATERIALES!A6:D373,3,FALSE)</f>
        <v>Agua</v>
      </c>
      <c r="C49" s="375"/>
      <c r="D49" s="375"/>
      <c r="E49" s="375"/>
      <c r="F49" s="375"/>
      <c r="G49" s="375"/>
      <c r="H49" s="375"/>
      <c r="I49" s="375"/>
      <c r="J49" s="481" t="str">
        <f>VLOOKUP(A49,[52]MATERIALES!A5:D641,2,FALSE)</f>
        <v>lt</v>
      </c>
      <c r="K49" s="376">
        <v>185</v>
      </c>
      <c r="L49" s="369"/>
      <c r="M49" s="367">
        <f>VLOOKUP(A49,[52]MATERIALES!A6:D397,4,FALSE)</f>
        <v>35.656490152579906</v>
      </c>
      <c r="N49" s="316">
        <f>K49*M49</f>
        <v>6596.4506782272829</v>
      </c>
    </row>
    <row r="50" spans="1:14">
      <c r="A50" s="135" t="s">
        <v>108</v>
      </c>
      <c r="B50" s="136" t="str">
        <f>VLOOKUP(A50,[52]MATERIALES!A6:D373,3,FALSE)</f>
        <v>Arena lavada</v>
      </c>
      <c r="C50" s="375"/>
      <c r="D50" s="375"/>
      <c r="E50" s="375"/>
      <c r="F50" s="375"/>
      <c r="G50" s="375"/>
      <c r="H50" s="375"/>
      <c r="I50" s="375"/>
      <c r="J50" s="481" t="str">
        <f>VLOOKUP(A50,[52]MATERIALES!A6:D642,2,FALSE)</f>
        <v>m3</v>
      </c>
      <c r="K50" s="376">
        <v>0.63</v>
      </c>
      <c r="L50" s="369"/>
      <c r="M50" s="367">
        <f>VLOOKUP(A50,[52]MATERIALES!A6:D398,4,FALSE)</f>
        <v>40272.75</v>
      </c>
      <c r="N50" s="316">
        <f>K50*M50</f>
        <v>25371.8325</v>
      </c>
    </row>
    <row r="51" spans="1:14">
      <c r="A51" s="135" t="s">
        <v>109</v>
      </c>
      <c r="B51" s="136" t="str">
        <f>VLOOKUP(A51,[52]MATERIALES!A6:D373,3,FALSE)</f>
        <v xml:space="preserve">Cemento gris
</v>
      </c>
      <c r="C51" s="375"/>
      <c r="D51" s="375"/>
      <c r="E51" s="375"/>
      <c r="F51" s="375"/>
      <c r="G51" s="375"/>
      <c r="H51" s="375"/>
      <c r="I51" s="375"/>
      <c r="J51" s="481" t="str">
        <f>VLOOKUP(A51,[52]MATERIALES!A6:D643,2,FALSE)</f>
        <v>kg</v>
      </c>
      <c r="K51" s="376">
        <v>260</v>
      </c>
      <c r="L51" s="369"/>
      <c r="M51" s="367">
        <f>VLOOKUP(A51,[52]MATERIALES!A6:D399,4,FALSE)</f>
        <v>483.13514531176202</v>
      </c>
      <c r="N51" s="316">
        <f>K51*M51</f>
        <v>125615.13778105812</v>
      </c>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c r="A54" s="135"/>
      <c r="B54" s="136"/>
      <c r="C54" s="375"/>
      <c r="D54" s="375"/>
      <c r="E54" s="375"/>
      <c r="F54" s="375"/>
      <c r="G54" s="375"/>
      <c r="H54" s="375"/>
      <c r="I54" s="375"/>
      <c r="J54" s="480"/>
      <c r="K54" s="376"/>
      <c r="L54" s="369"/>
      <c r="M54" s="367"/>
      <c r="N54" s="316"/>
    </row>
    <row r="55" spans="1:14">
      <c r="A55" s="135"/>
      <c r="B55" s="136"/>
      <c r="C55" s="375"/>
      <c r="D55" s="375"/>
      <c r="E55" s="375"/>
      <c r="F55" s="375"/>
      <c r="G55" s="375"/>
      <c r="H55" s="375"/>
      <c r="I55" s="375"/>
      <c r="J55" s="480"/>
      <c r="K55" s="376"/>
      <c r="L55" s="369"/>
      <c r="M55" s="367"/>
      <c r="N55" s="316"/>
    </row>
    <row r="56" spans="1:14">
      <c r="A56" s="135"/>
      <c r="B56" s="136"/>
      <c r="C56" s="375"/>
      <c r="D56" s="375"/>
      <c r="E56" s="375"/>
      <c r="F56" s="375"/>
      <c r="G56" s="375"/>
      <c r="H56" s="375"/>
      <c r="I56" s="375"/>
      <c r="J56" s="480"/>
      <c r="K56" s="376"/>
      <c r="L56" s="369"/>
      <c r="M56" s="367"/>
      <c r="N56" s="316"/>
    </row>
    <row r="57" spans="1:14">
      <c r="A57" s="135"/>
      <c r="B57" s="136"/>
      <c r="C57" s="375"/>
      <c r="D57" s="375"/>
      <c r="E57" s="375"/>
      <c r="F57" s="375"/>
      <c r="G57" s="375"/>
      <c r="H57" s="375"/>
      <c r="I57" s="375"/>
      <c r="J57" s="480"/>
      <c r="K57" s="376"/>
      <c r="L57" s="369"/>
      <c r="M57" s="367"/>
      <c r="N57" s="316"/>
    </row>
    <row r="58" spans="1:14" ht="15.75" thickBot="1">
      <c r="B58" s="136"/>
      <c r="C58" s="464"/>
      <c r="D58" s="464"/>
      <c r="E58" s="464"/>
      <c r="F58" s="464"/>
      <c r="G58" s="464"/>
      <c r="H58" s="464"/>
      <c r="I58" s="464"/>
      <c r="J58" s="465"/>
      <c r="K58" s="146"/>
      <c r="L58" s="147"/>
      <c r="M58" s="367"/>
      <c r="N58" s="316"/>
    </row>
    <row r="59" spans="1:14" ht="15.75" thickBot="1">
      <c r="B59" s="657" t="s">
        <v>49</v>
      </c>
      <c r="C59" s="658"/>
      <c r="D59" s="658"/>
      <c r="E59" s="658"/>
      <c r="F59" s="658"/>
      <c r="G59" s="658"/>
      <c r="H59" s="658"/>
      <c r="I59" s="658"/>
      <c r="J59" s="658"/>
      <c r="K59" s="658"/>
      <c r="L59" s="658"/>
      <c r="M59" s="659"/>
      <c r="N59" s="364">
        <f>SUM(N48:N58)</f>
        <v>189988.60081334063</v>
      </c>
    </row>
    <row r="60" spans="1:14">
      <c r="B60" s="148"/>
      <c r="C60" s="126"/>
      <c r="D60" s="126"/>
      <c r="E60" s="126"/>
      <c r="F60" s="126"/>
      <c r="G60" s="126"/>
      <c r="H60" s="126"/>
      <c r="I60" s="126"/>
      <c r="J60" s="126"/>
      <c r="K60" s="126"/>
      <c r="L60" s="126"/>
      <c r="M60" s="126"/>
      <c r="N60" s="127"/>
    </row>
    <row r="61" spans="1:14">
      <c r="B61" s="128" t="s">
        <v>56</v>
      </c>
      <c r="C61" s="129"/>
      <c r="D61" s="129"/>
      <c r="E61" s="129"/>
      <c r="F61" s="129"/>
      <c r="G61" s="129"/>
      <c r="H61" s="129"/>
      <c r="I61" s="129"/>
      <c r="J61" s="129"/>
      <c r="K61" s="129"/>
      <c r="L61" s="129"/>
      <c r="M61" s="129"/>
      <c r="N61" s="130"/>
    </row>
    <row r="62" spans="1:14" ht="15.75" thickBot="1">
      <c r="B62" s="149"/>
      <c r="C62" s="89"/>
      <c r="D62" s="89"/>
      <c r="E62" s="89"/>
      <c r="F62" s="89"/>
      <c r="G62" s="89"/>
      <c r="H62" s="89"/>
      <c r="I62" s="89"/>
      <c r="J62" s="89"/>
      <c r="K62" s="89"/>
      <c r="L62" s="89"/>
      <c r="M62" s="89"/>
      <c r="N62" s="91"/>
    </row>
    <row r="63" spans="1:14" ht="25.5">
      <c r="B63" s="455" t="s">
        <v>57</v>
      </c>
      <c r="C63" s="456"/>
      <c r="D63" s="456"/>
      <c r="E63" s="456"/>
      <c r="F63" s="456"/>
      <c r="G63" s="456"/>
      <c r="H63" s="152" t="s">
        <v>8</v>
      </c>
      <c r="I63" s="153" t="s">
        <v>58</v>
      </c>
      <c r="J63" s="154" t="s">
        <v>59</v>
      </c>
      <c r="K63" s="152" t="s">
        <v>60</v>
      </c>
      <c r="L63" s="666" t="s">
        <v>61</v>
      </c>
      <c r="M63" s="667"/>
      <c r="N63" s="155" t="s">
        <v>45</v>
      </c>
    </row>
    <row r="64" spans="1:14">
      <c r="A64" s="19" t="s">
        <v>110</v>
      </c>
      <c r="B64" s="5" t="str">
        <f>VLOOKUP(A64,[52]TRANSPORTE!A2:D117,3,FALSE)</f>
        <v>Transporte de arena</v>
      </c>
      <c r="C64" s="461"/>
      <c r="D64" s="461"/>
      <c r="E64" s="461"/>
      <c r="F64" s="461"/>
      <c r="G64" s="461"/>
      <c r="H64" s="480" t="s">
        <v>63</v>
      </c>
      <c r="I64" s="292">
        <v>0.63</v>
      </c>
      <c r="J64" s="300">
        <v>1</v>
      </c>
      <c r="K64" s="292">
        <f>I64*J64</f>
        <v>0.63</v>
      </c>
      <c r="L64" s="668">
        <f>VLOOKUP(A64,[52]TRANSPORTE!A2:D117,4,FALSE)</f>
        <v>710.90548834127685</v>
      </c>
      <c r="M64" s="669"/>
      <c r="N64" s="299">
        <f>K64*L64</f>
        <v>447.87045765500443</v>
      </c>
    </row>
    <row r="65" spans="1:15">
      <c r="A65" s="19" t="s">
        <v>111</v>
      </c>
      <c r="B65" s="5" t="str">
        <f>VLOOKUP(A65,[52]TRANSPORTE!A3:D117,3,FALSE)</f>
        <v>Transporte de material triturado</v>
      </c>
      <c r="C65" s="483"/>
      <c r="D65" s="483"/>
      <c r="E65" s="483"/>
      <c r="F65" s="483"/>
      <c r="G65" s="483"/>
      <c r="H65" s="480" t="s">
        <v>63</v>
      </c>
      <c r="I65" s="292">
        <v>0.84</v>
      </c>
      <c r="J65" s="300">
        <v>1</v>
      </c>
      <c r="K65" s="292">
        <f>I65*J65</f>
        <v>0.84</v>
      </c>
      <c r="L65" s="668">
        <f>VLOOKUP(A65,[52]TRANSPORTE!A3:D117,4,FALSE)</f>
        <v>710.90548834127685</v>
      </c>
      <c r="M65" s="669"/>
      <c r="N65" s="299">
        <f>K65*L65</f>
        <v>597.16061020667257</v>
      </c>
    </row>
    <row r="66" spans="1:15">
      <c r="B66" s="5"/>
      <c r="C66" s="483"/>
      <c r="D66" s="483"/>
      <c r="E66" s="483"/>
      <c r="F66" s="483"/>
      <c r="G66" s="483"/>
      <c r="H66" s="480"/>
      <c r="I66" s="292"/>
      <c r="J66" s="300"/>
      <c r="K66" s="292"/>
      <c r="L66" s="668"/>
      <c r="M66" s="669"/>
      <c r="N66" s="299"/>
    </row>
    <row r="67" spans="1:15">
      <c r="B67" s="5"/>
      <c r="C67" s="483"/>
      <c r="D67" s="483"/>
      <c r="E67" s="483"/>
      <c r="F67" s="483"/>
      <c r="G67" s="483"/>
      <c r="H67" s="480"/>
      <c r="I67" s="292"/>
      <c r="J67" s="300"/>
      <c r="K67" s="292"/>
      <c r="L67" s="668"/>
      <c r="M67" s="669"/>
      <c r="N67" s="299"/>
    </row>
    <row r="68" spans="1:15">
      <c r="B68" s="5"/>
      <c r="C68" s="483"/>
      <c r="D68" s="483"/>
      <c r="E68" s="483"/>
      <c r="F68" s="483"/>
      <c r="G68" s="483"/>
      <c r="H68" s="484"/>
      <c r="I68" s="292"/>
      <c r="J68" s="292"/>
      <c r="K68" s="292"/>
      <c r="L68" s="485"/>
      <c r="M68" s="486"/>
      <c r="N68" s="298"/>
    </row>
    <row r="69" spans="1:15" ht="15.75" thickBot="1">
      <c r="B69" s="463"/>
      <c r="C69" s="464"/>
      <c r="D69" s="464"/>
      <c r="E69" s="464"/>
      <c r="F69" s="464"/>
      <c r="G69" s="464"/>
      <c r="H69" s="166"/>
      <c r="I69" s="146"/>
      <c r="J69" s="146"/>
      <c r="K69" s="146"/>
      <c r="L69" s="670"/>
      <c r="M69" s="671"/>
      <c r="N69" s="230"/>
    </row>
    <row r="70" spans="1:15" ht="15.75" thickBot="1">
      <c r="B70" s="672" t="s">
        <v>49</v>
      </c>
      <c r="C70" s="660"/>
      <c r="D70" s="660"/>
      <c r="E70" s="660"/>
      <c r="F70" s="660"/>
      <c r="G70" s="660"/>
      <c r="H70" s="660"/>
      <c r="I70" s="660"/>
      <c r="J70" s="660"/>
      <c r="K70" s="660"/>
      <c r="L70" s="660"/>
      <c r="M70" s="661"/>
      <c r="N70" s="168">
        <f>N64+N65+N66+N67+N68</f>
        <v>1045.031067861677</v>
      </c>
    </row>
    <row r="71" spans="1:15">
      <c r="B71" s="148"/>
      <c r="C71" s="126"/>
      <c r="D71" s="126"/>
      <c r="E71" s="126"/>
      <c r="F71" s="126"/>
      <c r="G71" s="126"/>
      <c r="H71" s="126"/>
      <c r="I71" s="126"/>
      <c r="J71" s="126"/>
      <c r="K71" s="126"/>
      <c r="L71" s="126"/>
      <c r="M71" s="126"/>
      <c r="N71" s="127"/>
    </row>
    <row r="72" spans="1:15">
      <c r="B72" s="128" t="s">
        <v>64</v>
      </c>
      <c r="C72" s="129"/>
      <c r="D72" s="129"/>
      <c r="E72" s="129"/>
      <c r="F72" s="129"/>
      <c r="G72" s="129"/>
      <c r="H72" s="129"/>
      <c r="I72" s="129"/>
      <c r="J72" s="129"/>
      <c r="K72" s="129"/>
      <c r="L72" s="129"/>
      <c r="M72" s="129"/>
      <c r="N72" s="130"/>
    </row>
    <row r="73" spans="1:15" ht="15.75" thickBot="1">
      <c r="B73" s="149"/>
      <c r="C73" s="89"/>
      <c r="D73" s="89"/>
      <c r="E73" s="89"/>
      <c r="F73" s="89"/>
      <c r="G73" s="89"/>
      <c r="H73" s="89"/>
      <c r="I73" s="89"/>
      <c r="J73" s="89"/>
      <c r="K73" s="89"/>
      <c r="L73" s="89"/>
      <c r="M73" s="89"/>
      <c r="N73" s="91"/>
    </row>
    <row r="74" spans="1:15" ht="25.5">
      <c r="B74" s="673" t="s">
        <v>65</v>
      </c>
      <c r="C74" s="674"/>
      <c r="D74" s="674"/>
      <c r="E74" s="674"/>
      <c r="F74" s="674"/>
      <c r="G74" s="674"/>
      <c r="H74" s="674"/>
      <c r="I74" s="152" t="s">
        <v>66</v>
      </c>
      <c r="J74" s="154" t="s">
        <v>67</v>
      </c>
      <c r="K74" s="153" t="s">
        <v>68</v>
      </c>
      <c r="L74" s="675" t="s">
        <v>44</v>
      </c>
      <c r="M74" s="676"/>
      <c r="N74" s="169" t="s">
        <v>45</v>
      </c>
    </row>
    <row r="75" spans="1:15">
      <c r="A75" s="170" t="s">
        <v>112</v>
      </c>
      <c r="B75" s="482" t="str">
        <f>VLOOKUP(A75,'[52]MANO DE OBRA'!A8:D68,3,FALSE)</f>
        <v>Obrero (8)</v>
      </c>
      <c r="C75" s="483"/>
      <c r="D75" s="483"/>
      <c r="E75" s="483"/>
      <c r="F75" s="483"/>
      <c r="G75" s="483"/>
      <c r="H75" s="483"/>
      <c r="I75" s="296">
        <f>K75/J75*100</f>
        <v>196724.53333333333</v>
      </c>
      <c r="J75" s="295">
        <v>185</v>
      </c>
      <c r="K75" s="294">
        <f>VLOOKUP(A75,'[52]MANO DE OBRA'!A8:D99,4,FALSE)</f>
        <v>363940.38666666666</v>
      </c>
      <c r="L75" s="174"/>
      <c r="M75" s="432">
        <v>8</v>
      </c>
      <c r="N75" s="365">
        <f>K75/M75</f>
        <v>45492.548333333332</v>
      </c>
      <c r="O75" s="176"/>
    </row>
    <row r="76" spans="1:15">
      <c r="A76" s="170" t="s">
        <v>93</v>
      </c>
      <c r="B76" s="482" t="str">
        <f>VLOOKUP(A76,'[52]MANO DE OBRA'!A8:D69,3,FALSE)</f>
        <v>Oficial</v>
      </c>
      <c r="C76" s="483"/>
      <c r="D76" s="483"/>
      <c r="E76" s="483"/>
      <c r="F76" s="483"/>
      <c r="G76" s="483"/>
      <c r="H76" s="483"/>
      <c r="I76" s="296">
        <f>K76/J76*100</f>
        <v>49181.133333333331</v>
      </c>
      <c r="J76" s="295">
        <v>185</v>
      </c>
      <c r="K76" s="294">
        <f>VLOOKUP(A76,'[52]MANO DE OBRA'!A8:D100,4,FALSE)</f>
        <v>90985.096666666665</v>
      </c>
      <c r="L76" s="174"/>
      <c r="M76" s="432">
        <v>8</v>
      </c>
      <c r="N76" s="365">
        <f>K76/M76</f>
        <v>11373.137083333333</v>
      </c>
    </row>
    <row r="77" spans="1:15">
      <c r="B77" s="482"/>
      <c r="C77" s="483"/>
      <c r="D77" s="483"/>
      <c r="E77" s="483"/>
      <c r="F77" s="483"/>
      <c r="G77" s="483"/>
      <c r="H77" s="483"/>
      <c r="I77" s="296"/>
      <c r="J77" s="295"/>
      <c r="K77" s="294"/>
      <c r="L77" s="174"/>
      <c r="M77" s="433"/>
      <c r="N77" s="365"/>
    </row>
    <row r="78" spans="1:15">
      <c r="B78" s="482"/>
      <c r="C78" s="483"/>
      <c r="D78" s="483"/>
      <c r="E78" s="483"/>
      <c r="F78" s="483"/>
      <c r="G78" s="483"/>
      <c r="H78" s="483"/>
      <c r="I78" s="292"/>
      <c r="J78" s="291"/>
      <c r="K78" s="290"/>
      <c r="L78" s="462"/>
      <c r="M78" s="289"/>
      <c r="N78" s="288"/>
    </row>
    <row r="79" spans="1:15">
      <c r="B79" s="482"/>
      <c r="C79" s="483"/>
      <c r="D79" s="483"/>
      <c r="E79" s="483"/>
      <c r="F79" s="483"/>
      <c r="G79" s="483"/>
      <c r="H79" s="483"/>
      <c r="I79" s="292"/>
      <c r="J79" s="291"/>
      <c r="K79" s="290"/>
      <c r="L79" s="462"/>
      <c r="M79" s="289"/>
      <c r="N79" s="288"/>
    </row>
    <row r="80" spans="1:15" ht="15.75" thickBot="1">
      <c r="B80" s="677"/>
      <c r="C80" s="678"/>
      <c r="D80" s="678"/>
      <c r="E80" s="678"/>
      <c r="F80" s="678"/>
      <c r="G80" s="678"/>
      <c r="H80" s="678"/>
      <c r="I80" s="146"/>
      <c r="J80" s="146"/>
      <c r="K80" s="146"/>
      <c r="L80" s="679"/>
      <c r="M80" s="679"/>
      <c r="N80" s="224"/>
    </row>
    <row r="81" spans="1:14" ht="15.75" thickBot="1">
      <c r="B81" s="672" t="s">
        <v>49</v>
      </c>
      <c r="C81" s="660"/>
      <c r="D81" s="660"/>
      <c r="E81" s="660"/>
      <c r="F81" s="660"/>
      <c r="G81" s="660"/>
      <c r="H81" s="660"/>
      <c r="I81" s="660"/>
      <c r="J81" s="660"/>
      <c r="K81" s="660"/>
      <c r="L81" s="660"/>
      <c r="M81" s="661"/>
      <c r="N81" s="363">
        <f>SUM(N75:N80)</f>
        <v>56865.685416666667</v>
      </c>
    </row>
    <row r="82" spans="1:14" ht="15.75" thickBot="1">
      <c r="B82" s="148"/>
      <c r="C82" s="126"/>
      <c r="D82" s="126"/>
      <c r="E82" s="126"/>
      <c r="F82" s="126"/>
      <c r="G82" s="126"/>
      <c r="H82" s="126"/>
      <c r="I82" s="126"/>
      <c r="J82" s="126"/>
      <c r="K82" s="126"/>
      <c r="L82" s="126"/>
      <c r="M82" s="126"/>
      <c r="N82" s="127"/>
    </row>
    <row r="83" spans="1:14" ht="15.75" thickBot="1">
      <c r="B83" s="657" t="s">
        <v>71</v>
      </c>
      <c r="C83" s="658"/>
      <c r="D83" s="658"/>
      <c r="E83" s="658"/>
      <c r="F83" s="658"/>
      <c r="G83" s="658"/>
      <c r="H83" s="658"/>
      <c r="I83" s="658"/>
      <c r="J83" s="658"/>
      <c r="K83" s="658"/>
      <c r="L83" s="658"/>
      <c r="M83" s="659"/>
      <c r="N83" s="180">
        <f>N43+N59+N70+N81</f>
        <v>255326.83945384939</v>
      </c>
    </row>
    <row r="84" spans="1:14">
      <c r="B84" s="148"/>
      <c r="C84" s="126"/>
      <c r="D84" s="126"/>
      <c r="E84" s="126"/>
      <c r="F84" s="126"/>
      <c r="G84" s="126"/>
      <c r="H84" s="126"/>
      <c r="I84" s="126"/>
      <c r="J84" s="126"/>
      <c r="K84" s="126"/>
      <c r="L84" s="126"/>
      <c r="M84" s="126"/>
      <c r="N84" s="127"/>
    </row>
    <row r="85" spans="1:14">
      <c r="B85" s="128" t="s">
        <v>72</v>
      </c>
      <c r="C85" s="129"/>
      <c r="D85" s="129"/>
      <c r="E85" s="129"/>
      <c r="F85" s="129"/>
      <c r="G85" s="129"/>
      <c r="H85" s="129"/>
      <c r="I85" s="129"/>
      <c r="J85" s="129"/>
      <c r="K85" s="129"/>
      <c r="L85" s="129"/>
      <c r="M85" s="129"/>
      <c r="N85" s="130"/>
    </row>
    <row r="86" spans="1:14" ht="15.75" thickBot="1">
      <c r="B86" s="149"/>
      <c r="C86" s="89"/>
      <c r="D86" s="89"/>
      <c r="E86" s="89"/>
      <c r="F86" s="89"/>
      <c r="G86" s="89"/>
      <c r="H86" s="89"/>
      <c r="I86" s="89"/>
      <c r="J86" s="89"/>
      <c r="K86" s="89"/>
      <c r="L86" s="89"/>
      <c r="M86" s="89"/>
      <c r="N86" s="91"/>
    </row>
    <row r="87" spans="1:14">
      <c r="B87" s="642" t="s">
        <v>73</v>
      </c>
      <c r="C87" s="643"/>
      <c r="D87" s="643"/>
      <c r="E87" s="643"/>
      <c r="F87" s="643"/>
      <c r="G87" s="643"/>
      <c r="H87" s="643"/>
      <c r="I87" s="456"/>
      <c r="J87" s="457"/>
      <c r="K87" s="286" t="s">
        <v>74</v>
      </c>
      <c r="L87" s="684" t="s">
        <v>75</v>
      </c>
      <c r="M87" s="685"/>
      <c r="N87" s="285"/>
    </row>
    <row r="88" spans="1:14">
      <c r="B88" s="686" t="s">
        <v>76</v>
      </c>
      <c r="C88" s="687"/>
      <c r="D88" s="687"/>
      <c r="E88" s="687"/>
      <c r="F88" s="687"/>
      <c r="G88" s="687"/>
      <c r="H88" s="687"/>
      <c r="I88" s="429"/>
      <c r="J88" s="186"/>
      <c r="K88" s="284">
        <v>0.2</v>
      </c>
      <c r="L88" s="688">
        <f>N83*K88</f>
        <v>51065.367890769878</v>
      </c>
      <c r="M88" s="689"/>
      <c r="N88" s="430"/>
    </row>
    <row r="89" spans="1:14">
      <c r="B89" s="188" t="s">
        <v>77</v>
      </c>
      <c r="C89" s="189"/>
      <c r="D89" s="189"/>
      <c r="E89" s="189"/>
      <c r="F89" s="189"/>
      <c r="G89" s="189"/>
      <c r="H89" s="189"/>
      <c r="I89" s="429"/>
      <c r="J89" s="186"/>
      <c r="K89" s="284">
        <v>0.05</v>
      </c>
      <c r="L89" s="688">
        <f>N83*K89</f>
        <v>12766.341972692469</v>
      </c>
      <c r="M89" s="689"/>
      <c r="N89" s="430"/>
    </row>
    <row r="90" spans="1:14" ht="15.75" thickBot="1">
      <c r="B90" s="190" t="s">
        <v>78</v>
      </c>
      <c r="C90" s="191"/>
      <c r="D90" s="191"/>
      <c r="E90" s="191"/>
      <c r="F90" s="191"/>
      <c r="G90" s="191"/>
      <c r="H90" s="191"/>
      <c r="I90" s="431"/>
      <c r="J90" s="193"/>
      <c r="K90" s="283">
        <v>0.05</v>
      </c>
      <c r="L90" s="690">
        <f>N83*K90</f>
        <v>12766.341972692469</v>
      </c>
      <c r="M90" s="691"/>
      <c r="N90" s="430"/>
    </row>
    <row r="91" spans="1:14" ht="15.75" thickBot="1">
      <c r="B91" s="657" t="s">
        <v>49</v>
      </c>
      <c r="C91" s="658"/>
      <c r="D91" s="658"/>
      <c r="E91" s="658"/>
      <c r="F91" s="658"/>
      <c r="G91" s="658"/>
      <c r="H91" s="658"/>
      <c r="I91" s="658"/>
      <c r="J91" s="658"/>
      <c r="K91" s="658"/>
      <c r="L91" s="658"/>
      <c r="M91" s="659"/>
      <c r="N91" s="194">
        <f>L88+L89+L90</f>
        <v>76598.051836154817</v>
      </c>
    </row>
    <row r="92" spans="1:14" ht="15.75" thickBot="1">
      <c r="B92" s="148"/>
      <c r="C92" s="126"/>
      <c r="D92" s="126"/>
      <c r="E92" s="126"/>
      <c r="F92" s="126"/>
      <c r="G92" s="126"/>
      <c r="H92" s="126"/>
      <c r="I92" s="126"/>
      <c r="J92" s="126"/>
      <c r="K92" s="126"/>
      <c r="L92" s="126"/>
      <c r="M92" s="126"/>
      <c r="N92" s="127"/>
    </row>
    <row r="93" spans="1:14" ht="15.75" thickBot="1">
      <c r="A93" s="19" t="s">
        <v>79</v>
      </c>
      <c r="B93" s="657" t="s">
        <v>80</v>
      </c>
      <c r="C93" s="658"/>
      <c r="D93" s="658"/>
      <c r="E93" s="658"/>
      <c r="F93" s="658"/>
      <c r="G93" s="658"/>
      <c r="H93" s="658"/>
      <c r="I93" s="658"/>
      <c r="J93" s="658"/>
      <c r="K93" s="658"/>
      <c r="L93" s="658"/>
      <c r="M93" s="659"/>
      <c r="N93" s="195">
        <f>ROUND(N83+N91,0)</f>
        <v>331925</v>
      </c>
    </row>
    <row r="94" spans="1:14">
      <c r="B94" s="382"/>
      <c r="C94" s="383"/>
      <c r="D94" s="383"/>
      <c r="E94" s="383"/>
      <c r="F94" s="383"/>
      <c r="G94" s="383"/>
      <c r="H94" s="383"/>
      <c r="I94" s="383"/>
      <c r="J94" s="383"/>
      <c r="K94" s="383"/>
      <c r="L94" s="383"/>
      <c r="M94" s="383"/>
      <c r="N94" s="384"/>
    </row>
    <row r="95" spans="1:14">
      <c r="B95" s="385"/>
      <c r="C95" s="386"/>
      <c r="D95" s="386"/>
      <c r="E95" s="386"/>
      <c r="F95" s="386"/>
      <c r="G95" s="386"/>
      <c r="H95" s="386"/>
      <c r="I95" s="386"/>
      <c r="J95" s="386"/>
      <c r="K95" s="386"/>
      <c r="L95" s="386"/>
      <c r="M95" s="386"/>
      <c r="N95" s="387"/>
    </row>
    <row r="96" spans="1:14">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385"/>
      <c r="C98" s="386"/>
      <c r="D98" s="386"/>
      <c r="E98" s="388" t="s">
        <v>81</v>
      </c>
      <c r="F98" s="388"/>
      <c r="G98" s="388"/>
      <c r="H98" s="388"/>
      <c r="I98" s="388"/>
      <c r="J98" s="388"/>
      <c r="K98" s="386"/>
      <c r="L98" s="386"/>
      <c r="M98" s="386"/>
      <c r="N98" s="387"/>
    </row>
    <row r="99" spans="2:14">
      <c r="B99" s="385"/>
      <c r="C99" s="386"/>
      <c r="D99" s="386"/>
      <c r="E99" s="386" t="s">
        <v>82</v>
      </c>
      <c r="F99" s="386"/>
      <c r="G99" s="386"/>
      <c r="H99" s="386"/>
      <c r="I99" s="386"/>
      <c r="J99" s="386"/>
      <c r="K99" s="386"/>
      <c r="L99" s="386"/>
      <c r="M99" s="386"/>
      <c r="N99" s="387"/>
    </row>
    <row r="100" spans="2:14">
      <c r="B100" s="385"/>
      <c r="C100" s="386"/>
      <c r="D100" s="386"/>
      <c r="E100" s="386" t="s">
        <v>83</v>
      </c>
      <c r="F100" s="386"/>
      <c r="G100" s="386"/>
      <c r="H100" s="386"/>
      <c r="I100" s="386"/>
      <c r="J100" s="386"/>
      <c r="K100" s="386"/>
      <c r="L100" s="386"/>
      <c r="M100" s="386"/>
      <c r="N100" s="387"/>
    </row>
    <row r="101" spans="2:14">
      <c r="B101" s="385"/>
      <c r="C101" s="386"/>
      <c r="D101" s="386"/>
      <c r="E101" s="386" t="s">
        <v>84</v>
      </c>
      <c r="F101" s="386"/>
      <c r="G101" s="386"/>
      <c r="H101" s="386"/>
      <c r="I101" s="386"/>
      <c r="J101" s="386"/>
      <c r="K101" s="386"/>
      <c r="L101" s="386"/>
      <c r="M101" s="386"/>
      <c r="N101" s="387"/>
    </row>
    <row r="102" spans="2:14" ht="15.75" thickBot="1">
      <c r="B102" s="385"/>
      <c r="C102" s="386"/>
      <c r="D102" s="386"/>
      <c r="E102" s="386"/>
      <c r="F102" s="386" t="s">
        <v>85</v>
      </c>
      <c r="G102" s="386"/>
      <c r="H102" s="386"/>
      <c r="I102" s="386"/>
      <c r="J102" s="386"/>
      <c r="K102" s="386"/>
      <c r="L102" s="386"/>
      <c r="M102" s="386"/>
      <c r="N102" s="387"/>
    </row>
    <row r="103" spans="2:14">
      <c r="B103" s="282" t="s">
        <v>274</v>
      </c>
      <c r="C103" s="281"/>
      <c r="D103" s="281"/>
      <c r="E103" s="281"/>
      <c r="F103" s="281"/>
      <c r="G103" s="281"/>
      <c r="H103" s="281"/>
      <c r="I103" s="281"/>
      <c r="J103" s="281"/>
      <c r="K103" s="281"/>
      <c r="L103" s="281"/>
      <c r="M103" s="281"/>
      <c r="N103" s="280"/>
    </row>
    <row r="104" spans="2:14">
      <c r="B104" s="389"/>
      <c r="C104" s="390"/>
      <c r="D104" s="390"/>
      <c r="E104" s="390"/>
      <c r="F104" s="390"/>
      <c r="G104" s="390"/>
      <c r="H104" s="390"/>
      <c r="I104" s="390"/>
      <c r="J104" s="390"/>
      <c r="K104" s="390"/>
      <c r="L104" s="390"/>
      <c r="M104" s="390"/>
      <c r="N104" s="391"/>
    </row>
    <row r="105" spans="2:14">
      <c r="B105" s="389"/>
      <c r="C105" s="390"/>
      <c r="D105" s="390"/>
      <c r="E105" s="390"/>
      <c r="F105" s="390"/>
      <c r="G105" s="390"/>
      <c r="H105" s="390"/>
      <c r="I105" s="390"/>
      <c r="J105" s="390"/>
      <c r="K105" s="390"/>
      <c r="L105" s="390"/>
      <c r="M105" s="390"/>
      <c r="N105" s="391"/>
    </row>
    <row r="106" spans="2:14">
      <c r="B106" s="389"/>
      <c r="C106" s="390"/>
      <c r="D106" s="390"/>
      <c r="E106" s="390"/>
      <c r="F106" s="390"/>
      <c r="G106" s="390"/>
      <c r="H106" s="390"/>
      <c r="I106" s="390"/>
      <c r="J106" s="390"/>
      <c r="K106" s="390"/>
      <c r="L106" s="390"/>
      <c r="M106" s="390"/>
      <c r="N106" s="391"/>
    </row>
    <row r="107" spans="2:14" ht="15.75" thickBot="1">
      <c r="B107" s="392"/>
      <c r="C107" s="393"/>
      <c r="D107" s="393"/>
      <c r="E107" s="393"/>
      <c r="F107" s="393"/>
      <c r="G107" s="393"/>
      <c r="H107" s="393"/>
      <c r="I107" s="393"/>
      <c r="J107" s="393"/>
      <c r="K107" s="393"/>
      <c r="L107" s="393"/>
      <c r="M107" s="393"/>
      <c r="N107" s="394"/>
    </row>
    <row r="108" spans="2:14">
      <c r="B108" s="395"/>
      <c r="C108" s="396"/>
      <c r="D108" s="396"/>
      <c r="E108" s="396"/>
      <c r="F108" s="396"/>
      <c r="G108" s="396"/>
      <c r="H108" s="396"/>
      <c r="I108" s="396"/>
      <c r="J108" s="396"/>
      <c r="K108" s="396"/>
      <c r="L108" s="396"/>
      <c r="M108" s="396"/>
      <c r="N108" s="397"/>
    </row>
    <row r="109" spans="2:14">
      <c r="B109" s="398" t="s">
        <v>273</v>
      </c>
      <c r="C109" s="399"/>
      <c r="D109" s="399"/>
      <c r="E109" s="399"/>
      <c r="F109" s="399"/>
      <c r="G109" s="399"/>
      <c r="H109" s="399"/>
      <c r="I109" s="399"/>
      <c r="J109" s="399"/>
      <c r="K109" s="399"/>
      <c r="L109" s="399"/>
      <c r="M109" s="399"/>
      <c r="N109" s="400"/>
    </row>
    <row r="110" spans="2:14" ht="15" customHeight="1">
      <c r="B110" s="700" t="s">
        <v>272</v>
      </c>
      <c r="C110" s="701"/>
      <c r="D110" s="701"/>
      <c r="E110" s="701"/>
      <c r="F110" s="701"/>
      <c r="G110" s="701"/>
      <c r="H110" s="701"/>
      <c r="I110" s="701"/>
      <c r="J110" s="701"/>
      <c r="K110" s="701"/>
      <c r="L110" s="701"/>
      <c r="M110" s="701"/>
      <c r="N110" s="702"/>
    </row>
    <row r="111" spans="2:14" ht="15" customHeight="1">
      <c r="B111" s="700"/>
      <c r="C111" s="701"/>
      <c r="D111" s="701"/>
      <c r="E111" s="701"/>
      <c r="F111" s="701"/>
      <c r="G111" s="701"/>
      <c r="H111" s="701"/>
      <c r="I111" s="701"/>
      <c r="J111" s="701"/>
      <c r="K111" s="701"/>
      <c r="L111" s="701"/>
      <c r="M111" s="701"/>
      <c r="N111" s="702"/>
    </row>
    <row r="112" spans="2:14" ht="30" customHeight="1">
      <c r="B112" s="703" t="s">
        <v>271</v>
      </c>
      <c r="C112" s="704"/>
      <c r="D112" s="704"/>
      <c r="E112" s="704"/>
      <c r="F112" s="704"/>
      <c r="G112" s="704"/>
      <c r="H112" s="704"/>
      <c r="I112" s="704"/>
      <c r="J112" s="704"/>
      <c r="K112" s="704"/>
      <c r="L112" s="704"/>
      <c r="M112" s="704"/>
      <c r="N112" s="705"/>
    </row>
    <row r="113" spans="2:14">
      <c r="B113" s="703"/>
      <c r="C113" s="704"/>
      <c r="D113" s="704"/>
      <c r="E113" s="704"/>
      <c r="F113" s="704"/>
      <c r="G113" s="704"/>
      <c r="H113" s="704"/>
      <c r="I113" s="704"/>
      <c r="J113" s="704"/>
      <c r="K113" s="704"/>
      <c r="L113" s="704"/>
      <c r="M113" s="704"/>
      <c r="N113" s="705"/>
    </row>
    <row r="114" spans="2:14">
      <c r="B114" s="477"/>
      <c r="C114" s="478"/>
      <c r="D114" s="478"/>
      <c r="E114" s="478"/>
      <c r="F114" s="478"/>
      <c r="G114" s="478"/>
      <c r="H114" s="478"/>
      <c r="I114" s="478"/>
      <c r="J114" s="478"/>
      <c r="K114" s="478"/>
      <c r="L114" s="478"/>
      <c r="M114" s="478"/>
      <c r="N114" s="479"/>
    </row>
    <row r="115" spans="2:14">
      <c r="B115" s="477"/>
      <c r="C115" s="478"/>
      <c r="D115" s="478"/>
      <c r="E115" s="478"/>
      <c r="F115" s="478"/>
      <c r="G115" s="478"/>
      <c r="H115" s="478"/>
      <c r="I115" s="478"/>
      <c r="J115" s="478"/>
      <c r="K115" s="478"/>
      <c r="L115" s="478"/>
      <c r="M115" s="478"/>
      <c r="N115" s="479"/>
    </row>
    <row r="116" spans="2:14">
      <c r="B116" s="477"/>
      <c r="C116" s="478"/>
      <c r="D116" s="478"/>
      <c r="E116" s="478"/>
      <c r="F116" s="478"/>
      <c r="G116" s="478"/>
      <c r="H116" s="478"/>
      <c r="I116" s="478"/>
      <c r="J116" s="478"/>
      <c r="K116" s="478"/>
      <c r="L116" s="478"/>
      <c r="M116" s="478"/>
      <c r="N116" s="479"/>
    </row>
    <row r="117" spans="2:14">
      <c r="B117" s="398"/>
      <c r="C117" s="399"/>
      <c r="D117" s="399"/>
      <c r="E117" s="399"/>
      <c r="F117" s="399"/>
      <c r="G117" s="399"/>
      <c r="H117" s="399"/>
      <c r="I117" s="399"/>
      <c r="J117" s="399"/>
      <c r="K117" s="399"/>
      <c r="L117" s="399"/>
      <c r="M117" s="399"/>
      <c r="N117" s="400"/>
    </row>
    <row r="118" spans="2:14">
      <c r="B118" s="385"/>
      <c r="C118" s="386"/>
      <c r="D118" s="386"/>
      <c r="E118" s="386" t="s">
        <v>81</v>
      </c>
      <c r="F118" s="388"/>
      <c r="G118" s="388"/>
      <c r="H118" s="386"/>
      <c r="I118" s="386"/>
      <c r="J118" s="386"/>
      <c r="K118" s="386"/>
      <c r="L118" s="386"/>
      <c r="M118" s="386"/>
      <c r="N118" s="387"/>
    </row>
    <row r="119" spans="2:14">
      <c r="B119" s="385"/>
      <c r="C119" s="386"/>
      <c r="D119" s="386"/>
      <c r="E119" s="401" t="s">
        <v>82</v>
      </c>
      <c r="F119" s="386"/>
      <c r="G119" s="386"/>
      <c r="H119" s="401"/>
      <c r="I119" s="401"/>
      <c r="J119" s="401"/>
      <c r="K119" s="386"/>
      <c r="L119" s="386"/>
      <c r="M119" s="386"/>
      <c r="N119" s="387"/>
    </row>
    <row r="120" spans="2:14">
      <c r="B120" s="385"/>
      <c r="C120" s="386"/>
      <c r="D120" s="386"/>
      <c r="E120" s="402" t="s">
        <v>87</v>
      </c>
      <c r="F120" s="386"/>
      <c r="G120" s="386"/>
      <c r="H120" s="402"/>
      <c r="I120" s="402"/>
      <c r="J120" s="402"/>
      <c r="K120" s="386"/>
      <c r="L120" s="386"/>
      <c r="M120" s="386"/>
      <c r="N120" s="387"/>
    </row>
    <row r="121" spans="2:14">
      <c r="B121" s="403"/>
      <c r="C121" s="399"/>
      <c r="D121" s="399"/>
      <c r="E121" s="386" t="s">
        <v>84</v>
      </c>
      <c r="F121" s="386"/>
      <c r="G121" s="386"/>
      <c r="H121" s="386"/>
      <c r="I121" s="386"/>
      <c r="J121" s="386"/>
      <c r="K121" s="399"/>
      <c r="L121" s="399"/>
      <c r="M121" s="399"/>
      <c r="N121" s="400"/>
    </row>
    <row r="122" spans="2:14">
      <c r="B122" s="403"/>
      <c r="C122" s="399"/>
      <c r="D122" s="399"/>
      <c r="E122" s="399"/>
      <c r="F122" s="386"/>
      <c r="G122" s="386"/>
      <c r="H122" s="386"/>
      <c r="I122" s="386"/>
      <c r="J122" s="386"/>
      <c r="K122" s="399"/>
      <c r="L122" s="399"/>
      <c r="M122" s="399"/>
      <c r="N122" s="400"/>
    </row>
    <row r="123" spans="2:14">
      <c r="B123" s="403" t="s">
        <v>270</v>
      </c>
      <c r="C123" s="402"/>
      <c r="D123" s="402"/>
      <c r="E123" s="386"/>
      <c r="F123" s="386"/>
      <c r="G123" s="386"/>
      <c r="H123" s="386"/>
      <c r="I123" s="386"/>
      <c r="J123" s="706"/>
      <c r="K123" s="706"/>
      <c r="L123" s="706"/>
      <c r="M123" s="706"/>
      <c r="N123" s="707"/>
    </row>
    <row r="124" spans="2:14" ht="15.75" thickBot="1">
      <c r="B124" s="404" t="s">
        <v>269</v>
      </c>
      <c r="C124" s="405"/>
      <c r="D124" s="405"/>
      <c r="E124" s="406"/>
      <c r="F124" s="406"/>
      <c r="G124" s="406"/>
      <c r="H124" s="406"/>
      <c r="I124" s="406"/>
      <c r="J124" s="708"/>
      <c r="K124" s="708"/>
      <c r="L124" s="708"/>
      <c r="M124" s="708"/>
      <c r="N124"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70:M70"/>
    <mergeCell ref="L42:M42"/>
    <mergeCell ref="B43:M43"/>
    <mergeCell ref="B47:I47"/>
    <mergeCell ref="L47:M47"/>
    <mergeCell ref="B59:M59"/>
    <mergeCell ref="L63:M63"/>
    <mergeCell ref="I42:J42"/>
    <mergeCell ref="L64:M64"/>
    <mergeCell ref="L65:M65"/>
    <mergeCell ref="L66:M66"/>
    <mergeCell ref="L67:M67"/>
    <mergeCell ref="L69:M69"/>
    <mergeCell ref="L90:M90"/>
    <mergeCell ref="B74:H74"/>
    <mergeCell ref="L74:M74"/>
    <mergeCell ref="B80:H80"/>
    <mergeCell ref="L80:M80"/>
    <mergeCell ref="B81:M81"/>
    <mergeCell ref="B83:M83"/>
    <mergeCell ref="B87:H87"/>
    <mergeCell ref="L87:M87"/>
    <mergeCell ref="B88:H88"/>
    <mergeCell ref="L88:M88"/>
    <mergeCell ref="L89:M8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3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3233" r:id="rId4"/>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F67" zoomScale="75" zoomScaleNormal="75" workbookViewId="0">
      <selection activeCell="N94" sqref="N94"/>
    </sheetView>
  </sheetViews>
  <sheetFormatPr baseColWidth="10" defaultRowHeight="15"/>
  <cols>
    <col min="1" max="1" width="10.42578125" style="19" bestFit="1" customWidth="1"/>
    <col min="2" max="2" width="17" style="19" customWidth="1"/>
    <col min="3" max="5" width="11.42578125" style="19"/>
    <col min="6" max="6" width="14.42578125" style="19" customWidth="1"/>
    <col min="7" max="8" width="11.42578125" style="19"/>
    <col min="9" max="9" width="13.85546875" style="19" bestFit="1" customWidth="1"/>
    <col min="10" max="10" width="15.5703125" style="19" customWidth="1"/>
    <col min="11" max="11" width="17.5703125" style="19" bestFit="1" customWidth="1"/>
    <col min="12" max="12" width="11.42578125" style="19"/>
    <col min="13" max="13" width="13.140625" style="19" bestFit="1" customWidth="1"/>
    <col min="14" max="14" width="17.42578125" style="19" customWidth="1"/>
    <col min="15" max="15" width="12" style="19" bestFit="1" customWidth="1"/>
    <col min="16" max="16384" width="11.42578125" style="19"/>
  </cols>
  <sheetData>
    <row r="1" spans="2:14" ht="27.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98</v>
      </c>
      <c r="C31" s="212" t="s">
        <v>114</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105</v>
      </c>
      <c r="B36" s="621" t="str">
        <f>VLOOKUP(A36,[52]EQUIPOS!A6:D154,3,FALSE)</f>
        <v>Mezcladora de concreto 1 bulto</v>
      </c>
      <c r="C36" s="622"/>
      <c r="D36" s="622"/>
      <c r="E36" s="622"/>
      <c r="F36" s="622"/>
      <c r="G36" s="622"/>
      <c r="H36" s="623"/>
      <c r="I36" s="304"/>
      <c r="J36" s="307"/>
      <c r="K36" s="319">
        <f>VLOOKUP(A36,[52]EQUIPOS!A6:D163,4,FALSE)</f>
        <v>4584.2378851470567</v>
      </c>
      <c r="L36" s="318"/>
      <c r="M36" s="471">
        <v>1</v>
      </c>
      <c r="N36" s="316">
        <f>K36/M36</f>
        <v>4584.2378851470567</v>
      </c>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N81*M41</f>
        <v>2274.6274166666667</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6858.8653018137229</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106</v>
      </c>
      <c r="B48" s="136" t="str">
        <f>VLOOKUP(A48,[52]MATERIALES!A5:D373,3,FALSE)</f>
        <v>Agregado para concreto hidráulico</v>
      </c>
      <c r="C48" s="308"/>
      <c r="D48" s="308"/>
      <c r="E48" s="308"/>
      <c r="F48" s="308"/>
      <c r="G48" s="308"/>
      <c r="H48" s="308"/>
      <c r="I48" s="308"/>
      <c r="J48" s="480" t="str">
        <f>VLOOKUP(A48,[52]MATERIALES!A4:D640,2,FALSE)</f>
        <v>m3</v>
      </c>
      <c r="K48" s="305">
        <v>0.504</v>
      </c>
      <c r="L48" s="304"/>
      <c r="M48" s="367">
        <f>VLOOKUP(A48,[52]MATERIALES!A5:D396,4,FALSE)</f>
        <v>38577.595064351466</v>
      </c>
      <c r="N48" s="316">
        <f>K48*M48</f>
        <v>19443.107912433141</v>
      </c>
    </row>
    <row r="49" spans="1:14">
      <c r="A49" s="135" t="s">
        <v>107</v>
      </c>
      <c r="B49" s="136" t="str">
        <f>VLOOKUP(A49,[52]MATERIALES!A6:D373,3,FALSE)</f>
        <v>Agua</v>
      </c>
      <c r="C49" s="375"/>
      <c r="D49" s="375"/>
      <c r="E49" s="375"/>
      <c r="F49" s="375"/>
      <c r="G49" s="375"/>
      <c r="H49" s="375"/>
      <c r="I49" s="375"/>
      <c r="J49" s="481" t="str">
        <f>VLOOKUP(A49,[52]MATERIALES!A5:D641,2,FALSE)</f>
        <v>lt</v>
      </c>
      <c r="K49" s="376">
        <v>111</v>
      </c>
      <c r="L49" s="369"/>
      <c r="M49" s="367">
        <f>VLOOKUP(A49,[52]MATERIALES!A6:D397,4,FALSE)</f>
        <v>35.656490152579906</v>
      </c>
      <c r="N49" s="316">
        <f>K49*M49</f>
        <v>3957.8704069363694</v>
      </c>
    </row>
    <row r="50" spans="1:14">
      <c r="A50" s="135" t="s">
        <v>115</v>
      </c>
      <c r="B50" s="136" t="str">
        <f>VLOOKUP(A50,[52]MATERIALES!A6:D373,3,FALSE)</f>
        <v xml:space="preserve">Piedra para concreto ciclópeo (rajón o canto rodado)
</v>
      </c>
      <c r="C50" s="375"/>
      <c r="D50" s="375"/>
      <c r="E50" s="375"/>
      <c r="F50" s="375"/>
      <c r="G50" s="375"/>
      <c r="H50" s="375"/>
      <c r="I50" s="375"/>
      <c r="J50" s="481" t="str">
        <f>VLOOKUP(A50,[52]MATERIALES!A6:D642,2,FALSE)</f>
        <v>m3</v>
      </c>
      <c r="K50" s="376">
        <v>0.4</v>
      </c>
      <c r="L50" s="369"/>
      <c r="M50" s="367">
        <f>VLOOKUP(A50,[52]MATERIALES!A6:D398,4,FALSE)</f>
        <v>27785.21565143175</v>
      </c>
      <c r="N50" s="316">
        <f>K50*M50</f>
        <v>11114.086260572702</v>
      </c>
    </row>
    <row r="51" spans="1:14">
      <c r="A51" s="135" t="s">
        <v>108</v>
      </c>
      <c r="B51" s="136" t="str">
        <f>VLOOKUP(A51,[52]MATERIALES!A6:D373,3,FALSE)</f>
        <v>Arena lavada</v>
      </c>
      <c r="C51" s="375"/>
      <c r="D51" s="375"/>
      <c r="E51" s="375"/>
      <c r="F51" s="375"/>
      <c r="G51" s="375"/>
      <c r="H51" s="375"/>
      <c r="I51" s="375"/>
      <c r="J51" s="481" t="str">
        <f>VLOOKUP(A51,[52]MATERIALES!A6:D643,2,FALSE)</f>
        <v>m3</v>
      </c>
      <c r="K51" s="376">
        <v>0.378</v>
      </c>
      <c r="L51" s="369"/>
      <c r="M51" s="367">
        <f>VLOOKUP(A51,[52]MATERIALES!A6:D399,4,FALSE)</f>
        <v>40272.75</v>
      </c>
      <c r="N51" s="316">
        <f>K51*M51</f>
        <v>15223.0995</v>
      </c>
    </row>
    <row r="52" spans="1:14">
      <c r="A52" s="135" t="s">
        <v>109</v>
      </c>
      <c r="B52" s="136" t="str">
        <f>VLOOKUP(A52,[52]MATERIALES!A7:D373,3,FALSE)</f>
        <v xml:space="preserve">Cemento gris
</v>
      </c>
      <c r="C52" s="375"/>
      <c r="D52" s="375"/>
      <c r="E52" s="375"/>
      <c r="F52" s="375"/>
      <c r="G52" s="375"/>
      <c r="H52" s="375"/>
      <c r="I52" s="375"/>
      <c r="J52" s="481" t="str">
        <f>VLOOKUP(A52,[52]MATERIALES!A6:D644,2,FALSE)</f>
        <v>kg</v>
      </c>
      <c r="K52" s="376">
        <v>156</v>
      </c>
      <c r="L52" s="369"/>
      <c r="M52" s="367">
        <f>VLOOKUP(A52,[52]MATERIALES!A7:D400,4,FALSE)</f>
        <v>483.13514531176202</v>
      </c>
      <c r="N52" s="316">
        <f>K52*M52</f>
        <v>75369.082668634874</v>
      </c>
    </row>
    <row r="53" spans="1:14">
      <c r="A53" s="135"/>
      <c r="B53" s="136"/>
      <c r="C53" s="375"/>
      <c r="D53" s="375"/>
      <c r="E53" s="375"/>
      <c r="F53" s="375"/>
      <c r="G53" s="375"/>
      <c r="H53" s="375"/>
      <c r="I53" s="375"/>
      <c r="J53" s="480"/>
      <c r="K53" s="376"/>
      <c r="L53" s="369"/>
      <c r="M53" s="367"/>
      <c r="N53" s="316"/>
    </row>
    <row r="54" spans="1:14">
      <c r="A54" s="135"/>
      <c r="B54" s="136"/>
      <c r="C54" s="375"/>
      <c r="D54" s="375"/>
      <c r="E54" s="375"/>
      <c r="F54" s="375"/>
      <c r="G54" s="375"/>
      <c r="H54" s="375"/>
      <c r="I54" s="375"/>
      <c r="J54" s="480"/>
      <c r="K54" s="376"/>
      <c r="L54" s="369"/>
      <c r="M54" s="367"/>
      <c r="N54" s="316"/>
    </row>
    <row r="55" spans="1:14">
      <c r="A55" s="135"/>
      <c r="B55" s="136"/>
      <c r="C55" s="375"/>
      <c r="D55" s="375"/>
      <c r="E55" s="375"/>
      <c r="F55" s="375"/>
      <c r="G55" s="375"/>
      <c r="H55" s="375"/>
      <c r="I55" s="375"/>
      <c r="J55" s="480"/>
      <c r="K55" s="376"/>
      <c r="L55" s="369"/>
      <c r="M55" s="367"/>
      <c r="N55" s="316"/>
    </row>
    <row r="56" spans="1:14">
      <c r="A56" s="135"/>
      <c r="B56" s="136"/>
      <c r="C56" s="375"/>
      <c r="D56" s="375"/>
      <c r="E56" s="375"/>
      <c r="F56" s="375"/>
      <c r="G56" s="375"/>
      <c r="H56" s="375"/>
      <c r="I56" s="375"/>
      <c r="J56" s="480"/>
      <c r="K56" s="376"/>
      <c r="L56" s="369"/>
      <c r="M56" s="367"/>
      <c r="N56" s="316"/>
    </row>
    <row r="57" spans="1:14">
      <c r="A57" s="135"/>
      <c r="B57" s="136"/>
      <c r="C57" s="375"/>
      <c r="D57" s="375"/>
      <c r="E57" s="375"/>
      <c r="F57" s="375"/>
      <c r="G57" s="375"/>
      <c r="H57" s="375"/>
      <c r="I57" s="375"/>
      <c r="J57" s="480"/>
      <c r="K57" s="376"/>
      <c r="L57" s="369"/>
      <c r="M57" s="367"/>
      <c r="N57" s="316"/>
    </row>
    <row r="58" spans="1:14" ht="15.75" thickBot="1">
      <c r="B58" s="136"/>
      <c r="C58" s="464"/>
      <c r="D58" s="464"/>
      <c r="E58" s="464"/>
      <c r="F58" s="464"/>
      <c r="G58" s="464"/>
      <c r="H58" s="464"/>
      <c r="I58" s="464"/>
      <c r="J58" s="465"/>
      <c r="K58" s="146"/>
      <c r="L58" s="147"/>
      <c r="M58" s="367"/>
      <c r="N58" s="316"/>
    </row>
    <row r="59" spans="1:14" ht="15.75" thickBot="1">
      <c r="B59" s="657" t="s">
        <v>49</v>
      </c>
      <c r="C59" s="658"/>
      <c r="D59" s="658"/>
      <c r="E59" s="658"/>
      <c r="F59" s="658"/>
      <c r="G59" s="658"/>
      <c r="H59" s="658"/>
      <c r="I59" s="658"/>
      <c r="J59" s="658"/>
      <c r="K59" s="658"/>
      <c r="L59" s="658"/>
      <c r="M59" s="659"/>
      <c r="N59" s="364">
        <f>SUM(N48:N58)</f>
        <v>125107.24674857709</v>
      </c>
    </row>
    <row r="60" spans="1:14">
      <c r="B60" s="148"/>
      <c r="C60" s="126"/>
      <c r="D60" s="126"/>
      <c r="E60" s="126"/>
      <c r="F60" s="126"/>
      <c r="G60" s="126"/>
      <c r="H60" s="126"/>
      <c r="I60" s="126"/>
      <c r="J60" s="126"/>
      <c r="K60" s="126"/>
      <c r="L60" s="126"/>
      <c r="M60" s="126"/>
      <c r="N60" s="127"/>
    </row>
    <row r="61" spans="1:14">
      <c r="B61" s="128" t="s">
        <v>56</v>
      </c>
      <c r="C61" s="129"/>
      <c r="D61" s="129"/>
      <c r="E61" s="129"/>
      <c r="F61" s="129"/>
      <c r="G61" s="129"/>
      <c r="H61" s="129"/>
      <c r="I61" s="129"/>
      <c r="J61" s="129"/>
      <c r="K61" s="129"/>
      <c r="L61" s="129"/>
      <c r="M61" s="129"/>
      <c r="N61" s="130"/>
    </row>
    <row r="62" spans="1:14" ht="15.75" thickBot="1">
      <c r="B62" s="149"/>
      <c r="C62" s="89"/>
      <c r="D62" s="89"/>
      <c r="E62" s="89"/>
      <c r="F62" s="89"/>
      <c r="G62" s="89"/>
      <c r="H62" s="89"/>
      <c r="I62" s="89"/>
      <c r="J62" s="89"/>
      <c r="K62" s="89"/>
      <c r="L62" s="89"/>
      <c r="M62" s="89"/>
      <c r="N62" s="91"/>
    </row>
    <row r="63" spans="1:14" ht="25.5">
      <c r="B63" s="455" t="s">
        <v>57</v>
      </c>
      <c r="C63" s="456"/>
      <c r="D63" s="456"/>
      <c r="E63" s="456"/>
      <c r="F63" s="456"/>
      <c r="G63" s="456"/>
      <c r="H63" s="152" t="s">
        <v>8</v>
      </c>
      <c r="I63" s="153" t="s">
        <v>58</v>
      </c>
      <c r="J63" s="154" t="s">
        <v>59</v>
      </c>
      <c r="K63" s="152" t="s">
        <v>60</v>
      </c>
      <c r="L63" s="666" t="s">
        <v>61</v>
      </c>
      <c r="M63" s="667"/>
      <c r="N63" s="155" t="s">
        <v>45</v>
      </c>
    </row>
    <row r="64" spans="1:14">
      <c r="A64" s="19" t="s">
        <v>110</v>
      </c>
      <c r="B64" s="5" t="str">
        <f>VLOOKUP(A64,[52]TRANSPORTE!A2:D117,3,FALSE)</f>
        <v>Transporte de arena</v>
      </c>
      <c r="C64" s="461"/>
      <c r="D64" s="461"/>
      <c r="E64" s="461"/>
      <c r="F64" s="461"/>
      <c r="G64" s="461"/>
      <c r="H64" s="480" t="s">
        <v>63</v>
      </c>
      <c r="I64" s="292">
        <v>0.378</v>
      </c>
      <c r="J64" s="300">
        <v>1</v>
      </c>
      <c r="K64" s="292">
        <f>I64*J64</f>
        <v>0.378</v>
      </c>
      <c r="L64" s="668">
        <f>VLOOKUP(A64,[52]TRANSPORTE!A2:D117,4,FALSE)</f>
        <v>710.90548834127685</v>
      </c>
      <c r="M64" s="669"/>
      <c r="N64" s="299">
        <f>K64*L64</f>
        <v>268.72227459300262</v>
      </c>
    </row>
    <row r="65" spans="1:15">
      <c r="A65" s="19" t="s">
        <v>111</v>
      </c>
      <c r="B65" s="5" t="str">
        <f>VLOOKUP(A65,[52]TRANSPORTE!A3:D117,3,FALSE)</f>
        <v>Transporte de material triturado</v>
      </c>
      <c r="C65" s="483"/>
      <c r="D65" s="483"/>
      <c r="E65" s="483"/>
      <c r="F65" s="483"/>
      <c r="G65" s="483"/>
      <c r="H65" s="480" t="s">
        <v>63</v>
      </c>
      <c r="I65" s="292">
        <v>0.504</v>
      </c>
      <c r="J65" s="300">
        <v>1</v>
      </c>
      <c r="K65" s="292">
        <f>I65*J65</f>
        <v>0.504</v>
      </c>
      <c r="L65" s="668">
        <f>VLOOKUP(A65,[52]TRANSPORTE!A3:D117,4,FALSE)</f>
        <v>710.90548834127685</v>
      </c>
      <c r="M65" s="669"/>
      <c r="N65" s="299">
        <f>K65*L65</f>
        <v>358.29636612400355</v>
      </c>
    </row>
    <row r="66" spans="1:15">
      <c r="A66" s="19" t="s">
        <v>116</v>
      </c>
      <c r="B66" s="5" t="str">
        <f>VLOOKUP(A66,[52]TRANSPORTE!A3:D117,3,FALSE)</f>
        <v>Transporte de piedra para Ciclópeo</v>
      </c>
      <c r="C66" s="483"/>
      <c r="D66" s="483"/>
      <c r="E66" s="483"/>
      <c r="F66" s="483"/>
      <c r="G66" s="483"/>
      <c r="H66" s="480" t="s">
        <v>63</v>
      </c>
      <c r="I66" s="292">
        <v>0.4</v>
      </c>
      <c r="J66" s="300">
        <v>1</v>
      </c>
      <c r="K66" s="292">
        <f>I66*J66</f>
        <v>0.4</v>
      </c>
      <c r="L66" s="668">
        <f>VLOOKUP(A66,[52]TRANSPORTE!A3:D117,4,FALSE)</f>
        <v>710.90548834127685</v>
      </c>
      <c r="M66" s="669"/>
      <c r="N66" s="299">
        <f>K66*L66</f>
        <v>284.36219533651075</v>
      </c>
    </row>
    <row r="67" spans="1:15">
      <c r="B67" s="5"/>
      <c r="C67" s="483"/>
      <c r="D67" s="483"/>
      <c r="E67" s="483"/>
      <c r="F67" s="483"/>
      <c r="G67" s="483"/>
      <c r="H67" s="480"/>
      <c r="I67" s="292"/>
      <c r="J67" s="300"/>
      <c r="K67" s="292"/>
      <c r="L67" s="668"/>
      <c r="M67" s="669"/>
      <c r="N67" s="299"/>
    </row>
    <row r="68" spans="1:15">
      <c r="B68" s="5"/>
      <c r="C68" s="483"/>
      <c r="D68" s="483"/>
      <c r="E68" s="483"/>
      <c r="F68" s="483"/>
      <c r="G68" s="483"/>
      <c r="H68" s="484"/>
      <c r="I68" s="292"/>
      <c r="J68" s="292"/>
      <c r="K68" s="292"/>
      <c r="L68" s="485"/>
      <c r="M68" s="486"/>
      <c r="N68" s="298"/>
    </row>
    <row r="69" spans="1:15" ht="15.75" thickBot="1">
      <c r="B69" s="463"/>
      <c r="C69" s="464"/>
      <c r="D69" s="464"/>
      <c r="E69" s="464"/>
      <c r="F69" s="464"/>
      <c r="G69" s="464"/>
      <c r="H69" s="166"/>
      <c r="I69" s="146"/>
      <c r="J69" s="146"/>
      <c r="K69" s="146"/>
      <c r="L69" s="670"/>
      <c r="M69" s="671"/>
      <c r="N69" s="230"/>
    </row>
    <row r="70" spans="1:15" ht="15.75" thickBot="1">
      <c r="B70" s="672" t="s">
        <v>49</v>
      </c>
      <c r="C70" s="660"/>
      <c r="D70" s="660"/>
      <c r="E70" s="660"/>
      <c r="F70" s="660"/>
      <c r="G70" s="660"/>
      <c r="H70" s="660"/>
      <c r="I70" s="660"/>
      <c r="J70" s="660"/>
      <c r="K70" s="660"/>
      <c r="L70" s="660"/>
      <c r="M70" s="661"/>
      <c r="N70" s="168">
        <f>N64+N65+N66+N67+N68</f>
        <v>911.38083605351699</v>
      </c>
    </row>
    <row r="71" spans="1:15">
      <c r="B71" s="148"/>
      <c r="C71" s="126"/>
      <c r="D71" s="126"/>
      <c r="E71" s="126"/>
      <c r="F71" s="126"/>
      <c r="G71" s="126"/>
      <c r="H71" s="126"/>
      <c r="I71" s="126"/>
      <c r="J71" s="126"/>
      <c r="K71" s="126"/>
      <c r="L71" s="126"/>
      <c r="M71" s="126"/>
      <c r="N71" s="127"/>
    </row>
    <row r="72" spans="1:15">
      <c r="B72" s="128" t="s">
        <v>64</v>
      </c>
      <c r="C72" s="129"/>
      <c r="D72" s="129"/>
      <c r="E72" s="129"/>
      <c r="F72" s="129"/>
      <c r="G72" s="129"/>
      <c r="H72" s="129"/>
      <c r="I72" s="129"/>
      <c r="J72" s="129"/>
      <c r="K72" s="129"/>
      <c r="L72" s="129"/>
      <c r="M72" s="129"/>
      <c r="N72" s="130"/>
    </row>
    <row r="73" spans="1:15" ht="15.75" thickBot="1">
      <c r="B73" s="149"/>
      <c r="C73" s="89"/>
      <c r="D73" s="89"/>
      <c r="E73" s="89"/>
      <c r="F73" s="89"/>
      <c r="G73" s="89"/>
      <c r="H73" s="89"/>
      <c r="I73" s="89"/>
      <c r="J73" s="89"/>
      <c r="K73" s="89"/>
      <c r="L73" s="89"/>
      <c r="M73" s="89"/>
      <c r="N73" s="91"/>
    </row>
    <row r="74" spans="1:15" ht="25.5">
      <c r="B74" s="673" t="s">
        <v>65</v>
      </c>
      <c r="C74" s="674"/>
      <c r="D74" s="674"/>
      <c r="E74" s="674"/>
      <c r="F74" s="674"/>
      <c r="G74" s="674"/>
      <c r="H74" s="674"/>
      <c r="I74" s="152" t="s">
        <v>66</v>
      </c>
      <c r="J74" s="154" t="s">
        <v>67</v>
      </c>
      <c r="K74" s="153" t="s">
        <v>68</v>
      </c>
      <c r="L74" s="675" t="s">
        <v>44</v>
      </c>
      <c r="M74" s="676"/>
      <c r="N74" s="169" t="s">
        <v>45</v>
      </c>
    </row>
    <row r="75" spans="1:15">
      <c r="A75" s="170" t="s">
        <v>112</v>
      </c>
      <c r="B75" s="482" t="str">
        <f>VLOOKUP(A75,'[52]MANO DE OBRA'!A8:D68,3,FALSE)</f>
        <v>Obrero (8)</v>
      </c>
      <c r="C75" s="483"/>
      <c r="D75" s="483"/>
      <c r="E75" s="483"/>
      <c r="F75" s="483"/>
      <c r="G75" s="483"/>
      <c r="H75" s="483"/>
      <c r="I75" s="296">
        <f>K75/J75*100</f>
        <v>196724.53333333333</v>
      </c>
      <c r="J75" s="295">
        <v>185</v>
      </c>
      <c r="K75" s="294">
        <f>VLOOKUP(A75,'[52]MANO DE OBRA'!A8:D99,4,FALSE)</f>
        <v>363940.38666666666</v>
      </c>
      <c r="L75" s="174"/>
      <c r="M75" s="432">
        <v>10</v>
      </c>
      <c r="N75" s="365">
        <f>K75/M75</f>
        <v>36394.038666666667</v>
      </c>
      <c r="O75" s="176"/>
    </row>
    <row r="76" spans="1:15">
      <c r="A76" s="170" t="s">
        <v>93</v>
      </c>
      <c r="B76" s="482" t="str">
        <f>VLOOKUP(A76,'[52]MANO DE OBRA'!A8:D69,3,FALSE)</f>
        <v>Oficial</v>
      </c>
      <c r="C76" s="483"/>
      <c r="D76" s="483"/>
      <c r="E76" s="483"/>
      <c r="F76" s="483"/>
      <c r="G76" s="483"/>
      <c r="H76" s="483"/>
      <c r="I76" s="296">
        <f>K76/J76*100</f>
        <v>49181.133333333331</v>
      </c>
      <c r="J76" s="295">
        <v>185</v>
      </c>
      <c r="K76" s="294">
        <f>VLOOKUP(A76,'[52]MANO DE OBRA'!A8:D100,4,FALSE)</f>
        <v>90985.096666666665</v>
      </c>
      <c r="L76" s="174"/>
      <c r="M76" s="432">
        <v>10</v>
      </c>
      <c r="N76" s="365">
        <f>K76/M76</f>
        <v>9098.5096666666668</v>
      </c>
    </row>
    <row r="77" spans="1:15">
      <c r="B77" s="482"/>
      <c r="C77" s="483"/>
      <c r="D77" s="483"/>
      <c r="E77" s="483"/>
      <c r="F77" s="483"/>
      <c r="G77" s="483"/>
      <c r="H77" s="483"/>
      <c r="I77" s="296"/>
      <c r="J77" s="295"/>
      <c r="K77" s="294"/>
      <c r="L77" s="174"/>
      <c r="M77" s="433"/>
      <c r="N77" s="365"/>
    </row>
    <row r="78" spans="1:15">
      <c r="B78" s="482"/>
      <c r="C78" s="483"/>
      <c r="D78" s="483"/>
      <c r="E78" s="483"/>
      <c r="F78" s="483"/>
      <c r="G78" s="483"/>
      <c r="H78" s="483"/>
      <c r="I78" s="292"/>
      <c r="J78" s="291"/>
      <c r="K78" s="290"/>
      <c r="L78" s="462"/>
      <c r="M78" s="289"/>
      <c r="N78" s="288"/>
    </row>
    <row r="79" spans="1:15">
      <c r="B79" s="482"/>
      <c r="C79" s="483"/>
      <c r="D79" s="483"/>
      <c r="E79" s="483"/>
      <c r="F79" s="483"/>
      <c r="G79" s="483"/>
      <c r="H79" s="483"/>
      <c r="I79" s="292"/>
      <c r="J79" s="291"/>
      <c r="K79" s="290"/>
      <c r="L79" s="462"/>
      <c r="M79" s="289"/>
      <c r="N79" s="288"/>
    </row>
    <row r="80" spans="1:15" ht="15.75" thickBot="1">
      <c r="B80" s="677"/>
      <c r="C80" s="678"/>
      <c r="D80" s="678"/>
      <c r="E80" s="678"/>
      <c r="F80" s="678"/>
      <c r="G80" s="678"/>
      <c r="H80" s="678"/>
      <c r="I80" s="146"/>
      <c r="J80" s="146"/>
      <c r="K80" s="146"/>
      <c r="L80" s="679"/>
      <c r="M80" s="679"/>
      <c r="N80" s="224"/>
    </row>
    <row r="81" spans="1:14" ht="15.75" thickBot="1">
      <c r="B81" s="672" t="s">
        <v>49</v>
      </c>
      <c r="C81" s="660"/>
      <c r="D81" s="660"/>
      <c r="E81" s="660"/>
      <c r="F81" s="660"/>
      <c r="G81" s="660"/>
      <c r="H81" s="660"/>
      <c r="I81" s="660"/>
      <c r="J81" s="660"/>
      <c r="K81" s="660"/>
      <c r="L81" s="660"/>
      <c r="M81" s="661"/>
      <c r="N81" s="363">
        <f>SUM(N75:N80)</f>
        <v>45492.548333333332</v>
      </c>
    </row>
    <row r="82" spans="1:14" ht="15.75" thickBot="1">
      <c r="B82" s="148"/>
      <c r="C82" s="126"/>
      <c r="D82" s="126"/>
      <c r="E82" s="126"/>
      <c r="F82" s="126"/>
      <c r="G82" s="126"/>
      <c r="H82" s="126"/>
      <c r="I82" s="126"/>
      <c r="J82" s="126"/>
      <c r="K82" s="126"/>
      <c r="L82" s="126"/>
      <c r="M82" s="126"/>
      <c r="N82" s="127"/>
    </row>
    <row r="83" spans="1:14" ht="15.75" thickBot="1">
      <c r="B83" s="657" t="s">
        <v>71</v>
      </c>
      <c r="C83" s="658"/>
      <c r="D83" s="658"/>
      <c r="E83" s="658"/>
      <c r="F83" s="658"/>
      <c r="G83" s="658"/>
      <c r="H83" s="658"/>
      <c r="I83" s="658"/>
      <c r="J83" s="658"/>
      <c r="K83" s="658"/>
      <c r="L83" s="658"/>
      <c r="M83" s="659"/>
      <c r="N83" s="180">
        <f>N43+N59+N70+N81</f>
        <v>178370.04121977766</v>
      </c>
    </row>
    <row r="84" spans="1:14">
      <c r="B84" s="148"/>
      <c r="C84" s="126"/>
      <c r="D84" s="126"/>
      <c r="E84" s="126"/>
      <c r="F84" s="126"/>
      <c r="G84" s="126"/>
      <c r="H84" s="126"/>
      <c r="I84" s="126"/>
      <c r="J84" s="126"/>
      <c r="K84" s="126"/>
      <c r="L84" s="126"/>
      <c r="M84" s="126"/>
      <c r="N84" s="127"/>
    </row>
    <row r="85" spans="1:14">
      <c r="B85" s="128" t="s">
        <v>72</v>
      </c>
      <c r="C85" s="129"/>
      <c r="D85" s="129"/>
      <c r="E85" s="129"/>
      <c r="F85" s="129"/>
      <c r="G85" s="129"/>
      <c r="H85" s="129"/>
      <c r="I85" s="129"/>
      <c r="J85" s="129"/>
      <c r="K85" s="129"/>
      <c r="L85" s="129"/>
      <c r="M85" s="129"/>
      <c r="N85" s="130"/>
    </row>
    <row r="86" spans="1:14" ht="15.75" thickBot="1">
      <c r="B86" s="149"/>
      <c r="C86" s="89"/>
      <c r="D86" s="89"/>
      <c r="E86" s="89"/>
      <c r="F86" s="89"/>
      <c r="G86" s="89"/>
      <c r="H86" s="89"/>
      <c r="I86" s="89"/>
      <c r="J86" s="89"/>
      <c r="K86" s="89"/>
      <c r="L86" s="89"/>
      <c r="M86" s="89"/>
      <c r="N86" s="91"/>
    </row>
    <row r="87" spans="1:14">
      <c r="B87" s="642" t="s">
        <v>73</v>
      </c>
      <c r="C87" s="643"/>
      <c r="D87" s="643"/>
      <c r="E87" s="643"/>
      <c r="F87" s="643"/>
      <c r="G87" s="643"/>
      <c r="H87" s="643"/>
      <c r="I87" s="456"/>
      <c r="J87" s="457"/>
      <c r="K87" s="286" t="s">
        <v>74</v>
      </c>
      <c r="L87" s="684" t="s">
        <v>75</v>
      </c>
      <c r="M87" s="685"/>
      <c r="N87" s="285"/>
    </row>
    <row r="88" spans="1:14">
      <c r="B88" s="686" t="s">
        <v>76</v>
      </c>
      <c r="C88" s="687"/>
      <c r="D88" s="687"/>
      <c r="E88" s="687"/>
      <c r="F88" s="687"/>
      <c r="G88" s="687"/>
      <c r="H88" s="687"/>
      <c r="I88" s="429"/>
      <c r="J88" s="186"/>
      <c r="K88" s="284">
        <v>0.2</v>
      </c>
      <c r="L88" s="688">
        <f>N83*K88</f>
        <v>35674.008243955534</v>
      </c>
      <c r="M88" s="689"/>
      <c r="N88" s="430"/>
    </row>
    <row r="89" spans="1:14">
      <c r="B89" s="188" t="s">
        <v>77</v>
      </c>
      <c r="C89" s="189"/>
      <c r="D89" s="189"/>
      <c r="E89" s="189"/>
      <c r="F89" s="189"/>
      <c r="G89" s="189"/>
      <c r="H89" s="189"/>
      <c r="I89" s="429"/>
      <c r="J89" s="186"/>
      <c r="K89" s="284">
        <v>0.05</v>
      </c>
      <c r="L89" s="688">
        <f>N83*K89</f>
        <v>8918.5020609888834</v>
      </c>
      <c r="M89" s="689"/>
      <c r="N89" s="430"/>
    </row>
    <row r="90" spans="1:14" ht="15.75" thickBot="1">
      <c r="B90" s="190" t="s">
        <v>78</v>
      </c>
      <c r="C90" s="191"/>
      <c r="D90" s="191"/>
      <c r="E90" s="191"/>
      <c r="F90" s="191"/>
      <c r="G90" s="191"/>
      <c r="H90" s="191"/>
      <c r="I90" s="431"/>
      <c r="J90" s="193"/>
      <c r="K90" s="283">
        <v>0.05</v>
      </c>
      <c r="L90" s="690">
        <f>N83*K90</f>
        <v>8918.5020609888834</v>
      </c>
      <c r="M90" s="691"/>
      <c r="N90" s="430"/>
    </row>
    <row r="91" spans="1:14" ht="15.75" thickBot="1">
      <c r="B91" s="657" t="s">
        <v>49</v>
      </c>
      <c r="C91" s="658"/>
      <c r="D91" s="658"/>
      <c r="E91" s="658"/>
      <c r="F91" s="658"/>
      <c r="G91" s="658"/>
      <c r="H91" s="658"/>
      <c r="I91" s="658"/>
      <c r="J91" s="658"/>
      <c r="K91" s="658"/>
      <c r="L91" s="658"/>
      <c r="M91" s="659"/>
      <c r="N91" s="194">
        <f>L88+L89+L90</f>
        <v>53511.012365933297</v>
      </c>
    </row>
    <row r="92" spans="1:14" ht="15.75" thickBot="1">
      <c r="B92" s="148"/>
      <c r="C92" s="126"/>
      <c r="D92" s="126"/>
      <c r="E92" s="126"/>
      <c r="F92" s="126"/>
      <c r="G92" s="126"/>
      <c r="H92" s="126"/>
      <c r="I92" s="126"/>
      <c r="J92" s="126"/>
      <c r="K92" s="126"/>
      <c r="L92" s="126"/>
      <c r="M92" s="126"/>
      <c r="N92" s="127"/>
    </row>
    <row r="93" spans="1:14" ht="15.75" thickBot="1">
      <c r="A93" s="19" t="s">
        <v>79</v>
      </c>
      <c r="B93" s="657" t="s">
        <v>80</v>
      </c>
      <c r="C93" s="658"/>
      <c r="D93" s="658"/>
      <c r="E93" s="658"/>
      <c r="F93" s="658"/>
      <c r="G93" s="658"/>
      <c r="H93" s="658"/>
      <c r="I93" s="658"/>
      <c r="J93" s="658"/>
      <c r="K93" s="658"/>
      <c r="L93" s="658"/>
      <c r="M93" s="659"/>
      <c r="N93" s="195">
        <f>ROUND(N83+N91,0)</f>
        <v>231881</v>
      </c>
    </row>
    <row r="94" spans="1:14">
      <c r="B94" s="382"/>
      <c r="C94" s="383"/>
      <c r="D94" s="383"/>
      <c r="E94" s="383"/>
      <c r="F94" s="383"/>
      <c r="G94" s="383"/>
      <c r="H94" s="383"/>
      <c r="I94" s="383"/>
      <c r="J94" s="383"/>
      <c r="K94" s="383"/>
      <c r="L94" s="383"/>
      <c r="M94" s="383"/>
      <c r="N94" s="384"/>
    </row>
    <row r="95" spans="1:14">
      <c r="B95" s="385"/>
      <c r="C95" s="386"/>
      <c r="D95" s="386"/>
      <c r="E95" s="386"/>
      <c r="F95" s="386"/>
      <c r="G95" s="386"/>
      <c r="H95" s="386"/>
      <c r="I95" s="386"/>
      <c r="J95" s="386"/>
      <c r="K95" s="386"/>
      <c r="L95" s="386"/>
      <c r="M95" s="386"/>
      <c r="N95" s="387"/>
    </row>
    <row r="96" spans="1:14">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385"/>
      <c r="C98" s="386"/>
      <c r="D98" s="386"/>
      <c r="E98" s="388" t="s">
        <v>81</v>
      </c>
      <c r="F98" s="388"/>
      <c r="G98" s="388"/>
      <c r="H98" s="388"/>
      <c r="I98" s="388"/>
      <c r="J98" s="388"/>
      <c r="K98" s="386"/>
      <c r="L98" s="386"/>
      <c r="M98" s="386"/>
      <c r="N98" s="387"/>
    </row>
    <row r="99" spans="2:14">
      <c r="B99" s="385"/>
      <c r="C99" s="386"/>
      <c r="D99" s="386"/>
      <c r="E99" s="386" t="s">
        <v>82</v>
      </c>
      <c r="F99" s="386"/>
      <c r="G99" s="386"/>
      <c r="H99" s="386"/>
      <c r="I99" s="386"/>
      <c r="J99" s="386"/>
      <c r="K99" s="386"/>
      <c r="L99" s="386"/>
      <c r="M99" s="386"/>
      <c r="N99" s="387"/>
    </row>
    <row r="100" spans="2:14">
      <c r="B100" s="385"/>
      <c r="C100" s="386"/>
      <c r="D100" s="386"/>
      <c r="E100" s="386" t="s">
        <v>83</v>
      </c>
      <c r="F100" s="386"/>
      <c r="G100" s="386"/>
      <c r="H100" s="386"/>
      <c r="I100" s="386"/>
      <c r="J100" s="386"/>
      <c r="K100" s="386"/>
      <c r="L100" s="386"/>
      <c r="M100" s="386"/>
      <c r="N100" s="387"/>
    </row>
    <row r="101" spans="2:14">
      <c r="B101" s="385"/>
      <c r="C101" s="386"/>
      <c r="D101" s="386"/>
      <c r="E101" s="386" t="s">
        <v>84</v>
      </c>
      <c r="F101" s="386"/>
      <c r="G101" s="386"/>
      <c r="H101" s="386"/>
      <c r="I101" s="386"/>
      <c r="J101" s="386"/>
      <c r="K101" s="386"/>
      <c r="L101" s="386"/>
      <c r="M101" s="386"/>
      <c r="N101" s="387"/>
    </row>
    <row r="102" spans="2:14" ht="15.75" thickBot="1">
      <c r="B102" s="385"/>
      <c r="C102" s="386"/>
      <c r="D102" s="386"/>
      <c r="E102" s="386"/>
      <c r="F102" s="386" t="s">
        <v>85</v>
      </c>
      <c r="G102" s="386"/>
      <c r="H102" s="386"/>
      <c r="I102" s="386"/>
      <c r="J102" s="386"/>
      <c r="K102" s="386"/>
      <c r="L102" s="386"/>
      <c r="M102" s="386"/>
      <c r="N102" s="387"/>
    </row>
    <row r="103" spans="2:14">
      <c r="B103" s="282" t="s">
        <v>274</v>
      </c>
      <c r="C103" s="281"/>
      <c r="D103" s="281"/>
      <c r="E103" s="281"/>
      <c r="F103" s="281"/>
      <c r="G103" s="281"/>
      <c r="H103" s="281"/>
      <c r="I103" s="281"/>
      <c r="J103" s="281"/>
      <c r="K103" s="281"/>
      <c r="L103" s="281"/>
      <c r="M103" s="281"/>
      <c r="N103" s="280"/>
    </row>
    <row r="104" spans="2:14">
      <c r="B104" s="389"/>
      <c r="C104" s="390"/>
      <c r="D104" s="390"/>
      <c r="E104" s="390"/>
      <c r="F104" s="390"/>
      <c r="G104" s="390"/>
      <c r="H104" s="390"/>
      <c r="I104" s="390"/>
      <c r="J104" s="390"/>
      <c r="K104" s="390"/>
      <c r="L104" s="390"/>
      <c r="M104" s="390"/>
      <c r="N104" s="391"/>
    </row>
    <row r="105" spans="2:14">
      <c r="B105" s="389"/>
      <c r="C105" s="390"/>
      <c r="D105" s="390"/>
      <c r="E105" s="390"/>
      <c r="F105" s="390"/>
      <c r="G105" s="390"/>
      <c r="H105" s="390"/>
      <c r="I105" s="390"/>
      <c r="J105" s="390"/>
      <c r="K105" s="390"/>
      <c r="L105" s="390"/>
      <c r="M105" s="390"/>
      <c r="N105" s="391"/>
    </row>
    <row r="106" spans="2:14">
      <c r="B106" s="389"/>
      <c r="C106" s="390"/>
      <c r="D106" s="390"/>
      <c r="E106" s="390"/>
      <c r="F106" s="390"/>
      <c r="G106" s="390"/>
      <c r="H106" s="390"/>
      <c r="I106" s="390"/>
      <c r="J106" s="390"/>
      <c r="K106" s="390"/>
      <c r="L106" s="390"/>
      <c r="M106" s="390"/>
      <c r="N106" s="391"/>
    </row>
    <row r="107" spans="2:14" ht="15.75" thickBot="1">
      <c r="B107" s="392"/>
      <c r="C107" s="393"/>
      <c r="D107" s="393"/>
      <c r="E107" s="393"/>
      <c r="F107" s="393"/>
      <c r="G107" s="393"/>
      <c r="H107" s="393"/>
      <c r="I107" s="393"/>
      <c r="J107" s="393"/>
      <c r="K107" s="393"/>
      <c r="L107" s="393"/>
      <c r="M107" s="393"/>
      <c r="N107" s="394"/>
    </row>
    <row r="108" spans="2:14">
      <c r="B108" s="395"/>
      <c r="C108" s="396"/>
      <c r="D108" s="396"/>
      <c r="E108" s="396"/>
      <c r="F108" s="396"/>
      <c r="G108" s="396"/>
      <c r="H108" s="396"/>
      <c r="I108" s="396"/>
      <c r="J108" s="396"/>
      <c r="K108" s="396"/>
      <c r="L108" s="396"/>
      <c r="M108" s="396"/>
      <c r="N108" s="397"/>
    </row>
    <row r="109" spans="2:14">
      <c r="B109" s="398" t="s">
        <v>273</v>
      </c>
      <c r="C109" s="399"/>
      <c r="D109" s="399"/>
      <c r="E109" s="399"/>
      <c r="F109" s="399"/>
      <c r="G109" s="399"/>
      <c r="H109" s="399"/>
      <c r="I109" s="399"/>
      <c r="J109" s="399"/>
      <c r="K109" s="399"/>
      <c r="L109" s="399"/>
      <c r="M109" s="399"/>
      <c r="N109" s="400"/>
    </row>
    <row r="110" spans="2:14" ht="15" customHeight="1">
      <c r="B110" s="700" t="s">
        <v>272</v>
      </c>
      <c r="C110" s="701"/>
      <c r="D110" s="701"/>
      <c r="E110" s="701"/>
      <c r="F110" s="701"/>
      <c r="G110" s="701"/>
      <c r="H110" s="701"/>
      <c r="I110" s="701"/>
      <c r="J110" s="701"/>
      <c r="K110" s="701"/>
      <c r="L110" s="701"/>
      <c r="M110" s="701"/>
      <c r="N110" s="702"/>
    </row>
    <row r="111" spans="2:14" ht="15" customHeight="1">
      <c r="B111" s="700"/>
      <c r="C111" s="701"/>
      <c r="D111" s="701"/>
      <c r="E111" s="701"/>
      <c r="F111" s="701"/>
      <c r="G111" s="701"/>
      <c r="H111" s="701"/>
      <c r="I111" s="701"/>
      <c r="J111" s="701"/>
      <c r="K111" s="701"/>
      <c r="L111" s="701"/>
      <c r="M111" s="701"/>
      <c r="N111" s="702"/>
    </row>
    <row r="112" spans="2:14" ht="30" customHeight="1">
      <c r="B112" s="703" t="s">
        <v>271</v>
      </c>
      <c r="C112" s="704"/>
      <c r="D112" s="704"/>
      <c r="E112" s="704"/>
      <c r="F112" s="704"/>
      <c r="G112" s="704"/>
      <c r="H112" s="704"/>
      <c r="I112" s="704"/>
      <c r="J112" s="704"/>
      <c r="K112" s="704"/>
      <c r="L112" s="704"/>
      <c r="M112" s="704"/>
      <c r="N112" s="705"/>
    </row>
    <row r="113" spans="2:14">
      <c r="B113" s="703"/>
      <c r="C113" s="704"/>
      <c r="D113" s="704"/>
      <c r="E113" s="704"/>
      <c r="F113" s="704"/>
      <c r="G113" s="704"/>
      <c r="H113" s="704"/>
      <c r="I113" s="704"/>
      <c r="J113" s="704"/>
      <c r="K113" s="704"/>
      <c r="L113" s="704"/>
      <c r="M113" s="704"/>
      <c r="N113" s="705"/>
    </row>
    <row r="114" spans="2:14">
      <c r="B114" s="477"/>
      <c r="C114" s="478"/>
      <c r="D114" s="478"/>
      <c r="E114" s="478"/>
      <c r="F114" s="478"/>
      <c r="G114" s="478"/>
      <c r="H114" s="478"/>
      <c r="I114" s="478"/>
      <c r="J114" s="478"/>
      <c r="K114" s="478"/>
      <c r="L114" s="478"/>
      <c r="M114" s="478"/>
      <c r="N114" s="479"/>
    </row>
    <row r="115" spans="2:14">
      <c r="B115" s="477"/>
      <c r="C115" s="478"/>
      <c r="D115" s="478"/>
      <c r="E115" s="478"/>
      <c r="F115" s="478"/>
      <c r="G115" s="478"/>
      <c r="H115" s="478"/>
      <c r="I115" s="478"/>
      <c r="J115" s="478"/>
      <c r="K115" s="478"/>
      <c r="L115" s="478"/>
      <c r="M115" s="478"/>
      <c r="N115" s="479"/>
    </row>
    <row r="116" spans="2:14">
      <c r="B116" s="477"/>
      <c r="C116" s="478"/>
      <c r="D116" s="478"/>
      <c r="E116" s="478"/>
      <c r="F116" s="478"/>
      <c r="G116" s="478"/>
      <c r="H116" s="478"/>
      <c r="I116" s="478"/>
      <c r="J116" s="478"/>
      <c r="K116" s="478"/>
      <c r="L116" s="478"/>
      <c r="M116" s="478"/>
      <c r="N116" s="479"/>
    </row>
    <row r="117" spans="2:14">
      <c r="B117" s="398"/>
      <c r="C117" s="399"/>
      <c r="D117" s="399"/>
      <c r="E117" s="399"/>
      <c r="F117" s="399"/>
      <c r="G117" s="399"/>
      <c r="H117" s="399"/>
      <c r="I117" s="399"/>
      <c r="J117" s="399"/>
      <c r="K117" s="399"/>
      <c r="L117" s="399"/>
      <c r="M117" s="399"/>
      <c r="N117" s="400"/>
    </row>
    <row r="118" spans="2:14">
      <c r="B118" s="385"/>
      <c r="C118" s="386"/>
      <c r="D118" s="386"/>
      <c r="E118" s="386" t="s">
        <v>81</v>
      </c>
      <c r="F118" s="388"/>
      <c r="G118" s="388"/>
      <c r="H118" s="386"/>
      <c r="I118" s="386"/>
      <c r="J118" s="386"/>
      <c r="K118" s="386"/>
      <c r="L118" s="386"/>
      <c r="M118" s="386"/>
      <c r="N118" s="387"/>
    </row>
    <row r="119" spans="2:14">
      <c r="B119" s="385"/>
      <c r="C119" s="386"/>
      <c r="D119" s="386"/>
      <c r="E119" s="401" t="s">
        <v>82</v>
      </c>
      <c r="F119" s="386"/>
      <c r="G119" s="386"/>
      <c r="H119" s="401"/>
      <c r="I119" s="401"/>
      <c r="J119" s="401"/>
      <c r="K119" s="386"/>
      <c r="L119" s="386"/>
      <c r="M119" s="386"/>
      <c r="N119" s="387"/>
    </row>
    <row r="120" spans="2:14">
      <c r="B120" s="385"/>
      <c r="C120" s="386"/>
      <c r="D120" s="386"/>
      <c r="E120" s="402" t="s">
        <v>87</v>
      </c>
      <c r="F120" s="386"/>
      <c r="G120" s="386"/>
      <c r="H120" s="402"/>
      <c r="I120" s="402"/>
      <c r="J120" s="402"/>
      <c r="K120" s="386"/>
      <c r="L120" s="386"/>
      <c r="M120" s="386"/>
      <c r="N120" s="387"/>
    </row>
    <row r="121" spans="2:14">
      <c r="B121" s="403"/>
      <c r="C121" s="399"/>
      <c r="D121" s="399"/>
      <c r="E121" s="386" t="s">
        <v>84</v>
      </c>
      <c r="F121" s="386"/>
      <c r="G121" s="386"/>
      <c r="H121" s="386"/>
      <c r="I121" s="386"/>
      <c r="J121" s="386"/>
      <c r="K121" s="399"/>
      <c r="L121" s="399"/>
      <c r="M121" s="399"/>
      <c r="N121" s="400"/>
    </row>
    <row r="122" spans="2:14">
      <c r="B122" s="403"/>
      <c r="C122" s="399"/>
      <c r="D122" s="399"/>
      <c r="E122" s="399"/>
      <c r="F122" s="386"/>
      <c r="G122" s="386"/>
      <c r="H122" s="386"/>
      <c r="I122" s="386"/>
      <c r="J122" s="386"/>
      <c r="K122" s="399"/>
      <c r="L122" s="399"/>
      <c r="M122" s="399"/>
      <c r="N122" s="400"/>
    </row>
    <row r="123" spans="2:14">
      <c r="B123" s="403" t="s">
        <v>270</v>
      </c>
      <c r="C123" s="402"/>
      <c r="D123" s="402"/>
      <c r="E123" s="386"/>
      <c r="F123" s="386"/>
      <c r="G123" s="386"/>
      <c r="H123" s="386"/>
      <c r="I123" s="386"/>
      <c r="J123" s="706"/>
      <c r="K123" s="706"/>
      <c r="L123" s="706"/>
      <c r="M123" s="706"/>
      <c r="N123" s="707"/>
    </row>
    <row r="124" spans="2:14" ht="15.75" thickBot="1">
      <c r="B124" s="404" t="s">
        <v>269</v>
      </c>
      <c r="C124" s="405"/>
      <c r="D124" s="405"/>
      <c r="E124" s="406"/>
      <c r="F124" s="406"/>
      <c r="G124" s="406"/>
      <c r="H124" s="406"/>
      <c r="I124" s="406"/>
      <c r="J124" s="708"/>
      <c r="K124" s="708"/>
      <c r="L124" s="708"/>
      <c r="M124" s="708"/>
      <c r="N124"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70:M70"/>
    <mergeCell ref="L42:M42"/>
    <mergeCell ref="B43:M43"/>
    <mergeCell ref="B47:I47"/>
    <mergeCell ref="L47:M47"/>
    <mergeCell ref="B59:M59"/>
    <mergeCell ref="L63:M63"/>
    <mergeCell ref="I42:J42"/>
    <mergeCell ref="L64:M64"/>
    <mergeCell ref="L65:M65"/>
    <mergeCell ref="L66:M66"/>
    <mergeCell ref="L67:M67"/>
    <mergeCell ref="L69:M69"/>
    <mergeCell ref="L90:M90"/>
    <mergeCell ref="B74:H74"/>
    <mergeCell ref="L74:M74"/>
    <mergeCell ref="B80:H80"/>
    <mergeCell ref="L80:M80"/>
    <mergeCell ref="B81:M81"/>
    <mergeCell ref="B83:M83"/>
    <mergeCell ref="B87:H87"/>
    <mergeCell ref="L87:M87"/>
    <mergeCell ref="B88:H88"/>
    <mergeCell ref="L88:M88"/>
    <mergeCell ref="L89:M8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4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4257" r:id="rId4"/>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10"/>
  <sheetViews>
    <sheetView topLeftCell="A37" zoomScaleNormal="100" workbookViewId="0">
      <selection activeCell="E50" sqref="E50"/>
    </sheetView>
  </sheetViews>
  <sheetFormatPr baseColWidth="10" defaultRowHeight="15"/>
  <cols>
    <col min="1" max="1" width="10.42578125" style="19" bestFit="1" customWidth="1"/>
    <col min="2" max="2" width="13.28515625" style="19" customWidth="1"/>
    <col min="3" max="8" width="11.42578125" style="19"/>
    <col min="9" max="9" width="11.7109375" style="19" bestFit="1" customWidth="1"/>
    <col min="10" max="10" width="15.5703125" style="19" customWidth="1"/>
    <col min="11" max="11" width="24.8554687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4.75" customHeight="1" thickTop="1">
      <c r="B1" s="779"/>
      <c r="C1" s="784"/>
      <c r="D1" s="785"/>
      <c r="E1" s="785"/>
      <c r="F1" s="785"/>
      <c r="G1" s="785"/>
      <c r="H1" s="785"/>
      <c r="I1" s="785"/>
      <c r="J1" s="786"/>
      <c r="K1" s="787" t="s">
        <v>15</v>
      </c>
      <c r="L1" s="789" t="s">
        <v>16</v>
      </c>
      <c r="M1" s="790"/>
      <c r="N1" s="791"/>
    </row>
    <row r="2" spans="2:14" ht="15.75">
      <c r="B2" s="780"/>
      <c r="C2" s="781" t="s">
        <v>17</v>
      </c>
      <c r="D2" s="782"/>
      <c r="E2" s="782"/>
      <c r="F2" s="782"/>
      <c r="G2" s="782"/>
      <c r="H2" s="782"/>
      <c r="I2" s="782"/>
      <c r="J2" s="783"/>
      <c r="K2" s="788"/>
      <c r="L2" s="792"/>
      <c r="M2" s="793"/>
      <c r="N2" s="794"/>
    </row>
    <row r="3" spans="2:14" ht="15.75">
      <c r="B3" s="780"/>
      <c r="C3" s="781" t="s">
        <v>18</v>
      </c>
      <c r="D3" s="782"/>
      <c r="E3" s="782"/>
      <c r="F3" s="782"/>
      <c r="G3" s="782"/>
      <c r="H3" s="782"/>
      <c r="I3" s="782"/>
      <c r="J3" s="783"/>
      <c r="K3" s="763" t="s">
        <v>19</v>
      </c>
      <c r="L3" s="796">
        <v>1</v>
      </c>
      <c r="M3" s="797"/>
      <c r="N3" s="798"/>
    </row>
    <row r="4" spans="2:14" ht="15.75">
      <c r="B4" s="780"/>
      <c r="C4" s="781" t="s">
        <v>20</v>
      </c>
      <c r="D4" s="782"/>
      <c r="E4" s="782"/>
      <c r="F4" s="782"/>
      <c r="G4" s="782"/>
      <c r="H4" s="782"/>
      <c r="I4" s="782"/>
      <c r="J4" s="783"/>
      <c r="K4" s="795"/>
      <c r="L4" s="799"/>
      <c r="M4" s="800"/>
      <c r="N4" s="801"/>
    </row>
    <row r="5" spans="2:14" ht="15.75">
      <c r="B5" s="780"/>
      <c r="C5" s="781" t="s">
        <v>21</v>
      </c>
      <c r="D5" s="782"/>
      <c r="E5" s="782"/>
      <c r="F5" s="782"/>
      <c r="G5" s="782"/>
      <c r="H5" s="782"/>
      <c r="I5" s="782"/>
      <c r="J5" s="783"/>
      <c r="K5" s="763" t="s">
        <v>22</v>
      </c>
      <c r="L5" s="763">
        <v>1</v>
      </c>
      <c r="M5" s="763" t="s">
        <v>23</v>
      </c>
      <c r="N5" s="773">
        <v>1</v>
      </c>
    </row>
    <row r="6" spans="2:14">
      <c r="B6" s="780"/>
      <c r="C6" s="20"/>
      <c r="D6" s="21"/>
      <c r="E6" s="21"/>
      <c r="F6" s="21"/>
      <c r="G6" s="21"/>
      <c r="H6" s="21"/>
      <c r="I6" s="21"/>
      <c r="J6" s="3"/>
      <c r="K6" s="764"/>
      <c r="L6" s="764"/>
      <c r="M6" s="764"/>
      <c r="N6" s="774"/>
    </row>
    <row r="7" spans="2:14">
      <c r="B7" s="780"/>
      <c r="C7" s="775"/>
      <c r="D7" s="776"/>
      <c r="E7" s="776"/>
      <c r="F7" s="776"/>
      <c r="G7" s="776"/>
      <c r="H7" s="776"/>
      <c r="I7" s="776"/>
      <c r="J7" s="777"/>
      <c r="K7" s="764"/>
      <c r="L7" s="764"/>
      <c r="M7" s="764"/>
      <c r="N7" s="774"/>
    </row>
    <row r="8" spans="2:14" ht="3" customHeight="1" thickBot="1">
      <c r="B8" s="22"/>
      <c r="C8" s="23"/>
      <c r="D8" s="23"/>
      <c r="E8" s="23"/>
      <c r="F8" s="23"/>
      <c r="G8" s="23"/>
      <c r="H8" s="23"/>
      <c r="I8" s="23"/>
      <c r="J8" s="23"/>
      <c r="K8" s="23"/>
      <c r="L8" s="24"/>
      <c r="M8" s="24"/>
      <c r="N8" s="25"/>
    </row>
    <row r="9" spans="2:14">
      <c r="B9" s="26"/>
      <c r="C9" s="27"/>
      <c r="D9" s="27"/>
      <c r="E9" s="27"/>
      <c r="F9" s="27"/>
      <c r="G9" s="27"/>
      <c r="H9" s="28"/>
      <c r="I9" s="27"/>
      <c r="J9" s="27"/>
      <c r="K9" s="29" t="s">
        <v>24</v>
      </c>
      <c r="L9" s="30" t="s">
        <v>25</v>
      </c>
      <c r="M9" s="30" t="s">
        <v>26</v>
      </c>
      <c r="N9" s="31" t="s">
        <v>27</v>
      </c>
    </row>
    <row r="10" spans="2:14">
      <c r="B10" s="32"/>
      <c r="C10" s="33"/>
      <c r="D10" s="33"/>
      <c r="E10" s="33"/>
      <c r="F10" s="33"/>
      <c r="G10" s="33"/>
      <c r="H10" s="33"/>
      <c r="I10" s="33"/>
      <c r="J10" s="33"/>
      <c r="K10" s="29"/>
      <c r="L10" s="34"/>
      <c r="M10" s="34"/>
      <c r="N10" s="35"/>
    </row>
    <row r="11" spans="2:14">
      <c r="B11" s="36" t="s">
        <v>28</v>
      </c>
      <c r="C11" s="37"/>
      <c r="D11" s="778"/>
      <c r="E11" s="778"/>
      <c r="F11" s="263"/>
      <c r="G11" s="263"/>
      <c r="H11" s="778"/>
      <c r="I11" s="778"/>
      <c r="J11" s="39"/>
      <c r="K11" s="39" t="s">
        <v>29</v>
      </c>
      <c r="L11" s="263"/>
      <c r="M11" s="263"/>
      <c r="N11" s="40"/>
    </row>
    <row r="12" spans="2:14">
      <c r="B12" s="41"/>
      <c r="C12" s="42"/>
      <c r="D12" s="261"/>
      <c r="E12" s="261"/>
      <c r="F12" s="261"/>
      <c r="G12" s="261"/>
      <c r="H12" s="42"/>
      <c r="I12" s="261"/>
      <c r="J12" s="42"/>
      <c r="K12" s="261"/>
      <c r="L12" s="765"/>
      <c r="M12" s="765"/>
      <c r="N12" s="766"/>
    </row>
    <row r="13" spans="2:14">
      <c r="B13" s="41"/>
      <c r="C13" s="42"/>
      <c r="D13" s="261"/>
      <c r="E13" s="261"/>
      <c r="F13" s="261"/>
      <c r="G13" s="261"/>
      <c r="H13" s="42"/>
      <c r="I13" s="261"/>
      <c r="J13" s="42"/>
      <c r="K13" s="261"/>
      <c r="L13" s="261"/>
      <c r="M13" s="261"/>
      <c r="N13" s="262"/>
    </row>
    <row r="14" spans="2:14" ht="15.75" thickBot="1">
      <c r="B14" s="45"/>
      <c r="C14" s="46"/>
      <c r="D14" s="46"/>
      <c r="E14" s="46"/>
      <c r="F14" s="46"/>
      <c r="G14" s="46"/>
      <c r="H14" s="46"/>
      <c r="I14" s="46"/>
      <c r="J14" s="46"/>
      <c r="K14" s="46"/>
      <c r="L14" s="46"/>
      <c r="M14" s="46"/>
      <c r="N14" s="47"/>
    </row>
    <row r="15" spans="2:14" ht="3.75" customHeight="1" thickTop="1" thickBot="1">
      <c r="B15" s="48"/>
      <c r="C15" s="49"/>
      <c r="D15" s="49"/>
      <c r="E15" s="49"/>
      <c r="F15" s="49"/>
      <c r="G15" s="49"/>
      <c r="H15" s="49"/>
      <c r="I15" s="49"/>
      <c r="J15" s="49"/>
      <c r="K15" s="49"/>
      <c r="L15" s="49"/>
      <c r="M15" s="49"/>
      <c r="N15" s="50"/>
    </row>
    <row r="16" spans="2:14">
      <c r="B16" s="51"/>
      <c r="C16" s="52"/>
      <c r="D16" s="53"/>
      <c r="E16" s="53"/>
      <c r="F16" s="53"/>
      <c r="G16" s="53"/>
      <c r="H16" s="53"/>
      <c r="I16" s="53"/>
      <c r="J16" s="53"/>
      <c r="K16" s="53"/>
      <c r="L16" s="53"/>
      <c r="M16" s="53"/>
      <c r="N16" s="54"/>
    </row>
    <row r="17" spans="1:14">
      <c r="B17" s="55"/>
      <c r="C17" s="53"/>
      <c r="D17" s="53"/>
      <c r="E17" s="53"/>
      <c r="F17" s="53"/>
      <c r="G17" s="53"/>
      <c r="H17" s="53"/>
      <c r="I17" s="53"/>
      <c r="J17" s="53"/>
      <c r="K17" s="53"/>
      <c r="L17" s="53"/>
      <c r="M17" s="53"/>
      <c r="N17" s="56"/>
    </row>
    <row r="18" spans="1:14">
      <c r="B18" s="57" t="s">
        <v>30</v>
      </c>
      <c r="C18" s="58"/>
      <c r="D18" s="59"/>
      <c r="E18" s="60" t="s">
        <v>23</v>
      </c>
      <c r="F18" s="61"/>
      <c r="G18" s="59"/>
      <c r="H18" s="59"/>
      <c r="I18" s="61"/>
      <c r="J18" s="61"/>
      <c r="K18" s="61"/>
      <c r="L18" s="61"/>
      <c r="M18" s="61"/>
      <c r="N18" s="56"/>
    </row>
    <row r="19" spans="1:14">
      <c r="B19" s="62" t="s">
        <v>31</v>
      </c>
      <c r="C19" s="63"/>
      <c r="D19" s="64"/>
      <c r="E19" s="65"/>
      <c r="F19" s="65"/>
      <c r="G19" s="65"/>
      <c r="H19" s="65"/>
      <c r="I19" s="65"/>
      <c r="J19" s="65"/>
      <c r="K19" s="65"/>
      <c r="L19" s="65"/>
      <c r="M19" s="65"/>
      <c r="N19" s="66"/>
    </row>
    <row r="20" spans="1:14">
      <c r="B20" s="62"/>
      <c r="C20" s="63"/>
      <c r="D20" s="64"/>
      <c r="E20" s="65"/>
      <c r="F20" s="65"/>
      <c r="G20" s="65"/>
      <c r="H20" s="65"/>
      <c r="I20" s="65"/>
      <c r="J20" s="65"/>
      <c r="K20" s="65"/>
      <c r="L20" s="65"/>
      <c r="M20" s="65"/>
      <c r="N20" s="66"/>
    </row>
    <row r="21" spans="1:14">
      <c r="B21" s="62"/>
      <c r="C21" s="63"/>
      <c r="D21" s="67"/>
      <c r="E21" s="67"/>
      <c r="F21" s="67"/>
      <c r="G21" s="67"/>
      <c r="H21" s="67"/>
      <c r="I21" s="67"/>
      <c r="J21" s="67"/>
      <c r="K21" s="67"/>
      <c r="L21" s="67"/>
      <c r="M21" s="67"/>
      <c r="N21" s="68"/>
    </row>
    <row r="22" spans="1:14">
      <c r="B22" s="62" t="s">
        <v>32</v>
      </c>
      <c r="C22" s="63"/>
      <c r="D22" s="69"/>
      <c r="E22" s="69"/>
      <c r="F22" s="69"/>
      <c r="G22" s="69"/>
      <c r="H22" s="69"/>
      <c r="I22" s="69"/>
      <c r="J22" s="69"/>
      <c r="K22" s="69"/>
      <c r="L22" s="69"/>
      <c r="M22" s="69"/>
      <c r="N22" s="70"/>
    </row>
    <row r="23" spans="1:14">
      <c r="B23" s="62"/>
      <c r="C23" s="63"/>
      <c r="D23" s="71"/>
      <c r="E23" s="71"/>
      <c r="F23" s="71"/>
      <c r="G23" s="71"/>
      <c r="H23" s="71"/>
      <c r="I23" s="71"/>
      <c r="J23" s="71"/>
      <c r="K23" s="71"/>
      <c r="L23" s="71"/>
      <c r="M23" s="71"/>
      <c r="N23" s="72"/>
    </row>
    <row r="24" spans="1:14">
      <c r="B24" s="62" t="s">
        <v>33</v>
      </c>
      <c r="C24" s="63"/>
      <c r="D24" s="69"/>
      <c r="E24" s="69"/>
      <c r="F24" s="69"/>
      <c r="G24" s="69"/>
      <c r="H24" s="69"/>
      <c r="I24" s="69"/>
      <c r="J24" s="69"/>
      <c r="K24" s="69"/>
      <c r="L24" s="69"/>
      <c r="M24" s="69"/>
      <c r="N24" s="70"/>
    </row>
    <row r="25" spans="1:14">
      <c r="B25" s="62"/>
      <c r="C25" s="63"/>
      <c r="D25" s="71"/>
      <c r="E25" s="71"/>
      <c r="F25" s="71"/>
      <c r="G25" s="71"/>
      <c r="H25" s="71"/>
      <c r="I25" s="71"/>
      <c r="J25" s="71"/>
      <c r="K25" s="71"/>
      <c r="L25" s="71"/>
      <c r="M25" s="71"/>
      <c r="N25" s="72"/>
    </row>
    <row r="26" spans="1:14">
      <c r="B26" s="57"/>
      <c r="C26" s="73"/>
      <c r="D26" s="71"/>
      <c r="E26" s="71"/>
      <c r="F26" s="71"/>
      <c r="G26" s="71"/>
      <c r="H26" s="71"/>
      <c r="I26" s="71"/>
      <c r="J26" s="71"/>
      <c r="K26" s="71"/>
      <c r="L26" s="71"/>
      <c r="M26" s="71"/>
      <c r="N26" s="72"/>
    </row>
    <row r="27" spans="1:14">
      <c r="B27" s="62" t="s">
        <v>34</v>
      </c>
      <c r="C27" s="63"/>
      <c r="D27" s="71"/>
      <c r="E27" s="71"/>
      <c r="F27" s="71"/>
      <c r="G27" s="71"/>
      <c r="H27" s="71"/>
      <c r="I27" s="69"/>
      <c r="J27" s="69"/>
      <c r="K27" s="69"/>
      <c r="L27" s="69"/>
      <c r="M27" s="69"/>
      <c r="N27" s="70"/>
    </row>
    <row r="28" spans="1:14" ht="15.75" thickBot="1">
      <c r="B28" s="55"/>
      <c r="C28" s="61"/>
      <c r="D28" s="61"/>
      <c r="E28" s="61"/>
      <c r="F28" s="61"/>
      <c r="G28" s="61"/>
      <c r="H28" s="61"/>
      <c r="I28" s="61"/>
      <c r="J28" s="61"/>
      <c r="K28" s="61"/>
      <c r="L28" s="74"/>
      <c r="M28" s="61"/>
      <c r="N28" s="56"/>
    </row>
    <row r="29" spans="1:14" ht="16.5" thickBot="1">
      <c r="B29" s="767" t="s">
        <v>35</v>
      </c>
      <c r="C29" s="768"/>
      <c r="D29" s="768"/>
      <c r="E29" s="768"/>
      <c r="F29" s="768"/>
      <c r="G29" s="768"/>
      <c r="H29" s="768"/>
      <c r="I29" s="768"/>
      <c r="J29" s="768"/>
      <c r="K29" s="768"/>
      <c r="L29" s="768"/>
      <c r="M29" s="768"/>
      <c r="N29" s="769"/>
    </row>
    <row r="30" spans="1:14" ht="17.25" customHeight="1">
      <c r="B30" s="75" t="s">
        <v>36</v>
      </c>
      <c r="C30" s="632" t="s">
        <v>7</v>
      </c>
      <c r="D30" s="633"/>
      <c r="E30" s="633"/>
      <c r="F30" s="633"/>
      <c r="G30" s="633"/>
      <c r="H30" s="633"/>
      <c r="I30" s="633"/>
      <c r="J30" s="76"/>
      <c r="K30" s="77"/>
      <c r="L30" s="634" t="s">
        <v>8</v>
      </c>
      <c r="M30" s="635"/>
      <c r="N30" s="75" t="s">
        <v>9</v>
      </c>
    </row>
    <row r="31" spans="1:14" ht="16.5" thickBot="1">
      <c r="A31" s="19" t="s">
        <v>37</v>
      </c>
      <c r="B31" s="78" t="s">
        <v>313</v>
      </c>
      <c r="C31" s="770" t="s">
        <v>161</v>
      </c>
      <c r="D31" s="771"/>
      <c r="E31" s="771"/>
      <c r="F31" s="771"/>
      <c r="G31" s="771"/>
      <c r="H31" s="771"/>
      <c r="I31" s="771"/>
      <c r="J31" s="771"/>
      <c r="K31" s="772"/>
      <c r="L31" s="79"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88"/>
      <c r="C34" s="89"/>
      <c r="D34" s="89"/>
      <c r="E34" s="89"/>
      <c r="F34" s="89"/>
      <c r="G34" s="89"/>
      <c r="H34" s="89"/>
      <c r="I34" s="90"/>
      <c r="J34" s="90"/>
      <c r="K34" s="89"/>
      <c r="L34" s="89"/>
      <c r="M34" s="89"/>
      <c r="N34" s="91"/>
    </row>
    <row r="35" spans="1:14" ht="15.75" thickBot="1">
      <c r="B35" s="757" t="s">
        <v>7</v>
      </c>
      <c r="C35" s="758"/>
      <c r="D35" s="758"/>
      <c r="E35" s="758"/>
      <c r="F35" s="758"/>
      <c r="G35" s="758"/>
      <c r="H35" s="759"/>
      <c r="I35" s="760" t="s">
        <v>42</v>
      </c>
      <c r="J35" s="761"/>
      <c r="K35" s="534" t="s">
        <v>43</v>
      </c>
      <c r="L35" s="762" t="s">
        <v>44</v>
      </c>
      <c r="M35" s="759"/>
      <c r="N35" s="535" t="s">
        <v>45</v>
      </c>
    </row>
    <row r="36" spans="1:14">
      <c r="A36" s="94" t="s">
        <v>162</v>
      </c>
      <c r="B36" s="748" t="str">
        <f>VLOOKUP(A36,[53]EQUIPOS!A6:D154,3,FALSE)</f>
        <v xml:space="preserve">Bomba de concreto, Producción: 30 m3/h, POTENCIA: 67 HP, MAX PRESION DE CONCRETO: 1150 PSI
</v>
      </c>
      <c r="C36" s="749"/>
      <c r="D36" s="749"/>
      <c r="E36" s="749"/>
      <c r="F36" s="749"/>
      <c r="G36" s="749"/>
      <c r="H36" s="750"/>
      <c r="I36" s="536"/>
      <c r="J36" s="537"/>
      <c r="K36" s="538">
        <f>VLOOKUP(A36,[53]EQUIPOS!A6:D163,4,FALSE)</f>
        <v>37200</v>
      </c>
      <c r="L36" s="539"/>
      <c r="M36" s="540">
        <v>1</v>
      </c>
      <c r="N36" s="541">
        <f>K36/M36</f>
        <v>37200</v>
      </c>
    </row>
    <row r="37" spans="1:14">
      <c r="A37" s="94" t="s">
        <v>163</v>
      </c>
      <c r="B37" s="621" t="str">
        <f>VLOOKUP(A37,[53]EQUIPOS!A7:D154,3,FALSE)</f>
        <v>Grúa 10 ton</v>
      </c>
      <c r="C37" s="622"/>
      <c r="D37" s="622"/>
      <c r="E37" s="622"/>
      <c r="F37" s="622"/>
      <c r="G37" s="622"/>
      <c r="H37" s="623"/>
      <c r="I37" s="101"/>
      <c r="J37" s="102"/>
      <c r="K37" s="97">
        <f>VLOOKUP(A37,[53]EQUIPOS!A7:D164,4,FALSE)</f>
        <v>158000</v>
      </c>
      <c r="L37" s="508"/>
      <c r="M37" s="509">
        <v>15</v>
      </c>
      <c r="N37" s="100">
        <f>K37/M37</f>
        <v>10533.333333333334</v>
      </c>
    </row>
    <row r="38" spans="1:14">
      <c r="A38" s="94"/>
      <c r="B38" s="621"/>
      <c r="C38" s="622"/>
      <c r="D38" s="622"/>
      <c r="E38" s="622"/>
      <c r="F38" s="622"/>
      <c r="G38" s="622"/>
      <c r="H38" s="623"/>
      <c r="I38" s="104"/>
      <c r="J38" s="105"/>
      <c r="K38" s="97"/>
      <c r="L38" s="106"/>
      <c r="M38" s="107"/>
      <c r="N38" s="100"/>
    </row>
    <row r="39" spans="1:14">
      <c r="B39" s="621"/>
      <c r="C39" s="622"/>
      <c r="D39" s="622"/>
      <c r="E39" s="622"/>
      <c r="F39" s="622"/>
      <c r="G39" s="622"/>
      <c r="H39" s="623"/>
      <c r="I39" s="108"/>
      <c r="J39" s="109"/>
      <c r="K39" s="97"/>
      <c r="L39" s="110"/>
      <c r="M39" s="509"/>
      <c r="N39" s="100"/>
    </row>
    <row r="40" spans="1:14">
      <c r="B40" s="487"/>
      <c r="C40" s="488"/>
      <c r="D40" s="488"/>
      <c r="E40" s="488"/>
      <c r="F40" s="495"/>
      <c r="G40" s="495"/>
      <c r="H40" s="114"/>
      <c r="I40" s="108"/>
      <c r="J40" s="109"/>
      <c r="K40" s="97"/>
      <c r="L40" s="110"/>
      <c r="M40" s="115"/>
      <c r="N40" s="228"/>
    </row>
    <row r="41" spans="1:14">
      <c r="B41" s="751" t="s">
        <v>48</v>
      </c>
      <c r="C41" s="652"/>
      <c r="D41" s="652"/>
      <c r="E41" s="117"/>
      <c r="F41" s="118"/>
      <c r="G41" s="118"/>
      <c r="H41" s="119"/>
      <c r="I41" s="108"/>
      <c r="J41" s="109"/>
      <c r="K41" s="120"/>
      <c r="L41" s="110"/>
      <c r="M41" s="121">
        <v>0.02</v>
      </c>
      <c r="N41" s="542">
        <f>N78*M41</f>
        <v>349.42545366565008</v>
      </c>
    </row>
    <row r="42" spans="1:14" ht="15.75" thickBot="1">
      <c r="B42" s="752"/>
      <c r="C42" s="753"/>
      <c r="D42" s="753"/>
      <c r="E42" s="753"/>
      <c r="F42" s="753"/>
      <c r="G42" s="753"/>
      <c r="H42" s="754"/>
      <c r="I42" s="653"/>
      <c r="J42" s="654"/>
      <c r="K42" s="122"/>
      <c r="L42" s="655"/>
      <c r="M42" s="656"/>
      <c r="N42" s="123"/>
    </row>
    <row r="43" spans="1:14" ht="15.75" thickBot="1">
      <c r="B43" s="725" t="s">
        <v>49</v>
      </c>
      <c r="C43" s="726"/>
      <c r="D43" s="726"/>
      <c r="E43" s="726"/>
      <c r="F43" s="726"/>
      <c r="G43" s="726"/>
      <c r="H43" s="726"/>
      <c r="I43" s="726"/>
      <c r="J43" s="726"/>
      <c r="K43" s="726"/>
      <c r="L43" s="726"/>
      <c r="M43" s="727"/>
      <c r="N43" s="124">
        <f>SUM(N36:N42)</f>
        <v>48082.758786998987</v>
      </c>
    </row>
    <row r="44" spans="1:14">
      <c r="B44" s="125"/>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265" t="s">
        <v>8</v>
      </c>
      <c r="K47" s="133" t="s">
        <v>9</v>
      </c>
      <c r="L47" s="645" t="s">
        <v>51</v>
      </c>
      <c r="M47" s="644"/>
      <c r="N47" s="134" t="s">
        <v>45</v>
      </c>
    </row>
    <row r="48" spans="1:14">
      <c r="A48" s="135" t="s">
        <v>164</v>
      </c>
      <c r="B48" s="136" t="str">
        <f>VLOOKUP(A48,[53]MATERIALES!A5:D373,3,FALSE)</f>
        <v>Bolsacreto de 1m3</v>
      </c>
      <c r="C48" s="137"/>
      <c r="D48" s="137"/>
      <c r="E48" s="137"/>
      <c r="F48" s="137"/>
      <c r="G48" s="137"/>
      <c r="H48" s="137"/>
      <c r="I48" s="137"/>
      <c r="J48" s="138" t="str">
        <f>VLOOKUP(A48,[53]MATERIALES!A4:D640,2,FALSE)</f>
        <v>m3</v>
      </c>
      <c r="K48" s="139">
        <v>1</v>
      </c>
      <c r="L48" s="95"/>
      <c r="M48" s="140">
        <f>VLOOKUP(A48,[53]MATERIALES!A5:D396,4,FALSE)</f>
        <v>19000</v>
      </c>
      <c r="N48" s="100">
        <f>K48*M48</f>
        <v>19000</v>
      </c>
    </row>
    <row r="49" spans="1:14">
      <c r="A49" s="135" t="s">
        <v>165</v>
      </c>
      <c r="B49" s="564" t="str">
        <f>VLOOKUP(A49,[53]MATERIALES!A6:D373,3,FALSE)</f>
        <v>Concreto Resistencia  14 (Mpa)</v>
      </c>
      <c r="C49"/>
      <c r="D49"/>
      <c r="E49" s="755" t="s">
        <v>316</v>
      </c>
      <c r="F49" s="755"/>
      <c r="G49" s="755"/>
      <c r="H49" s="755"/>
      <c r="I49" s="756"/>
      <c r="J49" s="142" t="str">
        <f>VLOOKUP(A49,[53]MATERIALES!A5:D641,2,FALSE)</f>
        <v>m3</v>
      </c>
      <c r="K49" s="143">
        <v>1.05</v>
      </c>
      <c r="L49" s="101"/>
      <c r="M49" s="140">
        <v>354939</v>
      </c>
      <c r="N49" s="100">
        <f>K49*M49</f>
        <v>372685.95</v>
      </c>
    </row>
    <row r="50" spans="1:14">
      <c r="A50" s="135"/>
      <c r="B50" s="136"/>
      <c r="C50" s="141"/>
      <c r="D50" s="141"/>
      <c r="E50" s="141"/>
      <c r="F50" s="141"/>
      <c r="G50" s="141"/>
      <c r="H50" s="141"/>
      <c r="I50" s="141"/>
      <c r="J50" s="138"/>
      <c r="K50" s="143"/>
      <c r="L50" s="101"/>
      <c r="M50" s="140"/>
      <c r="N50" s="100"/>
    </row>
    <row r="51" spans="1:14">
      <c r="A51" s="135"/>
      <c r="B51" s="136"/>
      <c r="C51" s="141"/>
      <c r="D51" s="141"/>
      <c r="E51" s="141"/>
      <c r="F51" s="141"/>
      <c r="G51" s="141"/>
      <c r="H51" s="141"/>
      <c r="I51" s="141"/>
      <c r="J51" s="138"/>
      <c r="K51" s="143"/>
      <c r="L51" s="101"/>
      <c r="M51" s="140"/>
      <c r="N51" s="100"/>
    </row>
    <row r="52" spans="1:14">
      <c r="A52" s="135"/>
      <c r="B52" s="136"/>
      <c r="C52" s="141"/>
      <c r="D52" s="141"/>
      <c r="E52" s="141"/>
      <c r="F52" s="141"/>
      <c r="G52" s="141"/>
      <c r="H52" s="141"/>
      <c r="I52" s="141"/>
      <c r="J52" s="138"/>
      <c r="K52" s="143"/>
      <c r="L52" s="101"/>
      <c r="M52" s="140"/>
      <c r="N52" s="100"/>
    </row>
    <row r="53" spans="1:14">
      <c r="A53" s="135"/>
      <c r="B53" s="136"/>
      <c r="C53" s="141"/>
      <c r="D53" s="141"/>
      <c r="E53" s="141"/>
      <c r="F53" s="141"/>
      <c r="G53" s="141"/>
      <c r="H53" s="141"/>
      <c r="I53" s="141"/>
      <c r="J53" s="138"/>
      <c r="K53" s="143"/>
      <c r="L53" s="101"/>
      <c r="M53" s="140"/>
      <c r="N53" s="100"/>
    </row>
    <row r="54" spans="1:14">
      <c r="A54" s="135"/>
      <c r="B54" s="136"/>
      <c r="C54" s="141"/>
      <c r="D54" s="141"/>
      <c r="E54" s="141"/>
      <c r="F54" s="141"/>
      <c r="G54" s="141"/>
      <c r="H54" s="141"/>
      <c r="I54" s="141"/>
      <c r="J54" s="138"/>
      <c r="K54" s="143"/>
      <c r="L54" s="101"/>
      <c r="M54" s="140"/>
      <c r="N54" s="100"/>
    </row>
    <row r="55" spans="1:14" ht="15.75" thickBot="1">
      <c r="B55" s="136"/>
      <c r="C55" s="264"/>
      <c r="D55" s="264"/>
      <c r="E55" s="264"/>
      <c r="F55" s="264"/>
      <c r="G55" s="264"/>
      <c r="H55" s="264"/>
      <c r="I55" s="264"/>
      <c r="J55" s="145"/>
      <c r="K55" s="146"/>
      <c r="L55" s="147"/>
      <c r="M55" s="140"/>
      <c r="N55" s="100"/>
    </row>
    <row r="56" spans="1:14" ht="15.75" thickBot="1">
      <c r="B56" s="725" t="s">
        <v>49</v>
      </c>
      <c r="C56" s="726"/>
      <c r="D56" s="726"/>
      <c r="E56" s="726"/>
      <c r="F56" s="726"/>
      <c r="G56" s="726"/>
      <c r="H56" s="726"/>
      <c r="I56" s="726"/>
      <c r="J56" s="726"/>
      <c r="K56" s="726"/>
      <c r="L56" s="726"/>
      <c r="M56" s="727"/>
      <c r="N56" s="124">
        <f>SUM(N48:N55)</f>
        <v>391685.95</v>
      </c>
    </row>
    <row r="57" spans="1:14">
      <c r="B57" s="148"/>
      <c r="C57" s="126"/>
      <c r="D57" s="126"/>
      <c r="E57" s="126"/>
      <c r="F57" s="126"/>
      <c r="G57" s="126"/>
      <c r="H57" s="126"/>
      <c r="I57" s="126"/>
      <c r="J57" s="126"/>
      <c r="K57" s="126"/>
      <c r="L57" s="126"/>
      <c r="M57" s="126"/>
      <c r="N57" s="127"/>
    </row>
    <row r="58" spans="1:14">
      <c r="B58" s="128" t="s">
        <v>56</v>
      </c>
      <c r="C58" s="129"/>
      <c r="D58" s="129"/>
      <c r="E58" s="129"/>
      <c r="F58" s="129"/>
      <c r="G58" s="129"/>
      <c r="H58" s="129"/>
      <c r="I58" s="129"/>
      <c r="J58" s="129"/>
      <c r="K58" s="129"/>
      <c r="L58" s="129"/>
      <c r="M58" s="129"/>
      <c r="N58" s="130"/>
    </row>
    <row r="59" spans="1:14" ht="15.75" thickBot="1">
      <c r="B59" s="149"/>
      <c r="C59" s="89"/>
      <c r="D59" s="89"/>
      <c r="E59" s="89"/>
      <c r="F59" s="89"/>
      <c r="G59" s="89"/>
      <c r="H59" s="89"/>
      <c r="I59" s="89"/>
      <c r="J59" s="89"/>
      <c r="K59" s="89"/>
      <c r="L59" s="89"/>
      <c r="M59" s="89"/>
      <c r="N59" s="91"/>
    </row>
    <row r="60" spans="1:14" s="518" customFormat="1" ht="26.25" thickBot="1">
      <c r="B60" s="521" t="s">
        <v>57</v>
      </c>
      <c r="C60" s="522"/>
      <c r="D60" s="522"/>
      <c r="E60" s="522"/>
      <c r="F60" s="522"/>
      <c r="G60" s="522"/>
      <c r="H60" s="523" t="s">
        <v>8</v>
      </c>
      <c r="I60" s="524" t="s">
        <v>58</v>
      </c>
      <c r="J60" s="525" t="s">
        <v>59</v>
      </c>
      <c r="K60" s="523" t="s">
        <v>60</v>
      </c>
      <c r="L60" s="737" t="s">
        <v>61</v>
      </c>
      <c r="M60" s="738"/>
      <c r="N60" s="526" t="s">
        <v>45</v>
      </c>
    </row>
    <row r="61" spans="1:14">
      <c r="A61" s="19" t="s">
        <v>62</v>
      </c>
      <c r="B61" s="527" t="str">
        <f>VLOOKUP(A61,[53]TRANSPORTE!A3:D132,3,FALSE)</f>
        <v>Transporte de concreto</v>
      </c>
      <c r="C61" s="528"/>
      <c r="D61" s="746"/>
      <c r="E61" s="746"/>
      <c r="F61" s="746"/>
      <c r="G61" s="747"/>
      <c r="H61" s="529" t="s">
        <v>63</v>
      </c>
      <c r="I61" s="533">
        <v>1.05</v>
      </c>
      <c r="J61" s="530">
        <v>1</v>
      </c>
      <c r="K61" s="531">
        <f>I61*J61</f>
        <v>1.05</v>
      </c>
      <c r="L61" s="739">
        <v>711</v>
      </c>
      <c r="M61" s="740"/>
      <c r="N61" s="532">
        <f>K61*L61</f>
        <v>746.55000000000007</v>
      </c>
    </row>
    <row r="62" spans="1:14">
      <c r="B62" s="5"/>
      <c r="C62" s="511"/>
      <c r="D62" s="511"/>
      <c r="E62" s="511"/>
      <c r="F62" s="511"/>
      <c r="G62" s="511"/>
      <c r="H62" s="157"/>
      <c r="I62" s="120"/>
      <c r="J62" s="158"/>
      <c r="K62" s="120"/>
      <c r="L62" s="741"/>
      <c r="M62" s="742"/>
      <c r="N62" s="159"/>
    </row>
    <row r="63" spans="1:14">
      <c r="B63" s="5"/>
      <c r="C63" s="511"/>
      <c r="D63" s="511"/>
      <c r="E63" s="511"/>
      <c r="F63" s="511"/>
      <c r="G63" s="511"/>
      <c r="H63" s="157"/>
      <c r="I63" s="120"/>
      <c r="J63" s="158"/>
      <c r="K63" s="120"/>
      <c r="L63" s="741"/>
      <c r="M63" s="742"/>
      <c r="N63" s="159"/>
    </row>
    <row r="64" spans="1:14">
      <c r="B64" s="5"/>
      <c r="C64" s="511"/>
      <c r="D64" s="511"/>
      <c r="E64" s="511"/>
      <c r="F64" s="511"/>
      <c r="G64" s="511"/>
      <c r="H64" s="157"/>
      <c r="I64" s="120"/>
      <c r="J64" s="158"/>
      <c r="K64" s="120"/>
      <c r="L64" s="741"/>
      <c r="M64" s="742"/>
      <c r="N64" s="159"/>
    </row>
    <row r="65" spans="1:15">
      <c r="B65" s="5"/>
      <c r="C65" s="511"/>
      <c r="D65" s="511"/>
      <c r="E65" s="511"/>
      <c r="F65" s="511"/>
      <c r="G65" s="511"/>
      <c r="H65" s="161"/>
      <c r="I65" s="120"/>
      <c r="J65" s="120"/>
      <c r="K65" s="120"/>
      <c r="L65" s="162"/>
      <c r="M65" s="163"/>
      <c r="N65" s="164"/>
    </row>
    <row r="66" spans="1:15" ht="15.75" thickBot="1">
      <c r="B66" s="498"/>
      <c r="C66" s="499"/>
      <c r="D66" s="499"/>
      <c r="E66" s="499"/>
      <c r="F66" s="499"/>
      <c r="G66" s="499"/>
      <c r="H66" s="166"/>
      <c r="I66" s="146"/>
      <c r="J66" s="146"/>
      <c r="K66" s="146"/>
      <c r="L66" s="743"/>
      <c r="M66" s="744"/>
      <c r="N66" s="230"/>
    </row>
    <row r="67" spans="1:15" ht="15.75" thickBot="1">
      <c r="B67" s="734" t="s">
        <v>49</v>
      </c>
      <c r="C67" s="735"/>
      <c r="D67" s="735"/>
      <c r="E67" s="735"/>
      <c r="F67" s="735"/>
      <c r="G67" s="735"/>
      <c r="H67" s="735"/>
      <c r="I67" s="735"/>
      <c r="J67" s="735"/>
      <c r="K67" s="735"/>
      <c r="L67" s="735"/>
      <c r="M67" s="736"/>
      <c r="N67" s="168">
        <f>N61</f>
        <v>746.55000000000007</v>
      </c>
    </row>
    <row r="68" spans="1:15">
      <c r="B68" s="148"/>
      <c r="C68" s="126"/>
      <c r="D68" s="126"/>
      <c r="E68" s="126"/>
      <c r="F68" s="126"/>
      <c r="G68" s="126"/>
      <c r="H68" s="126"/>
      <c r="I68" s="126"/>
      <c r="J68" s="126"/>
      <c r="K68" s="126"/>
      <c r="L68" s="126"/>
      <c r="M68" s="126"/>
      <c r="N68" s="127"/>
    </row>
    <row r="69" spans="1:15">
      <c r="B69" s="128" t="s">
        <v>64</v>
      </c>
      <c r="C69" s="129"/>
      <c r="D69" s="129"/>
      <c r="E69" s="129"/>
      <c r="F69" s="129"/>
      <c r="G69" s="129"/>
      <c r="H69" s="129"/>
      <c r="I69" s="129"/>
      <c r="J69" s="129"/>
      <c r="K69" s="129"/>
      <c r="L69" s="129"/>
      <c r="M69" s="129"/>
      <c r="N69" s="130"/>
    </row>
    <row r="70" spans="1:15" ht="15.75" thickBot="1">
      <c r="B70" s="149"/>
      <c r="C70" s="89"/>
      <c r="D70" s="89"/>
      <c r="E70" s="89"/>
      <c r="F70" s="89"/>
      <c r="G70" s="89"/>
      <c r="H70" s="89"/>
      <c r="I70" s="89"/>
      <c r="J70" s="89"/>
      <c r="K70" s="89"/>
      <c r="L70" s="89"/>
      <c r="M70" s="89"/>
      <c r="N70" s="91"/>
    </row>
    <row r="71" spans="1:15" ht="25.5">
      <c r="B71" s="673" t="s">
        <v>65</v>
      </c>
      <c r="C71" s="674"/>
      <c r="D71" s="674"/>
      <c r="E71" s="674"/>
      <c r="F71" s="674"/>
      <c r="G71" s="674"/>
      <c r="H71" s="674"/>
      <c r="I71" s="152" t="s">
        <v>66</v>
      </c>
      <c r="J71" s="154" t="s">
        <v>67</v>
      </c>
      <c r="K71" s="153" t="s">
        <v>68</v>
      </c>
      <c r="L71" s="675" t="s">
        <v>44</v>
      </c>
      <c r="M71" s="676"/>
      <c r="N71" s="169" t="s">
        <v>45</v>
      </c>
    </row>
    <row r="72" spans="1:15">
      <c r="A72" s="170" t="s">
        <v>142</v>
      </c>
      <c r="B72" s="510" t="str">
        <f>VLOOKUP(A72,'[53]MANO DE OBRA'!A8:D68,3,FALSE)</f>
        <v>Obrero (3)</v>
      </c>
      <c r="C72" s="511"/>
      <c r="D72" s="511"/>
      <c r="E72" s="511"/>
      <c r="F72" s="511"/>
      <c r="G72" s="511"/>
      <c r="H72" s="511"/>
      <c r="I72" s="172">
        <f>K72/J72*100</f>
        <v>46245.472415113742</v>
      </c>
      <c r="J72" s="6">
        <v>185</v>
      </c>
      <c r="K72" s="173">
        <f>VLOOKUP(A72,'[53]MANO DE OBRA'!A8:D99,4,FALSE)</f>
        <v>85554.123967960419</v>
      </c>
      <c r="L72" s="174"/>
      <c r="M72" s="175">
        <v>8</v>
      </c>
      <c r="N72" s="7">
        <f>K72/M72</f>
        <v>10694.265495995052</v>
      </c>
      <c r="O72" s="176"/>
    </row>
    <row r="73" spans="1:15">
      <c r="A73" s="170" t="s">
        <v>93</v>
      </c>
      <c r="B73" s="510" t="str">
        <f>VLOOKUP(A73,'[53]MANO DE OBRA'!A8:D69,3,FALSE)</f>
        <v>Oficial</v>
      </c>
      <c r="C73" s="511"/>
      <c r="D73" s="511"/>
      <c r="E73" s="511"/>
      <c r="F73" s="511"/>
      <c r="G73" s="511"/>
      <c r="H73" s="511"/>
      <c r="I73" s="172">
        <f>K73/J73*100</f>
        <v>29305.977026107896</v>
      </c>
      <c r="J73" s="6">
        <v>185</v>
      </c>
      <c r="K73" s="173">
        <f>VLOOKUP(A73,'[53]MANO DE OBRA'!A8:D100,4,FALSE)</f>
        <v>54216.057498299604</v>
      </c>
      <c r="L73" s="174"/>
      <c r="M73" s="175">
        <v>8</v>
      </c>
      <c r="N73" s="7">
        <f>K73/M73</f>
        <v>6777.0071872874505</v>
      </c>
    </row>
    <row r="74" spans="1:15">
      <c r="B74" s="510"/>
      <c r="C74" s="511"/>
      <c r="D74" s="511"/>
      <c r="E74" s="511"/>
      <c r="F74" s="511"/>
      <c r="G74" s="511"/>
      <c r="H74" s="511"/>
      <c r="I74" s="172"/>
      <c r="J74" s="6"/>
      <c r="K74" s="173"/>
      <c r="L74" s="174"/>
      <c r="M74" s="520"/>
      <c r="N74" s="7"/>
    </row>
    <row r="75" spans="1:15">
      <c r="B75" s="510"/>
      <c r="C75" s="511"/>
      <c r="D75" s="511"/>
      <c r="E75" s="511"/>
      <c r="F75" s="511"/>
      <c r="G75" s="511"/>
      <c r="H75" s="511"/>
      <c r="I75" s="120"/>
      <c r="J75" s="8"/>
      <c r="K75" s="9"/>
      <c r="L75" s="497"/>
      <c r="M75" s="179"/>
      <c r="N75" s="10"/>
    </row>
    <row r="76" spans="1:15">
      <c r="B76" s="510"/>
      <c r="C76" s="511"/>
      <c r="D76" s="511"/>
      <c r="E76" s="511"/>
      <c r="F76" s="511"/>
      <c r="G76" s="511"/>
      <c r="H76" s="511"/>
      <c r="I76" s="120"/>
      <c r="J76" s="8"/>
      <c r="K76" s="9"/>
      <c r="L76" s="497"/>
      <c r="M76" s="179"/>
      <c r="N76" s="10"/>
    </row>
    <row r="77" spans="1:15" ht="15.75" thickBot="1">
      <c r="B77" s="677"/>
      <c r="C77" s="678"/>
      <c r="D77" s="678"/>
      <c r="E77" s="678"/>
      <c r="F77" s="678"/>
      <c r="G77" s="678"/>
      <c r="H77" s="678"/>
      <c r="I77" s="146"/>
      <c r="J77" s="146"/>
      <c r="K77" s="146"/>
      <c r="L77" s="679"/>
      <c r="M77" s="745"/>
      <c r="N77" s="230"/>
    </row>
    <row r="78" spans="1:15" ht="15.75" thickBot="1">
      <c r="B78" s="734" t="s">
        <v>49</v>
      </c>
      <c r="C78" s="735"/>
      <c r="D78" s="735"/>
      <c r="E78" s="735"/>
      <c r="F78" s="735"/>
      <c r="G78" s="735"/>
      <c r="H78" s="735"/>
      <c r="I78" s="735"/>
      <c r="J78" s="735"/>
      <c r="K78" s="735"/>
      <c r="L78" s="735"/>
      <c r="M78" s="736"/>
      <c r="N78" s="519">
        <f>SUM(N72:N77)</f>
        <v>17471.272683282503</v>
      </c>
    </row>
    <row r="79" spans="1:15" ht="15.75" thickBot="1">
      <c r="B79" s="148"/>
      <c r="C79" s="126"/>
      <c r="D79" s="126"/>
      <c r="E79" s="126"/>
      <c r="F79" s="126"/>
      <c r="G79" s="126"/>
      <c r="H79" s="126"/>
      <c r="I79" s="126"/>
      <c r="J79" s="126"/>
      <c r="K79" s="126"/>
      <c r="L79" s="126"/>
      <c r="M79" s="126"/>
      <c r="N79" s="127"/>
    </row>
    <row r="80" spans="1:15" ht="15.75" thickBot="1">
      <c r="B80" s="657" t="s">
        <v>71</v>
      </c>
      <c r="C80" s="658"/>
      <c r="D80" s="658"/>
      <c r="E80" s="658"/>
      <c r="F80" s="658"/>
      <c r="G80" s="658"/>
      <c r="H80" s="658"/>
      <c r="I80" s="658"/>
      <c r="J80" s="658"/>
      <c r="K80" s="658"/>
      <c r="L80" s="658"/>
      <c r="M80" s="659"/>
      <c r="N80" s="180">
        <f>N43+N56+N67+N78</f>
        <v>457986.53147028148</v>
      </c>
    </row>
    <row r="81" spans="1:14">
      <c r="B81" s="148"/>
      <c r="C81" s="126"/>
      <c r="D81" s="126"/>
      <c r="E81" s="126"/>
      <c r="F81" s="126"/>
      <c r="G81" s="126"/>
      <c r="H81" s="126"/>
      <c r="I81" s="126"/>
      <c r="J81" s="126"/>
      <c r="K81" s="126"/>
      <c r="L81" s="126"/>
      <c r="M81" s="126"/>
      <c r="N81" s="127"/>
    </row>
    <row r="82" spans="1:14">
      <c r="B82" s="128" t="s">
        <v>72</v>
      </c>
      <c r="C82" s="129"/>
      <c r="D82" s="129"/>
      <c r="E82" s="129"/>
      <c r="F82" s="129"/>
      <c r="G82" s="129"/>
      <c r="H82" s="129"/>
      <c r="I82" s="129"/>
      <c r="J82" s="129"/>
      <c r="K82" s="129"/>
      <c r="L82" s="129"/>
      <c r="M82" s="129"/>
      <c r="N82" s="130"/>
    </row>
    <row r="83" spans="1:14" ht="15.75" thickBot="1">
      <c r="B83" s="149"/>
      <c r="C83" s="89"/>
      <c r="D83" s="89"/>
      <c r="E83" s="89"/>
      <c r="F83" s="89"/>
      <c r="G83" s="89"/>
      <c r="H83" s="89"/>
      <c r="I83" s="89"/>
      <c r="J83" s="89"/>
      <c r="K83" s="89"/>
      <c r="L83" s="89"/>
      <c r="M83" s="89"/>
      <c r="N83" s="91"/>
    </row>
    <row r="84" spans="1:14">
      <c r="B84" s="717" t="s">
        <v>73</v>
      </c>
      <c r="C84" s="718"/>
      <c r="D84" s="718"/>
      <c r="E84" s="718"/>
      <c r="F84" s="718"/>
      <c r="G84" s="718"/>
      <c r="H84" s="718"/>
      <c r="I84" s="266"/>
      <c r="J84" s="267"/>
      <c r="K84" s="183" t="s">
        <v>74</v>
      </c>
      <c r="L84" s="719" t="s">
        <v>75</v>
      </c>
      <c r="M84" s="720"/>
      <c r="N84" s="184"/>
    </row>
    <row r="85" spans="1:14">
      <c r="B85" s="686" t="s">
        <v>76</v>
      </c>
      <c r="C85" s="687"/>
      <c r="D85" s="687"/>
      <c r="E85" s="687"/>
      <c r="F85" s="687"/>
      <c r="G85" s="687"/>
      <c r="H85" s="687"/>
      <c r="I85" s="185"/>
      <c r="J85" s="186"/>
      <c r="K85" s="12">
        <v>0.2</v>
      </c>
      <c r="L85" s="721">
        <f>N80*K85</f>
        <v>91597.306294056296</v>
      </c>
      <c r="M85" s="722"/>
      <c r="N85" s="187"/>
    </row>
    <row r="86" spans="1:14">
      <c r="B86" s="188" t="s">
        <v>77</v>
      </c>
      <c r="C86" s="189"/>
      <c r="D86" s="189"/>
      <c r="E86" s="189"/>
      <c r="F86" s="189"/>
      <c r="G86" s="189"/>
      <c r="H86" s="189"/>
      <c r="I86" s="185"/>
      <c r="J86" s="186"/>
      <c r="K86" s="12">
        <v>0.05</v>
      </c>
      <c r="L86" s="721">
        <f>N80*K86</f>
        <v>22899.326573514074</v>
      </c>
      <c r="M86" s="722"/>
      <c r="N86" s="187"/>
    </row>
    <row r="87" spans="1:14" ht="15.75" thickBot="1">
      <c r="B87" s="190" t="s">
        <v>78</v>
      </c>
      <c r="C87" s="191"/>
      <c r="D87" s="191"/>
      <c r="E87" s="191"/>
      <c r="F87" s="191"/>
      <c r="G87" s="191"/>
      <c r="H87" s="191"/>
      <c r="I87" s="192"/>
      <c r="J87" s="193"/>
      <c r="K87" s="13">
        <v>0.05</v>
      </c>
      <c r="L87" s="723">
        <f>N80*K87</f>
        <v>22899.326573514074</v>
      </c>
      <c r="M87" s="724"/>
      <c r="N87" s="187"/>
    </row>
    <row r="88" spans="1:14" ht="15.75" thickBot="1">
      <c r="B88" s="725" t="s">
        <v>49</v>
      </c>
      <c r="C88" s="726"/>
      <c r="D88" s="726"/>
      <c r="E88" s="726"/>
      <c r="F88" s="726"/>
      <c r="G88" s="726"/>
      <c r="H88" s="726"/>
      <c r="I88" s="726"/>
      <c r="J88" s="726"/>
      <c r="K88" s="726"/>
      <c r="L88" s="726"/>
      <c r="M88" s="727"/>
      <c r="N88" s="194">
        <f>L85+L86+L87</f>
        <v>137395.95944108444</v>
      </c>
    </row>
    <row r="89" spans="1:14" ht="15.75" thickBot="1">
      <c r="B89" s="148"/>
      <c r="C89" s="126"/>
      <c r="D89" s="126"/>
      <c r="E89" s="126"/>
      <c r="F89" s="126"/>
      <c r="G89" s="126"/>
      <c r="H89" s="126"/>
      <c r="I89" s="126"/>
      <c r="J89" s="126"/>
      <c r="K89" s="126"/>
      <c r="L89" s="126"/>
      <c r="M89" s="126"/>
      <c r="N89" s="127"/>
    </row>
    <row r="90" spans="1:14" ht="15.75" thickBot="1">
      <c r="A90" s="19" t="s">
        <v>79</v>
      </c>
      <c r="B90" s="657" t="s">
        <v>80</v>
      </c>
      <c r="C90" s="658"/>
      <c r="D90" s="658"/>
      <c r="E90" s="658"/>
      <c r="F90" s="658"/>
      <c r="G90" s="658"/>
      <c r="H90" s="658"/>
      <c r="I90" s="658"/>
      <c r="J90" s="658"/>
      <c r="K90" s="658"/>
      <c r="L90" s="658"/>
      <c r="M90" s="659"/>
      <c r="N90" s="195">
        <f>ROUND(N80+N88,0)</f>
        <v>595382</v>
      </c>
    </row>
    <row r="91" spans="1:14">
      <c r="B91" s="51"/>
      <c r="C91" s="52"/>
      <c r="D91" s="52"/>
      <c r="E91" s="52"/>
      <c r="F91" s="52"/>
      <c r="G91" s="52"/>
      <c r="H91" s="52"/>
      <c r="I91" s="52"/>
      <c r="J91" s="52"/>
      <c r="K91" s="52"/>
      <c r="L91" s="52"/>
      <c r="M91" s="52"/>
      <c r="N91" s="54"/>
    </row>
    <row r="92" spans="1:14">
      <c r="B92" s="55"/>
      <c r="C92" s="53"/>
      <c r="D92" s="53"/>
      <c r="E92" s="53"/>
      <c r="F92" s="53"/>
      <c r="G92" s="53"/>
      <c r="H92" s="53"/>
      <c r="I92" s="53"/>
      <c r="J92" s="53"/>
      <c r="K92" s="53"/>
      <c r="L92" s="53"/>
      <c r="M92" s="53"/>
      <c r="N92" s="56"/>
    </row>
    <row r="93" spans="1:14">
      <c r="B93" s="55"/>
      <c r="C93" s="53"/>
      <c r="D93" s="53"/>
      <c r="E93" s="53"/>
      <c r="F93" s="53"/>
      <c r="G93" s="53"/>
      <c r="H93" s="53"/>
      <c r="I93" s="53"/>
      <c r="J93" s="53"/>
      <c r="K93" s="53"/>
      <c r="L93" s="53"/>
      <c r="M93" s="53"/>
      <c r="N93" s="56"/>
    </row>
    <row r="94" spans="1:14">
      <c r="B94" s="55"/>
      <c r="C94" s="53"/>
      <c r="D94" s="53"/>
      <c r="E94" s="53"/>
      <c r="F94" s="53"/>
      <c r="G94" s="196" t="s">
        <v>81</v>
      </c>
      <c r="H94" s="196"/>
      <c r="I94" s="196"/>
      <c r="J94" s="196"/>
      <c r="K94" s="53"/>
      <c r="L94" s="53"/>
      <c r="M94" s="53"/>
      <c r="N94" s="56"/>
    </row>
    <row r="95" spans="1:14">
      <c r="B95" s="197"/>
      <c r="C95" s="198"/>
      <c r="D95" s="198"/>
      <c r="E95" s="198"/>
      <c r="F95" s="198"/>
      <c r="G95" s="53" t="s">
        <v>82</v>
      </c>
      <c r="H95" s="198"/>
      <c r="I95" s="198"/>
      <c r="J95" s="198"/>
      <c r="K95" s="198"/>
      <c r="L95" s="198"/>
      <c r="M95" s="198"/>
      <c r="N95" s="199"/>
    </row>
    <row r="96" spans="1:14">
      <c r="B96" s="197"/>
      <c r="C96" s="198"/>
      <c r="D96" s="198"/>
      <c r="E96" s="198"/>
      <c r="F96" s="198"/>
      <c r="G96" s="53" t="s">
        <v>83</v>
      </c>
      <c r="H96" s="53"/>
      <c r="I96" s="53"/>
      <c r="J96" s="198"/>
      <c r="K96" s="198"/>
      <c r="L96" s="198"/>
      <c r="M96" s="198"/>
      <c r="N96" s="199"/>
    </row>
    <row r="97" spans="2:14">
      <c r="B97" s="200"/>
      <c r="C97" s="71"/>
      <c r="D97" s="71"/>
      <c r="E97" s="71"/>
      <c r="F97" s="71"/>
      <c r="G97" s="53" t="s">
        <v>84</v>
      </c>
      <c r="H97" s="71"/>
      <c r="I97" s="71"/>
      <c r="J97" s="71"/>
      <c r="K97" s="71"/>
      <c r="L97" s="71"/>
      <c r="M97" s="71"/>
      <c r="N97" s="72"/>
    </row>
    <row r="98" spans="2:14">
      <c r="B98" s="55"/>
      <c r="C98" s="53"/>
      <c r="D98" s="53"/>
      <c r="E98" s="53"/>
      <c r="F98" s="53"/>
      <c r="G98" s="53" t="s">
        <v>85</v>
      </c>
      <c r="H98" s="53"/>
      <c r="I98" s="53"/>
      <c r="J98" s="53"/>
      <c r="K98" s="53"/>
      <c r="L98" s="53"/>
      <c r="M98" s="53"/>
      <c r="N98" s="56"/>
    </row>
    <row r="99" spans="2:14">
      <c r="B99" s="201" t="s">
        <v>86</v>
      </c>
      <c r="C99" s="202"/>
      <c r="D99" s="202"/>
      <c r="E99" s="202"/>
      <c r="F99" s="202"/>
      <c r="G99" s="202"/>
      <c r="H99" s="202"/>
      <c r="I99" s="202"/>
      <c r="J99" s="202"/>
      <c r="K99" s="202"/>
      <c r="L99" s="202"/>
      <c r="M99" s="202"/>
      <c r="N99" s="203"/>
    </row>
    <row r="100" spans="2:14">
      <c r="B100" s="728"/>
      <c r="C100" s="729"/>
      <c r="D100" s="729"/>
      <c r="E100" s="729"/>
      <c r="F100" s="729"/>
      <c r="G100" s="729"/>
      <c r="H100" s="729"/>
      <c r="I100" s="729"/>
      <c r="J100" s="729"/>
      <c r="K100" s="729"/>
      <c r="L100" s="729"/>
      <c r="M100" s="729"/>
      <c r="N100" s="730"/>
    </row>
    <row r="101" spans="2:14">
      <c r="B101" s="731"/>
      <c r="C101" s="732"/>
      <c r="D101" s="732"/>
      <c r="E101" s="732"/>
      <c r="F101" s="732"/>
      <c r="G101" s="732"/>
      <c r="H101" s="732"/>
      <c r="I101" s="732"/>
      <c r="J101" s="732"/>
      <c r="K101" s="732"/>
      <c r="L101" s="732"/>
      <c r="M101" s="732"/>
      <c r="N101" s="733"/>
    </row>
    <row r="102" spans="2:14">
      <c r="B102" s="200"/>
      <c r="C102" s="71"/>
      <c r="D102" s="71"/>
      <c r="E102" s="71"/>
      <c r="F102" s="71"/>
      <c r="G102" s="71"/>
      <c r="H102" s="71"/>
      <c r="I102" s="71"/>
      <c r="J102" s="71"/>
      <c r="K102" s="71"/>
      <c r="L102" s="71"/>
      <c r="M102" s="71"/>
      <c r="N102" s="72"/>
    </row>
    <row r="103" spans="2:14">
      <c r="B103" s="55"/>
      <c r="C103" s="53"/>
      <c r="D103" s="53"/>
      <c r="E103" s="53"/>
      <c r="F103" s="53"/>
      <c r="G103" s="53" t="s">
        <v>81</v>
      </c>
      <c r="H103" s="53"/>
      <c r="I103" s="53"/>
      <c r="J103" s="53"/>
      <c r="K103" s="53"/>
      <c r="L103" s="53"/>
      <c r="M103" s="53"/>
      <c r="N103" s="56"/>
    </row>
    <row r="104" spans="2:14">
      <c r="B104" s="55"/>
      <c r="C104" s="53"/>
      <c r="D104" s="53"/>
      <c r="E104" s="53"/>
      <c r="F104" s="53"/>
      <c r="G104" s="204" t="s">
        <v>82</v>
      </c>
      <c r="H104" s="204"/>
      <c r="I104" s="204"/>
      <c r="J104" s="204"/>
      <c r="K104" s="53"/>
      <c r="L104" s="53"/>
      <c r="M104" s="53"/>
      <c r="N104" s="56"/>
    </row>
    <row r="105" spans="2:14">
      <c r="B105" s="55"/>
      <c r="C105" s="53"/>
      <c r="D105" s="53"/>
      <c r="E105" s="53"/>
      <c r="F105" s="53"/>
      <c r="G105" s="205" t="s">
        <v>87</v>
      </c>
      <c r="H105" s="205"/>
      <c r="I105" s="205"/>
      <c r="J105" s="205"/>
      <c r="K105" s="53"/>
      <c r="L105" s="53"/>
      <c r="M105" s="53"/>
      <c r="N105" s="56"/>
    </row>
    <row r="106" spans="2:14">
      <c r="B106" s="206"/>
      <c r="C106" s="71"/>
      <c r="D106" s="71"/>
      <c r="E106" s="71"/>
      <c r="F106" s="71"/>
      <c r="G106" s="198" t="s">
        <v>84</v>
      </c>
      <c r="H106" s="53"/>
      <c r="I106" s="53"/>
      <c r="J106" s="53"/>
      <c r="K106" s="71"/>
      <c r="L106" s="71"/>
      <c r="M106" s="71"/>
      <c r="N106" s="72"/>
    </row>
    <row r="107" spans="2:14">
      <c r="B107" s="207" t="s">
        <v>88</v>
      </c>
      <c r="C107" s="208"/>
      <c r="D107" s="208"/>
      <c r="E107" s="53"/>
      <c r="F107" s="53"/>
      <c r="G107" s="53"/>
      <c r="H107" s="53"/>
      <c r="I107" s="53"/>
      <c r="J107" s="711"/>
      <c r="K107" s="711"/>
      <c r="L107" s="711"/>
      <c r="M107" s="711"/>
      <c r="N107" s="712"/>
    </row>
    <row r="108" spans="2:14">
      <c r="B108" s="207" t="s">
        <v>89</v>
      </c>
      <c r="C108" s="208"/>
      <c r="D108" s="208"/>
      <c r="E108" s="53"/>
      <c r="F108" s="53"/>
      <c r="G108" s="53"/>
      <c r="H108" s="53"/>
      <c r="I108" s="53"/>
      <c r="J108" s="711"/>
      <c r="K108" s="711"/>
      <c r="L108" s="711"/>
      <c r="M108" s="711"/>
      <c r="N108" s="712"/>
    </row>
    <row r="109" spans="2:14" ht="15.75" thickBot="1">
      <c r="B109" s="715"/>
      <c r="C109" s="716"/>
      <c r="D109" s="716"/>
      <c r="E109" s="209"/>
      <c r="F109" s="209"/>
      <c r="G109" s="209"/>
      <c r="H109" s="209"/>
      <c r="I109" s="209"/>
      <c r="J109" s="713"/>
      <c r="K109" s="713"/>
      <c r="L109" s="713"/>
      <c r="M109" s="713"/>
      <c r="N109" s="714"/>
    </row>
    <row r="110" spans="2:14">
      <c r="B110" s="53"/>
      <c r="C110" s="53"/>
      <c r="D110" s="53"/>
      <c r="E110" s="53"/>
      <c r="F110" s="53"/>
      <c r="G110" s="53"/>
      <c r="H110" s="53"/>
      <c r="I110" s="53"/>
      <c r="J110" s="53"/>
      <c r="K110" s="53"/>
      <c r="L110" s="53"/>
      <c r="M110" s="53"/>
      <c r="N110" s="53"/>
    </row>
  </sheetData>
  <mergeCells count="64">
    <mergeCell ref="C5:J5"/>
    <mergeCell ref="C1:J1"/>
    <mergeCell ref="K1:K2"/>
    <mergeCell ref="L1:N2"/>
    <mergeCell ref="C2:J2"/>
    <mergeCell ref="C3:J3"/>
    <mergeCell ref="K3:K4"/>
    <mergeCell ref="L3:N4"/>
    <mergeCell ref="C4:J4"/>
    <mergeCell ref="B35:H35"/>
    <mergeCell ref="I35:J35"/>
    <mergeCell ref="L35:M35"/>
    <mergeCell ref="K5:K7"/>
    <mergeCell ref="L5:L7"/>
    <mergeCell ref="M5:M7"/>
    <mergeCell ref="L12:N12"/>
    <mergeCell ref="B29:N29"/>
    <mergeCell ref="C30:I30"/>
    <mergeCell ref="L30:M30"/>
    <mergeCell ref="C31:K31"/>
    <mergeCell ref="N5:N7"/>
    <mergeCell ref="C7:J7"/>
    <mergeCell ref="D11:E11"/>
    <mergeCell ref="H11:I11"/>
    <mergeCell ref="B1:B7"/>
    <mergeCell ref="B56:M56"/>
    <mergeCell ref="B36:H36"/>
    <mergeCell ref="B37:H37"/>
    <mergeCell ref="B38:H38"/>
    <mergeCell ref="B39:H39"/>
    <mergeCell ref="B41:D41"/>
    <mergeCell ref="B42:H42"/>
    <mergeCell ref="I42:J42"/>
    <mergeCell ref="L42:M42"/>
    <mergeCell ref="B43:M43"/>
    <mergeCell ref="B47:I47"/>
    <mergeCell ref="L47:M47"/>
    <mergeCell ref="E49:I49"/>
    <mergeCell ref="B78:M78"/>
    <mergeCell ref="L60:M60"/>
    <mergeCell ref="L61:M61"/>
    <mergeCell ref="L62:M62"/>
    <mergeCell ref="L63:M63"/>
    <mergeCell ref="L64:M64"/>
    <mergeCell ref="L66:M66"/>
    <mergeCell ref="B67:M67"/>
    <mergeCell ref="B71:H71"/>
    <mergeCell ref="L71:M71"/>
    <mergeCell ref="B77:H77"/>
    <mergeCell ref="L77:M77"/>
    <mergeCell ref="D61:G61"/>
    <mergeCell ref="J107:N109"/>
    <mergeCell ref="B109:D109"/>
    <mergeCell ref="B80:M80"/>
    <mergeCell ref="B84:H84"/>
    <mergeCell ref="L84:M84"/>
    <mergeCell ref="B85:H85"/>
    <mergeCell ref="L85:M85"/>
    <mergeCell ref="L86:M86"/>
    <mergeCell ref="L87:M87"/>
    <mergeCell ref="B88:M88"/>
    <mergeCell ref="B90:M90"/>
    <mergeCell ref="B100:N100"/>
    <mergeCell ref="B101:N10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6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6737" r:id="rId4"/>
      </mc:Fallback>
    </mc:AlternateContent>
  </oleObjec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E62" zoomScale="70" zoomScaleNormal="70" workbookViewId="0">
      <selection activeCell="N90" sqref="N90"/>
    </sheetView>
  </sheetViews>
  <sheetFormatPr baseColWidth="10" defaultRowHeight="15"/>
  <cols>
    <col min="1" max="1" width="10.42578125" style="19" bestFit="1" customWidth="1"/>
    <col min="2" max="2" width="17" style="19" customWidth="1"/>
    <col min="3" max="5" width="11.42578125" style="19"/>
    <col min="6" max="6" width="14.42578125" style="19" customWidth="1"/>
    <col min="7" max="8" width="11.42578125" style="19"/>
    <col min="9" max="9" width="13.140625" style="19" bestFit="1" customWidth="1"/>
    <col min="10" max="10" width="15.5703125" style="19" customWidth="1"/>
    <col min="11" max="11" width="17.5703125" style="19" bestFit="1" customWidth="1"/>
    <col min="12" max="12" width="11.42578125" style="19"/>
    <col min="13" max="13" width="12" style="19" bestFit="1" customWidth="1"/>
    <col min="14" max="14" width="17.42578125" style="19" customWidth="1"/>
    <col min="15" max="15" width="12" style="19" bestFit="1" customWidth="1"/>
    <col min="16" max="16384" width="11.42578125" style="19"/>
  </cols>
  <sheetData>
    <row r="1" spans="2:14" ht="19.5" customHeight="1">
      <c r="B1" s="605"/>
      <c r="C1" s="608"/>
      <c r="D1" s="609"/>
      <c r="E1" s="609"/>
      <c r="F1" s="609"/>
      <c r="G1" s="609"/>
      <c r="H1" s="609"/>
      <c r="I1" s="609"/>
      <c r="J1" s="610"/>
      <c r="K1" s="611" t="s">
        <v>15</v>
      </c>
      <c r="L1" s="585" t="s">
        <v>293</v>
      </c>
      <c r="M1" s="586"/>
      <c r="N1" s="587"/>
    </row>
    <row r="2" spans="2:14" ht="22.5" customHeight="1">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117</v>
      </c>
      <c r="C31" s="212" t="s">
        <v>118</v>
      </c>
      <c r="D31" s="213"/>
      <c r="E31" s="213"/>
      <c r="F31" s="213"/>
      <c r="G31" s="213"/>
      <c r="H31" s="213"/>
      <c r="I31" s="213"/>
      <c r="J31" s="213"/>
      <c r="K31" s="368"/>
      <c r="L31" s="321" t="s">
        <v>119</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120</v>
      </c>
      <c r="B36" s="621" t="str">
        <f>VLOOKUP(A36,[52]EQUIPOS!A6:D154,3,FALSE)</f>
        <v>Cizalla manual de 90 cm.</v>
      </c>
      <c r="C36" s="622"/>
      <c r="D36" s="622"/>
      <c r="E36" s="622"/>
      <c r="F36" s="622"/>
      <c r="G36" s="622"/>
      <c r="H36" s="623"/>
      <c r="I36" s="304"/>
      <c r="J36" s="307"/>
      <c r="K36" s="319">
        <f>VLOOKUP(A36,[52]EQUIPOS!A6:D163,4,FALSE)</f>
        <v>656.84357468410667</v>
      </c>
      <c r="L36" s="318"/>
      <c r="M36" s="471">
        <v>37.5</v>
      </c>
      <c r="N36" s="316">
        <f>K36/M36</f>
        <v>17.515828658242846</v>
      </c>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0.02</v>
      </c>
      <c r="N41" s="310">
        <f>N78*M41</f>
        <v>13.647764499999999</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31.163593158242847</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121</v>
      </c>
      <c r="B48" s="136" t="str">
        <f>VLOOKUP(A48,[52]MATERIALES!A5:D373,3,FALSE)</f>
        <v>Acero PDR-60</v>
      </c>
      <c r="C48" s="308"/>
      <c r="D48" s="308"/>
      <c r="E48" s="308"/>
      <c r="F48" s="308"/>
      <c r="G48" s="308"/>
      <c r="H48" s="308"/>
      <c r="I48" s="307"/>
      <c r="J48" s="306" t="str">
        <f>VLOOKUP(A48,[52]MATERIALES!A4:D640,2,FALSE)</f>
        <v>kg</v>
      </c>
      <c r="K48" s="305">
        <v>1.05</v>
      </c>
      <c r="L48" s="304"/>
      <c r="M48" s="367">
        <f>VLOOKUP(A48,[52]MATERIALES!A5:D396,4,FALSE)</f>
        <v>3595.2</v>
      </c>
      <c r="N48" s="316">
        <f>K48*M48</f>
        <v>3774.96</v>
      </c>
    </row>
    <row r="49" spans="1:14">
      <c r="A49" s="135" t="s">
        <v>122</v>
      </c>
      <c r="B49" s="136" t="str">
        <f>VLOOKUP(A49,[52]MATERIALES!A6:D373,3,FALSE)</f>
        <v>Alambre Negro Para Amarre</v>
      </c>
      <c r="C49" s="375"/>
      <c r="D49" s="375"/>
      <c r="E49" s="375"/>
      <c r="F49" s="375"/>
      <c r="G49" s="375"/>
      <c r="H49" s="375"/>
      <c r="I49" s="375"/>
      <c r="J49" s="480" t="str">
        <f>VLOOKUP(A49,[52]MATERIALES!A5:D641,2,FALSE)</f>
        <v>kg</v>
      </c>
      <c r="K49" s="376">
        <v>0.03</v>
      </c>
      <c r="L49" s="369"/>
      <c r="M49" s="367">
        <f>VLOOKUP(A49,[52]MATERIALES!A6:D397,4,FALSE)</f>
        <v>4326</v>
      </c>
      <c r="N49" s="316">
        <f>K49*M49</f>
        <v>129.78</v>
      </c>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c r="A54" s="135"/>
      <c r="B54" s="136"/>
      <c r="C54" s="375"/>
      <c r="D54" s="375"/>
      <c r="E54" s="375"/>
      <c r="F54" s="375"/>
      <c r="G54" s="375"/>
      <c r="H54" s="375"/>
      <c r="I54" s="375"/>
      <c r="J54" s="480"/>
      <c r="K54" s="376"/>
      <c r="L54" s="369"/>
      <c r="M54" s="367"/>
      <c r="N54" s="316"/>
    </row>
    <row r="55" spans="1:14" ht="15.75" thickBot="1">
      <c r="B55" s="136"/>
      <c r="C55" s="464"/>
      <c r="D55" s="464"/>
      <c r="E55" s="464"/>
      <c r="F55" s="464"/>
      <c r="G55" s="464"/>
      <c r="H55" s="464"/>
      <c r="I55" s="464"/>
      <c r="J55" s="465"/>
      <c r="K55" s="146"/>
      <c r="L55" s="147"/>
      <c r="M55" s="367"/>
      <c r="N55" s="316"/>
    </row>
    <row r="56" spans="1:14" ht="15.75" thickBot="1">
      <c r="B56" s="657" t="s">
        <v>49</v>
      </c>
      <c r="C56" s="658"/>
      <c r="D56" s="658"/>
      <c r="E56" s="658"/>
      <c r="F56" s="658"/>
      <c r="G56" s="658"/>
      <c r="H56" s="658"/>
      <c r="I56" s="658"/>
      <c r="J56" s="658"/>
      <c r="K56" s="658"/>
      <c r="L56" s="658"/>
      <c r="M56" s="659"/>
      <c r="N56" s="364">
        <f>SUM(N48:N55)</f>
        <v>3904.7400000000002</v>
      </c>
    </row>
    <row r="57" spans="1:14">
      <c r="B57" s="148"/>
      <c r="C57" s="126"/>
      <c r="D57" s="126"/>
      <c r="E57" s="126"/>
      <c r="F57" s="126"/>
      <c r="G57" s="126"/>
      <c r="H57" s="126"/>
      <c r="I57" s="126"/>
      <c r="J57" s="126"/>
      <c r="K57" s="126"/>
      <c r="L57" s="126"/>
      <c r="M57" s="126"/>
      <c r="N57" s="127"/>
    </row>
    <row r="58" spans="1:14">
      <c r="B58" s="128" t="s">
        <v>56</v>
      </c>
      <c r="C58" s="129"/>
      <c r="D58" s="129"/>
      <c r="E58" s="129"/>
      <c r="F58" s="129"/>
      <c r="G58" s="129"/>
      <c r="H58" s="129"/>
      <c r="I58" s="129"/>
      <c r="J58" s="129"/>
      <c r="K58" s="129"/>
      <c r="L58" s="129"/>
      <c r="M58" s="129"/>
      <c r="N58" s="130"/>
    </row>
    <row r="59" spans="1:14" ht="15.75" thickBot="1">
      <c r="B59" s="149"/>
      <c r="C59" s="89"/>
      <c r="D59" s="89"/>
      <c r="E59" s="89"/>
      <c r="F59" s="89"/>
      <c r="G59" s="89"/>
      <c r="H59" s="89"/>
      <c r="I59" s="89"/>
      <c r="J59" s="89"/>
      <c r="K59" s="89"/>
      <c r="L59" s="89"/>
      <c r="M59" s="89"/>
      <c r="N59" s="91"/>
    </row>
    <row r="60" spans="1:14" ht="25.5">
      <c r="B60" s="455" t="s">
        <v>57</v>
      </c>
      <c r="C60" s="456"/>
      <c r="D60" s="456"/>
      <c r="E60" s="456"/>
      <c r="F60" s="456"/>
      <c r="G60" s="456"/>
      <c r="H60" s="152" t="s">
        <v>8</v>
      </c>
      <c r="I60" s="153" t="s">
        <v>58</v>
      </c>
      <c r="J60" s="154" t="s">
        <v>59</v>
      </c>
      <c r="K60" s="152" t="s">
        <v>60</v>
      </c>
      <c r="L60" s="666" t="s">
        <v>61</v>
      </c>
      <c r="M60" s="667"/>
      <c r="N60" s="155" t="s">
        <v>45</v>
      </c>
    </row>
    <row r="61" spans="1:14">
      <c r="A61" s="19" t="s">
        <v>123</v>
      </c>
      <c r="B61" s="5" t="str">
        <f>VLOOKUP(A61,[52]TRANSPORTE!A3:D117,3,FALSE)</f>
        <v>Transporte de acero</v>
      </c>
      <c r="C61" s="461"/>
      <c r="D61" s="461"/>
      <c r="E61" s="461"/>
      <c r="F61" s="461"/>
      <c r="G61" s="461"/>
      <c r="H61" s="480" t="s">
        <v>124</v>
      </c>
      <c r="I61" s="292">
        <v>1.05</v>
      </c>
      <c r="J61" s="300">
        <v>1</v>
      </c>
      <c r="K61" s="292">
        <f>I61*J61</f>
        <v>1.05</v>
      </c>
      <c r="L61" s="668">
        <f>VLOOKUP(A61,[52]TRANSPORTE!A3:D117,4,FALSE)</f>
        <v>0.42420225740547401</v>
      </c>
      <c r="M61" s="669"/>
      <c r="N61" s="299">
        <f>K61*L61</f>
        <v>0.44541237027574776</v>
      </c>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0"/>
      <c r="I64" s="292"/>
      <c r="J64" s="300"/>
      <c r="K64" s="292"/>
      <c r="L64" s="668"/>
      <c r="M64" s="669"/>
      <c r="N64" s="299"/>
    </row>
    <row r="65" spans="1:15">
      <c r="B65" s="5"/>
      <c r="C65" s="483"/>
      <c r="D65" s="483"/>
      <c r="E65" s="483"/>
      <c r="F65" s="483"/>
      <c r="G65" s="483"/>
      <c r="H65" s="484"/>
      <c r="I65" s="292"/>
      <c r="J65" s="292"/>
      <c r="K65" s="292"/>
      <c r="L65" s="485"/>
      <c r="M65" s="486"/>
      <c r="N65" s="298"/>
    </row>
    <row r="66" spans="1:15" ht="15.75" thickBot="1">
      <c r="B66" s="463"/>
      <c r="C66" s="464"/>
      <c r="D66" s="464"/>
      <c r="E66" s="464"/>
      <c r="F66" s="464"/>
      <c r="G66" s="464"/>
      <c r="H66" s="166"/>
      <c r="I66" s="146"/>
      <c r="J66" s="146"/>
      <c r="K66" s="146"/>
      <c r="L66" s="670"/>
      <c r="M66" s="671"/>
      <c r="N66" s="230"/>
    </row>
    <row r="67" spans="1:15" ht="15.75" thickBot="1">
      <c r="B67" s="672" t="s">
        <v>49</v>
      </c>
      <c r="C67" s="660"/>
      <c r="D67" s="660"/>
      <c r="E67" s="660"/>
      <c r="F67" s="660"/>
      <c r="G67" s="660"/>
      <c r="H67" s="660"/>
      <c r="I67" s="660"/>
      <c r="J67" s="660"/>
      <c r="K67" s="660"/>
      <c r="L67" s="660"/>
      <c r="M67" s="661"/>
      <c r="N67" s="168">
        <f>N61+N62+N63+N64+N65</f>
        <v>0.44541237027574776</v>
      </c>
    </row>
    <row r="68" spans="1:15">
      <c r="B68" s="148"/>
      <c r="C68" s="126"/>
      <c r="D68" s="126"/>
      <c r="E68" s="126"/>
      <c r="F68" s="126"/>
      <c r="G68" s="126"/>
      <c r="H68" s="126"/>
      <c r="I68" s="126"/>
      <c r="J68" s="126"/>
      <c r="K68" s="126"/>
      <c r="L68" s="126"/>
      <c r="M68" s="126"/>
      <c r="N68" s="127"/>
    </row>
    <row r="69" spans="1:15">
      <c r="B69" s="128" t="s">
        <v>64</v>
      </c>
      <c r="C69" s="129"/>
      <c r="D69" s="129"/>
      <c r="E69" s="129"/>
      <c r="F69" s="129"/>
      <c r="G69" s="129"/>
      <c r="H69" s="129"/>
      <c r="I69" s="129"/>
      <c r="J69" s="129"/>
      <c r="K69" s="129"/>
      <c r="L69" s="129"/>
      <c r="M69" s="129"/>
      <c r="N69" s="130"/>
    </row>
    <row r="70" spans="1:15" ht="15.75" thickBot="1">
      <c r="B70" s="149"/>
      <c r="C70" s="89"/>
      <c r="D70" s="89"/>
      <c r="E70" s="89"/>
      <c r="F70" s="89"/>
      <c r="G70" s="89"/>
      <c r="H70" s="89"/>
      <c r="I70" s="89"/>
      <c r="J70" s="89"/>
      <c r="K70" s="89"/>
      <c r="L70" s="89"/>
      <c r="M70" s="89"/>
      <c r="N70" s="91"/>
    </row>
    <row r="71" spans="1:15" ht="25.5">
      <c r="B71" s="673" t="s">
        <v>65</v>
      </c>
      <c r="C71" s="674"/>
      <c r="D71" s="674"/>
      <c r="E71" s="674"/>
      <c r="F71" s="674"/>
      <c r="G71" s="674"/>
      <c r="H71" s="674"/>
      <c r="I71" s="152" t="s">
        <v>66</v>
      </c>
      <c r="J71" s="154" t="s">
        <v>67</v>
      </c>
      <c r="K71" s="153" t="s">
        <v>68</v>
      </c>
      <c r="L71" s="675" t="s">
        <v>44</v>
      </c>
      <c r="M71" s="676"/>
      <c r="N71" s="169" t="s">
        <v>45</v>
      </c>
    </row>
    <row r="72" spans="1:15">
      <c r="A72" s="170" t="s">
        <v>125</v>
      </c>
      <c r="B72" s="482" t="str">
        <f>VLOOKUP(A72,'[52]MANO DE OBRA'!A8:D68,3,FALSE)</f>
        <v xml:space="preserve">Obrero </v>
      </c>
      <c r="C72" s="483"/>
      <c r="D72" s="483"/>
      <c r="E72" s="483"/>
      <c r="F72" s="483"/>
      <c r="G72" s="483"/>
      <c r="H72" s="483"/>
      <c r="I72" s="296">
        <f>K72/J72*100</f>
        <v>24590.566666666666</v>
      </c>
      <c r="J72" s="295">
        <v>185</v>
      </c>
      <c r="K72" s="294">
        <f>VLOOKUP(A72,'[52]MANO DE OBRA'!A8:D99,4,FALSE)</f>
        <v>45492.548333333332</v>
      </c>
      <c r="L72" s="174"/>
      <c r="M72" s="432">
        <v>200</v>
      </c>
      <c r="N72" s="365">
        <f>K72/M72</f>
        <v>227.46274166666666</v>
      </c>
      <c r="O72" s="176"/>
    </row>
    <row r="73" spans="1:15">
      <c r="A73" s="170" t="s">
        <v>93</v>
      </c>
      <c r="B73" s="482" t="str">
        <f>VLOOKUP(A73,'[52]MANO DE OBRA'!A8:D69,3,FALSE)</f>
        <v>Oficial</v>
      </c>
      <c r="C73" s="483"/>
      <c r="D73" s="483"/>
      <c r="E73" s="483"/>
      <c r="F73" s="483"/>
      <c r="G73" s="483"/>
      <c r="H73" s="483"/>
      <c r="I73" s="296">
        <f>K73/J73*100</f>
        <v>49181.133333333331</v>
      </c>
      <c r="J73" s="295">
        <v>185</v>
      </c>
      <c r="K73" s="294">
        <f>VLOOKUP(A73,'[52]MANO DE OBRA'!A8:D100,4,FALSE)</f>
        <v>90985.096666666665</v>
      </c>
      <c r="L73" s="174"/>
      <c r="M73" s="432">
        <v>200</v>
      </c>
      <c r="N73" s="365">
        <f>K73/M73</f>
        <v>454.92548333333332</v>
      </c>
    </row>
    <row r="74" spans="1:15">
      <c r="B74" s="482"/>
      <c r="C74" s="483"/>
      <c r="D74" s="483"/>
      <c r="E74" s="483"/>
      <c r="F74" s="483"/>
      <c r="G74" s="483"/>
      <c r="H74" s="483"/>
      <c r="I74" s="296"/>
      <c r="J74" s="295"/>
      <c r="K74" s="294"/>
      <c r="L74" s="174"/>
      <c r="M74" s="433"/>
      <c r="N74" s="365"/>
    </row>
    <row r="75" spans="1:15">
      <c r="B75" s="482"/>
      <c r="C75" s="483"/>
      <c r="D75" s="483"/>
      <c r="E75" s="483"/>
      <c r="F75" s="483"/>
      <c r="G75" s="483"/>
      <c r="H75" s="483"/>
      <c r="I75" s="292"/>
      <c r="J75" s="291"/>
      <c r="K75" s="290"/>
      <c r="L75" s="462"/>
      <c r="M75" s="289"/>
      <c r="N75" s="288"/>
    </row>
    <row r="76" spans="1:15">
      <c r="B76" s="482"/>
      <c r="C76" s="483"/>
      <c r="D76" s="483"/>
      <c r="E76" s="483"/>
      <c r="F76" s="483"/>
      <c r="G76" s="483"/>
      <c r="H76" s="483"/>
      <c r="I76" s="292"/>
      <c r="J76" s="291"/>
      <c r="K76" s="290"/>
      <c r="L76" s="462"/>
      <c r="M76" s="289"/>
      <c r="N76" s="288"/>
    </row>
    <row r="77" spans="1:15" ht="15.75" thickBot="1">
      <c r="B77" s="677"/>
      <c r="C77" s="678"/>
      <c r="D77" s="678"/>
      <c r="E77" s="678"/>
      <c r="F77" s="678"/>
      <c r="G77" s="678"/>
      <c r="H77" s="678"/>
      <c r="I77" s="146"/>
      <c r="J77" s="146"/>
      <c r="K77" s="146"/>
      <c r="L77" s="679"/>
      <c r="M77" s="679"/>
      <c r="N77" s="224"/>
    </row>
    <row r="78" spans="1:15" ht="15.75" thickBot="1">
      <c r="B78" s="672" t="s">
        <v>49</v>
      </c>
      <c r="C78" s="660"/>
      <c r="D78" s="660"/>
      <c r="E78" s="660"/>
      <c r="F78" s="660"/>
      <c r="G78" s="660"/>
      <c r="H78" s="660"/>
      <c r="I78" s="660"/>
      <c r="J78" s="660"/>
      <c r="K78" s="660"/>
      <c r="L78" s="660"/>
      <c r="M78" s="661"/>
      <c r="N78" s="363">
        <f>SUM(N72:N77)</f>
        <v>682.38822499999992</v>
      </c>
    </row>
    <row r="79" spans="1:15" ht="15.75" thickBot="1">
      <c r="B79" s="148"/>
      <c r="C79" s="126"/>
      <c r="D79" s="126"/>
      <c r="E79" s="126"/>
      <c r="F79" s="126"/>
      <c r="G79" s="126"/>
      <c r="H79" s="126"/>
      <c r="I79" s="126"/>
      <c r="J79" s="126"/>
      <c r="K79" s="126"/>
      <c r="L79" s="126"/>
      <c r="M79" s="126"/>
      <c r="N79" s="127"/>
    </row>
    <row r="80" spans="1:15" ht="15.75" thickBot="1">
      <c r="B80" s="657" t="s">
        <v>71</v>
      </c>
      <c r="C80" s="658"/>
      <c r="D80" s="658"/>
      <c r="E80" s="658"/>
      <c r="F80" s="658"/>
      <c r="G80" s="658"/>
      <c r="H80" s="658"/>
      <c r="I80" s="658"/>
      <c r="J80" s="658"/>
      <c r="K80" s="658"/>
      <c r="L80" s="658"/>
      <c r="M80" s="659"/>
      <c r="N80" s="180">
        <f>N43+N56+N67+N78</f>
        <v>4618.7372305285189</v>
      </c>
    </row>
    <row r="81" spans="1:14">
      <c r="B81" s="148"/>
      <c r="C81" s="126"/>
      <c r="D81" s="126"/>
      <c r="E81" s="126"/>
      <c r="F81" s="126"/>
      <c r="G81" s="126"/>
      <c r="H81" s="126"/>
      <c r="I81" s="126"/>
      <c r="J81" s="126"/>
      <c r="K81" s="126"/>
      <c r="L81" s="126"/>
      <c r="M81" s="126"/>
      <c r="N81" s="127"/>
    </row>
    <row r="82" spans="1:14">
      <c r="B82" s="128" t="s">
        <v>72</v>
      </c>
      <c r="C82" s="129"/>
      <c r="D82" s="129"/>
      <c r="E82" s="129"/>
      <c r="F82" s="129"/>
      <c r="G82" s="129"/>
      <c r="H82" s="129"/>
      <c r="I82" s="129"/>
      <c r="J82" s="129"/>
      <c r="K82" s="129"/>
      <c r="L82" s="129"/>
      <c r="M82" s="129"/>
      <c r="N82" s="130"/>
    </row>
    <row r="83" spans="1:14" ht="15.75" thickBot="1">
      <c r="B83" s="149"/>
      <c r="C83" s="89"/>
      <c r="D83" s="89"/>
      <c r="E83" s="89"/>
      <c r="F83" s="89"/>
      <c r="G83" s="89"/>
      <c r="H83" s="89"/>
      <c r="I83" s="89"/>
      <c r="J83" s="89"/>
      <c r="K83" s="89"/>
      <c r="L83" s="89"/>
      <c r="M83" s="89"/>
      <c r="N83" s="91"/>
    </row>
    <row r="84" spans="1:14">
      <c r="B84" s="642" t="s">
        <v>73</v>
      </c>
      <c r="C84" s="643"/>
      <c r="D84" s="643"/>
      <c r="E84" s="643"/>
      <c r="F84" s="643"/>
      <c r="G84" s="643"/>
      <c r="H84" s="643"/>
      <c r="I84" s="456"/>
      <c r="J84" s="457"/>
      <c r="K84" s="286" t="s">
        <v>74</v>
      </c>
      <c r="L84" s="684" t="s">
        <v>75</v>
      </c>
      <c r="M84" s="685"/>
      <c r="N84" s="285"/>
    </row>
    <row r="85" spans="1:14">
      <c r="B85" s="686" t="s">
        <v>76</v>
      </c>
      <c r="C85" s="687"/>
      <c r="D85" s="687"/>
      <c r="E85" s="687"/>
      <c r="F85" s="687"/>
      <c r="G85" s="687"/>
      <c r="H85" s="687"/>
      <c r="I85" s="429"/>
      <c r="J85" s="186"/>
      <c r="K85" s="284">
        <v>0.2</v>
      </c>
      <c r="L85" s="688">
        <f>N80*K85</f>
        <v>923.74744610570383</v>
      </c>
      <c r="M85" s="689"/>
      <c r="N85" s="430"/>
    </row>
    <row r="86" spans="1:14">
      <c r="B86" s="188" t="s">
        <v>77</v>
      </c>
      <c r="C86" s="189"/>
      <c r="D86" s="189"/>
      <c r="E86" s="189"/>
      <c r="F86" s="189"/>
      <c r="G86" s="189"/>
      <c r="H86" s="189"/>
      <c r="I86" s="429"/>
      <c r="J86" s="186"/>
      <c r="K86" s="284">
        <v>0.05</v>
      </c>
      <c r="L86" s="688">
        <f>N80*K86</f>
        <v>230.93686152642596</v>
      </c>
      <c r="M86" s="689"/>
      <c r="N86" s="430"/>
    </row>
    <row r="87" spans="1:14" ht="15.75" thickBot="1">
      <c r="B87" s="190" t="s">
        <v>78</v>
      </c>
      <c r="C87" s="191"/>
      <c r="D87" s="191"/>
      <c r="E87" s="191"/>
      <c r="F87" s="191"/>
      <c r="G87" s="191"/>
      <c r="H87" s="191"/>
      <c r="I87" s="431"/>
      <c r="J87" s="193"/>
      <c r="K87" s="283">
        <v>0.05</v>
      </c>
      <c r="L87" s="690">
        <f>N80*K87</f>
        <v>230.93686152642596</v>
      </c>
      <c r="M87" s="691"/>
      <c r="N87" s="430"/>
    </row>
    <row r="88" spans="1:14" ht="15.75" thickBot="1">
      <c r="B88" s="657" t="s">
        <v>49</v>
      </c>
      <c r="C88" s="658"/>
      <c r="D88" s="658"/>
      <c r="E88" s="658"/>
      <c r="F88" s="658"/>
      <c r="G88" s="658"/>
      <c r="H88" s="658"/>
      <c r="I88" s="658"/>
      <c r="J88" s="658"/>
      <c r="K88" s="658"/>
      <c r="L88" s="658"/>
      <c r="M88" s="659"/>
      <c r="N88" s="194">
        <f>L85+L86+L87</f>
        <v>1385.6211691585556</v>
      </c>
    </row>
    <row r="89" spans="1:14" ht="15.75" thickBot="1">
      <c r="B89" s="148"/>
      <c r="C89" s="126"/>
      <c r="D89" s="126"/>
      <c r="E89" s="126"/>
      <c r="F89" s="126"/>
      <c r="G89" s="126"/>
      <c r="H89" s="126"/>
      <c r="I89" s="126"/>
      <c r="J89" s="126"/>
      <c r="K89" s="126"/>
      <c r="L89" s="126"/>
      <c r="M89" s="126"/>
      <c r="N89" s="127"/>
    </row>
    <row r="90" spans="1:14" ht="15.75" thickBot="1">
      <c r="A90" s="19" t="s">
        <v>79</v>
      </c>
      <c r="B90" s="657" t="s">
        <v>80</v>
      </c>
      <c r="C90" s="658"/>
      <c r="D90" s="658"/>
      <c r="E90" s="658"/>
      <c r="F90" s="658"/>
      <c r="G90" s="658"/>
      <c r="H90" s="658"/>
      <c r="I90" s="658"/>
      <c r="J90" s="658"/>
      <c r="K90" s="658"/>
      <c r="L90" s="658"/>
      <c r="M90" s="659"/>
      <c r="N90" s="195">
        <f>ROUND(N80+N88,0)</f>
        <v>6004</v>
      </c>
    </row>
    <row r="91" spans="1:14">
      <c r="B91" s="382"/>
      <c r="C91" s="383"/>
      <c r="D91" s="383"/>
      <c r="E91" s="383"/>
      <c r="F91" s="383"/>
      <c r="G91" s="383"/>
      <c r="H91" s="383"/>
      <c r="I91" s="383"/>
      <c r="J91" s="383"/>
      <c r="K91" s="383"/>
      <c r="L91" s="383"/>
      <c r="M91" s="383"/>
      <c r="N91" s="384"/>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6"/>
      <c r="F94" s="386"/>
      <c r="G94" s="386"/>
      <c r="H94" s="386"/>
      <c r="I94" s="386"/>
      <c r="J94" s="386"/>
      <c r="K94" s="386"/>
      <c r="L94" s="386"/>
      <c r="M94" s="386"/>
      <c r="N94" s="387"/>
    </row>
    <row r="95" spans="1:14">
      <c r="B95" s="385"/>
      <c r="C95" s="386"/>
      <c r="D95" s="386"/>
      <c r="E95" s="388" t="s">
        <v>81</v>
      </c>
      <c r="F95" s="388"/>
      <c r="G95" s="388"/>
      <c r="H95" s="388"/>
      <c r="I95" s="388"/>
      <c r="J95" s="388"/>
      <c r="K95" s="386"/>
      <c r="L95" s="386"/>
      <c r="M95" s="386"/>
      <c r="N95" s="387"/>
    </row>
    <row r="96" spans="1:14">
      <c r="B96" s="385"/>
      <c r="C96" s="386"/>
      <c r="D96" s="386"/>
      <c r="E96" s="386" t="s">
        <v>82</v>
      </c>
      <c r="F96" s="386"/>
      <c r="G96" s="386"/>
      <c r="H96" s="386"/>
      <c r="I96" s="386"/>
      <c r="J96" s="386"/>
      <c r="K96" s="386"/>
      <c r="L96" s="386"/>
      <c r="M96" s="386"/>
      <c r="N96" s="387"/>
    </row>
    <row r="97" spans="2:14">
      <c r="B97" s="385"/>
      <c r="C97" s="386"/>
      <c r="D97" s="386"/>
      <c r="E97" s="386" t="s">
        <v>83</v>
      </c>
      <c r="F97" s="386"/>
      <c r="G97" s="386"/>
      <c r="H97" s="386"/>
      <c r="I97" s="386"/>
      <c r="J97" s="386"/>
      <c r="K97" s="386"/>
      <c r="L97" s="386"/>
      <c r="M97" s="386"/>
      <c r="N97" s="387"/>
    </row>
    <row r="98" spans="2:14">
      <c r="B98" s="385"/>
      <c r="C98" s="386"/>
      <c r="D98" s="386"/>
      <c r="E98" s="386" t="s">
        <v>84</v>
      </c>
      <c r="F98" s="386"/>
      <c r="G98" s="386"/>
      <c r="H98" s="386"/>
      <c r="I98" s="386"/>
      <c r="J98" s="386"/>
      <c r="K98" s="386"/>
      <c r="L98" s="386"/>
      <c r="M98" s="386"/>
      <c r="N98" s="387"/>
    </row>
    <row r="99" spans="2:14" ht="15.75" thickBot="1">
      <c r="B99" s="385"/>
      <c r="C99" s="386"/>
      <c r="D99" s="386"/>
      <c r="E99" s="386"/>
      <c r="F99" s="386" t="s">
        <v>85</v>
      </c>
      <c r="G99" s="386"/>
      <c r="H99" s="386"/>
      <c r="I99" s="386"/>
      <c r="J99" s="386"/>
      <c r="K99" s="386"/>
      <c r="L99" s="386"/>
      <c r="M99" s="386"/>
      <c r="N99" s="387"/>
    </row>
    <row r="100" spans="2:14">
      <c r="B100" s="282" t="s">
        <v>274</v>
      </c>
      <c r="C100" s="281"/>
      <c r="D100" s="281"/>
      <c r="E100" s="281"/>
      <c r="F100" s="281"/>
      <c r="G100" s="281"/>
      <c r="H100" s="281"/>
      <c r="I100" s="281"/>
      <c r="J100" s="281"/>
      <c r="K100" s="281"/>
      <c r="L100" s="281"/>
      <c r="M100" s="281"/>
      <c r="N100" s="280"/>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c r="B103" s="389"/>
      <c r="C103" s="390"/>
      <c r="D103" s="390"/>
      <c r="E103" s="390"/>
      <c r="F103" s="390"/>
      <c r="G103" s="390"/>
      <c r="H103" s="390"/>
      <c r="I103" s="390"/>
      <c r="J103" s="390"/>
      <c r="K103" s="390"/>
      <c r="L103" s="390"/>
      <c r="M103" s="390"/>
      <c r="N103" s="391"/>
    </row>
    <row r="104" spans="2:14" ht="15.75" thickBot="1">
      <c r="B104" s="392"/>
      <c r="C104" s="393"/>
      <c r="D104" s="393"/>
      <c r="E104" s="393"/>
      <c r="F104" s="393"/>
      <c r="G104" s="393"/>
      <c r="H104" s="393"/>
      <c r="I104" s="393"/>
      <c r="J104" s="393"/>
      <c r="K104" s="393"/>
      <c r="L104" s="393"/>
      <c r="M104" s="393"/>
      <c r="N104" s="394"/>
    </row>
    <row r="105" spans="2:14">
      <c r="B105" s="395"/>
      <c r="C105" s="396"/>
      <c r="D105" s="396"/>
      <c r="E105" s="396"/>
      <c r="F105" s="396"/>
      <c r="G105" s="396"/>
      <c r="H105" s="396"/>
      <c r="I105" s="396"/>
      <c r="J105" s="396"/>
      <c r="K105" s="396"/>
      <c r="L105" s="396"/>
      <c r="M105" s="396"/>
      <c r="N105" s="397"/>
    </row>
    <row r="106" spans="2:14">
      <c r="B106" s="398" t="s">
        <v>273</v>
      </c>
      <c r="C106" s="399"/>
      <c r="D106" s="399"/>
      <c r="E106" s="399"/>
      <c r="F106" s="399"/>
      <c r="G106" s="399"/>
      <c r="H106" s="399"/>
      <c r="I106" s="399"/>
      <c r="J106" s="399"/>
      <c r="K106" s="399"/>
      <c r="L106" s="399"/>
      <c r="M106" s="399"/>
      <c r="N106" s="400"/>
    </row>
    <row r="107" spans="2:14" ht="15" customHeight="1">
      <c r="B107" s="700" t="s">
        <v>272</v>
      </c>
      <c r="C107" s="701"/>
      <c r="D107" s="701"/>
      <c r="E107" s="701"/>
      <c r="F107" s="701"/>
      <c r="G107" s="701"/>
      <c r="H107" s="701"/>
      <c r="I107" s="701"/>
      <c r="J107" s="701"/>
      <c r="K107" s="701"/>
      <c r="L107" s="701"/>
      <c r="M107" s="701"/>
      <c r="N107" s="702"/>
    </row>
    <row r="108" spans="2:14" ht="15" customHeight="1">
      <c r="B108" s="700"/>
      <c r="C108" s="701"/>
      <c r="D108" s="701"/>
      <c r="E108" s="701"/>
      <c r="F108" s="701"/>
      <c r="G108" s="701"/>
      <c r="H108" s="701"/>
      <c r="I108" s="701"/>
      <c r="J108" s="701"/>
      <c r="K108" s="701"/>
      <c r="L108" s="701"/>
      <c r="M108" s="701"/>
      <c r="N108" s="702"/>
    </row>
    <row r="109" spans="2:14" ht="30" customHeight="1">
      <c r="B109" s="703" t="s">
        <v>271</v>
      </c>
      <c r="C109" s="704"/>
      <c r="D109" s="704"/>
      <c r="E109" s="704"/>
      <c r="F109" s="704"/>
      <c r="G109" s="704"/>
      <c r="H109" s="704"/>
      <c r="I109" s="704"/>
      <c r="J109" s="704"/>
      <c r="K109" s="704"/>
      <c r="L109" s="704"/>
      <c r="M109" s="704"/>
      <c r="N109" s="705"/>
    </row>
    <row r="110" spans="2:14">
      <c r="B110" s="703"/>
      <c r="C110" s="704"/>
      <c r="D110" s="704"/>
      <c r="E110" s="704"/>
      <c r="F110" s="704"/>
      <c r="G110" s="704"/>
      <c r="H110" s="704"/>
      <c r="I110" s="704"/>
      <c r="J110" s="704"/>
      <c r="K110" s="704"/>
      <c r="L110" s="704"/>
      <c r="M110" s="704"/>
      <c r="N110" s="705"/>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477"/>
      <c r="C113" s="478"/>
      <c r="D113" s="478"/>
      <c r="E113" s="478"/>
      <c r="F113" s="478"/>
      <c r="G113" s="478"/>
      <c r="H113" s="478"/>
      <c r="I113" s="478"/>
      <c r="J113" s="478"/>
      <c r="K113" s="478"/>
      <c r="L113" s="478"/>
      <c r="M113" s="478"/>
      <c r="N113" s="479"/>
    </row>
    <row r="114" spans="2:14">
      <c r="B114" s="398"/>
      <c r="C114" s="399"/>
      <c r="D114" s="399"/>
      <c r="E114" s="399"/>
      <c r="F114" s="399"/>
      <c r="G114" s="399"/>
      <c r="H114" s="399"/>
      <c r="I114" s="399"/>
      <c r="J114" s="399"/>
      <c r="K114" s="399"/>
      <c r="L114" s="399"/>
      <c r="M114" s="399"/>
      <c r="N114" s="400"/>
    </row>
    <row r="115" spans="2:14">
      <c r="B115" s="385"/>
      <c r="C115" s="386"/>
      <c r="D115" s="386"/>
      <c r="E115" s="386" t="s">
        <v>81</v>
      </c>
      <c r="F115" s="388"/>
      <c r="G115" s="388"/>
      <c r="H115" s="386"/>
      <c r="I115" s="386"/>
      <c r="J115" s="386"/>
      <c r="K115" s="386"/>
      <c r="L115" s="386"/>
      <c r="M115" s="386"/>
      <c r="N115" s="387"/>
    </row>
    <row r="116" spans="2:14">
      <c r="B116" s="385"/>
      <c r="C116" s="386"/>
      <c r="D116" s="386"/>
      <c r="E116" s="401" t="s">
        <v>82</v>
      </c>
      <c r="F116" s="386"/>
      <c r="G116" s="386"/>
      <c r="H116" s="401"/>
      <c r="I116" s="401"/>
      <c r="J116" s="401"/>
      <c r="K116" s="386"/>
      <c r="L116" s="386"/>
      <c r="M116" s="386"/>
      <c r="N116" s="387"/>
    </row>
    <row r="117" spans="2:14">
      <c r="B117" s="385"/>
      <c r="C117" s="386"/>
      <c r="D117" s="386"/>
      <c r="E117" s="402" t="s">
        <v>87</v>
      </c>
      <c r="F117" s="386"/>
      <c r="G117" s="386"/>
      <c r="H117" s="402"/>
      <c r="I117" s="402"/>
      <c r="J117" s="402"/>
      <c r="K117" s="386"/>
      <c r="L117" s="386"/>
      <c r="M117" s="386"/>
      <c r="N117" s="387"/>
    </row>
    <row r="118" spans="2:14">
      <c r="B118" s="403"/>
      <c r="C118" s="399"/>
      <c r="D118" s="399"/>
      <c r="E118" s="386" t="s">
        <v>84</v>
      </c>
      <c r="F118" s="386"/>
      <c r="G118" s="386"/>
      <c r="H118" s="386"/>
      <c r="I118" s="386"/>
      <c r="J118" s="386"/>
      <c r="K118" s="399"/>
      <c r="L118" s="399"/>
      <c r="M118" s="399"/>
      <c r="N118" s="400"/>
    </row>
    <row r="119" spans="2:14">
      <c r="B119" s="403"/>
      <c r="C119" s="399"/>
      <c r="D119" s="399"/>
      <c r="E119" s="399"/>
      <c r="F119" s="386"/>
      <c r="G119" s="386"/>
      <c r="H119" s="386"/>
      <c r="I119" s="386"/>
      <c r="J119" s="386"/>
      <c r="K119" s="399"/>
      <c r="L119" s="399"/>
      <c r="M119" s="399"/>
      <c r="N119" s="400"/>
    </row>
    <row r="120" spans="2:14">
      <c r="B120" s="403" t="s">
        <v>270</v>
      </c>
      <c r="C120" s="402"/>
      <c r="D120" s="402"/>
      <c r="E120" s="386"/>
      <c r="F120" s="386"/>
      <c r="G120" s="386"/>
      <c r="H120" s="386"/>
      <c r="I120" s="386"/>
      <c r="J120" s="706"/>
      <c r="K120" s="706"/>
      <c r="L120" s="706"/>
      <c r="M120" s="706"/>
      <c r="N120" s="707"/>
    </row>
    <row r="121" spans="2:14" ht="15.75" thickBot="1">
      <c r="B121" s="404" t="s">
        <v>269</v>
      </c>
      <c r="C121" s="405"/>
      <c r="D121" s="405"/>
      <c r="E121" s="406"/>
      <c r="F121" s="406"/>
      <c r="G121" s="406"/>
      <c r="H121" s="406"/>
      <c r="I121" s="406"/>
      <c r="J121" s="708"/>
      <c r="K121" s="708"/>
      <c r="L121" s="708"/>
      <c r="M121" s="708"/>
      <c r="N121"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7:M67"/>
    <mergeCell ref="L42:M42"/>
    <mergeCell ref="B43:M43"/>
    <mergeCell ref="B47:I47"/>
    <mergeCell ref="L47:M47"/>
    <mergeCell ref="B56:M56"/>
    <mergeCell ref="L60:M60"/>
    <mergeCell ref="I42:J42"/>
    <mergeCell ref="L61:M61"/>
    <mergeCell ref="L62:M62"/>
    <mergeCell ref="L63:M63"/>
    <mergeCell ref="L64:M64"/>
    <mergeCell ref="L66:M66"/>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5281"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225281" r:id="rId4"/>
      </mc:Fallback>
    </mc:AlternateContent>
  </oleObjec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F70" zoomScale="75" zoomScaleNormal="75" workbookViewId="0">
      <selection activeCell="N90" sqref="N90"/>
    </sheetView>
  </sheetViews>
  <sheetFormatPr baseColWidth="10" defaultRowHeight="15"/>
  <cols>
    <col min="1" max="1" width="9.140625" style="19" bestFit="1" customWidth="1"/>
    <col min="2" max="2" width="17" style="19" customWidth="1"/>
    <col min="3" max="5" width="11.42578125" style="19"/>
    <col min="6" max="6" width="14.42578125" style="19" customWidth="1"/>
    <col min="7" max="8" width="11.42578125" style="19"/>
    <col min="9" max="9" width="13.140625" style="19" bestFit="1" customWidth="1"/>
    <col min="10" max="10" width="15.5703125" style="19" customWidth="1"/>
    <col min="11" max="11" width="17.5703125" style="19" bestFit="1" customWidth="1"/>
    <col min="12" max="12" width="11.42578125" style="19"/>
    <col min="13" max="13" width="12.7109375" style="19" bestFit="1" customWidth="1"/>
    <col min="14" max="14" width="17.42578125" style="19" customWidth="1"/>
    <col min="15" max="15" width="12" style="19" bestFit="1" customWidth="1"/>
    <col min="16" max="16384" width="11.42578125" style="19"/>
  </cols>
  <sheetData>
    <row r="1" spans="2:14" ht="27"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218</v>
      </c>
      <c r="C31" s="212" t="s">
        <v>219</v>
      </c>
      <c r="D31" s="213"/>
      <c r="E31" s="213"/>
      <c r="F31" s="213"/>
      <c r="G31" s="213"/>
      <c r="H31" s="213"/>
      <c r="I31" s="213"/>
      <c r="J31" s="213"/>
      <c r="K31" s="368"/>
      <c r="L31" s="321" t="s">
        <v>220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c r="B36" s="621"/>
      <c r="C36" s="622"/>
      <c r="D36" s="622"/>
      <c r="E36" s="622"/>
      <c r="F36" s="622"/>
      <c r="G36" s="622"/>
      <c r="H36" s="623"/>
      <c r="I36" s="304"/>
      <c r="J36" s="307"/>
      <c r="K36" s="319"/>
      <c r="L36" s="318"/>
      <c r="M36" s="471"/>
      <c r="N36" s="316"/>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N78*M41</f>
        <v>45.492548333333332</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45.492548333333332</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221</v>
      </c>
      <c r="B48" s="136" t="str">
        <f>VLOOKUP(A48,[52]MATERIALES!A5:D373,3,FALSE)</f>
        <v>Cinta Sika PVC 0,22</v>
      </c>
      <c r="C48" s="308"/>
      <c r="D48" s="308"/>
      <c r="E48" s="308"/>
      <c r="F48" s="308"/>
      <c r="G48" s="308"/>
      <c r="H48" s="308"/>
      <c r="I48" s="307"/>
      <c r="J48" s="306" t="str">
        <f>VLOOKUP(A48,[52]MATERIALES!A4:D640,2,FALSE)</f>
        <v>m</v>
      </c>
      <c r="K48" s="305">
        <v>1.05</v>
      </c>
      <c r="L48" s="304"/>
      <c r="M48" s="367">
        <f>VLOOKUP(A48,[52]MATERIALES!A5:D396,4,FALSE)</f>
        <v>34614.768443433255</v>
      </c>
      <c r="N48" s="316">
        <f>K48*M48</f>
        <v>36345.506865604919</v>
      </c>
    </row>
    <row r="49" spans="1:14">
      <c r="A49" s="135"/>
      <c r="B49" s="136"/>
      <c r="C49" s="375"/>
      <c r="D49" s="375"/>
      <c r="E49" s="375"/>
      <c r="F49" s="375"/>
      <c r="G49" s="375"/>
      <c r="H49" s="375"/>
      <c r="I49" s="375"/>
      <c r="J49" s="480"/>
      <c r="K49" s="376"/>
      <c r="L49" s="369"/>
      <c r="M49" s="367"/>
      <c r="N49" s="316"/>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c r="A52" s="135"/>
      <c r="B52" s="136"/>
      <c r="C52" s="375"/>
      <c r="D52" s="375"/>
      <c r="E52" s="375"/>
      <c r="F52" s="375"/>
      <c r="G52" s="375"/>
      <c r="H52" s="375"/>
      <c r="I52" s="375"/>
      <c r="J52" s="480"/>
      <c r="K52" s="376"/>
      <c r="L52" s="369"/>
      <c r="M52" s="367"/>
      <c r="N52" s="316"/>
    </row>
    <row r="53" spans="1:14">
      <c r="A53" s="135"/>
      <c r="B53" s="136"/>
      <c r="C53" s="375"/>
      <c r="D53" s="375"/>
      <c r="E53" s="375"/>
      <c r="F53" s="375"/>
      <c r="G53" s="375"/>
      <c r="H53" s="375"/>
      <c r="I53" s="375"/>
      <c r="J53" s="480"/>
      <c r="K53" s="376"/>
      <c r="L53" s="369"/>
      <c r="M53" s="367"/>
      <c r="N53" s="316"/>
    </row>
    <row r="54" spans="1:14">
      <c r="A54" s="135"/>
      <c r="B54" s="136"/>
      <c r="C54" s="375"/>
      <c r="D54" s="375"/>
      <c r="E54" s="375"/>
      <c r="F54" s="375"/>
      <c r="G54" s="375"/>
      <c r="H54" s="375"/>
      <c r="I54" s="375"/>
      <c r="J54" s="480"/>
      <c r="K54" s="376"/>
      <c r="L54" s="369"/>
      <c r="M54" s="367"/>
      <c r="N54" s="316"/>
    </row>
    <row r="55" spans="1:14" ht="15.75" thickBot="1">
      <c r="B55" s="136"/>
      <c r="C55" s="464"/>
      <c r="D55" s="464"/>
      <c r="E55" s="464"/>
      <c r="F55" s="464"/>
      <c r="G55" s="464"/>
      <c r="H55" s="464"/>
      <c r="I55" s="464"/>
      <c r="J55" s="465"/>
      <c r="K55" s="146"/>
      <c r="L55" s="147"/>
      <c r="M55" s="367"/>
      <c r="N55" s="316"/>
    </row>
    <row r="56" spans="1:14" ht="15.75" thickBot="1">
      <c r="B56" s="657" t="s">
        <v>49</v>
      </c>
      <c r="C56" s="658"/>
      <c r="D56" s="658"/>
      <c r="E56" s="658"/>
      <c r="F56" s="658"/>
      <c r="G56" s="658"/>
      <c r="H56" s="658"/>
      <c r="I56" s="658"/>
      <c r="J56" s="658"/>
      <c r="K56" s="658"/>
      <c r="L56" s="658"/>
      <c r="M56" s="659"/>
      <c r="N56" s="364">
        <f>SUM(N48:N55)</f>
        <v>36345.506865604919</v>
      </c>
    </row>
    <row r="57" spans="1:14">
      <c r="B57" s="148"/>
      <c r="C57" s="126"/>
      <c r="D57" s="126"/>
      <c r="E57" s="126"/>
      <c r="F57" s="126"/>
      <c r="G57" s="126"/>
      <c r="H57" s="126"/>
      <c r="I57" s="126"/>
      <c r="J57" s="126"/>
      <c r="K57" s="126"/>
      <c r="L57" s="126"/>
      <c r="M57" s="126"/>
      <c r="N57" s="127"/>
    </row>
    <row r="58" spans="1:14">
      <c r="B58" s="128" t="s">
        <v>56</v>
      </c>
      <c r="C58" s="129"/>
      <c r="D58" s="129"/>
      <c r="E58" s="129"/>
      <c r="F58" s="129"/>
      <c r="G58" s="129"/>
      <c r="H58" s="129"/>
      <c r="I58" s="129"/>
      <c r="J58" s="129"/>
      <c r="K58" s="129"/>
      <c r="L58" s="129"/>
      <c r="M58" s="129"/>
      <c r="N58" s="130"/>
    </row>
    <row r="59" spans="1:14" ht="15.75" thickBot="1">
      <c r="B59" s="149"/>
      <c r="C59" s="89"/>
      <c r="D59" s="89"/>
      <c r="E59" s="89"/>
      <c r="F59" s="89"/>
      <c r="G59" s="89"/>
      <c r="H59" s="89"/>
      <c r="I59" s="89"/>
      <c r="J59" s="89"/>
      <c r="K59" s="89"/>
      <c r="L59" s="89"/>
      <c r="M59" s="89"/>
      <c r="N59" s="91"/>
    </row>
    <row r="60" spans="1:14" ht="25.5">
      <c r="B60" s="455" t="s">
        <v>57</v>
      </c>
      <c r="C60" s="456"/>
      <c r="D60" s="456"/>
      <c r="E60" s="456"/>
      <c r="F60" s="456"/>
      <c r="G60" s="456"/>
      <c r="H60" s="152" t="s">
        <v>8</v>
      </c>
      <c r="I60" s="153" t="s">
        <v>58</v>
      </c>
      <c r="J60" s="154" t="s">
        <v>59</v>
      </c>
      <c r="K60" s="152" t="s">
        <v>60</v>
      </c>
      <c r="L60" s="666" t="s">
        <v>61</v>
      </c>
      <c r="M60" s="667"/>
      <c r="N60" s="155" t="s">
        <v>45</v>
      </c>
    </row>
    <row r="61" spans="1:14">
      <c r="B61" s="5"/>
      <c r="C61" s="461"/>
      <c r="D61" s="461"/>
      <c r="E61" s="461"/>
      <c r="F61" s="461"/>
      <c r="G61" s="461"/>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0"/>
      <c r="I64" s="292"/>
      <c r="J64" s="300"/>
      <c r="K64" s="292"/>
      <c r="L64" s="668"/>
      <c r="M64" s="669"/>
      <c r="N64" s="299"/>
    </row>
    <row r="65" spans="1:15">
      <c r="B65" s="5"/>
      <c r="C65" s="483"/>
      <c r="D65" s="483"/>
      <c r="E65" s="483"/>
      <c r="F65" s="483"/>
      <c r="G65" s="483"/>
      <c r="H65" s="484"/>
      <c r="I65" s="292"/>
      <c r="J65" s="292"/>
      <c r="K65" s="292"/>
      <c r="L65" s="485"/>
      <c r="M65" s="486"/>
      <c r="N65" s="298"/>
    </row>
    <row r="66" spans="1:15" ht="15.75" thickBot="1">
      <c r="B66" s="463"/>
      <c r="C66" s="464"/>
      <c r="D66" s="464"/>
      <c r="E66" s="464"/>
      <c r="F66" s="464"/>
      <c r="G66" s="464"/>
      <c r="H66" s="166"/>
      <c r="I66" s="146"/>
      <c r="J66" s="146"/>
      <c r="K66" s="146"/>
      <c r="L66" s="670"/>
      <c r="M66" s="671"/>
      <c r="N66" s="230"/>
    </row>
    <row r="67" spans="1:15" ht="15.75" thickBot="1">
      <c r="B67" s="672" t="s">
        <v>49</v>
      </c>
      <c r="C67" s="660"/>
      <c r="D67" s="660"/>
      <c r="E67" s="660"/>
      <c r="F67" s="660"/>
      <c r="G67" s="660"/>
      <c r="H67" s="660"/>
      <c r="I67" s="660"/>
      <c r="J67" s="660"/>
      <c r="K67" s="660"/>
      <c r="L67" s="660"/>
      <c r="M67" s="661"/>
      <c r="N67" s="168"/>
    </row>
    <row r="68" spans="1:15">
      <c r="B68" s="148"/>
      <c r="C68" s="126"/>
      <c r="D68" s="126"/>
      <c r="E68" s="126"/>
      <c r="F68" s="126"/>
      <c r="G68" s="126"/>
      <c r="H68" s="126"/>
      <c r="I68" s="126"/>
      <c r="J68" s="126"/>
      <c r="K68" s="126"/>
      <c r="L68" s="126"/>
      <c r="M68" s="126"/>
      <c r="N68" s="127"/>
    </row>
    <row r="69" spans="1:15">
      <c r="B69" s="128" t="s">
        <v>64</v>
      </c>
      <c r="C69" s="129"/>
      <c r="D69" s="129"/>
      <c r="E69" s="129"/>
      <c r="F69" s="129"/>
      <c r="G69" s="129"/>
      <c r="H69" s="129"/>
      <c r="I69" s="129"/>
      <c r="J69" s="129"/>
      <c r="K69" s="129"/>
      <c r="L69" s="129"/>
      <c r="M69" s="129"/>
      <c r="N69" s="130"/>
    </row>
    <row r="70" spans="1:15" ht="15.75" thickBot="1">
      <c r="B70" s="149"/>
      <c r="C70" s="89"/>
      <c r="D70" s="89"/>
      <c r="E70" s="89"/>
      <c r="F70" s="89"/>
      <c r="G70" s="89"/>
      <c r="H70" s="89"/>
      <c r="I70" s="89"/>
      <c r="J70" s="89"/>
      <c r="K70" s="89"/>
      <c r="L70" s="89"/>
      <c r="M70" s="89"/>
      <c r="N70" s="91"/>
    </row>
    <row r="71" spans="1:15" ht="25.5">
      <c r="B71" s="673" t="s">
        <v>65</v>
      </c>
      <c r="C71" s="674"/>
      <c r="D71" s="674"/>
      <c r="E71" s="674"/>
      <c r="F71" s="674"/>
      <c r="G71" s="674"/>
      <c r="H71" s="674"/>
      <c r="I71" s="152" t="s">
        <v>66</v>
      </c>
      <c r="J71" s="154" t="s">
        <v>67</v>
      </c>
      <c r="K71" s="153" t="s">
        <v>68</v>
      </c>
      <c r="L71" s="675" t="s">
        <v>44</v>
      </c>
      <c r="M71" s="710"/>
      <c r="N71" s="169" t="s">
        <v>45</v>
      </c>
    </row>
    <row r="72" spans="1:15">
      <c r="A72" s="170" t="s">
        <v>150</v>
      </c>
      <c r="B72" s="482" t="str">
        <f>VLOOKUP(A72,'[52]MANO DE OBRA'!A8:D68,3,FALSE)</f>
        <v>Obrero (2)</v>
      </c>
      <c r="C72" s="483"/>
      <c r="D72" s="483"/>
      <c r="E72" s="483"/>
      <c r="F72" s="483"/>
      <c r="G72" s="483"/>
      <c r="H72" s="483"/>
      <c r="I72" s="296">
        <f>K72/J72*100</f>
        <v>49181.133333333331</v>
      </c>
      <c r="J72" s="295">
        <v>185</v>
      </c>
      <c r="K72" s="294">
        <f>VLOOKUP(A72,'[52]MANO DE OBRA'!A8:D99,4,FALSE)</f>
        <v>90985.096666666665</v>
      </c>
      <c r="L72" s="174"/>
      <c r="M72" s="516">
        <v>100</v>
      </c>
      <c r="N72" s="365">
        <f>K72/M72</f>
        <v>909.85096666666664</v>
      </c>
      <c r="O72" s="176"/>
    </row>
    <row r="73" spans="1:15">
      <c r="A73" s="170"/>
      <c r="B73" s="482"/>
      <c r="C73" s="483"/>
      <c r="D73" s="483"/>
      <c r="E73" s="483"/>
      <c r="F73" s="483"/>
      <c r="G73" s="483"/>
      <c r="H73" s="483"/>
      <c r="I73" s="296"/>
      <c r="J73" s="295"/>
      <c r="K73" s="294"/>
      <c r="L73" s="174"/>
      <c r="M73" s="432"/>
      <c r="N73" s="365"/>
    </row>
    <row r="74" spans="1:15">
      <c r="B74" s="482"/>
      <c r="C74" s="483"/>
      <c r="D74" s="483"/>
      <c r="E74" s="483"/>
      <c r="F74" s="483"/>
      <c r="G74" s="483"/>
      <c r="H74" s="483"/>
      <c r="I74" s="296"/>
      <c r="J74" s="295"/>
      <c r="K74" s="294"/>
      <c r="L74" s="174"/>
      <c r="M74" s="433"/>
      <c r="N74" s="365"/>
    </row>
    <row r="75" spans="1:15">
      <c r="B75" s="482"/>
      <c r="C75" s="483"/>
      <c r="D75" s="483"/>
      <c r="E75" s="483"/>
      <c r="F75" s="483"/>
      <c r="G75" s="483"/>
      <c r="H75" s="483"/>
      <c r="I75" s="292"/>
      <c r="J75" s="291"/>
      <c r="K75" s="290"/>
      <c r="L75" s="462"/>
      <c r="M75" s="289"/>
      <c r="N75" s="288"/>
    </row>
    <row r="76" spans="1:15">
      <c r="B76" s="482"/>
      <c r="C76" s="483"/>
      <c r="D76" s="483"/>
      <c r="E76" s="483"/>
      <c r="F76" s="483"/>
      <c r="G76" s="483"/>
      <c r="H76" s="483"/>
      <c r="I76" s="292"/>
      <c r="J76" s="291"/>
      <c r="K76" s="290"/>
      <c r="L76" s="462"/>
      <c r="M76" s="289"/>
      <c r="N76" s="288"/>
    </row>
    <row r="77" spans="1:15" ht="15.75" thickBot="1">
      <c r="B77" s="677"/>
      <c r="C77" s="678"/>
      <c r="D77" s="678"/>
      <c r="E77" s="678"/>
      <c r="F77" s="678"/>
      <c r="G77" s="678"/>
      <c r="H77" s="678"/>
      <c r="I77" s="146"/>
      <c r="J77" s="146"/>
      <c r="K77" s="146"/>
      <c r="L77" s="679"/>
      <c r="M77" s="679"/>
      <c r="N77" s="224"/>
    </row>
    <row r="78" spans="1:15" ht="15.75" thickBot="1">
      <c r="B78" s="672" t="s">
        <v>49</v>
      </c>
      <c r="C78" s="660"/>
      <c r="D78" s="660"/>
      <c r="E78" s="660"/>
      <c r="F78" s="660"/>
      <c r="G78" s="660"/>
      <c r="H78" s="660"/>
      <c r="I78" s="660"/>
      <c r="J78" s="660"/>
      <c r="K78" s="660"/>
      <c r="L78" s="660"/>
      <c r="M78" s="661"/>
      <c r="N78" s="363">
        <f>SUM(N72:N77)</f>
        <v>909.85096666666664</v>
      </c>
    </row>
    <row r="79" spans="1:15" ht="15.75" thickBot="1">
      <c r="B79" s="148"/>
      <c r="C79" s="126"/>
      <c r="D79" s="126"/>
      <c r="E79" s="126"/>
      <c r="F79" s="126"/>
      <c r="G79" s="126"/>
      <c r="H79" s="126"/>
      <c r="I79" s="126"/>
      <c r="J79" s="126"/>
      <c r="K79" s="126"/>
      <c r="L79" s="126"/>
      <c r="M79" s="126"/>
      <c r="N79" s="127"/>
    </row>
    <row r="80" spans="1:15" ht="15.75" thickBot="1">
      <c r="B80" s="657" t="s">
        <v>71</v>
      </c>
      <c r="C80" s="658"/>
      <c r="D80" s="658"/>
      <c r="E80" s="658"/>
      <c r="F80" s="658"/>
      <c r="G80" s="658"/>
      <c r="H80" s="658"/>
      <c r="I80" s="658"/>
      <c r="J80" s="658"/>
      <c r="K80" s="658"/>
      <c r="L80" s="658"/>
      <c r="M80" s="659"/>
      <c r="N80" s="180">
        <f>N43+N56+N67+N78</f>
        <v>37300.850380604919</v>
      </c>
    </row>
    <row r="81" spans="1:14">
      <c r="B81" s="148"/>
      <c r="C81" s="126"/>
      <c r="D81" s="126"/>
      <c r="E81" s="126"/>
      <c r="F81" s="126"/>
      <c r="G81" s="126"/>
      <c r="H81" s="126"/>
      <c r="I81" s="126"/>
      <c r="J81" s="126"/>
      <c r="K81" s="126"/>
      <c r="L81" s="126"/>
      <c r="M81" s="126"/>
      <c r="N81" s="127"/>
    </row>
    <row r="82" spans="1:14">
      <c r="B82" s="128" t="s">
        <v>72</v>
      </c>
      <c r="C82" s="129"/>
      <c r="D82" s="129"/>
      <c r="E82" s="129"/>
      <c r="F82" s="129"/>
      <c r="G82" s="129"/>
      <c r="H82" s="129"/>
      <c r="I82" s="129"/>
      <c r="J82" s="129"/>
      <c r="K82" s="129"/>
      <c r="L82" s="129"/>
      <c r="M82" s="129"/>
      <c r="N82" s="130"/>
    </row>
    <row r="83" spans="1:14" ht="15.75" thickBot="1">
      <c r="B83" s="149"/>
      <c r="C83" s="89"/>
      <c r="D83" s="89"/>
      <c r="E83" s="89"/>
      <c r="F83" s="89"/>
      <c r="G83" s="89"/>
      <c r="H83" s="89"/>
      <c r="I83" s="89"/>
      <c r="J83" s="89"/>
      <c r="K83" s="89"/>
      <c r="L83" s="89"/>
      <c r="M83" s="89"/>
      <c r="N83" s="91"/>
    </row>
    <row r="84" spans="1:14">
      <c r="B84" s="642" t="s">
        <v>73</v>
      </c>
      <c r="C84" s="643"/>
      <c r="D84" s="643"/>
      <c r="E84" s="643"/>
      <c r="F84" s="643"/>
      <c r="G84" s="643"/>
      <c r="H84" s="643"/>
      <c r="I84" s="456"/>
      <c r="J84" s="457"/>
      <c r="K84" s="286" t="s">
        <v>74</v>
      </c>
      <c r="L84" s="684" t="s">
        <v>75</v>
      </c>
      <c r="M84" s="685"/>
      <c r="N84" s="285"/>
    </row>
    <row r="85" spans="1:14">
      <c r="B85" s="686" t="s">
        <v>76</v>
      </c>
      <c r="C85" s="687"/>
      <c r="D85" s="687"/>
      <c r="E85" s="687"/>
      <c r="F85" s="687"/>
      <c r="G85" s="687"/>
      <c r="H85" s="687"/>
      <c r="I85" s="429"/>
      <c r="J85" s="186"/>
      <c r="K85" s="284">
        <v>0.2</v>
      </c>
      <c r="L85" s="688">
        <f>N80*K85</f>
        <v>7460.170076120984</v>
      </c>
      <c r="M85" s="689"/>
      <c r="N85" s="430"/>
    </row>
    <row r="86" spans="1:14">
      <c r="B86" s="188" t="s">
        <v>77</v>
      </c>
      <c r="C86" s="189"/>
      <c r="D86" s="189"/>
      <c r="E86" s="189"/>
      <c r="F86" s="189"/>
      <c r="G86" s="189"/>
      <c r="H86" s="189"/>
      <c r="I86" s="429"/>
      <c r="J86" s="186"/>
      <c r="K86" s="284">
        <v>0.05</v>
      </c>
      <c r="L86" s="688">
        <f>N80*K86</f>
        <v>1865.042519030246</v>
      </c>
      <c r="M86" s="689"/>
      <c r="N86" s="430"/>
    </row>
    <row r="87" spans="1:14" ht="15.75" thickBot="1">
      <c r="B87" s="190" t="s">
        <v>78</v>
      </c>
      <c r="C87" s="191"/>
      <c r="D87" s="191"/>
      <c r="E87" s="191"/>
      <c r="F87" s="191"/>
      <c r="G87" s="191"/>
      <c r="H87" s="191"/>
      <c r="I87" s="431"/>
      <c r="J87" s="193"/>
      <c r="K87" s="283">
        <v>0.05</v>
      </c>
      <c r="L87" s="690">
        <f>N80*K87</f>
        <v>1865.042519030246</v>
      </c>
      <c r="M87" s="691"/>
      <c r="N87" s="430"/>
    </row>
    <row r="88" spans="1:14" ht="15.75" thickBot="1">
      <c r="B88" s="657" t="s">
        <v>49</v>
      </c>
      <c r="C88" s="658"/>
      <c r="D88" s="658"/>
      <c r="E88" s="658"/>
      <c r="F88" s="658"/>
      <c r="G88" s="658"/>
      <c r="H88" s="658"/>
      <c r="I88" s="658"/>
      <c r="J88" s="658"/>
      <c r="K88" s="658"/>
      <c r="L88" s="658"/>
      <c r="M88" s="659"/>
      <c r="N88" s="194">
        <f>L85+L86+L87</f>
        <v>11190.255114181477</v>
      </c>
    </row>
    <row r="89" spans="1:14" ht="15.75" thickBot="1">
      <c r="B89" s="148"/>
      <c r="C89" s="126"/>
      <c r="D89" s="126"/>
      <c r="E89" s="126"/>
      <c r="F89" s="126"/>
      <c r="G89" s="126"/>
      <c r="H89" s="126"/>
      <c r="I89" s="126"/>
      <c r="J89" s="126"/>
      <c r="K89" s="126"/>
      <c r="L89" s="126"/>
      <c r="M89" s="126"/>
      <c r="N89" s="127"/>
    </row>
    <row r="90" spans="1:14" ht="15.75" thickBot="1">
      <c r="A90" s="19" t="s">
        <v>79</v>
      </c>
      <c r="B90" s="657" t="s">
        <v>80</v>
      </c>
      <c r="C90" s="658"/>
      <c r="D90" s="658"/>
      <c r="E90" s="658"/>
      <c r="F90" s="658"/>
      <c r="G90" s="658"/>
      <c r="H90" s="658"/>
      <c r="I90" s="658"/>
      <c r="J90" s="658"/>
      <c r="K90" s="658"/>
      <c r="L90" s="658"/>
      <c r="M90" s="659"/>
      <c r="N90" s="195">
        <f>ROUND(N80+N88,0)</f>
        <v>48491</v>
      </c>
    </row>
    <row r="91" spans="1:14">
      <c r="B91" s="382"/>
      <c r="C91" s="383"/>
      <c r="D91" s="383"/>
      <c r="E91" s="383"/>
      <c r="F91" s="383"/>
      <c r="G91" s="383"/>
      <c r="H91" s="383"/>
      <c r="I91" s="383"/>
      <c r="J91" s="383"/>
      <c r="K91" s="383"/>
      <c r="L91" s="383"/>
      <c r="M91" s="383"/>
      <c r="N91" s="384"/>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6"/>
      <c r="F94" s="386"/>
      <c r="G94" s="386"/>
      <c r="H94" s="386"/>
      <c r="I94" s="386"/>
      <c r="J94" s="386"/>
      <c r="K94" s="386"/>
      <c r="L94" s="386"/>
      <c r="M94" s="386"/>
      <c r="N94" s="387"/>
    </row>
    <row r="95" spans="1:14">
      <c r="B95" s="385"/>
      <c r="C95" s="386"/>
      <c r="D95" s="386"/>
      <c r="E95" s="388" t="s">
        <v>81</v>
      </c>
      <c r="F95" s="388"/>
      <c r="G95" s="388"/>
      <c r="H95" s="388"/>
      <c r="I95" s="388"/>
      <c r="J95" s="388"/>
      <c r="K95" s="386"/>
      <c r="L95" s="386"/>
      <c r="M95" s="386"/>
      <c r="N95" s="387"/>
    </row>
    <row r="96" spans="1:14">
      <c r="B96" s="385"/>
      <c r="C96" s="386"/>
      <c r="D96" s="386"/>
      <c r="E96" s="386" t="s">
        <v>82</v>
      </c>
      <c r="F96" s="386"/>
      <c r="G96" s="386"/>
      <c r="H96" s="386"/>
      <c r="I96" s="386"/>
      <c r="J96" s="386"/>
      <c r="K96" s="386"/>
      <c r="L96" s="386"/>
      <c r="M96" s="386"/>
      <c r="N96" s="387"/>
    </row>
    <row r="97" spans="2:14">
      <c r="B97" s="385"/>
      <c r="C97" s="386"/>
      <c r="D97" s="386"/>
      <c r="E97" s="386" t="s">
        <v>83</v>
      </c>
      <c r="F97" s="386"/>
      <c r="G97" s="386"/>
      <c r="H97" s="386"/>
      <c r="I97" s="386"/>
      <c r="J97" s="386"/>
      <c r="K97" s="386"/>
      <c r="L97" s="386"/>
      <c r="M97" s="386"/>
      <c r="N97" s="387"/>
    </row>
    <row r="98" spans="2:14">
      <c r="B98" s="385"/>
      <c r="C98" s="386"/>
      <c r="D98" s="386"/>
      <c r="E98" s="386" t="s">
        <v>84</v>
      </c>
      <c r="F98" s="386"/>
      <c r="G98" s="386"/>
      <c r="H98" s="386"/>
      <c r="I98" s="386"/>
      <c r="J98" s="386"/>
      <c r="K98" s="386"/>
      <c r="L98" s="386"/>
      <c r="M98" s="386"/>
      <c r="N98" s="387"/>
    </row>
    <row r="99" spans="2:14" ht="15.75" thickBot="1">
      <c r="B99" s="385"/>
      <c r="C99" s="386"/>
      <c r="D99" s="386"/>
      <c r="E99" s="386"/>
      <c r="F99" s="386" t="s">
        <v>85</v>
      </c>
      <c r="G99" s="386"/>
      <c r="H99" s="386"/>
      <c r="I99" s="386"/>
      <c r="J99" s="386"/>
      <c r="K99" s="386"/>
      <c r="L99" s="386"/>
      <c r="M99" s="386"/>
      <c r="N99" s="387"/>
    </row>
    <row r="100" spans="2:14">
      <c r="B100" s="282" t="s">
        <v>274</v>
      </c>
      <c r="C100" s="281"/>
      <c r="D100" s="281"/>
      <c r="E100" s="281"/>
      <c r="F100" s="281"/>
      <c r="G100" s="281"/>
      <c r="H100" s="281"/>
      <c r="I100" s="281"/>
      <c r="J100" s="281"/>
      <c r="K100" s="281"/>
      <c r="L100" s="281"/>
      <c r="M100" s="281"/>
      <c r="N100" s="280"/>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c r="B103" s="389"/>
      <c r="C103" s="390"/>
      <c r="D103" s="390"/>
      <c r="E103" s="390"/>
      <c r="F103" s="390"/>
      <c r="G103" s="390"/>
      <c r="H103" s="390"/>
      <c r="I103" s="390"/>
      <c r="J103" s="390"/>
      <c r="K103" s="390"/>
      <c r="L103" s="390"/>
      <c r="M103" s="390"/>
      <c r="N103" s="391"/>
    </row>
    <row r="104" spans="2:14" ht="15.75" thickBot="1">
      <c r="B104" s="392"/>
      <c r="C104" s="393"/>
      <c r="D104" s="393"/>
      <c r="E104" s="393"/>
      <c r="F104" s="393"/>
      <c r="G104" s="393"/>
      <c r="H104" s="393"/>
      <c r="I104" s="393"/>
      <c r="J104" s="393"/>
      <c r="K104" s="393"/>
      <c r="L104" s="393"/>
      <c r="M104" s="393"/>
      <c r="N104" s="394"/>
    </row>
    <row r="105" spans="2:14">
      <c r="B105" s="395"/>
      <c r="C105" s="396"/>
      <c r="D105" s="396"/>
      <c r="E105" s="396"/>
      <c r="F105" s="396"/>
      <c r="G105" s="396"/>
      <c r="H105" s="396"/>
      <c r="I105" s="396"/>
      <c r="J105" s="396"/>
      <c r="K105" s="396"/>
      <c r="L105" s="396"/>
      <c r="M105" s="396"/>
      <c r="N105" s="397"/>
    </row>
    <row r="106" spans="2:14">
      <c r="B106" s="398" t="s">
        <v>273</v>
      </c>
      <c r="C106" s="399"/>
      <c r="D106" s="399"/>
      <c r="E106" s="399"/>
      <c r="F106" s="399"/>
      <c r="G106" s="399"/>
      <c r="H106" s="399"/>
      <c r="I106" s="399"/>
      <c r="J106" s="399"/>
      <c r="K106" s="399"/>
      <c r="L106" s="399"/>
      <c r="M106" s="399"/>
      <c r="N106" s="400"/>
    </row>
    <row r="107" spans="2:14" ht="15" customHeight="1">
      <c r="B107" s="700" t="s">
        <v>272</v>
      </c>
      <c r="C107" s="701"/>
      <c r="D107" s="701"/>
      <c r="E107" s="701"/>
      <c r="F107" s="701"/>
      <c r="G107" s="701"/>
      <c r="H107" s="701"/>
      <c r="I107" s="701"/>
      <c r="J107" s="701"/>
      <c r="K107" s="701"/>
      <c r="L107" s="701"/>
      <c r="M107" s="701"/>
      <c r="N107" s="702"/>
    </row>
    <row r="108" spans="2:14" ht="15" customHeight="1">
      <c r="B108" s="700"/>
      <c r="C108" s="701"/>
      <c r="D108" s="701"/>
      <c r="E108" s="701"/>
      <c r="F108" s="701"/>
      <c r="G108" s="701"/>
      <c r="H108" s="701"/>
      <c r="I108" s="701"/>
      <c r="J108" s="701"/>
      <c r="K108" s="701"/>
      <c r="L108" s="701"/>
      <c r="M108" s="701"/>
      <c r="N108" s="702"/>
    </row>
    <row r="109" spans="2:14" ht="30" customHeight="1">
      <c r="B109" s="703" t="s">
        <v>271</v>
      </c>
      <c r="C109" s="704"/>
      <c r="D109" s="704"/>
      <c r="E109" s="704"/>
      <c r="F109" s="704"/>
      <c r="G109" s="704"/>
      <c r="H109" s="704"/>
      <c r="I109" s="704"/>
      <c r="J109" s="704"/>
      <c r="K109" s="704"/>
      <c r="L109" s="704"/>
      <c r="M109" s="704"/>
      <c r="N109" s="705"/>
    </row>
    <row r="110" spans="2:14">
      <c r="B110" s="703"/>
      <c r="C110" s="704"/>
      <c r="D110" s="704"/>
      <c r="E110" s="704"/>
      <c r="F110" s="704"/>
      <c r="G110" s="704"/>
      <c r="H110" s="704"/>
      <c r="I110" s="704"/>
      <c r="J110" s="704"/>
      <c r="K110" s="704"/>
      <c r="L110" s="704"/>
      <c r="M110" s="704"/>
      <c r="N110" s="705"/>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477"/>
      <c r="C113" s="478"/>
      <c r="D113" s="478"/>
      <c r="E113" s="478"/>
      <c r="F113" s="478"/>
      <c r="G113" s="478"/>
      <c r="H113" s="478"/>
      <c r="I113" s="478"/>
      <c r="J113" s="478"/>
      <c r="K113" s="478"/>
      <c r="L113" s="478"/>
      <c r="M113" s="478"/>
      <c r="N113" s="479"/>
    </row>
    <row r="114" spans="2:14">
      <c r="B114" s="398"/>
      <c r="C114" s="399"/>
      <c r="D114" s="399"/>
      <c r="E114" s="399"/>
      <c r="F114" s="399"/>
      <c r="G114" s="399"/>
      <c r="H114" s="399"/>
      <c r="I114" s="399"/>
      <c r="J114" s="399"/>
      <c r="K114" s="399"/>
      <c r="L114" s="399"/>
      <c r="M114" s="399"/>
      <c r="N114" s="400"/>
    </row>
    <row r="115" spans="2:14">
      <c r="B115" s="385"/>
      <c r="C115" s="386"/>
      <c r="D115" s="386"/>
      <c r="E115" s="386" t="s">
        <v>81</v>
      </c>
      <c r="F115" s="388"/>
      <c r="G115" s="388"/>
      <c r="H115" s="386"/>
      <c r="I115" s="386"/>
      <c r="J115" s="386"/>
      <c r="K115" s="386"/>
      <c r="L115" s="386"/>
      <c r="M115" s="386"/>
      <c r="N115" s="387"/>
    </row>
    <row r="116" spans="2:14">
      <c r="B116" s="385"/>
      <c r="C116" s="386"/>
      <c r="D116" s="386"/>
      <c r="E116" s="401" t="s">
        <v>82</v>
      </c>
      <c r="F116" s="386"/>
      <c r="G116" s="386"/>
      <c r="H116" s="401"/>
      <c r="I116" s="401"/>
      <c r="J116" s="401"/>
      <c r="K116" s="386"/>
      <c r="L116" s="386"/>
      <c r="M116" s="386"/>
      <c r="N116" s="387"/>
    </row>
    <row r="117" spans="2:14">
      <c r="B117" s="385"/>
      <c r="C117" s="386"/>
      <c r="D117" s="386"/>
      <c r="E117" s="402" t="s">
        <v>87</v>
      </c>
      <c r="F117" s="386"/>
      <c r="G117" s="386"/>
      <c r="H117" s="402"/>
      <c r="I117" s="402"/>
      <c r="J117" s="402"/>
      <c r="K117" s="386"/>
      <c r="L117" s="386"/>
      <c r="M117" s="386"/>
      <c r="N117" s="387"/>
    </row>
    <row r="118" spans="2:14">
      <c r="B118" s="403"/>
      <c r="C118" s="399"/>
      <c r="D118" s="399"/>
      <c r="E118" s="386" t="s">
        <v>84</v>
      </c>
      <c r="F118" s="386"/>
      <c r="G118" s="386"/>
      <c r="H118" s="386"/>
      <c r="I118" s="386"/>
      <c r="J118" s="386"/>
      <c r="K118" s="399"/>
      <c r="L118" s="399"/>
      <c r="M118" s="399"/>
      <c r="N118" s="400"/>
    </row>
    <row r="119" spans="2:14">
      <c r="B119" s="403"/>
      <c r="C119" s="399"/>
      <c r="D119" s="399"/>
      <c r="E119" s="399"/>
      <c r="F119" s="386"/>
      <c r="G119" s="386"/>
      <c r="H119" s="386"/>
      <c r="I119" s="386"/>
      <c r="J119" s="386"/>
      <c r="K119" s="399"/>
      <c r="L119" s="399"/>
      <c r="M119" s="399"/>
      <c r="N119" s="400"/>
    </row>
    <row r="120" spans="2:14">
      <c r="B120" s="403" t="s">
        <v>270</v>
      </c>
      <c r="C120" s="402"/>
      <c r="D120" s="402"/>
      <c r="E120" s="386"/>
      <c r="F120" s="386"/>
      <c r="G120" s="386"/>
      <c r="H120" s="386"/>
      <c r="I120" s="386"/>
      <c r="J120" s="706"/>
      <c r="K120" s="706"/>
      <c r="L120" s="706"/>
      <c r="M120" s="706"/>
      <c r="N120" s="707"/>
    </row>
    <row r="121" spans="2:14" ht="15.75" thickBot="1">
      <c r="B121" s="404" t="s">
        <v>269</v>
      </c>
      <c r="C121" s="405"/>
      <c r="D121" s="405"/>
      <c r="E121" s="406"/>
      <c r="F121" s="406"/>
      <c r="G121" s="406"/>
      <c r="H121" s="406"/>
      <c r="I121" s="406"/>
      <c r="J121" s="708"/>
      <c r="K121" s="708"/>
      <c r="L121" s="708"/>
      <c r="M121" s="708"/>
      <c r="N121"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7:M67"/>
    <mergeCell ref="L42:M42"/>
    <mergeCell ref="B43:M43"/>
    <mergeCell ref="B47:I47"/>
    <mergeCell ref="L47:M47"/>
    <mergeCell ref="B56:M56"/>
    <mergeCell ref="L60:M60"/>
    <mergeCell ref="I42:J42"/>
    <mergeCell ref="L61:M61"/>
    <mergeCell ref="L62:M62"/>
    <mergeCell ref="L63:M63"/>
    <mergeCell ref="L64:M64"/>
    <mergeCell ref="L66:M66"/>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6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6305" r:id="rId4"/>
      </mc:Fallback>
    </mc:AlternateContent>
  </oleObjec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F75" zoomScale="70" zoomScaleNormal="70" workbookViewId="0">
      <selection activeCell="N94" sqref="N94"/>
    </sheetView>
  </sheetViews>
  <sheetFormatPr baseColWidth="10" defaultRowHeight="15"/>
  <cols>
    <col min="1" max="1" width="10.42578125" style="19" bestFit="1" customWidth="1"/>
    <col min="2" max="2" width="17" style="19" customWidth="1"/>
    <col min="3" max="5" width="11.42578125" style="19"/>
    <col min="6" max="6" width="14.42578125" style="19" customWidth="1"/>
    <col min="7" max="8" width="11.42578125" style="19"/>
    <col min="9" max="9" width="13.140625" style="19" bestFit="1" customWidth="1"/>
    <col min="10" max="10" width="15.5703125" style="19" customWidth="1"/>
    <col min="11" max="11" width="17.5703125" style="19" bestFit="1" customWidth="1"/>
    <col min="12" max="12" width="11.42578125" style="19"/>
    <col min="13" max="13" width="12.7109375" style="19" bestFit="1" customWidth="1"/>
    <col min="14" max="14" width="17.42578125" style="19" customWidth="1"/>
    <col min="15" max="15" width="12" style="19" bestFit="1" customWidth="1"/>
    <col min="16" max="16384" width="11.42578125" style="19"/>
  </cols>
  <sheetData>
    <row r="1" spans="2:14" ht="25.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126</v>
      </c>
      <c r="C31" s="212" t="s">
        <v>127</v>
      </c>
      <c r="D31" s="213"/>
      <c r="E31" s="213"/>
      <c r="F31" s="213"/>
      <c r="G31" s="213"/>
      <c r="H31" s="213"/>
      <c r="I31" s="213"/>
      <c r="J31" s="213"/>
      <c r="K31" s="368"/>
      <c r="L31" s="321" t="s">
        <v>119</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128</v>
      </c>
      <c r="B36" s="621" t="str">
        <f>VLOOKUP(A36,[52]EQUIPOS!A6:D154,3,FALSE)</f>
        <v>Diferencial de 3 ton</v>
      </c>
      <c r="C36" s="622"/>
      <c r="D36" s="622"/>
      <c r="E36" s="622"/>
      <c r="F36" s="622"/>
      <c r="G36" s="622"/>
      <c r="H36" s="623"/>
      <c r="I36" s="304"/>
      <c r="J36" s="307"/>
      <c r="K36" s="319">
        <f>VLOOKUP(A36,[52]EQUIPOS!A6:D163,4,FALSE)</f>
        <v>4992.5776412223886</v>
      </c>
      <c r="L36" s="318"/>
      <c r="M36" s="471">
        <v>40</v>
      </c>
      <c r="N36" s="316">
        <f t="shared" ref="N36:N41" si="0">K36/M36</f>
        <v>124.81444103055972</v>
      </c>
    </row>
    <row r="37" spans="1:14">
      <c r="A37" s="94" t="s">
        <v>129</v>
      </c>
      <c r="B37" s="621" t="str">
        <f>VLOOKUP(A37,[52]EQUIPOS!A7:D154,3,FALSE)</f>
        <v>Taladro industrial</v>
      </c>
      <c r="C37" s="622"/>
      <c r="D37" s="622"/>
      <c r="E37" s="622"/>
      <c r="F37" s="622"/>
      <c r="G37" s="622"/>
      <c r="H37" s="623"/>
      <c r="I37" s="369"/>
      <c r="J37" s="370"/>
      <c r="K37" s="319">
        <f>VLOOKUP(A37,[52]EQUIPOS!A7:D164,4,FALSE)</f>
        <v>2969.0979780768748</v>
      </c>
      <c r="L37" s="470"/>
      <c r="M37" s="471">
        <v>40</v>
      </c>
      <c r="N37" s="316">
        <f t="shared" si="0"/>
        <v>74.227449451921871</v>
      </c>
    </row>
    <row r="38" spans="1:14">
      <c r="A38" s="94" t="s">
        <v>130</v>
      </c>
      <c r="B38" s="621" t="str">
        <f>VLOOKUP(A38,[52]EQUIPOS!A8:D154,3,FALSE)</f>
        <v xml:space="preserve">Equipo de oxicorte, Capacidad de corte: hasta 6´´ (152mm) </v>
      </c>
      <c r="C38" s="622"/>
      <c r="D38" s="622"/>
      <c r="E38" s="622"/>
      <c r="F38" s="622"/>
      <c r="G38" s="622"/>
      <c r="H38" s="623"/>
      <c r="I38" s="369"/>
      <c r="J38" s="370"/>
      <c r="K38" s="319">
        <f>VLOOKUP(A38,[52]EQUIPOS!A8:D165,4,FALSE)</f>
        <v>8896.7364572808765</v>
      </c>
      <c r="L38" s="470"/>
      <c r="M38" s="471">
        <v>40</v>
      </c>
      <c r="N38" s="316">
        <f t="shared" si="0"/>
        <v>222.41841143202191</v>
      </c>
    </row>
    <row r="39" spans="1:14">
      <c r="A39" s="94" t="s">
        <v>131</v>
      </c>
      <c r="B39" s="621" t="str">
        <f>VLOOKUP(A39,[52]EQUIPOS!A9:D154,3,FALSE)</f>
        <v xml:space="preserve">Equipo de soldadura 250 AMP
</v>
      </c>
      <c r="C39" s="622"/>
      <c r="D39" s="622"/>
      <c r="E39" s="622"/>
      <c r="F39" s="622"/>
      <c r="G39" s="622"/>
      <c r="H39" s="623"/>
      <c r="I39" s="369"/>
      <c r="J39" s="370"/>
      <c r="K39" s="319">
        <f>VLOOKUP(A39,[52]EQUIPOS!A9:D166,4,FALSE)</f>
        <v>8864.1337447696587</v>
      </c>
      <c r="L39" s="470"/>
      <c r="M39" s="471">
        <v>40</v>
      </c>
      <c r="N39" s="316">
        <f t="shared" si="0"/>
        <v>221.60334361924146</v>
      </c>
    </row>
    <row r="40" spans="1:14">
      <c r="A40" s="94" t="s">
        <v>132</v>
      </c>
      <c r="B40" s="621" t="str">
        <f>VLOOKUP(A40,[52]EQUIPOS!A10:D154,3,FALSE)</f>
        <v>Equipo de soldadura 400</v>
      </c>
      <c r="C40" s="622"/>
      <c r="D40" s="622"/>
      <c r="E40" s="622"/>
      <c r="F40" s="622"/>
      <c r="G40" s="622"/>
      <c r="H40" s="623"/>
      <c r="I40" s="369"/>
      <c r="J40" s="370"/>
      <c r="K40" s="319">
        <f>VLOOKUP(A40,[52]EQUIPOS!A10:D167,4,FALSE)</f>
        <v>9823.0315505764811</v>
      </c>
      <c r="L40" s="470"/>
      <c r="M40" s="471">
        <v>40</v>
      </c>
      <c r="N40" s="316">
        <f t="shared" si="0"/>
        <v>245.57578876441204</v>
      </c>
    </row>
    <row r="41" spans="1:14">
      <c r="A41" s="94" t="s">
        <v>133</v>
      </c>
      <c r="B41" s="621" t="str">
        <f>VLOOKUP(A41,[52]EQUIPOS!A11:D155,3,FALSE)</f>
        <v>Equipo de soldadura 600</v>
      </c>
      <c r="C41" s="622"/>
      <c r="D41" s="622"/>
      <c r="E41" s="622"/>
      <c r="F41" s="622"/>
      <c r="G41" s="622"/>
      <c r="H41" s="623"/>
      <c r="I41" s="369"/>
      <c r="J41" s="370"/>
      <c r="K41" s="319">
        <f>VLOOKUP(A41,[52]EQUIPOS!A11:D168,4,FALSE)</f>
        <v>11345.343562377548</v>
      </c>
      <c r="L41" s="470"/>
      <c r="M41" s="471">
        <v>40</v>
      </c>
      <c r="N41" s="316">
        <f t="shared" si="0"/>
        <v>283.63358905943869</v>
      </c>
    </row>
    <row r="42" spans="1:14">
      <c r="B42" s="621"/>
      <c r="C42" s="622"/>
      <c r="D42" s="622"/>
      <c r="E42" s="622"/>
      <c r="F42" s="622"/>
      <c r="G42" s="622"/>
      <c r="H42" s="623"/>
      <c r="I42" s="108"/>
      <c r="J42" s="109"/>
      <c r="K42" s="319"/>
      <c r="L42" s="312"/>
      <c r="M42" s="471"/>
      <c r="N42" s="316"/>
    </row>
    <row r="43" spans="1:14">
      <c r="B43" s="467"/>
      <c r="C43" s="468"/>
      <c r="D43" s="468"/>
      <c r="E43" s="468"/>
      <c r="F43" s="472"/>
      <c r="G43" s="472"/>
      <c r="H43" s="114"/>
      <c r="I43" s="108"/>
      <c r="J43" s="109"/>
      <c r="K43" s="319"/>
      <c r="L43" s="312"/>
      <c r="M43" s="311"/>
      <c r="N43" s="315"/>
    </row>
    <row r="44" spans="1:14">
      <c r="B44" s="651" t="s">
        <v>48</v>
      </c>
      <c r="C44" s="652"/>
      <c r="D44" s="652"/>
      <c r="E44" s="117"/>
      <c r="F44" s="118"/>
      <c r="G44" s="118"/>
      <c r="H44" s="119"/>
      <c r="I44" s="108"/>
      <c r="J44" s="109"/>
      <c r="K44" s="292"/>
      <c r="L44" s="312"/>
      <c r="M44" s="366">
        <v>0.05</v>
      </c>
      <c r="N44" s="310">
        <f>N81*M44</f>
        <v>83.989717462233756</v>
      </c>
    </row>
    <row r="45" spans="1:14" ht="15.75" thickBot="1">
      <c r="B45" s="621"/>
      <c r="C45" s="622"/>
      <c r="D45" s="622"/>
      <c r="E45" s="622"/>
      <c r="F45" s="622"/>
      <c r="G45" s="622"/>
      <c r="H45" s="623"/>
      <c r="I45" s="653"/>
      <c r="J45" s="654"/>
      <c r="K45" s="122"/>
      <c r="L45" s="655"/>
      <c r="M45" s="656"/>
      <c r="N45" s="123"/>
    </row>
    <row r="46" spans="1:14" ht="15.75" thickBot="1">
      <c r="B46" s="657" t="s">
        <v>49</v>
      </c>
      <c r="C46" s="658"/>
      <c r="D46" s="658"/>
      <c r="E46" s="658"/>
      <c r="F46" s="658"/>
      <c r="G46" s="658"/>
      <c r="H46" s="658"/>
      <c r="I46" s="658"/>
      <c r="J46" s="658"/>
      <c r="K46" s="658"/>
      <c r="L46" s="658"/>
      <c r="M46" s="659"/>
      <c r="N46" s="364">
        <f>SUM(N36:N44)</f>
        <v>1256.2627408198293</v>
      </c>
    </row>
    <row r="47" spans="1:14">
      <c r="B47" s="309"/>
      <c r="C47" s="126"/>
      <c r="D47" s="126"/>
      <c r="E47" s="126"/>
      <c r="F47" s="126"/>
      <c r="G47" s="126"/>
      <c r="H47" s="126"/>
      <c r="I47" s="126"/>
      <c r="J47" s="126"/>
      <c r="K47" s="126"/>
      <c r="L47" s="126"/>
      <c r="M47" s="126"/>
      <c r="N47" s="127"/>
    </row>
    <row r="48" spans="1:14">
      <c r="B48" s="128" t="s">
        <v>50</v>
      </c>
      <c r="C48" s="129"/>
      <c r="D48" s="129"/>
      <c r="E48" s="129"/>
      <c r="F48" s="129"/>
      <c r="G48" s="129"/>
      <c r="H48" s="129"/>
      <c r="I48" s="129"/>
      <c r="J48" s="129"/>
      <c r="K48" s="129"/>
      <c r="L48" s="129"/>
      <c r="M48" s="129"/>
      <c r="N48" s="130"/>
    </row>
    <row r="49" spans="1:14" ht="15.75" thickBot="1">
      <c r="B49" s="131"/>
      <c r="C49" s="90"/>
      <c r="D49" s="90"/>
      <c r="E49" s="90"/>
      <c r="F49" s="90"/>
      <c r="G49" s="90"/>
      <c r="H49" s="90"/>
      <c r="I49" s="90"/>
      <c r="J49" s="89"/>
      <c r="K49" s="89"/>
      <c r="L49" s="89"/>
      <c r="M49" s="89"/>
      <c r="N49" s="91"/>
    </row>
    <row r="50" spans="1:14">
      <c r="B50" s="642" t="s">
        <v>7</v>
      </c>
      <c r="C50" s="643"/>
      <c r="D50" s="643"/>
      <c r="E50" s="643"/>
      <c r="F50" s="643"/>
      <c r="G50" s="643"/>
      <c r="H50" s="643"/>
      <c r="I50" s="644"/>
      <c r="J50" s="466" t="s">
        <v>8</v>
      </c>
      <c r="K50" s="133" t="s">
        <v>9</v>
      </c>
      <c r="L50" s="645" t="s">
        <v>51</v>
      </c>
      <c r="M50" s="644"/>
      <c r="N50" s="134" t="s">
        <v>45</v>
      </c>
    </row>
    <row r="51" spans="1:14">
      <c r="A51" s="135" t="s">
        <v>134</v>
      </c>
      <c r="B51" s="136" t="str">
        <f>VLOOKUP(A51,[52]MATERIALES!A5:D373,3,FALSE)</f>
        <v>Fundente</v>
      </c>
      <c r="C51" s="308"/>
      <c r="D51" s="308"/>
      <c r="E51" s="308"/>
      <c r="F51" s="308"/>
      <c r="G51" s="308"/>
      <c r="H51" s="308"/>
      <c r="I51" s="308"/>
      <c r="J51" s="480" t="str">
        <f>VLOOKUP(A51,[52]MATERIALES!A6:D643,2,FALSE)</f>
        <v>kg</v>
      </c>
      <c r="K51" s="305">
        <v>5.0000000000000001E-3</v>
      </c>
      <c r="L51" s="304"/>
      <c r="M51" s="367">
        <f>VLOOKUP(A51,[52]MATERIALES!A5:D396,4,FALSE)</f>
        <v>20559.239793728393</v>
      </c>
      <c r="N51" s="316">
        <f t="shared" ref="N51:N56" si="1">K51*M51</f>
        <v>102.79619896864197</v>
      </c>
    </row>
    <row r="52" spans="1:14">
      <c r="A52" s="135" t="s">
        <v>135</v>
      </c>
      <c r="B52" s="136" t="str">
        <f>VLOOKUP(A52,[52]MATERIALES!A6:D373,3,FALSE)</f>
        <v>Gas propano</v>
      </c>
      <c r="C52" s="375"/>
      <c r="D52" s="375"/>
      <c r="E52" s="375"/>
      <c r="F52" s="375"/>
      <c r="G52" s="375"/>
      <c r="H52" s="375"/>
      <c r="I52" s="375"/>
      <c r="J52" s="481" t="str">
        <f>VLOOKUP(A52,[52]MATERIALES!A6:D644,2,FALSE)</f>
        <v>kg</v>
      </c>
      <c r="K52" s="376">
        <v>5.0000000000000001E-3</v>
      </c>
      <c r="L52" s="369"/>
      <c r="M52" s="367">
        <f>VLOOKUP(A52,[52]MATERIALES!A6:D397,4,FALSE)</f>
        <v>3327.4155217785719</v>
      </c>
      <c r="N52" s="316">
        <f t="shared" si="1"/>
        <v>16.637077608892859</v>
      </c>
    </row>
    <row r="53" spans="1:14">
      <c r="A53" s="135" t="s">
        <v>136</v>
      </c>
      <c r="B53" s="136" t="str">
        <f>VLOOKUP(A53,[52]MATERIALES!A6:D373,3,FALSE)</f>
        <v xml:space="preserve">Oxigeno industrial
</v>
      </c>
      <c r="C53" s="375"/>
      <c r="D53" s="375"/>
      <c r="E53" s="375"/>
      <c r="F53" s="375"/>
      <c r="G53" s="375"/>
      <c r="H53" s="375"/>
      <c r="I53" s="375"/>
      <c r="J53" s="481" t="str">
        <f>VLOOKUP(A53,[52]MATERIALES!A7:D645,2,FALSE)</f>
        <v>kg</v>
      </c>
      <c r="K53" s="376">
        <v>5.0000000000000001E-3</v>
      </c>
      <c r="L53" s="369"/>
      <c r="M53" s="367">
        <f>VLOOKUP(A53,[52]MATERIALES!A6:D398,4,FALSE)</f>
        <v>9150.5592885758961</v>
      </c>
      <c r="N53" s="316">
        <f t="shared" si="1"/>
        <v>45.752796442879479</v>
      </c>
    </row>
    <row r="54" spans="1:14">
      <c r="A54" s="135" t="s">
        <v>137</v>
      </c>
      <c r="B54" s="136" t="str">
        <f>VLOOKUP(A54,[52]MATERIALES!A6:D373,3,FALSE)</f>
        <v>Soldadura 7018</v>
      </c>
      <c r="C54" s="375"/>
      <c r="D54" s="375"/>
      <c r="E54" s="375"/>
      <c r="F54" s="375"/>
      <c r="G54" s="375"/>
      <c r="H54" s="375"/>
      <c r="I54" s="375"/>
      <c r="J54" s="481" t="str">
        <f>VLOOKUP(A54,[52]MATERIALES!A8:D646,2,FALSE)</f>
        <v>kg</v>
      </c>
      <c r="K54" s="376">
        <v>0.01</v>
      </c>
      <c r="L54" s="369"/>
      <c r="M54" s="367">
        <f>VLOOKUP(A54,[52]MATERIALES!A6:D399,4,FALSE)</f>
        <v>8457.9807073840748</v>
      </c>
      <c r="N54" s="316">
        <f t="shared" si="1"/>
        <v>84.579807073840755</v>
      </c>
    </row>
    <row r="55" spans="1:14">
      <c r="A55" s="135" t="s">
        <v>138</v>
      </c>
      <c r="B55" s="136" t="str">
        <f>VLOOKUP(A55,[52]MATERIALES!A7:D373,3,FALSE)</f>
        <v>Soldadura L-70</v>
      </c>
      <c r="C55" s="375"/>
      <c r="D55" s="375"/>
      <c r="E55" s="375"/>
      <c r="F55" s="375"/>
      <c r="G55" s="375"/>
      <c r="H55" s="375"/>
      <c r="I55" s="375"/>
      <c r="J55" s="481" t="str">
        <f>VLOOKUP(A55,[52]MATERIALES!A9:D647,2,FALSE)</f>
        <v>kg</v>
      </c>
      <c r="K55" s="376">
        <v>0.01</v>
      </c>
      <c r="L55" s="369"/>
      <c r="M55" s="367">
        <f>VLOOKUP(A55,[52]MATERIALES!A7:D400,4,FALSE)</f>
        <v>11596.996004182107</v>
      </c>
      <c r="N55" s="316">
        <f t="shared" si="1"/>
        <v>115.96996004182107</v>
      </c>
    </row>
    <row r="56" spans="1:14">
      <c r="A56" s="135" t="s">
        <v>139</v>
      </c>
      <c r="B56" s="136" t="str">
        <f>VLOOKUP(A56,[52]MATERIALES!A1:D373,3,FALSE)</f>
        <v xml:space="preserve">Acero A-36 para estructura metálica
</v>
      </c>
      <c r="C56" s="375"/>
      <c r="D56" s="375"/>
      <c r="E56" s="375"/>
      <c r="F56" s="375"/>
      <c r="G56" s="375"/>
      <c r="H56" s="375"/>
      <c r="I56" s="375"/>
      <c r="J56" s="481" t="str">
        <f>VLOOKUP(A56,[52]MATERIALES!A1:D648,2,FALSE)</f>
        <v>kg</v>
      </c>
      <c r="K56" s="376">
        <v>1</v>
      </c>
      <c r="L56" s="369"/>
      <c r="M56" s="367">
        <f>VLOOKUP(A56,[52]MATERIALES!A1:D401,4,FALSE)</f>
        <v>2248.0248836074215</v>
      </c>
      <c r="N56" s="316">
        <f t="shared" si="1"/>
        <v>2248.0248836074215</v>
      </c>
    </row>
    <row r="57" spans="1:14">
      <c r="A57" s="135"/>
      <c r="B57" s="136"/>
      <c r="C57" s="375"/>
      <c r="D57" s="375"/>
      <c r="E57" s="375"/>
      <c r="F57" s="375"/>
      <c r="G57" s="375"/>
      <c r="H57" s="375"/>
      <c r="I57" s="375"/>
      <c r="J57" s="480"/>
      <c r="K57" s="376"/>
      <c r="L57" s="369"/>
      <c r="M57" s="367"/>
      <c r="N57" s="316"/>
    </row>
    <row r="58" spans="1:14" ht="15.75" thickBot="1">
      <c r="B58" s="136"/>
      <c r="C58" s="464"/>
      <c r="D58" s="464"/>
      <c r="E58" s="464"/>
      <c r="F58" s="464"/>
      <c r="G58" s="464"/>
      <c r="H58" s="464"/>
      <c r="I58" s="464"/>
      <c r="J58" s="465"/>
      <c r="K58" s="146"/>
      <c r="L58" s="147"/>
      <c r="M58" s="367"/>
      <c r="N58" s="316"/>
    </row>
    <row r="59" spans="1:14" ht="15.75" thickBot="1">
      <c r="B59" s="657" t="s">
        <v>49</v>
      </c>
      <c r="C59" s="658"/>
      <c r="D59" s="658"/>
      <c r="E59" s="658"/>
      <c r="F59" s="658"/>
      <c r="G59" s="658"/>
      <c r="H59" s="658"/>
      <c r="I59" s="658"/>
      <c r="J59" s="658"/>
      <c r="K59" s="658"/>
      <c r="L59" s="658"/>
      <c r="M59" s="659"/>
      <c r="N59" s="364">
        <f>SUM(N51:N58)</f>
        <v>2613.7607237434977</v>
      </c>
    </row>
    <row r="60" spans="1:14">
      <c r="B60" s="148"/>
      <c r="C60" s="126"/>
      <c r="D60" s="126"/>
      <c r="E60" s="126"/>
      <c r="F60" s="126"/>
      <c r="G60" s="126"/>
      <c r="H60" s="126"/>
      <c r="I60" s="126"/>
      <c r="J60" s="126"/>
      <c r="K60" s="126"/>
      <c r="L60" s="126"/>
      <c r="M60" s="126"/>
      <c r="N60" s="127"/>
    </row>
    <row r="61" spans="1:14">
      <c r="B61" s="128" t="s">
        <v>56</v>
      </c>
      <c r="C61" s="129"/>
      <c r="D61" s="129"/>
      <c r="E61" s="129"/>
      <c r="F61" s="129"/>
      <c r="G61" s="129"/>
      <c r="H61" s="129"/>
      <c r="I61" s="129"/>
      <c r="J61" s="129"/>
      <c r="K61" s="129"/>
      <c r="L61" s="129"/>
      <c r="M61" s="129"/>
      <c r="N61" s="130"/>
    </row>
    <row r="62" spans="1:14" ht="15.75" thickBot="1">
      <c r="B62" s="149"/>
      <c r="C62" s="89"/>
      <c r="D62" s="89"/>
      <c r="E62" s="89"/>
      <c r="F62" s="89"/>
      <c r="G62" s="89"/>
      <c r="H62" s="89"/>
      <c r="I62" s="89"/>
      <c r="J62" s="89"/>
      <c r="K62" s="89"/>
      <c r="L62" s="89"/>
      <c r="M62" s="89"/>
      <c r="N62" s="91"/>
    </row>
    <row r="63" spans="1:14" ht="25.5">
      <c r="B63" s="455" t="s">
        <v>57</v>
      </c>
      <c r="C63" s="456"/>
      <c r="D63" s="456"/>
      <c r="E63" s="456"/>
      <c r="F63" s="456"/>
      <c r="G63" s="456"/>
      <c r="H63" s="152" t="s">
        <v>8</v>
      </c>
      <c r="I63" s="153" t="s">
        <v>58</v>
      </c>
      <c r="J63" s="154" t="s">
        <v>59</v>
      </c>
      <c r="K63" s="152" t="s">
        <v>60</v>
      </c>
      <c r="L63" s="666" t="s">
        <v>61</v>
      </c>
      <c r="M63" s="667"/>
      <c r="N63" s="155" t="s">
        <v>45</v>
      </c>
    </row>
    <row r="64" spans="1:14">
      <c r="B64" s="5"/>
      <c r="C64" s="461"/>
      <c r="D64" s="461"/>
      <c r="E64" s="461"/>
      <c r="F64" s="461"/>
      <c r="G64" s="461"/>
      <c r="H64" s="480"/>
      <c r="I64" s="292"/>
      <c r="J64" s="300"/>
      <c r="K64" s="292"/>
      <c r="L64" s="668"/>
      <c r="M64" s="669"/>
      <c r="N64" s="299"/>
    </row>
    <row r="65" spans="1:15">
      <c r="B65" s="5"/>
      <c r="C65" s="483"/>
      <c r="D65" s="483"/>
      <c r="E65" s="483"/>
      <c r="F65" s="483"/>
      <c r="G65" s="483"/>
      <c r="H65" s="480"/>
      <c r="I65" s="292"/>
      <c r="J65" s="300"/>
      <c r="K65" s="292"/>
      <c r="L65" s="668"/>
      <c r="M65" s="669"/>
      <c r="N65" s="299"/>
    </row>
    <row r="66" spans="1:15">
      <c r="B66" s="5"/>
      <c r="C66" s="483"/>
      <c r="D66" s="483"/>
      <c r="E66" s="483"/>
      <c r="F66" s="483"/>
      <c r="G66" s="483"/>
      <c r="H66" s="480"/>
      <c r="I66" s="292"/>
      <c r="J66" s="300"/>
      <c r="K66" s="292"/>
      <c r="L66" s="668"/>
      <c r="M66" s="669"/>
      <c r="N66" s="299"/>
    </row>
    <row r="67" spans="1:15">
      <c r="B67" s="5"/>
      <c r="C67" s="483"/>
      <c r="D67" s="483"/>
      <c r="E67" s="483"/>
      <c r="F67" s="483"/>
      <c r="G67" s="483"/>
      <c r="H67" s="480"/>
      <c r="I67" s="292"/>
      <c r="J67" s="300"/>
      <c r="K67" s="292"/>
      <c r="L67" s="668"/>
      <c r="M67" s="669"/>
      <c r="N67" s="299"/>
    </row>
    <row r="68" spans="1:15">
      <c r="B68" s="5"/>
      <c r="C68" s="483"/>
      <c r="D68" s="483"/>
      <c r="E68" s="483"/>
      <c r="F68" s="483"/>
      <c r="G68" s="483"/>
      <c r="H68" s="484"/>
      <c r="I68" s="292"/>
      <c r="J68" s="292"/>
      <c r="K68" s="292"/>
      <c r="L68" s="485"/>
      <c r="M68" s="486"/>
      <c r="N68" s="298"/>
    </row>
    <row r="69" spans="1:15" ht="15.75" thickBot="1">
      <c r="B69" s="463"/>
      <c r="C69" s="464"/>
      <c r="D69" s="464"/>
      <c r="E69" s="464"/>
      <c r="F69" s="464"/>
      <c r="G69" s="464"/>
      <c r="H69" s="166"/>
      <c r="I69" s="146"/>
      <c r="J69" s="146"/>
      <c r="K69" s="146"/>
      <c r="L69" s="670"/>
      <c r="M69" s="671"/>
      <c r="N69" s="230"/>
    </row>
    <row r="70" spans="1:15" ht="15.75" thickBot="1">
      <c r="B70" s="672" t="s">
        <v>49</v>
      </c>
      <c r="C70" s="660"/>
      <c r="D70" s="660"/>
      <c r="E70" s="660"/>
      <c r="F70" s="660"/>
      <c r="G70" s="660"/>
      <c r="H70" s="660"/>
      <c r="I70" s="660"/>
      <c r="J70" s="660"/>
      <c r="K70" s="660"/>
      <c r="L70" s="660"/>
      <c r="M70" s="661"/>
      <c r="N70" s="168"/>
    </row>
    <row r="71" spans="1:15">
      <c r="B71" s="148"/>
      <c r="C71" s="126"/>
      <c r="D71" s="126"/>
      <c r="E71" s="126"/>
      <c r="F71" s="126"/>
      <c r="G71" s="126"/>
      <c r="H71" s="126"/>
      <c r="I71" s="126"/>
      <c r="J71" s="126"/>
      <c r="K71" s="126"/>
      <c r="L71" s="126"/>
      <c r="M71" s="126"/>
      <c r="N71" s="127"/>
    </row>
    <row r="72" spans="1:15">
      <c r="B72" s="128" t="s">
        <v>64</v>
      </c>
      <c r="C72" s="129"/>
      <c r="D72" s="129"/>
      <c r="E72" s="129"/>
      <c r="F72" s="129"/>
      <c r="G72" s="129"/>
      <c r="H72" s="129"/>
      <c r="I72" s="129"/>
      <c r="J72" s="129"/>
      <c r="K72" s="129"/>
      <c r="L72" s="129"/>
      <c r="M72" s="129"/>
      <c r="N72" s="130"/>
    </row>
    <row r="73" spans="1:15" ht="15.75" thickBot="1">
      <c r="B73" s="149"/>
      <c r="C73" s="89"/>
      <c r="D73" s="89"/>
      <c r="E73" s="89"/>
      <c r="F73" s="89"/>
      <c r="G73" s="89"/>
      <c r="H73" s="89"/>
      <c r="I73" s="89"/>
      <c r="J73" s="89"/>
      <c r="K73" s="89"/>
      <c r="L73" s="89"/>
      <c r="M73" s="89"/>
      <c r="N73" s="91"/>
    </row>
    <row r="74" spans="1:15" ht="25.5">
      <c r="B74" s="673" t="s">
        <v>65</v>
      </c>
      <c r="C74" s="674"/>
      <c r="D74" s="674"/>
      <c r="E74" s="674"/>
      <c r="F74" s="674"/>
      <c r="G74" s="674"/>
      <c r="H74" s="674"/>
      <c r="I74" s="152" t="s">
        <v>66</v>
      </c>
      <c r="J74" s="154" t="s">
        <v>67</v>
      </c>
      <c r="K74" s="153" t="s">
        <v>68</v>
      </c>
      <c r="L74" s="675" t="s">
        <v>44</v>
      </c>
      <c r="M74" s="676"/>
      <c r="N74" s="169" t="s">
        <v>45</v>
      </c>
    </row>
    <row r="75" spans="1:15">
      <c r="A75" s="170" t="s">
        <v>140</v>
      </c>
      <c r="B75" s="482" t="str">
        <f>VLOOKUP(A75,'[52]MANO DE OBRA'!A8:D68,3,FALSE)</f>
        <v>Soldador (2)</v>
      </c>
      <c r="C75" s="483"/>
      <c r="D75" s="483"/>
      <c r="E75" s="483"/>
      <c r="F75" s="483"/>
      <c r="G75" s="483"/>
      <c r="H75" s="483"/>
      <c r="I75" s="296">
        <f>K75/J75*100</f>
        <v>98362.266666666663</v>
      </c>
      <c r="J75" s="295">
        <v>185</v>
      </c>
      <c r="K75" s="294">
        <f>VLOOKUP(A75,'[52]MANO DE OBRA'!A8:D99,4,FALSE)</f>
        <v>181970.19333333333</v>
      </c>
      <c r="L75" s="174"/>
      <c r="M75" s="432">
        <v>320</v>
      </c>
      <c r="N75" s="365">
        <f>K75/M75</f>
        <v>568.65685416666668</v>
      </c>
      <c r="O75" s="176"/>
    </row>
    <row r="76" spans="1:15">
      <c r="A76" s="170" t="s">
        <v>141</v>
      </c>
      <c r="B76" s="482" t="str">
        <f>VLOOKUP(A76,'[52]MANO DE OBRA'!A8:D69,3,FALSE)</f>
        <v>Inspector de fabricación y montaje</v>
      </c>
      <c r="C76" s="483"/>
      <c r="D76" s="483"/>
      <c r="E76" s="483"/>
      <c r="F76" s="483"/>
      <c r="G76" s="483"/>
      <c r="H76" s="483"/>
      <c r="I76" s="296">
        <f>K76/J76*100</f>
        <v>69243.922572051888</v>
      </c>
      <c r="J76" s="295">
        <v>185</v>
      </c>
      <c r="K76" s="294">
        <f>VLOOKUP(A76,'[52]MANO DE OBRA'!A8:D100,4,FALSE)</f>
        <v>128101.256758296</v>
      </c>
      <c r="L76" s="174"/>
      <c r="M76" s="432">
        <v>320</v>
      </c>
      <c r="N76" s="365">
        <f>K76/M76</f>
        <v>400.31642736967501</v>
      </c>
    </row>
    <row r="77" spans="1:15">
      <c r="A77" s="19" t="s">
        <v>142</v>
      </c>
      <c r="B77" s="482" t="str">
        <f>VLOOKUP(A77,'[52]MANO DE OBRA'!A9:D70,3,FALSE)</f>
        <v>Obrero (3)</v>
      </c>
      <c r="C77" s="483"/>
      <c r="D77" s="483"/>
      <c r="E77" s="483"/>
      <c r="F77" s="483"/>
      <c r="G77" s="483"/>
      <c r="H77" s="483"/>
      <c r="I77" s="296">
        <f>K77/J77*100</f>
        <v>73771.7</v>
      </c>
      <c r="J77" s="295">
        <v>185</v>
      </c>
      <c r="K77" s="294">
        <f>VLOOKUP(A77,'[52]MANO DE OBRA'!A9:D101,4,FALSE)</f>
        <v>136477.64499999999</v>
      </c>
      <c r="L77" s="174"/>
      <c r="M77" s="432">
        <v>320</v>
      </c>
      <c r="N77" s="365">
        <f>K77/M77</f>
        <v>426.49264062499998</v>
      </c>
    </row>
    <row r="78" spans="1:15">
      <c r="A78" s="19" t="s">
        <v>93</v>
      </c>
      <c r="B78" s="482" t="str">
        <f>VLOOKUP(A78,'[52]MANO DE OBRA'!A10:D71,3,FALSE)</f>
        <v>Oficial</v>
      </c>
      <c r="C78" s="483"/>
      <c r="D78" s="483"/>
      <c r="E78" s="483"/>
      <c r="F78" s="483"/>
      <c r="G78" s="483"/>
      <c r="H78" s="483"/>
      <c r="I78" s="296">
        <f>K78/J78*100</f>
        <v>49181.133333333331</v>
      </c>
      <c r="J78" s="295">
        <v>185</v>
      </c>
      <c r="K78" s="294">
        <f>VLOOKUP(A78,'[52]MANO DE OBRA'!A10:D102,4,FALSE)</f>
        <v>90985.096666666665</v>
      </c>
      <c r="L78" s="462"/>
      <c r="M78" s="432">
        <v>320</v>
      </c>
      <c r="N78" s="365">
        <f>K78/M78</f>
        <v>284.32842708333334</v>
      </c>
    </row>
    <row r="79" spans="1:15">
      <c r="B79" s="482"/>
      <c r="C79" s="483"/>
      <c r="D79" s="483"/>
      <c r="E79" s="483"/>
      <c r="F79" s="483"/>
      <c r="G79" s="483"/>
      <c r="H79" s="483"/>
      <c r="I79" s="296"/>
      <c r="J79" s="295"/>
      <c r="K79" s="294"/>
      <c r="L79" s="462"/>
      <c r="M79" s="516"/>
      <c r="N79" s="365"/>
    </row>
    <row r="80" spans="1:15" ht="15.75" thickBot="1">
      <c r="B80" s="677"/>
      <c r="C80" s="678"/>
      <c r="D80" s="678"/>
      <c r="E80" s="678"/>
      <c r="F80" s="678"/>
      <c r="G80" s="678"/>
      <c r="H80" s="678"/>
      <c r="I80" s="408"/>
      <c r="J80" s="409"/>
      <c r="K80" s="410"/>
      <c r="L80" s="411"/>
      <c r="M80" s="412"/>
      <c r="N80" s="413"/>
    </row>
    <row r="81" spans="1:14" ht="15.75" thickBot="1">
      <c r="B81" s="672" t="s">
        <v>49</v>
      </c>
      <c r="C81" s="660"/>
      <c r="D81" s="660"/>
      <c r="E81" s="660"/>
      <c r="F81" s="660"/>
      <c r="G81" s="660"/>
      <c r="H81" s="660"/>
      <c r="I81" s="660"/>
      <c r="J81" s="660"/>
      <c r="K81" s="660"/>
      <c r="L81" s="660"/>
      <c r="M81" s="661"/>
      <c r="N81" s="363">
        <f>SUM(N75:N80)</f>
        <v>1679.794349244675</v>
      </c>
    </row>
    <row r="82" spans="1:14" ht="15.75" thickBot="1">
      <c r="B82" s="148"/>
      <c r="C82" s="126"/>
      <c r="D82" s="126"/>
      <c r="E82" s="126"/>
      <c r="F82" s="126"/>
      <c r="G82" s="126"/>
      <c r="H82" s="126"/>
      <c r="I82" s="126"/>
      <c r="J82" s="126"/>
      <c r="K82" s="126"/>
      <c r="L82" s="126"/>
      <c r="M82" s="126"/>
      <c r="N82" s="127"/>
    </row>
    <row r="83" spans="1:14" ht="15.75" thickBot="1">
      <c r="B83" s="657" t="s">
        <v>71</v>
      </c>
      <c r="C83" s="658"/>
      <c r="D83" s="658"/>
      <c r="E83" s="658"/>
      <c r="F83" s="658"/>
      <c r="G83" s="658"/>
      <c r="H83" s="658"/>
      <c r="I83" s="658"/>
      <c r="J83" s="658"/>
      <c r="K83" s="658"/>
      <c r="L83" s="658"/>
      <c r="M83" s="659"/>
      <c r="N83" s="180">
        <f>N46+N59+N70+N81</f>
        <v>5549.817813808002</v>
      </c>
    </row>
    <row r="84" spans="1:14">
      <c r="B84" s="148"/>
      <c r="C84" s="126"/>
      <c r="D84" s="126"/>
      <c r="E84" s="126"/>
      <c r="F84" s="126"/>
      <c r="G84" s="126"/>
      <c r="H84" s="126"/>
      <c r="I84" s="126"/>
      <c r="J84" s="126"/>
      <c r="K84" s="126"/>
      <c r="L84" s="126"/>
      <c r="M84" s="126"/>
      <c r="N84" s="127"/>
    </row>
    <row r="85" spans="1:14">
      <c r="B85" s="128" t="s">
        <v>72</v>
      </c>
      <c r="C85" s="129"/>
      <c r="D85" s="129"/>
      <c r="E85" s="129"/>
      <c r="F85" s="129"/>
      <c r="G85" s="129"/>
      <c r="H85" s="129"/>
      <c r="I85" s="129"/>
      <c r="J85" s="129"/>
      <c r="K85" s="129"/>
      <c r="L85" s="129"/>
      <c r="M85" s="129"/>
      <c r="N85" s="130"/>
    </row>
    <row r="86" spans="1:14" ht="15.75" thickBot="1">
      <c r="B86" s="149"/>
      <c r="C86" s="89"/>
      <c r="D86" s="89"/>
      <c r="E86" s="89"/>
      <c r="F86" s="89"/>
      <c r="G86" s="89"/>
      <c r="H86" s="89"/>
      <c r="I86" s="89"/>
      <c r="J86" s="89"/>
      <c r="K86" s="89"/>
      <c r="L86" s="89"/>
      <c r="M86" s="89"/>
      <c r="N86" s="91"/>
    </row>
    <row r="87" spans="1:14">
      <c r="B87" s="642" t="s">
        <v>73</v>
      </c>
      <c r="C87" s="643"/>
      <c r="D87" s="643"/>
      <c r="E87" s="643"/>
      <c r="F87" s="643"/>
      <c r="G87" s="643"/>
      <c r="H87" s="643"/>
      <c r="I87" s="456"/>
      <c r="J87" s="457"/>
      <c r="K87" s="286" t="s">
        <v>74</v>
      </c>
      <c r="L87" s="684" t="s">
        <v>75</v>
      </c>
      <c r="M87" s="685"/>
      <c r="N87" s="285"/>
    </row>
    <row r="88" spans="1:14">
      <c r="B88" s="686" t="s">
        <v>76</v>
      </c>
      <c r="C88" s="687"/>
      <c r="D88" s="687"/>
      <c r="E88" s="687"/>
      <c r="F88" s="687"/>
      <c r="G88" s="687"/>
      <c r="H88" s="687"/>
      <c r="I88" s="429"/>
      <c r="J88" s="186"/>
      <c r="K88" s="284">
        <v>0.2</v>
      </c>
      <c r="L88" s="688">
        <f>N83*K88</f>
        <v>1109.9635627616005</v>
      </c>
      <c r="M88" s="689"/>
      <c r="N88" s="430"/>
    </row>
    <row r="89" spans="1:14">
      <c r="B89" s="188" t="s">
        <v>77</v>
      </c>
      <c r="C89" s="189"/>
      <c r="D89" s="189"/>
      <c r="E89" s="189"/>
      <c r="F89" s="189"/>
      <c r="G89" s="189"/>
      <c r="H89" s="189"/>
      <c r="I89" s="429"/>
      <c r="J89" s="186"/>
      <c r="K89" s="284">
        <v>0.05</v>
      </c>
      <c r="L89" s="688">
        <f>N83*K89</f>
        <v>277.49089069040014</v>
      </c>
      <c r="M89" s="689"/>
      <c r="N89" s="430"/>
    </row>
    <row r="90" spans="1:14" ht="15.75" thickBot="1">
      <c r="B90" s="190" t="s">
        <v>78</v>
      </c>
      <c r="C90" s="191"/>
      <c r="D90" s="191"/>
      <c r="E90" s="191"/>
      <c r="F90" s="191"/>
      <c r="G90" s="191"/>
      <c r="H90" s="191"/>
      <c r="I90" s="431"/>
      <c r="J90" s="193"/>
      <c r="K90" s="283">
        <v>0.05</v>
      </c>
      <c r="L90" s="690">
        <f>N83*K90</f>
        <v>277.49089069040014</v>
      </c>
      <c r="M90" s="691"/>
      <c r="N90" s="430"/>
    </row>
    <row r="91" spans="1:14" ht="15.75" thickBot="1">
      <c r="B91" s="657" t="s">
        <v>49</v>
      </c>
      <c r="C91" s="658"/>
      <c r="D91" s="658"/>
      <c r="E91" s="658"/>
      <c r="F91" s="658"/>
      <c r="G91" s="658"/>
      <c r="H91" s="658"/>
      <c r="I91" s="658"/>
      <c r="J91" s="658"/>
      <c r="K91" s="658"/>
      <c r="L91" s="658"/>
      <c r="M91" s="659"/>
      <c r="N91" s="194">
        <f>L88+L89+L90</f>
        <v>1664.9453441424009</v>
      </c>
    </row>
    <row r="92" spans="1:14" ht="15.75" thickBot="1">
      <c r="B92" s="148"/>
      <c r="C92" s="126"/>
      <c r="D92" s="126"/>
      <c r="E92" s="126"/>
      <c r="F92" s="126"/>
      <c r="G92" s="126"/>
      <c r="H92" s="126"/>
      <c r="I92" s="126"/>
      <c r="J92" s="126"/>
      <c r="K92" s="126"/>
      <c r="L92" s="126"/>
      <c r="M92" s="126"/>
      <c r="N92" s="127"/>
    </row>
    <row r="93" spans="1:14" ht="15.75" thickBot="1">
      <c r="A93" s="19" t="s">
        <v>79</v>
      </c>
      <c r="B93" s="657" t="s">
        <v>80</v>
      </c>
      <c r="C93" s="658"/>
      <c r="D93" s="658"/>
      <c r="E93" s="658"/>
      <c r="F93" s="658"/>
      <c r="G93" s="658"/>
      <c r="H93" s="658"/>
      <c r="I93" s="658"/>
      <c r="J93" s="658"/>
      <c r="K93" s="658"/>
      <c r="L93" s="658"/>
      <c r="M93" s="659"/>
      <c r="N93" s="195">
        <f>ROUND(N83+N91,0)</f>
        <v>7215</v>
      </c>
    </row>
    <row r="94" spans="1:14">
      <c r="B94" s="382"/>
      <c r="C94" s="383"/>
      <c r="D94" s="383"/>
      <c r="E94" s="383"/>
      <c r="F94" s="383"/>
      <c r="G94" s="383"/>
      <c r="H94" s="383"/>
      <c r="I94" s="383"/>
      <c r="J94" s="383"/>
      <c r="K94" s="383"/>
      <c r="L94" s="383"/>
      <c r="M94" s="383"/>
      <c r="N94" s="384"/>
    </row>
    <row r="95" spans="1:14">
      <c r="B95" s="385"/>
      <c r="C95" s="386"/>
      <c r="D95" s="386"/>
      <c r="E95" s="386"/>
      <c r="F95" s="386"/>
      <c r="G95" s="386"/>
      <c r="H95" s="386"/>
      <c r="I95" s="386"/>
      <c r="J95" s="386"/>
      <c r="K95" s="386"/>
      <c r="L95" s="386"/>
      <c r="M95" s="386"/>
      <c r="N95" s="387"/>
    </row>
    <row r="96" spans="1:14">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385"/>
      <c r="C98" s="386"/>
      <c r="D98" s="386"/>
      <c r="E98" s="388" t="s">
        <v>81</v>
      </c>
      <c r="F98" s="388"/>
      <c r="G98" s="388"/>
      <c r="H98" s="388"/>
      <c r="I98" s="388"/>
      <c r="J98" s="388"/>
      <c r="K98" s="386"/>
      <c r="L98" s="386"/>
      <c r="M98" s="386"/>
      <c r="N98" s="387"/>
    </row>
    <row r="99" spans="2:14">
      <c r="B99" s="385"/>
      <c r="C99" s="386"/>
      <c r="D99" s="386"/>
      <c r="E99" s="386" t="s">
        <v>82</v>
      </c>
      <c r="F99" s="386"/>
      <c r="G99" s="386"/>
      <c r="H99" s="386"/>
      <c r="I99" s="386"/>
      <c r="J99" s="386"/>
      <c r="K99" s="386"/>
      <c r="L99" s="386"/>
      <c r="M99" s="386"/>
      <c r="N99" s="387"/>
    </row>
    <row r="100" spans="2:14">
      <c r="B100" s="385"/>
      <c r="C100" s="386"/>
      <c r="D100" s="386"/>
      <c r="E100" s="386" t="s">
        <v>83</v>
      </c>
      <c r="F100" s="386"/>
      <c r="G100" s="386"/>
      <c r="H100" s="386"/>
      <c r="I100" s="386"/>
      <c r="J100" s="386"/>
      <c r="K100" s="386"/>
      <c r="L100" s="386"/>
      <c r="M100" s="386"/>
      <c r="N100" s="387"/>
    </row>
    <row r="101" spans="2:14">
      <c r="B101" s="385"/>
      <c r="C101" s="386"/>
      <c r="D101" s="386"/>
      <c r="E101" s="386" t="s">
        <v>84</v>
      </c>
      <c r="F101" s="386"/>
      <c r="G101" s="386"/>
      <c r="H101" s="386"/>
      <c r="I101" s="386"/>
      <c r="J101" s="386"/>
      <c r="K101" s="386"/>
      <c r="L101" s="386"/>
      <c r="M101" s="386"/>
      <c r="N101" s="387"/>
    </row>
    <row r="102" spans="2:14" ht="15.75" thickBot="1">
      <c r="B102" s="385"/>
      <c r="C102" s="386"/>
      <c r="D102" s="386"/>
      <c r="E102" s="386"/>
      <c r="F102" s="386" t="s">
        <v>85</v>
      </c>
      <c r="G102" s="386"/>
      <c r="H102" s="386"/>
      <c r="I102" s="386"/>
      <c r="J102" s="386"/>
      <c r="K102" s="386"/>
      <c r="L102" s="386"/>
      <c r="M102" s="386"/>
      <c r="N102" s="387"/>
    </row>
    <row r="103" spans="2:14">
      <c r="B103" s="282" t="s">
        <v>274</v>
      </c>
      <c r="C103" s="281"/>
      <c r="D103" s="281"/>
      <c r="E103" s="281"/>
      <c r="F103" s="281"/>
      <c r="G103" s="281"/>
      <c r="H103" s="281"/>
      <c r="I103" s="281"/>
      <c r="J103" s="281"/>
      <c r="K103" s="281"/>
      <c r="L103" s="281"/>
      <c r="M103" s="281"/>
      <c r="N103" s="280"/>
    </row>
    <row r="104" spans="2:14">
      <c r="B104" s="389"/>
      <c r="C104" s="390"/>
      <c r="D104" s="390"/>
      <c r="E104" s="390"/>
      <c r="F104" s="390"/>
      <c r="G104" s="390"/>
      <c r="H104" s="390"/>
      <c r="I104" s="390"/>
      <c r="J104" s="390"/>
      <c r="K104" s="390"/>
      <c r="L104" s="390"/>
      <c r="M104" s="390"/>
      <c r="N104" s="391"/>
    </row>
    <row r="105" spans="2:14">
      <c r="B105" s="389"/>
      <c r="C105" s="390"/>
      <c r="D105" s="390"/>
      <c r="E105" s="390"/>
      <c r="F105" s="390"/>
      <c r="G105" s="390"/>
      <c r="H105" s="390"/>
      <c r="I105" s="390"/>
      <c r="J105" s="390"/>
      <c r="K105" s="390"/>
      <c r="L105" s="390"/>
      <c r="M105" s="390"/>
      <c r="N105" s="391"/>
    </row>
    <row r="106" spans="2:14">
      <c r="B106" s="389"/>
      <c r="C106" s="390"/>
      <c r="D106" s="390"/>
      <c r="E106" s="390"/>
      <c r="F106" s="390"/>
      <c r="G106" s="390"/>
      <c r="H106" s="390"/>
      <c r="I106" s="390"/>
      <c r="J106" s="390"/>
      <c r="K106" s="390"/>
      <c r="L106" s="390"/>
      <c r="M106" s="390"/>
      <c r="N106" s="391"/>
    </row>
    <row r="107" spans="2:14" ht="15.75" thickBot="1">
      <c r="B107" s="392"/>
      <c r="C107" s="393"/>
      <c r="D107" s="393"/>
      <c r="E107" s="393"/>
      <c r="F107" s="393"/>
      <c r="G107" s="393"/>
      <c r="H107" s="393"/>
      <c r="I107" s="393"/>
      <c r="J107" s="393"/>
      <c r="K107" s="393"/>
      <c r="L107" s="393"/>
      <c r="M107" s="393"/>
      <c r="N107" s="394"/>
    </row>
    <row r="108" spans="2:14">
      <c r="B108" s="395"/>
      <c r="C108" s="396"/>
      <c r="D108" s="396"/>
      <c r="E108" s="396"/>
      <c r="F108" s="396"/>
      <c r="G108" s="396"/>
      <c r="H108" s="396"/>
      <c r="I108" s="396"/>
      <c r="J108" s="396"/>
      <c r="K108" s="396"/>
      <c r="L108" s="396"/>
      <c r="M108" s="396"/>
      <c r="N108" s="397"/>
    </row>
    <row r="109" spans="2:14">
      <c r="B109" s="398" t="s">
        <v>273</v>
      </c>
      <c r="C109" s="399"/>
      <c r="D109" s="399"/>
      <c r="E109" s="399"/>
      <c r="F109" s="399"/>
      <c r="G109" s="399"/>
      <c r="H109" s="399"/>
      <c r="I109" s="399"/>
      <c r="J109" s="399"/>
      <c r="K109" s="399"/>
      <c r="L109" s="399"/>
      <c r="M109" s="399"/>
      <c r="N109" s="400"/>
    </row>
    <row r="110" spans="2:14" ht="15" customHeight="1">
      <c r="B110" s="700" t="s">
        <v>272</v>
      </c>
      <c r="C110" s="701"/>
      <c r="D110" s="701"/>
      <c r="E110" s="701"/>
      <c r="F110" s="701"/>
      <c r="G110" s="701"/>
      <c r="H110" s="701"/>
      <c r="I110" s="701"/>
      <c r="J110" s="701"/>
      <c r="K110" s="701"/>
      <c r="L110" s="701"/>
      <c r="M110" s="701"/>
      <c r="N110" s="702"/>
    </row>
    <row r="111" spans="2:14" ht="15" customHeight="1">
      <c r="B111" s="700"/>
      <c r="C111" s="701"/>
      <c r="D111" s="701"/>
      <c r="E111" s="701"/>
      <c r="F111" s="701"/>
      <c r="G111" s="701"/>
      <c r="H111" s="701"/>
      <c r="I111" s="701"/>
      <c r="J111" s="701"/>
      <c r="K111" s="701"/>
      <c r="L111" s="701"/>
      <c r="M111" s="701"/>
      <c r="N111" s="702"/>
    </row>
    <row r="112" spans="2:14" ht="30" customHeight="1">
      <c r="B112" s="703" t="s">
        <v>271</v>
      </c>
      <c r="C112" s="704"/>
      <c r="D112" s="704"/>
      <c r="E112" s="704"/>
      <c r="F112" s="704"/>
      <c r="G112" s="704"/>
      <c r="H112" s="704"/>
      <c r="I112" s="704"/>
      <c r="J112" s="704"/>
      <c r="K112" s="704"/>
      <c r="L112" s="704"/>
      <c r="M112" s="704"/>
      <c r="N112" s="705"/>
    </row>
    <row r="113" spans="2:14">
      <c r="B113" s="703"/>
      <c r="C113" s="704"/>
      <c r="D113" s="704"/>
      <c r="E113" s="704"/>
      <c r="F113" s="704"/>
      <c r="G113" s="704"/>
      <c r="H113" s="704"/>
      <c r="I113" s="704"/>
      <c r="J113" s="704"/>
      <c r="K113" s="704"/>
      <c r="L113" s="704"/>
      <c r="M113" s="704"/>
      <c r="N113" s="705"/>
    </row>
    <row r="114" spans="2:14">
      <c r="B114" s="477"/>
      <c r="C114" s="478"/>
      <c r="D114" s="478"/>
      <c r="E114" s="478"/>
      <c r="F114" s="478"/>
      <c r="G114" s="478"/>
      <c r="H114" s="478"/>
      <c r="I114" s="478"/>
      <c r="J114" s="478"/>
      <c r="K114" s="478"/>
      <c r="L114" s="478"/>
      <c r="M114" s="478"/>
      <c r="N114" s="479"/>
    </row>
    <row r="115" spans="2:14">
      <c r="B115" s="477"/>
      <c r="C115" s="478"/>
      <c r="D115" s="478"/>
      <c r="E115" s="478"/>
      <c r="F115" s="478"/>
      <c r="G115" s="478"/>
      <c r="H115" s="478"/>
      <c r="I115" s="478"/>
      <c r="J115" s="478"/>
      <c r="K115" s="478"/>
      <c r="L115" s="478"/>
      <c r="M115" s="478"/>
      <c r="N115" s="479"/>
    </row>
    <row r="116" spans="2:14">
      <c r="B116" s="477"/>
      <c r="C116" s="478"/>
      <c r="D116" s="478"/>
      <c r="E116" s="478"/>
      <c r="F116" s="478"/>
      <c r="G116" s="478"/>
      <c r="H116" s="478"/>
      <c r="I116" s="478"/>
      <c r="J116" s="478"/>
      <c r="K116" s="478"/>
      <c r="L116" s="478"/>
      <c r="M116" s="478"/>
      <c r="N116" s="479"/>
    </row>
    <row r="117" spans="2:14">
      <c r="B117" s="398"/>
      <c r="C117" s="399"/>
      <c r="D117" s="399"/>
      <c r="E117" s="399"/>
      <c r="F117" s="399"/>
      <c r="G117" s="399"/>
      <c r="H117" s="399"/>
      <c r="I117" s="399"/>
      <c r="J117" s="399"/>
      <c r="K117" s="399"/>
      <c r="L117" s="399"/>
      <c r="M117" s="399"/>
      <c r="N117" s="400"/>
    </row>
    <row r="118" spans="2:14">
      <c r="B118" s="385"/>
      <c r="C118" s="386"/>
      <c r="D118" s="386"/>
      <c r="E118" s="386" t="s">
        <v>81</v>
      </c>
      <c r="F118" s="388"/>
      <c r="G118" s="388"/>
      <c r="H118" s="386"/>
      <c r="I118" s="386"/>
      <c r="J118" s="386"/>
      <c r="K118" s="386"/>
      <c r="L118" s="386"/>
      <c r="M118" s="386"/>
      <c r="N118" s="387"/>
    </row>
    <row r="119" spans="2:14">
      <c r="B119" s="385"/>
      <c r="C119" s="386"/>
      <c r="D119" s="386"/>
      <c r="E119" s="401" t="s">
        <v>82</v>
      </c>
      <c r="F119" s="386"/>
      <c r="G119" s="386"/>
      <c r="H119" s="401"/>
      <c r="I119" s="401"/>
      <c r="J119" s="401"/>
      <c r="K119" s="386"/>
      <c r="L119" s="386"/>
      <c r="M119" s="386"/>
      <c r="N119" s="387"/>
    </row>
    <row r="120" spans="2:14">
      <c r="B120" s="385"/>
      <c r="C120" s="386"/>
      <c r="D120" s="386"/>
      <c r="E120" s="402" t="s">
        <v>87</v>
      </c>
      <c r="F120" s="386"/>
      <c r="G120" s="386"/>
      <c r="H120" s="402"/>
      <c r="I120" s="402"/>
      <c r="J120" s="402"/>
      <c r="K120" s="386"/>
      <c r="L120" s="386"/>
      <c r="M120" s="386"/>
      <c r="N120" s="387"/>
    </row>
    <row r="121" spans="2:14">
      <c r="B121" s="403"/>
      <c r="C121" s="399"/>
      <c r="D121" s="399"/>
      <c r="E121" s="386" t="s">
        <v>84</v>
      </c>
      <c r="F121" s="386"/>
      <c r="G121" s="386"/>
      <c r="H121" s="386"/>
      <c r="I121" s="386"/>
      <c r="J121" s="386"/>
      <c r="K121" s="399"/>
      <c r="L121" s="399"/>
      <c r="M121" s="399"/>
      <c r="N121" s="400"/>
    </row>
    <row r="122" spans="2:14">
      <c r="B122" s="403"/>
      <c r="C122" s="399"/>
      <c r="D122" s="399"/>
      <c r="E122" s="399"/>
      <c r="F122" s="386"/>
      <c r="G122" s="386"/>
      <c r="H122" s="386"/>
      <c r="I122" s="386"/>
      <c r="J122" s="386"/>
      <c r="K122" s="399"/>
      <c r="L122" s="399"/>
      <c r="M122" s="399"/>
      <c r="N122" s="400"/>
    </row>
    <row r="123" spans="2:14">
      <c r="B123" s="403" t="s">
        <v>270</v>
      </c>
      <c r="C123" s="402"/>
      <c r="D123" s="402"/>
      <c r="E123" s="386"/>
      <c r="F123" s="386"/>
      <c r="G123" s="386"/>
      <c r="H123" s="386"/>
      <c r="I123" s="386"/>
      <c r="J123" s="706"/>
      <c r="K123" s="706"/>
      <c r="L123" s="706"/>
      <c r="M123" s="706"/>
      <c r="N123" s="707"/>
    </row>
    <row r="124" spans="2:14" ht="15.75" thickBot="1">
      <c r="B124" s="404" t="s">
        <v>269</v>
      </c>
      <c r="C124" s="405"/>
      <c r="D124" s="405"/>
      <c r="E124" s="406"/>
      <c r="F124" s="406"/>
      <c r="G124" s="406"/>
      <c r="H124" s="406"/>
      <c r="I124" s="406"/>
      <c r="J124" s="708"/>
      <c r="K124" s="708"/>
      <c r="L124" s="708"/>
      <c r="M124" s="708"/>
      <c r="N124" s="709"/>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50:I50"/>
    <mergeCell ref="L50:M50"/>
    <mergeCell ref="B37:H37"/>
    <mergeCell ref="B38:H38"/>
    <mergeCell ref="B39:H39"/>
    <mergeCell ref="B40:H40"/>
    <mergeCell ref="B41:H41"/>
    <mergeCell ref="B42:H42"/>
    <mergeCell ref="B44:D44"/>
    <mergeCell ref="B45:H45"/>
    <mergeCell ref="I45:J45"/>
    <mergeCell ref="L45:M45"/>
    <mergeCell ref="B46:M46"/>
    <mergeCell ref="B81:M81"/>
    <mergeCell ref="B59:M59"/>
    <mergeCell ref="L63:M63"/>
    <mergeCell ref="L64:M64"/>
    <mergeCell ref="L65:M65"/>
    <mergeCell ref="L66:M66"/>
    <mergeCell ref="L67:M67"/>
    <mergeCell ref="L69:M69"/>
    <mergeCell ref="B70:M70"/>
    <mergeCell ref="B74:H74"/>
    <mergeCell ref="L74:M74"/>
    <mergeCell ref="B80:H80"/>
    <mergeCell ref="J123:N124"/>
    <mergeCell ref="B83:M83"/>
    <mergeCell ref="B87:H87"/>
    <mergeCell ref="L87:M87"/>
    <mergeCell ref="B88:H88"/>
    <mergeCell ref="L88:M88"/>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73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7329" r:id="rId4"/>
      </mc:Fallback>
    </mc:AlternateContent>
  </oleObjec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F64" zoomScale="70" zoomScaleNormal="70" workbookViewId="0">
      <selection activeCell="N87" sqref="N87"/>
    </sheetView>
  </sheetViews>
  <sheetFormatPr baseColWidth="10" defaultRowHeight="15"/>
  <cols>
    <col min="1" max="1" width="10.42578125" style="19" bestFit="1" customWidth="1"/>
    <col min="2" max="2" width="17" style="19" customWidth="1"/>
    <col min="3" max="5" width="11.42578125" style="19"/>
    <col min="6" max="6" width="14.42578125" style="19" customWidth="1"/>
    <col min="7" max="8" width="11.42578125" style="19"/>
    <col min="9" max="9" width="13.140625" style="19" bestFit="1" customWidth="1"/>
    <col min="10" max="10" width="15.5703125" style="19" customWidth="1"/>
    <col min="11" max="11" width="17.5703125" style="19" bestFit="1" customWidth="1"/>
    <col min="12" max="12" width="11.42578125" style="19"/>
    <col min="13" max="13" width="13.85546875" style="19" bestFit="1" customWidth="1"/>
    <col min="14" max="14" width="17.42578125" style="19" customWidth="1"/>
    <col min="15" max="15" width="12" style="19" bestFit="1" customWidth="1"/>
    <col min="16" max="16384" width="11.42578125" style="19"/>
  </cols>
  <sheetData>
    <row r="1" spans="2:14" ht="27.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300</v>
      </c>
      <c r="C31" s="212" t="s">
        <v>301</v>
      </c>
      <c r="D31" s="213"/>
      <c r="E31" s="213"/>
      <c r="F31" s="213"/>
      <c r="G31" s="213"/>
      <c r="H31" s="213"/>
      <c r="I31" s="213"/>
      <c r="J31" s="213"/>
      <c r="K31" s="368"/>
      <c r="L31" s="321" t="s">
        <v>220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258</v>
      </c>
      <c r="B36" s="621" t="str">
        <f>VLOOKUP(A36,[52]EQUIPOS!A6:D154,3,FALSE)</f>
        <v>Retroexcavadora A25C</v>
      </c>
      <c r="C36" s="622"/>
      <c r="D36" s="622"/>
      <c r="E36" s="622"/>
      <c r="F36" s="622"/>
      <c r="G36" s="622"/>
      <c r="H36" s="623"/>
      <c r="I36" s="304"/>
      <c r="J36" s="307"/>
      <c r="K36" s="319">
        <f>VLOOKUP(A36,[52]EQUIPOS!A6:D163,4,FALSE)</f>
        <v>151672.5</v>
      </c>
      <c r="L36" s="318"/>
      <c r="M36" s="471">
        <v>3</v>
      </c>
      <c r="N36" s="316">
        <f>K36/M36</f>
        <v>50557.5</v>
      </c>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0.1</v>
      </c>
      <c r="N41" s="310">
        <f>N75*M41</f>
        <v>1137.3137083333334</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51694.813708333335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302</v>
      </c>
      <c r="B48" s="136" t="str">
        <f>VLOOKUP(A48,[52]MATERIALES!A5:D373,3,FALSE)</f>
        <v>Mortero 1:3 Para Anillos</v>
      </c>
      <c r="C48" s="308"/>
      <c r="D48" s="308"/>
      <c r="E48" s="308"/>
      <c r="F48" s="308"/>
      <c r="G48" s="308"/>
      <c r="H48" s="308"/>
      <c r="I48" s="308"/>
      <c r="J48" s="480" t="str">
        <f>VLOOKUP(A48,[52]MATERIALES!A4:D640,2,FALSE)</f>
        <v>m3</v>
      </c>
      <c r="K48" s="305">
        <v>0.02</v>
      </c>
      <c r="L48" s="304"/>
      <c r="M48" s="367">
        <f>VLOOKUP(A48,[52]MATERIALES!A5:D396,4,FALSE)</f>
        <v>238989.26359474659</v>
      </c>
      <c r="N48" s="316">
        <f>K48*M48</f>
        <v>4779.7852718949316</v>
      </c>
    </row>
    <row r="49" spans="1:14">
      <c r="A49" s="135" t="s">
        <v>303</v>
      </c>
      <c r="B49" s="136" t="str">
        <f>VLOOKUP(A49,[52]MATERIALES!A6:D373,3,FALSE)</f>
        <v>Material para solado y atraque</v>
      </c>
      <c r="C49" s="375"/>
      <c r="D49" s="375"/>
      <c r="E49" s="375"/>
      <c r="F49" s="375"/>
      <c r="G49" s="375"/>
      <c r="H49" s="375"/>
      <c r="I49" s="375"/>
      <c r="J49" s="481" t="str">
        <f>VLOOKUP(A49,[52]MATERIALES!A5:D641,2,FALSE)</f>
        <v>m3</v>
      </c>
      <c r="K49" s="376">
        <v>0.46</v>
      </c>
      <c r="L49" s="369"/>
      <c r="M49" s="367">
        <f>VLOOKUP(A49,[52]MATERIALES!A6:D397,4,FALSE)</f>
        <v>21495.974380056025</v>
      </c>
      <c r="N49" s="316">
        <f>K49*M49</f>
        <v>9888.148214825771</v>
      </c>
    </row>
    <row r="50" spans="1:14">
      <c r="A50" s="135" t="s">
        <v>304</v>
      </c>
      <c r="B50" s="136" t="str">
        <f>VLOOKUP(A50,[52]MATERIALES!A6:D373,3,FALSE)</f>
        <v xml:space="preserve">Tubo concreto reforzado 900mm (tipo 1)
</v>
      </c>
      <c r="C50" s="375"/>
      <c r="D50" s="375"/>
      <c r="E50" s="375"/>
      <c r="F50" s="375"/>
      <c r="G50" s="375"/>
      <c r="H50" s="375"/>
      <c r="I50" s="375"/>
      <c r="J50" s="481" t="str">
        <f>VLOOKUP(A50,[52]MATERIALES!A6:D642,2,FALSE)</f>
        <v>m</v>
      </c>
      <c r="K50" s="376">
        <v>1</v>
      </c>
      <c r="L50" s="369"/>
      <c r="M50" s="367">
        <f>VLOOKUP(A50,[52]MATERIALES!A6:D398,4,FALSE)</f>
        <v>238898.96444005606</v>
      </c>
      <c r="N50" s="316">
        <f>K50*M50</f>
        <v>238898.96444005606</v>
      </c>
    </row>
    <row r="51" spans="1:14">
      <c r="A51" s="135"/>
      <c r="B51" s="136"/>
      <c r="C51" s="375"/>
      <c r="D51" s="375"/>
      <c r="E51" s="375"/>
      <c r="F51" s="375"/>
      <c r="G51" s="375"/>
      <c r="H51" s="375"/>
      <c r="I51" s="375"/>
      <c r="J51" s="480"/>
      <c r="K51" s="376"/>
      <c r="L51" s="369"/>
      <c r="M51" s="367"/>
      <c r="N51" s="316"/>
    </row>
    <row r="52" spans="1:14" ht="15.75" thickBot="1">
      <c r="B52" s="136"/>
      <c r="C52" s="464"/>
      <c r="D52" s="464"/>
      <c r="E52" s="464"/>
      <c r="F52" s="464"/>
      <c r="G52" s="464"/>
      <c r="H52" s="464"/>
      <c r="I52" s="464"/>
      <c r="J52" s="465"/>
      <c r="K52" s="146"/>
      <c r="L52" s="147"/>
      <c r="M52" s="367"/>
      <c r="N52" s="316"/>
    </row>
    <row r="53" spans="1:14" ht="15.75" thickBot="1">
      <c r="B53" s="657" t="s">
        <v>49</v>
      </c>
      <c r="C53" s="658"/>
      <c r="D53" s="658"/>
      <c r="E53" s="658"/>
      <c r="F53" s="658"/>
      <c r="G53" s="658"/>
      <c r="H53" s="658"/>
      <c r="I53" s="658"/>
      <c r="J53" s="658"/>
      <c r="K53" s="658"/>
      <c r="L53" s="658"/>
      <c r="M53" s="659"/>
      <c r="N53" s="364">
        <f>SUM(N48:N52)</f>
        <v>253566.89792677676</v>
      </c>
    </row>
    <row r="54" spans="1:14">
      <c r="B54" s="148"/>
      <c r="C54" s="126"/>
      <c r="D54" s="126"/>
      <c r="E54" s="126"/>
      <c r="F54" s="126"/>
      <c r="G54" s="126"/>
      <c r="H54" s="126"/>
      <c r="I54" s="126"/>
      <c r="J54" s="126"/>
      <c r="K54" s="126"/>
      <c r="L54" s="126"/>
      <c r="M54" s="126"/>
      <c r="N54" s="127"/>
    </row>
    <row r="55" spans="1:14">
      <c r="B55" s="128" t="s">
        <v>56</v>
      </c>
      <c r="C55" s="129"/>
      <c r="D55" s="129"/>
      <c r="E55" s="129"/>
      <c r="F55" s="129"/>
      <c r="G55" s="129"/>
      <c r="H55" s="129"/>
      <c r="I55" s="129"/>
      <c r="J55" s="129"/>
      <c r="K55" s="129"/>
      <c r="L55" s="129"/>
      <c r="M55" s="129"/>
      <c r="N55" s="130"/>
    </row>
    <row r="56" spans="1:14" ht="15.75" thickBot="1">
      <c r="B56" s="149"/>
      <c r="C56" s="89"/>
      <c r="D56" s="89"/>
      <c r="E56" s="89"/>
      <c r="F56" s="89"/>
      <c r="G56" s="89"/>
      <c r="H56" s="89"/>
      <c r="I56" s="89"/>
      <c r="J56" s="89"/>
      <c r="K56" s="89"/>
      <c r="L56" s="89"/>
      <c r="M56" s="89"/>
      <c r="N56" s="91"/>
    </row>
    <row r="57" spans="1:14" ht="25.5">
      <c r="B57" s="455" t="s">
        <v>57</v>
      </c>
      <c r="C57" s="456"/>
      <c r="D57" s="456"/>
      <c r="E57" s="456"/>
      <c r="F57" s="456"/>
      <c r="G57" s="456"/>
      <c r="H57" s="152" t="s">
        <v>8</v>
      </c>
      <c r="I57" s="153" t="s">
        <v>58</v>
      </c>
      <c r="J57" s="154" t="s">
        <v>59</v>
      </c>
      <c r="K57" s="152" t="s">
        <v>60</v>
      </c>
      <c r="L57" s="666" t="s">
        <v>61</v>
      </c>
      <c r="M57" s="667"/>
      <c r="N57" s="155" t="s">
        <v>45</v>
      </c>
    </row>
    <row r="58" spans="1:14">
      <c r="A58" s="19" t="s">
        <v>305</v>
      </c>
      <c r="B58" s="5" t="str">
        <f>VLOOKUP(A58,[52]TRANSPORTE!A1:D117,3,FALSE)</f>
        <v>Transporte de Tubería de Concreto Reforzado</v>
      </c>
      <c r="C58" s="461"/>
      <c r="D58" s="461"/>
      <c r="E58" s="461"/>
      <c r="F58" s="461"/>
      <c r="G58" s="461"/>
      <c r="H58" s="480" t="s">
        <v>306</v>
      </c>
      <c r="I58" s="292">
        <v>0.28000000000000003</v>
      </c>
      <c r="J58" s="300">
        <v>1</v>
      </c>
      <c r="K58" s="292">
        <f>I58*J58</f>
        <v>0.28000000000000003</v>
      </c>
      <c r="L58" s="668">
        <f>VLOOKUP(A58,[52]TRANSPORTE!A1:D117,4,FALSE)</f>
        <v>2.8663283766131005</v>
      </c>
      <c r="M58" s="669"/>
      <c r="N58" s="299">
        <f>K58*L58</f>
        <v>0.80257194545166821</v>
      </c>
    </row>
    <row r="59" spans="1:14">
      <c r="A59" s="19" t="s">
        <v>307</v>
      </c>
      <c r="B59" s="5" t="str">
        <f>VLOOKUP(A59,[52]TRANSPORTE!A1:D117,3,FALSE)</f>
        <v>Transporte de Material de Solado y Atraque Tubería de Concreto Reforzado</v>
      </c>
      <c r="C59" s="483"/>
      <c r="D59" s="483"/>
      <c r="E59" s="483"/>
      <c r="F59" s="483"/>
      <c r="G59" s="483"/>
      <c r="H59" s="480" t="s">
        <v>63</v>
      </c>
      <c r="I59" s="292">
        <v>0.46</v>
      </c>
      <c r="J59" s="300">
        <v>1</v>
      </c>
      <c r="K59" s="292">
        <f>I59*J59</f>
        <v>0.46</v>
      </c>
      <c r="L59" s="668">
        <f>VLOOKUP(A59,[52]TRANSPORTE!A1:D117,4,FALSE)</f>
        <v>710.90548834127685</v>
      </c>
      <c r="M59" s="669"/>
      <c r="N59" s="299">
        <f>K59*L59</f>
        <v>327.01652463698736</v>
      </c>
    </row>
    <row r="60" spans="1:14">
      <c r="B60" s="5"/>
      <c r="C60" s="483"/>
      <c r="D60" s="483"/>
      <c r="E60" s="483"/>
      <c r="F60" s="483"/>
      <c r="G60" s="483"/>
      <c r="H60" s="480"/>
      <c r="I60" s="292"/>
      <c r="J60" s="300"/>
      <c r="K60" s="292"/>
      <c r="L60" s="668"/>
      <c r="M60" s="669"/>
      <c r="N60" s="299"/>
    </row>
    <row r="61" spans="1:14">
      <c r="B61" s="5"/>
      <c r="C61" s="483"/>
      <c r="D61" s="483"/>
      <c r="E61" s="483"/>
      <c r="F61" s="483"/>
      <c r="G61" s="483"/>
      <c r="H61" s="480"/>
      <c r="I61" s="292"/>
      <c r="J61" s="300"/>
      <c r="K61" s="292"/>
      <c r="L61" s="668"/>
      <c r="M61" s="669"/>
      <c r="N61" s="299"/>
    </row>
    <row r="62" spans="1:14">
      <c r="B62" s="5"/>
      <c r="C62" s="483"/>
      <c r="D62" s="483"/>
      <c r="E62" s="483"/>
      <c r="F62" s="483"/>
      <c r="G62" s="483"/>
      <c r="H62" s="484"/>
      <c r="I62" s="292"/>
      <c r="J62" s="292"/>
      <c r="K62" s="292"/>
      <c r="L62" s="485"/>
      <c r="M62" s="486"/>
      <c r="N62" s="298"/>
    </row>
    <row r="63" spans="1:14" ht="15.75" thickBot="1">
      <c r="B63" s="463"/>
      <c r="C63" s="464"/>
      <c r="D63" s="464"/>
      <c r="E63" s="464"/>
      <c r="F63" s="464"/>
      <c r="G63" s="464"/>
      <c r="H63" s="166"/>
      <c r="I63" s="146"/>
      <c r="J63" s="146"/>
      <c r="K63" s="146"/>
      <c r="L63" s="670"/>
      <c r="M63" s="671"/>
      <c r="N63" s="230"/>
    </row>
    <row r="64" spans="1:14" ht="15.75" thickBot="1">
      <c r="B64" s="672" t="s">
        <v>49</v>
      </c>
      <c r="C64" s="660"/>
      <c r="D64" s="660"/>
      <c r="E64" s="660"/>
      <c r="F64" s="660"/>
      <c r="G64" s="660"/>
      <c r="H64" s="660"/>
      <c r="I64" s="660"/>
      <c r="J64" s="660"/>
      <c r="K64" s="660"/>
      <c r="L64" s="660"/>
      <c r="M64" s="661"/>
      <c r="N64" s="168">
        <f>N58+N59+N60+N61+N62</f>
        <v>327.81909658243904</v>
      </c>
    </row>
    <row r="65" spans="1:15">
      <c r="B65" s="148"/>
      <c r="C65" s="126"/>
      <c r="D65" s="126"/>
      <c r="E65" s="126"/>
      <c r="F65" s="126"/>
      <c r="G65" s="126"/>
      <c r="H65" s="126"/>
      <c r="I65" s="126"/>
      <c r="J65" s="126"/>
      <c r="K65" s="126"/>
      <c r="L65" s="126"/>
      <c r="M65" s="126"/>
      <c r="N65" s="127"/>
    </row>
    <row r="66" spans="1:15">
      <c r="B66" s="128" t="s">
        <v>64</v>
      </c>
      <c r="C66" s="129"/>
      <c r="D66" s="129"/>
      <c r="E66" s="129"/>
      <c r="F66" s="129"/>
      <c r="G66" s="129"/>
      <c r="H66" s="129"/>
      <c r="I66" s="129"/>
      <c r="J66" s="129"/>
      <c r="K66" s="129"/>
      <c r="L66" s="129"/>
      <c r="M66" s="129"/>
      <c r="N66" s="130"/>
    </row>
    <row r="67" spans="1:15" ht="15.75" thickBot="1">
      <c r="B67" s="149"/>
      <c r="C67" s="89"/>
      <c r="D67" s="89"/>
      <c r="E67" s="89"/>
      <c r="F67" s="89"/>
      <c r="G67" s="89"/>
      <c r="H67" s="89"/>
      <c r="I67" s="89"/>
      <c r="J67" s="89"/>
      <c r="K67" s="89"/>
      <c r="L67" s="89"/>
      <c r="M67" s="89"/>
      <c r="N67" s="91"/>
    </row>
    <row r="68" spans="1:15" ht="25.5">
      <c r="B68" s="673" t="s">
        <v>65</v>
      </c>
      <c r="C68" s="674"/>
      <c r="D68" s="674"/>
      <c r="E68" s="674"/>
      <c r="F68" s="674"/>
      <c r="G68" s="674"/>
      <c r="H68" s="674"/>
      <c r="I68" s="152" t="s">
        <v>66</v>
      </c>
      <c r="J68" s="154" t="s">
        <v>67</v>
      </c>
      <c r="K68" s="153" t="s">
        <v>68</v>
      </c>
      <c r="L68" s="675" t="s">
        <v>44</v>
      </c>
      <c r="M68" s="676"/>
      <c r="N68" s="169" t="s">
        <v>45</v>
      </c>
    </row>
    <row r="69" spans="1:15">
      <c r="A69" s="170" t="s">
        <v>149</v>
      </c>
      <c r="B69" s="482" t="str">
        <f>VLOOKUP(A69,'[52]MANO DE OBRA'!A8:D68,3,FALSE)</f>
        <v>Obrero (4)</v>
      </c>
      <c r="C69" s="483"/>
      <c r="D69" s="483"/>
      <c r="E69" s="483"/>
      <c r="F69" s="483"/>
      <c r="G69" s="483"/>
      <c r="H69" s="483"/>
      <c r="I69" s="296">
        <f>K69/J69*100</f>
        <v>98362.266666666663</v>
      </c>
      <c r="J69" s="295">
        <v>185</v>
      </c>
      <c r="K69" s="294">
        <f>VLOOKUP(A69,'[52]MANO DE OBRA'!A8:D99,4,FALSE)</f>
        <v>181970.19333333333</v>
      </c>
      <c r="L69" s="174"/>
      <c r="M69" s="432">
        <v>24</v>
      </c>
      <c r="N69" s="365">
        <f>K69/M69</f>
        <v>7582.091388888889</v>
      </c>
      <c r="O69" s="176"/>
    </row>
    <row r="70" spans="1:15">
      <c r="A70" s="170" t="s">
        <v>93</v>
      </c>
      <c r="B70" s="482" t="str">
        <f>VLOOKUP(A70,'[52]MANO DE OBRA'!A8:D69,3,FALSE)</f>
        <v>Oficial</v>
      </c>
      <c r="C70" s="483"/>
      <c r="D70" s="483"/>
      <c r="E70" s="483"/>
      <c r="F70" s="483"/>
      <c r="G70" s="483"/>
      <c r="H70" s="483"/>
      <c r="I70" s="296">
        <f>K70/J70*100</f>
        <v>49181.133333333331</v>
      </c>
      <c r="J70" s="295">
        <v>185</v>
      </c>
      <c r="K70" s="294">
        <f>VLOOKUP(A70,'[52]MANO DE OBRA'!A8:D100,4,FALSE)</f>
        <v>90985.096666666665</v>
      </c>
      <c r="L70" s="174"/>
      <c r="M70" s="432">
        <v>24</v>
      </c>
      <c r="N70" s="365">
        <f>K70/M70</f>
        <v>3791.0456944444445</v>
      </c>
    </row>
    <row r="71" spans="1:15">
      <c r="B71" s="482"/>
      <c r="C71" s="483"/>
      <c r="D71" s="483"/>
      <c r="E71" s="483"/>
      <c r="F71" s="483"/>
      <c r="G71" s="483"/>
      <c r="H71" s="483"/>
      <c r="I71" s="296"/>
      <c r="J71" s="295"/>
      <c r="K71" s="294"/>
      <c r="L71" s="174"/>
      <c r="M71" s="433"/>
      <c r="N71" s="365"/>
    </row>
    <row r="72" spans="1:15">
      <c r="B72" s="482"/>
      <c r="C72" s="483"/>
      <c r="D72" s="483"/>
      <c r="E72" s="483"/>
      <c r="F72" s="483"/>
      <c r="G72" s="483"/>
      <c r="H72" s="483"/>
      <c r="I72" s="292"/>
      <c r="J72" s="291"/>
      <c r="K72" s="290"/>
      <c r="L72" s="462"/>
      <c r="M72" s="289"/>
      <c r="N72" s="288"/>
    </row>
    <row r="73" spans="1:15">
      <c r="B73" s="482"/>
      <c r="C73" s="483"/>
      <c r="D73" s="483"/>
      <c r="E73" s="483"/>
      <c r="F73" s="483"/>
      <c r="G73" s="483"/>
      <c r="H73" s="483"/>
      <c r="I73" s="292"/>
      <c r="J73" s="291"/>
      <c r="K73" s="290"/>
      <c r="L73" s="462"/>
      <c r="M73" s="289"/>
      <c r="N73" s="288"/>
    </row>
    <row r="74" spans="1:15" ht="15.75" thickBot="1">
      <c r="B74" s="677"/>
      <c r="C74" s="678"/>
      <c r="D74" s="678"/>
      <c r="E74" s="678"/>
      <c r="F74" s="678"/>
      <c r="G74" s="678"/>
      <c r="H74" s="678"/>
      <c r="I74" s="146"/>
      <c r="J74" s="146"/>
      <c r="K74" s="146"/>
      <c r="L74" s="679"/>
      <c r="M74" s="679"/>
      <c r="N74" s="230"/>
    </row>
    <row r="75" spans="1:15" ht="15.75" thickBot="1">
      <c r="B75" s="672" t="s">
        <v>49</v>
      </c>
      <c r="C75" s="660"/>
      <c r="D75" s="660"/>
      <c r="E75" s="660"/>
      <c r="F75" s="660"/>
      <c r="G75" s="660"/>
      <c r="H75" s="660"/>
      <c r="I75" s="660"/>
      <c r="J75" s="660"/>
      <c r="K75" s="660"/>
      <c r="L75" s="660"/>
      <c r="M75" s="661"/>
      <c r="N75" s="287">
        <f>SUM(N69:N74)</f>
        <v>11373.137083333333</v>
      </c>
    </row>
    <row r="76" spans="1:15" ht="15.75" thickBot="1">
      <c r="B76" s="148"/>
      <c r="C76" s="126"/>
      <c r="D76" s="126"/>
      <c r="E76" s="126"/>
      <c r="F76" s="126"/>
      <c r="G76" s="126"/>
      <c r="H76" s="126"/>
      <c r="I76" s="126"/>
      <c r="J76" s="126"/>
      <c r="K76" s="126"/>
      <c r="L76" s="126"/>
      <c r="M76" s="126"/>
      <c r="N76" s="127"/>
    </row>
    <row r="77" spans="1:15" ht="15.75" thickBot="1">
      <c r="B77" s="657" t="s">
        <v>71</v>
      </c>
      <c r="C77" s="658"/>
      <c r="D77" s="658"/>
      <c r="E77" s="658"/>
      <c r="F77" s="658"/>
      <c r="G77" s="658"/>
      <c r="H77" s="658"/>
      <c r="I77" s="658"/>
      <c r="J77" s="658"/>
      <c r="K77" s="658"/>
      <c r="L77" s="658"/>
      <c r="M77" s="659"/>
      <c r="N77" s="180">
        <f>N43+N53+N64+N75</f>
        <v>316962.66781502584</v>
      </c>
    </row>
    <row r="78" spans="1:15">
      <c r="B78" s="148"/>
      <c r="C78" s="126"/>
      <c r="D78" s="126"/>
      <c r="E78" s="126"/>
      <c r="F78" s="126"/>
      <c r="G78" s="126"/>
      <c r="H78" s="126"/>
      <c r="I78" s="126"/>
      <c r="J78" s="126"/>
      <c r="K78" s="126"/>
      <c r="L78" s="126"/>
      <c r="M78" s="126"/>
      <c r="N78" s="127"/>
    </row>
    <row r="79" spans="1:15">
      <c r="B79" s="128" t="s">
        <v>72</v>
      </c>
      <c r="C79" s="129"/>
      <c r="D79" s="129"/>
      <c r="E79" s="129"/>
      <c r="F79" s="129"/>
      <c r="G79" s="129"/>
      <c r="H79" s="129"/>
      <c r="I79" s="129"/>
      <c r="J79" s="129"/>
      <c r="K79" s="129"/>
      <c r="L79" s="129"/>
      <c r="M79" s="129"/>
      <c r="N79" s="130"/>
    </row>
    <row r="80" spans="1:15" ht="15.75" thickBot="1">
      <c r="B80" s="149"/>
      <c r="C80" s="89"/>
      <c r="D80" s="89"/>
      <c r="E80" s="89"/>
      <c r="F80" s="89"/>
      <c r="G80" s="89"/>
      <c r="H80" s="89"/>
      <c r="I80" s="89"/>
      <c r="J80" s="89"/>
      <c r="K80" s="89"/>
      <c r="L80" s="89"/>
      <c r="M80" s="89"/>
      <c r="N80" s="91"/>
    </row>
    <row r="81" spans="1:14">
      <c r="B81" s="642" t="s">
        <v>73</v>
      </c>
      <c r="C81" s="643"/>
      <c r="D81" s="643"/>
      <c r="E81" s="643"/>
      <c r="F81" s="643"/>
      <c r="G81" s="643"/>
      <c r="H81" s="643"/>
      <c r="I81" s="456"/>
      <c r="J81" s="457"/>
      <c r="K81" s="286" t="s">
        <v>74</v>
      </c>
      <c r="L81" s="684" t="s">
        <v>75</v>
      </c>
      <c r="M81" s="685"/>
      <c r="N81" s="285"/>
    </row>
    <row r="82" spans="1:14">
      <c r="B82" s="686" t="s">
        <v>76</v>
      </c>
      <c r="C82" s="687"/>
      <c r="D82" s="687"/>
      <c r="E82" s="687"/>
      <c r="F82" s="687"/>
      <c r="G82" s="687"/>
      <c r="H82" s="687"/>
      <c r="I82" s="429"/>
      <c r="J82" s="186"/>
      <c r="K82" s="284">
        <v>0.2</v>
      </c>
      <c r="L82" s="688">
        <f>N77*K82</f>
        <v>63392.53356300517</v>
      </c>
      <c r="M82" s="689"/>
      <c r="N82" s="430"/>
    </row>
    <row r="83" spans="1:14">
      <c r="B83" s="188" t="s">
        <v>77</v>
      </c>
      <c r="C83" s="189"/>
      <c r="D83" s="189"/>
      <c r="E83" s="189"/>
      <c r="F83" s="189"/>
      <c r="G83" s="189"/>
      <c r="H83" s="189"/>
      <c r="I83" s="429"/>
      <c r="J83" s="186"/>
      <c r="K83" s="284">
        <v>0.05</v>
      </c>
      <c r="L83" s="688">
        <f>N77*K83</f>
        <v>15848.133390751293</v>
      </c>
      <c r="M83" s="689"/>
      <c r="N83" s="430"/>
    </row>
    <row r="84" spans="1:14" ht="15.75" thickBot="1">
      <c r="B84" s="190" t="s">
        <v>78</v>
      </c>
      <c r="C84" s="191"/>
      <c r="D84" s="191"/>
      <c r="E84" s="191"/>
      <c r="F84" s="191"/>
      <c r="G84" s="191"/>
      <c r="H84" s="191"/>
      <c r="I84" s="431"/>
      <c r="J84" s="193"/>
      <c r="K84" s="283">
        <v>0.05</v>
      </c>
      <c r="L84" s="690">
        <f>N77*K84</f>
        <v>15848.133390751293</v>
      </c>
      <c r="M84" s="691"/>
      <c r="N84" s="430"/>
    </row>
    <row r="85" spans="1:14" ht="15.75" thickBot="1">
      <c r="B85" s="657" t="s">
        <v>49</v>
      </c>
      <c r="C85" s="658"/>
      <c r="D85" s="658"/>
      <c r="E85" s="658"/>
      <c r="F85" s="658"/>
      <c r="G85" s="658"/>
      <c r="H85" s="658"/>
      <c r="I85" s="658"/>
      <c r="J85" s="658"/>
      <c r="K85" s="658"/>
      <c r="L85" s="658"/>
      <c r="M85" s="659"/>
      <c r="N85" s="194">
        <f>L82+L83+L84</f>
        <v>95088.800344507748</v>
      </c>
    </row>
    <row r="86" spans="1:14" ht="15.75" thickBot="1">
      <c r="B86" s="148"/>
      <c r="C86" s="126"/>
      <c r="D86" s="126"/>
      <c r="E86" s="126"/>
      <c r="F86" s="126"/>
      <c r="G86" s="126"/>
      <c r="H86" s="126"/>
      <c r="I86" s="126"/>
      <c r="J86" s="126"/>
      <c r="K86" s="126"/>
      <c r="L86" s="126"/>
      <c r="M86" s="126"/>
      <c r="N86" s="127"/>
    </row>
    <row r="87" spans="1:14" ht="15.75" thickBot="1">
      <c r="A87" s="19" t="s">
        <v>79</v>
      </c>
      <c r="B87" s="657" t="s">
        <v>80</v>
      </c>
      <c r="C87" s="658"/>
      <c r="D87" s="658"/>
      <c r="E87" s="658"/>
      <c r="F87" s="658"/>
      <c r="G87" s="658"/>
      <c r="H87" s="658"/>
      <c r="I87" s="658"/>
      <c r="J87" s="658"/>
      <c r="K87" s="658"/>
      <c r="L87" s="658"/>
      <c r="M87" s="659"/>
      <c r="N87" s="195">
        <f>ROUND(N77+N85,0)</f>
        <v>412051</v>
      </c>
    </row>
    <row r="88" spans="1:14">
      <c r="B88" s="382"/>
      <c r="C88" s="383"/>
      <c r="D88" s="383"/>
      <c r="E88" s="383"/>
      <c r="F88" s="383"/>
      <c r="G88" s="383"/>
      <c r="H88" s="383"/>
      <c r="I88" s="383"/>
      <c r="J88" s="383"/>
      <c r="K88" s="383"/>
      <c r="L88" s="383"/>
      <c r="M88" s="383"/>
      <c r="N88" s="384"/>
    </row>
    <row r="89" spans="1:14">
      <c r="B89" s="385"/>
      <c r="C89" s="386"/>
      <c r="D89" s="386"/>
      <c r="E89" s="386"/>
      <c r="F89" s="386"/>
      <c r="G89" s="386"/>
      <c r="H89" s="386"/>
      <c r="I89" s="386"/>
      <c r="J89" s="386"/>
      <c r="K89" s="386"/>
      <c r="L89" s="386"/>
      <c r="M89" s="386"/>
      <c r="N89" s="387"/>
    </row>
    <row r="90" spans="1:14">
      <c r="B90" s="385"/>
      <c r="C90" s="386"/>
      <c r="D90" s="386"/>
      <c r="E90" s="386"/>
      <c r="F90" s="386"/>
      <c r="G90" s="386"/>
      <c r="H90" s="386"/>
      <c r="I90" s="386"/>
      <c r="J90" s="386"/>
      <c r="K90" s="386"/>
      <c r="L90" s="386"/>
      <c r="M90" s="386"/>
      <c r="N90" s="387"/>
    </row>
    <row r="91" spans="1:14">
      <c r="B91" s="385"/>
      <c r="C91" s="386"/>
      <c r="D91" s="386"/>
      <c r="E91" s="386"/>
      <c r="F91" s="386"/>
      <c r="G91" s="386"/>
      <c r="H91" s="386"/>
      <c r="I91" s="386"/>
      <c r="J91" s="386"/>
      <c r="K91" s="386"/>
      <c r="L91" s="386"/>
      <c r="M91" s="386"/>
      <c r="N91" s="387"/>
    </row>
    <row r="92" spans="1:14">
      <c r="B92" s="385"/>
      <c r="C92" s="386"/>
      <c r="D92" s="386"/>
      <c r="E92" s="388" t="s">
        <v>81</v>
      </c>
      <c r="F92" s="388"/>
      <c r="G92" s="388"/>
      <c r="H92" s="388"/>
      <c r="I92" s="388"/>
      <c r="J92" s="388"/>
      <c r="K92" s="386"/>
      <c r="L92" s="386"/>
      <c r="M92" s="386"/>
      <c r="N92" s="387"/>
    </row>
    <row r="93" spans="1:14">
      <c r="B93" s="385"/>
      <c r="C93" s="386"/>
      <c r="D93" s="386"/>
      <c r="E93" s="386" t="s">
        <v>82</v>
      </c>
      <c r="F93" s="386"/>
      <c r="G93" s="386"/>
      <c r="H93" s="386"/>
      <c r="I93" s="386"/>
      <c r="J93" s="386"/>
      <c r="K93" s="386"/>
      <c r="L93" s="386"/>
      <c r="M93" s="386"/>
      <c r="N93" s="387"/>
    </row>
    <row r="94" spans="1:14">
      <c r="B94" s="385"/>
      <c r="C94" s="386"/>
      <c r="D94" s="386"/>
      <c r="E94" s="386" t="s">
        <v>83</v>
      </c>
      <c r="F94" s="386"/>
      <c r="G94" s="386"/>
      <c r="H94" s="386"/>
      <c r="I94" s="386"/>
      <c r="J94" s="386"/>
      <c r="K94" s="386"/>
      <c r="L94" s="386"/>
      <c r="M94" s="386"/>
      <c r="N94" s="387"/>
    </row>
    <row r="95" spans="1:14">
      <c r="B95" s="385"/>
      <c r="C95" s="386"/>
      <c r="D95" s="386"/>
      <c r="E95" s="386" t="s">
        <v>84</v>
      </c>
      <c r="F95" s="386"/>
      <c r="G95" s="386"/>
      <c r="H95" s="386"/>
      <c r="I95" s="386"/>
      <c r="J95" s="386"/>
      <c r="K95" s="386"/>
      <c r="L95" s="386"/>
      <c r="M95" s="386"/>
      <c r="N95" s="387"/>
    </row>
    <row r="96" spans="1:14" ht="15.75" thickBot="1">
      <c r="B96" s="385"/>
      <c r="C96" s="386"/>
      <c r="D96" s="386"/>
      <c r="E96" s="386"/>
      <c r="F96" s="386" t="s">
        <v>85</v>
      </c>
      <c r="G96" s="386"/>
      <c r="H96" s="386"/>
      <c r="I96" s="386"/>
      <c r="J96" s="386"/>
      <c r="K96" s="386"/>
      <c r="L96" s="386"/>
      <c r="M96" s="386"/>
      <c r="N96" s="387"/>
    </row>
    <row r="97" spans="2:14">
      <c r="B97" s="282" t="s">
        <v>274</v>
      </c>
      <c r="C97" s="281"/>
      <c r="D97" s="281"/>
      <c r="E97" s="281"/>
      <c r="F97" s="281"/>
      <c r="G97" s="281"/>
      <c r="H97" s="281"/>
      <c r="I97" s="281"/>
      <c r="J97" s="281"/>
      <c r="K97" s="281"/>
      <c r="L97" s="281"/>
      <c r="M97" s="281"/>
      <c r="N97" s="280"/>
    </row>
    <row r="98" spans="2:14">
      <c r="B98" s="389"/>
      <c r="C98" s="390"/>
      <c r="D98" s="390"/>
      <c r="E98" s="390"/>
      <c r="F98" s="390"/>
      <c r="G98" s="390"/>
      <c r="H98" s="390"/>
      <c r="I98" s="390"/>
      <c r="J98" s="390"/>
      <c r="K98" s="390"/>
      <c r="L98" s="390"/>
      <c r="M98" s="390"/>
      <c r="N98" s="391"/>
    </row>
    <row r="99" spans="2:14">
      <c r="B99" s="389"/>
      <c r="C99" s="390"/>
      <c r="D99" s="390"/>
      <c r="E99" s="390"/>
      <c r="F99" s="390"/>
      <c r="G99" s="390"/>
      <c r="H99" s="390"/>
      <c r="I99" s="390"/>
      <c r="J99" s="390"/>
      <c r="K99" s="390"/>
      <c r="L99" s="390"/>
      <c r="M99" s="390"/>
      <c r="N99" s="391"/>
    </row>
    <row r="100" spans="2:14">
      <c r="B100" s="389"/>
      <c r="C100" s="390"/>
      <c r="D100" s="390"/>
      <c r="E100" s="390"/>
      <c r="F100" s="390"/>
      <c r="G100" s="390"/>
      <c r="H100" s="390"/>
      <c r="I100" s="390"/>
      <c r="J100" s="390"/>
      <c r="K100" s="390"/>
      <c r="L100" s="390"/>
      <c r="M100" s="390"/>
      <c r="N100" s="391"/>
    </row>
    <row r="101" spans="2:14" ht="15.75" thickBot="1">
      <c r="B101" s="392"/>
      <c r="C101" s="393"/>
      <c r="D101" s="393"/>
      <c r="E101" s="393"/>
      <c r="F101" s="393"/>
      <c r="G101" s="393"/>
      <c r="H101" s="393"/>
      <c r="I101" s="393"/>
      <c r="J101" s="393"/>
      <c r="K101" s="393"/>
      <c r="L101" s="393"/>
      <c r="M101" s="393"/>
      <c r="N101" s="394"/>
    </row>
    <row r="102" spans="2:14">
      <c r="B102" s="395"/>
      <c r="C102" s="396"/>
      <c r="D102" s="396"/>
      <c r="E102" s="396"/>
      <c r="F102" s="396"/>
      <c r="G102" s="396"/>
      <c r="H102" s="396"/>
      <c r="I102" s="396"/>
      <c r="J102" s="396"/>
      <c r="K102" s="396"/>
      <c r="L102" s="396"/>
      <c r="M102" s="396"/>
      <c r="N102" s="397"/>
    </row>
    <row r="103" spans="2:14">
      <c r="B103" s="398" t="s">
        <v>273</v>
      </c>
      <c r="C103" s="399"/>
      <c r="D103" s="399"/>
      <c r="E103" s="399"/>
      <c r="F103" s="399"/>
      <c r="G103" s="399"/>
      <c r="H103" s="399"/>
      <c r="I103" s="399"/>
      <c r="J103" s="399"/>
      <c r="K103" s="399"/>
      <c r="L103" s="399"/>
      <c r="M103" s="399"/>
      <c r="N103" s="400"/>
    </row>
    <row r="104" spans="2:14" ht="15" customHeight="1">
      <c r="B104" s="700" t="s">
        <v>272</v>
      </c>
      <c r="C104" s="701"/>
      <c r="D104" s="701"/>
      <c r="E104" s="701"/>
      <c r="F104" s="701"/>
      <c r="G104" s="701"/>
      <c r="H104" s="701"/>
      <c r="I104" s="701"/>
      <c r="J104" s="701"/>
      <c r="K104" s="701"/>
      <c r="L104" s="701"/>
      <c r="M104" s="701"/>
      <c r="N104" s="702"/>
    </row>
    <row r="105" spans="2:14" ht="15" customHeight="1">
      <c r="B105" s="700"/>
      <c r="C105" s="701"/>
      <c r="D105" s="701"/>
      <c r="E105" s="701"/>
      <c r="F105" s="701"/>
      <c r="G105" s="701"/>
      <c r="H105" s="701"/>
      <c r="I105" s="701"/>
      <c r="J105" s="701"/>
      <c r="K105" s="701"/>
      <c r="L105" s="701"/>
      <c r="M105" s="701"/>
      <c r="N105" s="702"/>
    </row>
    <row r="106" spans="2:14" ht="30" customHeight="1">
      <c r="B106" s="703" t="s">
        <v>271</v>
      </c>
      <c r="C106" s="704"/>
      <c r="D106" s="704"/>
      <c r="E106" s="704"/>
      <c r="F106" s="704"/>
      <c r="G106" s="704"/>
      <c r="H106" s="704"/>
      <c r="I106" s="704"/>
      <c r="J106" s="704"/>
      <c r="K106" s="704"/>
      <c r="L106" s="704"/>
      <c r="M106" s="704"/>
      <c r="N106" s="705"/>
    </row>
    <row r="107" spans="2:14">
      <c r="B107" s="703"/>
      <c r="C107" s="704"/>
      <c r="D107" s="704"/>
      <c r="E107" s="704"/>
      <c r="F107" s="704"/>
      <c r="G107" s="704"/>
      <c r="H107" s="704"/>
      <c r="I107" s="704"/>
      <c r="J107" s="704"/>
      <c r="K107" s="704"/>
      <c r="L107" s="704"/>
      <c r="M107" s="704"/>
      <c r="N107" s="705"/>
    </row>
    <row r="108" spans="2:14">
      <c r="B108" s="477"/>
      <c r="C108" s="478"/>
      <c r="D108" s="478"/>
      <c r="E108" s="478"/>
      <c r="F108" s="478"/>
      <c r="G108" s="478"/>
      <c r="H108" s="478"/>
      <c r="I108" s="478"/>
      <c r="J108" s="478"/>
      <c r="K108" s="478"/>
      <c r="L108" s="478"/>
      <c r="M108" s="478"/>
      <c r="N108" s="479"/>
    </row>
    <row r="109" spans="2:14">
      <c r="B109" s="477"/>
      <c r="C109" s="478"/>
      <c r="D109" s="478"/>
      <c r="E109" s="478"/>
      <c r="F109" s="478"/>
      <c r="G109" s="478"/>
      <c r="H109" s="478"/>
      <c r="I109" s="478"/>
      <c r="J109" s="478"/>
      <c r="K109" s="478"/>
      <c r="L109" s="478"/>
      <c r="M109" s="478"/>
      <c r="N109" s="479"/>
    </row>
    <row r="110" spans="2:14">
      <c r="B110" s="477"/>
      <c r="C110" s="478"/>
      <c r="D110" s="478"/>
      <c r="E110" s="478"/>
      <c r="F110" s="478"/>
      <c r="G110" s="478"/>
      <c r="H110" s="478"/>
      <c r="I110" s="478"/>
      <c r="J110" s="478"/>
      <c r="K110" s="478"/>
      <c r="L110" s="478"/>
      <c r="M110" s="478"/>
      <c r="N110" s="479"/>
    </row>
    <row r="111" spans="2:14">
      <c r="B111" s="398"/>
      <c r="C111" s="399"/>
      <c r="D111" s="399"/>
      <c r="E111" s="399"/>
      <c r="F111" s="399"/>
      <c r="G111" s="399"/>
      <c r="H111" s="399"/>
      <c r="I111" s="399"/>
      <c r="J111" s="399"/>
      <c r="K111" s="399"/>
      <c r="L111" s="399"/>
      <c r="M111" s="399"/>
      <c r="N111" s="400"/>
    </row>
    <row r="112" spans="2:14">
      <c r="B112" s="385"/>
      <c r="C112" s="386"/>
      <c r="D112" s="386"/>
      <c r="E112" s="386" t="s">
        <v>81</v>
      </c>
      <c r="F112" s="388"/>
      <c r="G112" s="388"/>
      <c r="H112" s="386"/>
      <c r="I112" s="386"/>
      <c r="J112" s="386"/>
      <c r="K112" s="386"/>
      <c r="L112" s="386"/>
      <c r="M112" s="386"/>
      <c r="N112" s="387"/>
    </row>
    <row r="113" spans="2:14">
      <c r="B113" s="385"/>
      <c r="C113" s="386"/>
      <c r="D113" s="386"/>
      <c r="E113" s="401" t="s">
        <v>82</v>
      </c>
      <c r="F113" s="386"/>
      <c r="G113" s="386"/>
      <c r="H113" s="401"/>
      <c r="I113" s="401"/>
      <c r="J113" s="401"/>
      <c r="K113" s="386"/>
      <c r="L113" s="386"/>
      <c r="M113" s="386"/>
      <c r="N113" s="387"/>
    </row>
    <row r="114" spans="2:14">
      <c r="B114" s="385"/>
      <c r="C114" s="386"/>
      <c r="D114" s="386"/>
      <c r="E114" s="402" t="s">
        <v>87</v>
      </c>
      <c r="F114" s="386"/>
      <c r="G114" s="386"/>
      <c r="H114" s="402"/>
      <c r="I114" s="402"/>
      <c r="J114" s="402"/>
      <c r="K114" s="386"/>
      <c r="L114" s="386"/>
      <c r="M114" s="386"/>
      <c r="N114" s="387"/>
    </row>
    <row r="115" spans="2:14">
      <c r="B115" s="403"/>
      <c r="C115" s="399"/>
      <c r="D115" s="399"/>
      <c r="E115" s="386" t="s">
        <v>84</v>
      </c>
      <c r="F115" s="386"/>
      <c r="G115" s="386"/>
      <c r="H115" s="386"/>
      <c r="I115" s="386"/>
      <c r="J115" s="386"/>
      <c r="K115" s="399"/>
      <c r="L115" s="399"/>
      <c r="M115" s="399"/>
      <c r="N115" s="400"/>
    </row>
    <row r="116" spans="2:14">
      <c r="B116" s="403"/>
      <c r="C116" s="399"/>
      <c r="D116" s="399"/>
      <c r="E116" s="399"/>
      <c r="F116" s="386"/>
      <c r="G116" s="386"/>
      <c r="H116" s="386"/>
      <c r="I116" s="386"/>
      <c r="J116" s="386"/>
      <c r="K116" s="399"/>
      <c r="L116" s="399"/>
      <c r="M116" s="399"/>
      <c r="N116" s="400"/>
    </row>
    <row r="117" spans="2:14">
      <c r="B117" s="403" t="s">
        <v>270</v>
      </c>
      <c r="C117" s="402"/>
      <c r="D117" s="402"/>
      <c r="E117" s="386"/>
      <c r="F117" s="386"/>
      <c r="G117" s="386"/>
      <c r="H117" s="386"/>
      <c r="I117" s="386"/>
      <c r="J117" s="706"/>
      <c r="K117" s="706"/>
      <c r="L117" s="706"/>
      <c r="M117" s="706"/>
      <c r="N117" s="707"/>
    </row>
    <row r="118" spans="2:14" ht="15.75" thickBot="1">
      <c r="B118" s="404" t="s">
        <v>269</v>
      </c>
      <c r="C118" s="405"/>
      <c r="D118" s="405"/>
      <c r="E118" s="406"/>
      <c r="F118" s="406"/>
      <c r="G118" s="406"/>
      <c r="H118" s="406"/>
      <c r="I118" s="406"/>
      <c r="J118" s="708"/>
      <c r="K118" s="708"/>
      <c r="L118" s="708"/>
      <c r="M118" s="708"/>
      <c r="N118"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8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8353" r:id="rId4"/>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G65" zoomScale="70" zoomScaleNormal="70" workbookViewId="0">
      <selection activeCell="M93" sqref="M93"/>
    </sheetView>
  </sheetViews>
  <sheetFormatPr baseColWidth="10" defaultRowHeight="15"/>
  <cols>
    <col min="1" max="1" width="10.28515625" style="19" bestFit="1" customWidth="1"/>
    <col min="2" max="2" width="16.7109375" style="19" customWidth="1"/>
    <col min="3" max="5" width="11.42578125" style="19"/>
    <col min="6" max="6" width="15.5703125" style="19" customWidth="1"/>
    <col min="7" max="8" width="11.42578125" style="19"/>
    <col min="9" max="9" width="13.140625" style="19" bestFit="1" customWidth="1"/>
    <col min="10" max="10" width="15.5703125" style="19" customWidth="1"/>
    <col min="11" max="11" width="18.5703125" style="19" customWidth="1"/>
    <col min="12" max="12" width="11.42578125" style="19"/>
    <col min="13" max="13" width="14.28515625" style="19" bestFit="1" customWidth="1"/>
    <col min="14" max="14" width="17.42578125" style="19" customWidth="1"/>
    <col min="15" max="15" width="12" style="19" bestFit="1" customWidth="1"/>
    <col min="16" max="16384" width="11.42578125" style="19"/>
  </cols>
  <sheetData>
    <row r="1" spans="2:14" ht="27"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0" customHeight="1"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194</v>
      </c>
      <c r="C31" s="212" t="s">
        <v>195</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c r="B36" s="621"/>
      <c r="C36" s="622"/>
      <c r="D36" s="622"/>
      <c r="E36" s="622"/>
      <c r="F36" s="622"/>
      <c r="G36" s="622"/>
      <c r="H36" s="623"/>
      <c r="I36" s="304"/>
      <c r="J36" s="307"/>
      <c r="K36" s="319"/>
      <c r="L36" s="318"/>
      <c r="M36" s="471"/>
      <c r="N36" s="316"/>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1137.3137083333334</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1137.3137083333334</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196</v>
      </c>
      <c r="B48" s="136" t="str">
        <f>VLOOKUP(A48,[52]MATERIALES!A5:D373,3,FALSE)</f>
        <v>Cemento Asfaltico 60-70</v>
      </c>
      <c r="C48" s="308"/>
      <c r="D48" s="308"/>
      <c r="E48" s="308"/>
      <c r="F48" s="308"/>
      <c r="G48" s="308"/>
      <c r="H48" s="308"/>
      <c r="I48" s="308"/>
      <c r="J48" s="480" t="str">
        <f>VLOOKUP(A48,[52]MATERIALES!A4:D640,2,FALSE)</f>
        <v>kg</v>
      </c>
      <c r="K48" s="305">
        <v>0.5</v>
      </c>
      <c r="L48" s="304"/>
      <c r="M48" s="367">
        <f>VLOOKUP(A48,[52]MATERIALES!A5:D396,4,FALSE)</f>
        <v>1454.4018287025417</v>
      </c>
      <c r="N48" s="316">
        <f>K48*M48</f>
        <v>727.20091435127085</v>
      </c>
    </row>
    <row r="49" spans="1:14">
      <c r="A49" s="135" t="s">
        <v>165</v>
      </c>
      <c r="B49" s="136" t="str">
        <f>VLOOKUP(A49,[52]MATERIALES!A6:D373,3,FALSE)</f>
        <v>Concreto Resistencia  14 (Mpa)</v>
      </c>
      <c r="C49" s="375"/>
      <c r="D49" s="375"/>
      <c r="E49" s="375"/>
      <c r="F49" s="375"/>
      <c r="G49" s="375"/>
      <c r="H49" s="375"/>
      <c r="I49" s="375"/>
      <c r="J49" s="481" t="str">
        <f>VLOOKUP(A49,[52]MATERIALES!A5:D641,2,FALSE)</f>
        <v>m3</v>
      </c>
      <c r="K49" s="376">
        <v>1.01</v>
      </c>
      <c r="L49" s="369"/>
      <c r="M49" s="367">
        <f>VLOOKUP(A49,[52]MATERIALES!A6:D397,4,FALSE)</f>
        <v>354939.24475336005</v>
      </c>
      <c r="N49" s="316">
        <f>K49*M49</f>
        <v>358488.63720089366</v>
      </c>
    </row>
    <row r="50" spans="1:14">
      <c r="A50" s="135" t="s">
        <v>103</v>
      </c>
      <c r="B50" s="136" t="str">
        <f>VLOOKUP(A50,[52]MATERIALES!A6:D373,3,FALSE)</f>
        <v xml:space="preserve">Formaleta (gaviones, juntas de bordillos, juntas de cunetas, muros, concretos clase D,E, F y G)
</v>
      </c>
      <c r="C50" s="375"/>
      <c r="D50" s="375"/>
      <c r="E50" s="375"/>
      <c r="F50" s="375"/>
      <c r="G50" s="375"/>
      <c r="H50" s="375"/>
      <c r="I50" s="375"/>
      <c r="J50" s="481" t="str">
        <f>VLOOKUP(A50,[52]MATERIALES!A6:D642,2,FALSE)</f>
        <v>m2</v>
      </c>
      <c r="K50" s="376">
        <v>0.3</v>
      </c>
      <c r="L50" s="369"/>
      <c r="M50" s="367">
        <f>VLOOKUP(A50,[52]MATERIALES!A6:D398,4,FALSE)</f>
        <v>4267.015774259763</v>
      </c>
      <c r="N50" s="316">
        <f>K50*M50</f>
        <v>1280.1047322779289</v>
      </c>
    </row>
    <row r="51" spans="1:14">
      <c r="A51" s="135"/>
      <c r="B51" s="467"/>
      <c r="C51" s="375"/>
      <c r="D51" s="375"/>
      <c r="E51" s="375"/>
      <c r="F51" s="375"/>
      <c r="G51" s="375"/>
      <c r="H51" s="375"/>
      <c r="I51" s="375"/>
      <c r="J51" s="480"/>
      <c r="K51" s="376"/>
      <c r="L51" s="369"/>
      <c r="M51" s="367"/>
      <c r="N51" s="316"/>
    </row>
    <row r="52" spans="1:14">
      <c r="B52" s="467"/>
      <c r="C52" s="483"/>
      <c r="D52" s="483"/>
      <c r="E52" s="483"/>
      <c r="F52" s="483"/>
      <c r="G52" s="483"/>
      <c r="H52" s="483"/>
      <c r="I52" s="483"/>
      <c r="J52" s="484"/>
      <c r="K52" s="232"/>
      <c r="L52" s="462"/>
      <c r="M52" s="377"/>
      <c r="N52" s="315"/>
    </row>
    <row r="53" spans="1:14">
      <c r="B53" s="467"/>
      <c r="C53" s="461"/>
      <c r="D53" s="461"/>
      <c r="E53" s="461"/>
      <c r="F53" s="461"/>
      <c r="G53" s="461"/>
      <c r="H53" s="461"/>
      <c r="I53" s="461"/>
      <c r="J53" s="480"/>
      <c r="K53" s="167"/>
      <c r="L53" s="462"/>
      <c r="M53" s="377"/>
      <c r="N53" s="315"/>
    </row>
    <row r="54" spans="1:14">
      <c r="B54" s="467"/>
      <c r="C54" s="461"/>
      <c r="D54" s="461"/>
      <c r="E54" s="461"/>
      <c r="F54" s="461"/>
      <c r="G54" s="461"/>
      <c r="H54" s="461"/>
      <c r="I54" s="461"/>
      <c r="J54" s="480"/>
      <c r="K54" s="167"/>
      <c r="L54" s="462"/>
      <c r="M54" s="377"/>
      <c r="N54" s="315"/>
    </row>
    <row r="55" spans="1:14" ht="15.75" thickBot="1">
      <c r="B55" s="672" t="s">
        <v>49</v>
      </c>
      <c r="C55" s="660"/>
      <c r="D55" s="660"/>
      <c r="E55" s="660"/>
      <c r="F55" s="660"/>
      <c r="G55" s="660"/>
      <c r="H55" s="660"/>
      <c r="I55" s="660"/>
      <c r="J55" s="660"/>
      <c r="K55" s="660"/>
      <c r="L55" s="660"/>
      <c r="M55" s="661"/>
      <c r="N55" s="168">
        <f>SUM(N48:N54)</f>
        <v>360495.94284752285</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62</v>
      </c>
      <c r="B60" s="5" t="str">
        <f>VLOOKUP(A60,[52]TRANSPORTE!A1:D117,3,FALSE)</f>
        <v>Transporte de concreto</v>
      </c>
      <c r="C60" s="461"/>
      <c r="D60" s="461"/>
      <c r="E60" s="461"/>
      <c r="F60" s="461"/>
      <c r="G60" s="461"/>
      <c r="H60" s="480" t="s">
        <v>63</v>
      </c>
      <c r="I60" s="292">
        <v>1.01</v>
      </c>
      <c r="J60" s="300">
        <v>1</v>
      </c>
      <c r="K60" s="292">
        <f>I60*J60</f>
        <v>1.01</v>
      </c>
      <c r="L60" s="668">
        <f>VLOOKUP(A60,[52]TRANSPORTE!A1:D117,4,FALSE)</f>
        <v>710.90548834127685</v>
      </c>
      <c r="M60" s="669"/>
      <c r="N60" s="299">
        <f>K60*L60</f>
        <v>718.01454322468965</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718.01454322468965</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142</v>
      </c>
      <c r="B71" s="482" t="str">
        <f>VLOOKUP(A71,'[52]MANO DE OBRA'!A8:D68,3,FALSE)</f>
        <v>Obrero (3)</v>
      </c>
      <c r="C71" s="483"/>
      <c r="D71" s="483"/>
      <c r="E71" s="483"/>
      <c r="F71" s="483"/>
      <c r="G71" s="483"/>
      <c r="H71" s="483"/>
      <c r="I71" s="296">
        <f>K71/J71*100</f>
        <v>73771.7</v>
      </c>
      <c r="J71" s="295">
        <v>185</v>
      </c>
      <c r="K71" s="294">
        <f>VLOOKUP(A71,'[52]MANO DE OBRA'!A8:D99,4,FALSE)</f>
        <v>136477.64499999999</v>
      </c>
      <c r="L71" s="174"/>
      <c r="M71" s="432">
        <v>10</v>
      </c>
      <c r="N71" s="365">
        <f>K71/M71</f>
        <v>13647.764499999999</v>
      </c>
      <c r="O71" s="176"/>
    </row>
    <row r="72" spans="1:15">
      <c r="A72" s="170" t="s">
        <v>93</v>
      </c>
      <c r="B72" s="482" t="str">
        <f>VLOOKUP(A72,'[52]MANO DE OBRA'!A8:D69,3,FALSE)</f>
        <v>Oficial</v>
      </c>
      <c r="C72" s="483"/>
      <c r="D72" s="483"/>
      <c r="E72" s="483"/>
      <c r="F72" s="483"/>
      <c r="G72" s="483"/>
      <c r="H72" s="483"/>
      <c r="I72" s="296">
        <f>K72/J72*100</f>
        <v>49181.133333333331</v>
      </c>
      <c r="J72" s="295">
        <v>185</v>
      </c>
      <c r="K72" s="294">
        <f>VLOOKUP(A72,'[52]MANO DE OBRA'!A8:D100,4,FALSE)</f>
        <v>90985.096666666665</v>
      </c>
      <c r="L72" s="174"/>
      <c r="M72" s="432">
        <v>10</v>
      </c>
      <c r="N72" s="365">
        <f>K72/M72</f>
        <v>9098.5096666666668</v>
      </c>
    </row>
    <row r="73" spans="1:15">
      <c r="B73" s="482"/>
      <c r="C73" s="483"/>
      <c r="D73" s="483"/>
      <c r="E73" s="483"/>
      <c r="F73" s="483"/>
      <c r="G73" s="483"/>
      <c r="H73" s="483"/>
      <c r="I73" s="296"/>
      <c r="J73" s="295"/>
      <c r="K73" s="294"/>
      <c r="L73" s="174"/>
      <c r="M73" s="433"/>
      <c r="N73" s="365"/>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24"/>
    </row>
    <row r="77" spans="1:15" ht="15.75" thickBot="1">
      <c r="B77" s="672" t="s">
        <v>49</v>
      </c>
      <c r="C77" s="660"/>
      <c r="D77" s="660"/>
      <c r="E77" s="660"/>
      <c r="F77" s="660"/>
      <c r="G77" s="660"/>
      <c r="H77" s="660"/>
      <c r="I77" s="660"/>
      <c r="J77" s="660"/>
      <c r="K77" s="660"/>
      <c r="L77" s="660"/>
      <c r="M77" s="661"/>
      <c r="N77" s="363">
        <f>SUM(N71:N76)</f>
        <v>22746.274166666666</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385097.54526574758</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77019.509053149523</v>
      </c>
      <c r="M84" s="689"/>
      <c r="N84" s="430"/>
    </row>
    <row r="85" spans="1:14">
      <c r="B85" s="188" t="s">
        <v>77</v>
      </c>
      <c r="C85" s="189"/>
      <c r="D85" s="189"/>
      <c r="E85" s="189"/>
      <c r="F85" s="189"/>
      <c r="G85" s="189"/>
      <c r="H85" s="189"/>
      <c r="I85" s="429"/>
      <c r="J85" s="186"/>
      <c r="K85" s="284">
        <v>0.05</v>
      </c>
      <c r="L85" s="688">
        <f>N79*K85</f>
        <v>19254.877263287381</v>
      </c>
      <c r="M85" s="689"/>
      <c r="N85" s="430"/>
    </row>
    <row r="86" spans="1:14" ht="15.75" thickBot="1">
      <c r="B86" s="190" t="s">
        <v>78</v>
      </c>
      <c r="C86" s="191"/>
      <c r="D86" s="191"/>
      <c r="E86" s="191"/>
      <c r="F86" s="191"/>
      <c r="G86" s="191"/>
      <c r="H86" s="191"/>
      <c r="I86" s="431"/>
      <c r="J86" s="193"/>
      <c r="K86" s="283">
        <v>0.05</v>
      </c>
      <c r="L86" s="690">
        <f>N79*K86</f>
        <v>19254.877263287381</v>
      </c>
      <c r="M86" s="691"/>
      <c r="N86" s="430"/>
    </row>
    <row r="87" spans="1:14" ht="15.75" thickBot="1">
      <c r="B87" s="657" t="s">
        <v>49</v>
      </c>
      <c r="C87" s="658"/>
      <c r="D87" s="658"/>
      <c r="E87" s="658"/>
      <c r="F87" s="658"/>
      <c r="G87" s="658"/>
      <c r="H87" s="658"/>
      <c r="I87" s="658"/>
      <c r="J87" s="658"/>
      <c r="K87" s="658"/>
      <c r="L87" s="658"/>
      <c r="M87" s="659"/>
      <c r="N87" s="194">
        <f>L84+L85+L86</f>
        <v>115529.26357972427</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500627</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9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9377" r:id="rId4"/>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F59" zoomScale="70" zoomScaleNormal="70" workbookViewId="0">
      <selection activeCell="N87" sqref="N87"/>
    </sheetView>
  </sheetViews>
  <sheetFormatPr baseColWidth="10" defaultRowHeight="15"/>
  <cols>
    <col min="1" max="1" width="9.140625" style="19" bestFit="1" customWidth="1"/>
    <col min="2" max="2" width="17" style="19" customWidth="1"/>
    <col min="3" max="5" width="11.42578125" style="19"/>
    <col min="6" max="6" width="14.42578125" style="19" customWidth="1"/>
    <col min="7" max="8" width="11.42578125" style="19"/>
    <col min="9" max="9" width="13.140625" style="19" bestFit="1" customWidth="1"/>
    <col min="10" max="10" width="15.5703125" style="19" customWidth="1"/>
    <col min="11" max="11" width="17.5703125" style="19" bestFit="1" customWidth="1"/>
    <col min="12" max="12" width="11.42578125" style="19"/>
    <col min="13" max="13" width="12" style="19" bestFit="1" customWidth="1"/>
    <col min="14" max="14" width="17.42578125" style="19" customWidth="1"/>
    <col min="15" max="15" width="12" style="19" bestFit="1" customWidth="1"/>
    <col min="16" max="16384" width="11.42578125" style="19"/>
  </cols>
  <sheetData>
    <row r="1" spans="2:14" ht="24.7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197</v>
      </c>
      <c r="C31" s="212" t="s">
        <v>198</v>
      </c>
      <c r="D31" s="213"/>
      <c r="E31" s="213"/>
      <c r="F31" s="213"/>
      <c r="G31" s="213"/>
      <c r="H31" s="213"/>
      <c r="I31" s="213"/>
      <c r="J31" s="213"/>
      <c r="K31" s="368"/>
      <c r="L31" s="321" t="s">
        <v>199</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c r="B36" s="621"/>
      <c r="C36" s="622"/>
      <c r="D36" s="622"/>
      <c r="E36" s="622"/>
      <c r="F36" s="622"/>
      <c r="G36" s="622"/>
      <c r="H36" s="623"/>
      <c r="I36" s="304"/>
      <c r="J36" s="307"/>
      <c r="K36" s="319"/>
      <c r="L36" s="318"/>
      <c r="M36" s="471"/>
      <c r="N36" s="316"/>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N75*M41</f>
        <v>18.955228472222224</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18.955228472222224</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200</v>
      </c>
      <c r="B48" s="136" t="str">
        <f>VLOOKUP(A48,[52]MATERIALES!A5:D373,3,FALSE)</f>
        <v>Geotextil Nt-2500 O Similar (Proveedores, Pavco, Geomatrix, Tensar, Omnes U Otros)</v>
      </c>
      <c r="C48" s="308"/>
      <c r="D48" s="308"/>
      <c r="E48" s="308"/>
      <c r="F48" s="308"/>
      <c r="G48" s="308"/>
      <c r="H48" s="308"/>
      <c r="I48" s="307"/>
      <c r="J48" s="306" t="str">
        <f>VLOOKUP(A48,[52]MATERIALES!A4:D640,2,FALSE)</f>
        <v>m2</v>
      </c>
      <c r="K48" s="305">
        <v>1.1000000000000001</v>
      </c>
      <c r="L48" s="304"/>
      <c r="M48" s="367">
        <f>VLOOKUP(A48,[52]MATERIALES!A5:D396,4,FALSE)</f>
        <v>6011.25</v>
      </c>
      <c r="N48" s="316">
        <f>K48*M48</f>
        <v>6612.3750000000009</v>
      </c>
    </row>
    <row r="49" spans="1:14">
      <c r="A49" s="135"/>
      <c r="B49" s="136"/>
      <c r="C49" s="375"/>
      <c r="D49" s="375"/>
      <c r="E49" s="375"/>
      <c r="F49" s="375"/>
      <c r="G49" s="375"/>
      <c r="H49" s="375"/>
      <c r="I49" s="375"/>
      <c r="J49" s="480"/>
      <c r="K49" s="376"/>
      <c r="L49" s="369"/>
      <c r="M49" s="367"/>
      <c r="N49" s="316"/>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ht="15.75" thickBot="1">
      <c r="B52" s="136"/>
      <c r="C52" s="464"/>
      <c r="D52" s="464"/>
      <c r="E52" s="464"/>
      <c r="F52" s="464"/>
      <c r="G52" s="464"/>
      <c r="H52" s="464"/>
      <c r="I52" s="464"/>
      <c r="J52" s="465"/>
      <c r="K52" s="146"/>
      <c r="L52" s="147"/>
      <c r="M52" s="367"/>
      <c r="N52" s="316"/>
    </row>
    <row r="53" spans="1:14" ht="15.75" thickBot="1">
      <c r="B53" s="657" t="s">
        <v>49</v>
      </c>
      <c r="C53" s="658"/>
      <c r="D53" s="658"/>
      <c r="E53" s="658"/>
      <c r="F53" s="658"/>
      <c r="G53" s="658"/>
      <c r="H53" s="658"/>
      <c r="I53" s="658"/>
      <c r="J53" s="658"/>
      <c r="K53" s="658"/>
      <c r="L53" s="658"/>
      <c r="M53" s="659"/>
      <c r="N53" s="364">
        <f>SUM(N48:N52)</f>
        <v>6612.3750000000009</v>
      </c>
    </row>
    <row r="54" spans="1:14">
      <c r="B54" s="148"/>
      <c r="C54" s="126"/>
      <c r="D54" s="126"/>
      <c r="E54" s="126"/>
      <c r="F54" s="126"/>
      <c r="G54" s="126"/>
      <c r="H54" s="126"/>
      <c r="I54" s="126"/>
      <c r="J54" s="126"/>
      <c r="K54" s="126"/>
      <c r="L54" s="126"/>
      <c r="M54" s="126"/>
      <c r="N54" s="127"/>
    </row>
    <row r="55" spans="1:14">
      <c r="B55" s="128" t="s">
        <v>56</v>
      </c>
      <c r="C55" s="129"/>
      <c r="D55" s="129"/>
      <c r="E55" s="129"/>
      <c r="F55" s="129"/>
      <c r="G55" s="129"/>
      <c r="H55" s="129"/>
      <c r="I55" s="129"/>
      <c r="J55" s="129"/>
      <c r="K55" s="129"/>
      <c r="L55" s="129"/>
      <c r="M55" s="129"/>
      <c r="N55" s="130"/>
    </row>
    <row r="56" spans="1:14" ht="15.75" thickBot="1">
      <c r="B56" s="149"/>
      <c r="C56" s="89"/>
      <c r="D56" s="89"/>
      <c r="E56" s="89"/>
      <c r="F56" s="89"/>
      <c r="G56" s="89"/>
      <c r="H56" s="89"/>
      <c r="I56" s="89"/>
      <c r="J56" s="89"/>
      <c r="K56" s="89"/>
      <c r="L56" s="89"/>
      <c r="M56" s="89"/>
      <c r="N56" s="91"/>
    </row>
    <row r="57" spans="1:14" ht="25.5">
      <c r="B57" s="455" t="s">
        <v>57</v>
      </c>
      <c r="C57" s="456"/>
      <c r="D57" s="456"/>
      <c r="E57" s="456"/>
      <c r="F57" s="456"/>
      <c r="G57" s="456"/>
      <c r="H57" s="152" t="s">
        <v>8</v>
      </c>
      <c r="I57" s="153" t="s">
        <v>58</v>
      </c>
      <c r="J57" s="154" t="s">
        <v>59</v>
      </c>
      <c r="K57" s="152" t="s">
        <v>60</v>
      </c>
      <c r="L57" s="666" t="s">
        <v>61</v>
      </c>
      <c r="M57" s="667"/>
      <c r="N57" s="155" t="s">
        <v>45</v>
      </c>
    </row>
    <row r="58" spans="1:14">
      <c r="B58" s="5"/>
      <c r="C58" s="461"/>
      <c r="D58" s="461"/>
      <c r="E58" s="461"/>
      <c r="F58" s="461"/>
      <c r="G58" s="461"/>
      <c r="H58" s="480"/>
      <c r="I58" s="292"/>
      <c r="J58" s="300"/>
      <c r="K58" s="292"/>
      <c r="L58" s="668"/>
      <c r="M58" s="669"/>
      <c r="N58" s="299"/>
    </row>
    <row r="59" spans="1:14">
      <c r="B59" s="5"/>
      <c r="C59" s="483"/>
      <c r="D59" s="483"/>
      <c r="E59" s="483"/>
      <c r="F59" s="483"/>
      <c r="G59" s="483"/>
      <c r="H59" s="480"/>
      <c r="I59" s="292"/>
      <c r="J59" s="300"/>
      <c r="K59" s="292"/>
      <c r="L59" s="668"/>
      <c r="M59" s="669"/>
      <c r="N59" s="299"/>
    </row>
    <row r="60" spans="1:14">
      <c r="B60" s="5"/>
      <c r="C60" s="483"/>
      <c r="D60" s="483"/>
      <c r="E60" s="483"/>
      <c r="F60" s="483"/>
      <c r="G60" s="483"/>
      <c r="H60" s="480"/>
      <c r="I60" s="292"/>
      <c r="J60" s="300"/>
      <c r="K60" s="292"/>
      <c r="L60" s="668"/>
      <c r="M60" s="669"/>
      <c r="N60" s="299"/>
    </row>
    <row r="61" spans="1:14">
      <c r="B61" s="5"/>
      <c r="C61" s="483"/>
      <c r="D61" s="483"/>
      <c r="E61" s="483"/>
      <c r="F61" s="483"/>
      <c r="G61" s="483"/>
      <c r="H61" s="480"/>
      <c r="I61" s="292"/>
      <c r="J61" s="300"/>
      <c r="K61" s="292"/>
      <c r="L61" s="668"/>
      <c r="M61" s="669"/>
      <c r="N61" s="299"/>
    </row>
    <row r="62" spans="1:14">
      <c r="B62" s="5"/>
      <c r="C62" s="483"/>
      <c r="D62" s="483"/>
      <c r="E62" s="483"/>
      <c r="F62" s="483"/>
      <c r="G62" s="483"/>
      <c r="H62" s="484"/>
      <c r="I62" s="292"/>
      <c r="J62" s="292"/>
      <c r="K62" s="292"/>
      <c r="L62" s="485"/>
      <c r="M62" s="486"/>
      <c r="N62" s="298"/>
    </row>
    <row r="63" spans="1:14" ht="15.75" thickBot="1">
      <c r="B63" s="463"/>
      <c r="C63" s="464"/>
      <c r="D63" s="464"/>
      <c r="E63" s="464"/>
      <c r="F63" s="464"/>
      <c r="G63" s="464"/>
      <c r="H63" s="166"/>
      <c r="I63" s="146"/>
      <c r="J63" s="146"/>
      <c r="K63" s="146"/>
      <c r="L63" s="670"/>
      <c r="M63" s="671"/>
      <c r="N63" s="230"/>
    </row>
    <row r="64" spans="1:14" ht="15.75" thickBot="1">
      <c r="B64" s="672" t="s">
        <v>49</v>
      </c>
      <c r="C64" s="660"/>
      <c r="D64" s="660"/>
      <c r="E64" s="660"/>
      <c r="F64" s="660"/>
      <c r="G64" s="660"/>
      <c r="H64" s="660"/>
      <c r="I64" s="660"/>
      <c r="J64" s="660"/>
      <c r="K64" s="660"/>
      <c r="L64" s="660"/>
      <c r="M64" s="661"/>
      <c r="N64" s="168"/>
    </row>
    <row r="65" spans="1:15">
      <c r="B65" s="148"/>
      <c r="C65" s="126"/>
      <c r="D65" s="126"/>
      <c r="E65" s="126"/>
      <c r="F65" s="126"/>
      <c r="G65" s="126"/>
      <c r="H65" s="126"/>
      <c r="I65" s="126"/>
      <c r="J65" s="126"/>
      <c r="K65" s="126"/>
      <c r="L65" s="126"/>
      <c r="M65" s="126"/>
      <c r="N65" s="127"/>
    </row>
    <row r="66" spans="1:15">
      <c r="B66" s="128" t="s">
        <v>64</v>
      </c>
      <c r="C66" s="129"/>
      <c r="D66" s="129"/>
      <c r="E66" s="129"/>
      <c r="F66" s="129"/>
      <c r="G66" s="129"/>
      <c r="H66" s="129"/>
      <c r="I66" s="129"/>
      <c r="J66" s="129"/>
      <c r="K66" s="129"/>
      <c r="L66" s="129"/>
      <c r="M66" s="129"/>
      <c r="N66" s="130"/>
    </row>
    <row r="67" spans="1:15" ht="15.75" thickBot="1">
      <c r="B67" s="149"/>
      <c r="C67" s="89"/>
      <c r="D67" s="89"/>
      <c r="E67" s="89"/>
      <c r="F67" s="89"/>
      <c r="G67" s="89"/>
      <c r="H67" s="89"/>
      <c r="I67" s="89"/>
      <c r="J67" s="89"/>
      <c r="K67" s="89"/>
      <c r="L67" s="89"/>
      <c r="M67" s="89"/>
      <c r="N67" s="91"/>
    </row>
    <row r="68" spans="1:15" ht="25.5">
      <c r="B68" s="673" t="s">
        <v>65</v>
      </c>
      <c r="C68" s="674"/>
      <c r="D68" s="674"/>
      <c r="E68" s="674"/>
      <c r="F68" s="674"/>
      <c r="G68" s="674"/>
      <c r="H68" s="674"/>
      <c r="I68" s="152" t="s">
        <v>66</v>
      </c>
      <c r="J68" s="154" t="s">
        <v>67</v>
      </c>
      <c r="K68" s="153" t="s">
        <v>68</v>
      </c>
      <c r="L68" s="675" t="s">
        <v>44</v>
      </c>
      <c r="M68" s="710"/>
      <c r="N68" s="169" t="s">
        <v>45</v>
      </c>
    </row>
    <row r="69" spans="1:15">
      <c r="A69" s="170" t="s">
        <v>150</v>
      </c>
      <c r="B69" s="482" t="str">
        <f>VLOOKUP(A69,'[52]MANO DE OBRA'!A8:D68,3,FALSE)</f>
        <v>Obrero (2)</v>
      </c>
      <c r="C69" s="483"/>
      <c r="D69" s="483"/>
      <c r="E69" s="483"/>
      <c r="F69" s="483"/>
      <c r="G69" s="483"/>
      <c r="H69" s="483"/>
      <c r="I69" s="296">
        <f>K69/J69*100</f>
        <v>49181.133333333331</v>
      </c>
      <c r="J69" s="295">
        <v>185</v>
      </c>
      <c r="K69" s="294">
        <f>VLOOKUP(A69,'[52]MANO DE OBRA'!A8:D99,4,FALSE)</f>
        <v>90985.096666666665</v>
      </c>
      <c r="L69" s="174"/>
      <c r="M69" s="432">
        <v>240</v>
      </c>
      <c r="N69" s="365">
        <f>K69/M69</f>
        <v>379.10456944444445</v>
      </c>
      <c r="O69" s="176"/>
    </row>
    <row r="70" spans="1:15">
      <c r="A70" s="170"/>
      <c r="B70" s="482"/>
      <c r="C70" s="483"/>
      <c r="D70" s="483"/>
      <c r="E70" s="483"/>
      <c r="F70" s="483"/>
      <c r="G70" s="483"/>
      <c r="H70" s="483"/>
      <c r="I70" s="296"/>
      <c r="J70" s="295"/>
      <c r="K70" s="294"/>
      <c r="L70" s="174"/>
      <c r="M70" s="432"/>
      <c r="N70" s="365"/>
    </row>
    <row r="71" spans="1:15">
      <c r="B71" s="482"/>
      <c r="C71" s="483"/>
      <c r="D71" s="483"/>
      <c r="E71" s="483"/>
      <c r="F71" s="483"/>
      <c r="G71" s="483"/>
      <c r="H71" s="483"/>
      <c r="I71" s="296"/>
      <c r="J71" s="295"/>
      <c r="K71" s="294"/>
      <c r="L71" s="174"/>
      <c r="M71" s="433"/>
      <c r="N71" s="365"/>
    </row>
    <row r="72" spans="1:15">
      <c r="B72" s="482"/>
      <c r="C72" s="483"/>
      <c r="D72" s="483"/>
      <c r="E72" s="483"/>
      <c r="F72" s="483"/>
      <c r="G72" s="483"/>
      <c r="H72" s="483"/>
      <c r="I72" s="292"/>
      <c r="J72" s="291"/>
      <c r="K72" s="290"/>
      <c r="L72" s="462"/>
      <c r="M72" s="289"/>
      <c r="N72" s="288"/>
    </row>
    <row r="73" spans="1:15">
      <c r="B73" s="482"/>
      <c r="C73" s="483"/>
      <c r="D73" s="483"/>
      <c r="E73" s="483"/>
      <c r="F73" s="483"/>
      <c r="G73" s="483"/>
      <c r="H73" s="483"/>
      <c r="I73" s="292"/>
      <c r="J73" s="291"/>
      <c r="K73" s="290"/>
      <c r="L73" s="462"/>
      <c r="M73" s="289"/>
      <c r="N73" s="288"/>
    </row>
    <row r="74" spans="1:15" ht="15.75" thickBot="1">
      <c r="B74" s="677"/>
      <c r="C74" s="678"/>
      <c r="D74" s="678"/>
      <c r="E74" s="678"/>
      <c r="F74" s="678"/>
      <c r="G74" s="678"/>
      <c r="H74" s="678"/>
      <c r="I74" s="146"/>
      <c r="J74" s="146"/>
      <c r="K74" s="146"/>
      <c r="L74" s="679"/>
      <c r="M74" s="679"/>
      <c r="N74" s="224"/>
    </row>
    <row r="75" spans="1:15" ht="15.75" thickBot="1">
      <c r="B75" s="672" t="s">
        <v>49</v>
      </c>
      <c r="C75" s="660"/>
      <c r="D75" s="660"/>
      <c r="E75" s="660"/>
      <c r="F75" s="660"/>
      <c r="G75" s="660"/>
      <c r="H75" s="660"/>
      <c r="I75" s="660"/>
      <c r="J75" s="660"/>
      <c r="K75" s="660"/>
      <c r="L75" s="660"/>
      <c r="M75" s="661"/>
      <c r="N75" s="363">
        <f>SUM(N69:N74)</f>
        <v>379.10456944444445</v>
      </c>
    </row>
    <row r="76" spans="1:15" ht="15.75" thickBot="1">
      <c r="B76" s="148"/>
      <c r="C76" s="126"/>
      <c r="D76" s="126"/>
      <c r="E76" s="126"/>
      <c r="F76" s="126"/>
      <c r="G76" s="126"/>
      <c r="H76" s="126"/>
      <c r="I76" s="126"/>
      <c r="J76" s="126"/>
      <c r="K76" s="126"/>
      <c r="L76" s="126"/>
      <c r="M76" s="126"/>
      <c r="N76" s="127"/>
    </row>
    <row r="77" spans="1:15" ht="15.75" thickBot="1">
      <c r="B77" s="657" t="s">
        <v>71</v>
      </c>
      <c r="C77" s="658"/>
      <c r="D77" s="658"/>
      <c r="E77" s="658"/>
      <c r="F77" s="658"/>
      <c r="G77" s="658"/>
      <c r="H77" s="658"/>
      <c r="I77" s="658"/>
      <c r="J77" s="658"/>
      <c r="K77" s="658"/>
      <c r="L77" s="658"/>
      <c r="M77" s="659"/>
      <c r="N77" s="180">
        <f>N43+N53+N64+N75</f>
        <v>7010.4347979166678</v>
      </c>
    </row>
    <row r="78" spans="1:15">
      <c r="B78" s="148"/>
      <c r="C78" s="126"/>
      <c r="D78" s="126"/>
      <c r="E78" s="126"/>
      <c r="F78" s="126"/>
      <c r="G78" s="126"/>
      <c r="H78" s="126"/>
      <c r="I78" s="126"/>
      <c r="J78" s="126"/>
      <c r="K78" s="126"/>
      <c r="L78" s="126"/>
      <c r="M78" s="126"/>
      <c r="N78" s="127"/>
    </row>
    <row r="79" spans="1:15">
      <c r="B79" s="128" t="s">
        <v>72</v>
      </c>
      <c r="C79" s="129"/>
      <c r="D79" s="129"/>
      <c r="E79" s="129"/>
      <c r="F79" s="129"/>
      <c r="G79" s="129"/>
      <c r="H79" s="129"/>
      <c r="I79" s="129"/>
      <c r="J79" s="129"/>
      <c r="K79" s="129"/>
      <c r="L79" s="129"/>
      <c r="M79" s="129"/>
      <c r="N79" s="130"/>
    </row>
    <row r="80" spans="1:15" ht="15.75" thickBot="1">
      <c r="B80" s="149"/>
      <c r="C80" s="89"/>
      <c r="D80" s="89"/>
      <c r="E80" s="89"/>
      <c r="F80" s="89"/>
      <c r="G80" s="89"/>
      <c r="H80" s="89"/>
      <c r="I80" s="89"/>
      <c r="J80" s="89"/>
      <c r="K80" s="89"/>
      <c r="L80" s="89"/>
      <c r="M80" s="89"/>
      <c r="N80" s="91"/>
    </row>
    <row r="81" spans="1:14">
      <c r="B81" s="642" t="s">
        <v>73</v>
      </c>
      <c r="C81" s="643"/>
      <c r="D81" s="643"/>
      <c r="E81" s="643"/>
      <c r="F81" s="643"/>
      <c r="G81" s="643"/>
      <c r="H81" s="643"/>
      <c r="I81" s="456"/>
      <c r="J81" s="457"/>
      <c r="K81" s="286" t="s">
        <v>74</v>
      </c>
      <c r="L81" s="684" t="s">
        <v>75</v>
      </c>
      <c r="M81" s="685"/>
      <c r="N81" s="285"/>
    </row>
    <row r="82" spans="1:14">
      <c r="B82" s="686" t="s">
        <v>76</v>
      </c>
      <c r="C82" s="687"/>
      <c r="D82" s="687"/>
      <c r="E82" s="687"/>
      <c r="F82" s="687"/>
      <c r="G82" s="687"/>
      <c r="H82" s="687"/>
      <c r="I82" s="429"/>
      <c r="J82" s="186"/>
      <c r="K82" s="284">
        <v>0.2</v>
      </c>
      <c r="L82" s="688">
        <f>N77*K82</f>
        <v>1402.0869595833337</v>
      </c>
      <c r="M82" s="689"/>
      <c r="N82" s="430"/>
    </row>
    <row r="83" spans="1:14">
      <c r="B83" s="188" t="s">
        <v>77</v>
      </c>
      <c r="C83" s="189"/>
      <c r="D83" s="189"/>
      <c r="E83" s="189"/>
      <c r="F83" s="189"/>
      <c r="G83" s="189"/>
      <c r="H83" s="189"/>
      <c r="I83" s="429"/>
      <c r="J83" s="186"/>
      <c r="K83" s="284">
        <v>0.05</v>
      </c>
      <c r="L83" s="688">
        <f>N77*K83</f>
        <v>350.52173989583343</v>
      </c>
      <c r="M83" s="689"/>
      <c r="N83" s="430"/>
    </row>
    <row r="84" spans="1:14" ht="15.75" thickBot="1">
      <c r="B84" s="190" t="s">
        <v>78</v>
      </c>
      <c r="C84" s="191"/>
      <c r="D84" s="191"/>
      <c r="E84" s="191"/>
      <c r="F84" s="191"/>
      <c r="G84" s="191"/>
      <c r="H84" s="191"/>
      <c r="I84" s="431"/>
      <c r="J84" s="193"/>
      <c r="K84" s="283">
        <v>0.05</v>
      </c>
      <c r="L84" s="690">
        <f>N77*K84</f>
        <v>350.52173989583343</v>
      </c>
      <c r="M84" s="691"/>
      <c r="N84" s="430"/>
    </row>
    <row r="85" spans="1:14" ht="15.75" thickBot="1">
      <c r="B85" s="657" t="s">
        <v>49</v>
      </c>
      <c r="C85" s="658"/>
      <c r="D85" s="658"/>
      <c r="E85" s="658"/>
      <c r="F85" s="658"/>
      <c r="G85" s="658"/>
      <c r="H85" s="658"/>
      <c r="I85" s="658"/>
      <c r="J85" s="658"/>
      <c r="K85" s="658"/>
      <c r="L85" s="658"/>
      <c r="M85" s="659"/>
      <c r="N85" s="194">
        <f>L82+L83+L84</f>
        <v>2103.1304393750006</v>
      </c>
    </row>
    <row r="86" spans="1:14" ht="15.75" thickBot="1">
      <c r="B86" s="148"/>
      <c r="C86" s="126"/>
      <c r="D86" s="126"/>
      <c r="E86" s="126"/>
      <c r="F86" s="126"/>
      <c r="G86" s="126"/>
      <c r="H86" s="126"/>
      <c r="I86" s="126"/>
      <c r="J86" s="126"/>
      <c r="K86" s="126"/>
      <c r="L86" s="126"/>
      <c r="M86" s="126"/>
      <c r="N86" s="127"/>
    </row>
    <row r="87" spans="1:14" ht="15.75" thickBot="1">
      <c r="A87" s="19" t="s">
        <v>79</v>
      </c>
      <c r="B87" s="657" t="s">
        <v>80</v>
      </c>
      <c r="C87" s="658"/>
      <c r="D87" s="658"/>
      <c r="E87" s="658"/>
      <c r="F87" s="658"/>
      <c r="G87" s="658"/>
      <c r="H87" s="658"/>
      <c r="I87" s="658"/>
      <c r="J87" s="658"/>
      <c r="K87" s="658"/>
      <c r="L87" s="658"/>
      <c r="M87" s="659"/>
      <c r="N87" s="195">
        <f>ROUND(N77+N85,0)</f>
        <v>9114</v>
      </c>
    </row>
    <row r="88" spans="1:14">
      <c r="B88" s="382"/>
      <c r="C88" s="383"/>
      <c r="D88" s="383"/>
      <c r="E88" s="383"/>
      <c r="F88" s="383"/>
      <c r="G88" s="383"/>
      <c r="H88" s="383"/>
      <c r="I88" s="383"/>
      <c r="J88" s="383"/>
      <c r="K88" s="383"/>
      <c r="L88" s="383"/>
      <c r="M88" s="383"/>
      <c r="N88" s="384"/>
    </row>
    <row r="89" spans="1:14">
      <c r="B89" s="385"/>
      <c r="C89" s="386"/>
      <c r="D89" s="386"/>
      <c r="E89" s="386"/>
      <c r="F89" s="386"/>
      <c r="G89" s="386"/>
      <c r="H89" s="386"/>
      <c r="I89" s="386"/>
      <c r="J89" s="386"/>
      <c r="K89" s="386"/>
      <c r="L89" s="386"/>
      <c r="M89" s="386"/>
      <c r="N89" s="387"/>
    </row>
    <row r="90" spans="1:14">
      <c r="B90" s="385"/>
      <c r="C90" s="386"/>
      <c r="D90" s="386"/>
      <c r="E90" s="386"/>
      <c r="F90" s="386"/>
      <c r="G90" s="386"/>
      <c r="H90" s="386"/>
      <c r="I90" s="386"/>
      <c r="J90" s="386"/>
      <c r="K90" s="386"/>
      <c r="L90" s="386"/>
      <c r="M90" s="386"/>
      <c r="N90" s="387"/>
    </row>
    <row r="91" spans="1:14">
      <c r="B91" s="385"/>
      <c r="C91" s="386"/>
      <c r="D91" s="386"/>
      <c r="E91" s="386"/>
      <c r="F91" s="386"/>
      <c r="G91" s="386"/>
      <c r="H91" s="386"/>
      <c r="I91" s="386"/>
      <c r="J91" s="386"/>
      <c r="K91" s="386"/>
      <c r="L91" s="386"/>
      <c r="M91" s="386"/>
      <c r="N91" s="387"/>
    </row>
    <row r="92" spans="1:14">
      <c r="B92" s="385"/>
      <c r="C92" s="386"/>
      <c r="D92" s="386"/>
      <c r="E92" s="388" t="s">
        <v>81</v>
      </c>
      <c r="F92" s="388"/>
      <c r="G92" s="388"/>
      <c r="H92" s="388"/>
      <c r="I92" s="388"/>
      <c r="J92" s="388"/>
      <c r="K92" s="386"/>
      <c r="L92" s="386"/>
      <c r="M92" s="386"/>
      <c r="N92" s="387"/>
    </row>
    <row r="93" spans="1:14">
      <c r="B93" s="385"/>
      <c r="C93" s="386"/>
      <c r="D93" s="386"/>
      <c r="E93" s="386" t="s">
        <v>82</v>
      </c>
      <c r="F93" s="386"/>
      <c r="G93" s="386"/>
      <c r="H93" s="386"/>
      <c r="I93" s="386"/>
      <c r="J93" s="386"/>
      <c r="K93" s="386"/>
      <c r="L93" s="386"/>
      <c r="M93" s="386"/>
      <c r="N93" s="387"/>
    </row>
    <row r="94" spans="1:14">
      <c r="B94" s="385"/>
      <c r="C94" s="386"/>
      <c r="D94" s="386"/>
      <c r="E94" s="386" t="s">
        <v>83</v>
      </c>
      <c r="F94" s="386"/>
      <c r="G94" s="386"/>
      <c r="H94" s="386"/>
      <c r="I94" s="386"/>
      <c r="J94" s="386"/>
      <c r="K94" s="386"/>
      <c r="L94" s="386"/>
      <c r="M94" s="386"/>
      <c r="N94" s="387"/>
    </row>
    <row r="95" spans="1:14">
      <c r="B95" s="385"/>
      <c r="C95" s="386"/>
      <c r="D95" s="386"/>
      <c r="E95" s="386" t="s">
        <v>84</v>
      </c>
      <c r="F95" s="386"/>
      <c r="G95" s="386"/>
      <c r="H95" s="386"/>
      <c r="I95" s="386"/>
      <c r="J95" s="386"/>
      <c r="K95" s="386"/>
      <c r="L95" s="386"/>
      <c r="M95" s="386"/>
      <c r="N95" s="387"/>
    </row>
    <row r="96" spans="1:14" ht="15.75" thickBot="1">
      <c r="B96" s="385"/>
      <c r="C96" s="386"/>
      <c r="D96" s="386"/>
      <c r="E96" s="386"/>
      <c r="F96" s="386" t="s">
        <v>85</v>
      </c>
      <c r="G96" s="386"/>
      <c r="H96" s="386"/>
      <c r="I96" s="386"/>
      <c r="J96" s="386"/>
      <c r="K96" s="386"/>
      <c r="L96" s="386"/>
      <c r="M96" s="386"/>
      <c r="N96" s="387"/>
    </row>
    <row r="97" spans="2:14">
      <c r="B97" s="282" t="s">
        <v>274</v>
      </c>
      <c r="C97" s="281"/>
      <c r="D97" s="281"/>
      <c r="E97" s="281"/>
      <c r="F97" s="281"/>
      <c r="G97" s="281"/>
      <c r="H97" s="281"/>
      <c r="I97" s="281"/>
      <c r="J97" s="281"/>
      <c r="K97" s="281"/>
      <c r="L97" s="281"/>
      <c r="M97" s="281"/>
      <c r="N97" s="280"/>
    </row>
    <row r="98" spans="2:14">
      <c r="B98" s="389"/>
      <c r="C98" s="390"/>
      <c r="D98" s="390"/>
      <c r="E98" s="390"/>
      <c r="F98" s="390"/>
      <c r="G98" s="390"/>
      <c r="H98" s="390"/>
      <c r="I98" s="390"/>
      <c r="J98" s="390"/>
      <c r="K98" s="390"/>
      <c r="L98" s="390"/>
      <c r="M98" s="390"/>
      <c r="N98" s="391"/>
    </row>
    <row r="99" spans="2:14">
      <c r="B99" s="389"/>
      <c r="C99" s="390"/>
      <c r="D99" s="390"/>
      <c r="E99" s="390"/>
      <c r="F99" s="390"/>
      <c r="G99" s="390"/>
      <c r="H99" s="390"/>
      <c r="I99" s="390"/>
      <c r="J99" s="390"/>
      <c r="K99" s="390"/>
      <c r="L99" s="390"/>
      <c r="M99" s="390"/>
      <c r="N99" s="391"/>
    </row>
    <row r="100" spans="2:14">
      <c r="B100" s="389"/>
      <c r="C100" s="390"/>
      <c r="D100" s="390"/>
      <c r="E100" s="390"/>
      <c r="F100" s="390"/>
      <c r="G100" s="390"/>
      <c r="H100" s="390"/>
      <c r="I100" s="390"/>
      <c r="J100" s="390"/>
      <c r="K100" s="390"/>
      <c r="L100" s="390"/>
      <c r="M100" s="390"/>
      <c r="N100" s="391"/>
    </row>
    <row r="101" spans="2:14" ht="15.75" thickBot="1">
      <c r="B101" s="392"/>
      <c r="C101" s="393"/>
      <c r="D101" s="393"/>
      <c r="E101" s="393"/>
      <c r="F101" s="393"/>
      <c r="G101" s="393"/>
      <c r="H101" s="393"/>
      <c r="I101" s="393"/>
      <c r="J101" s="393"/>
      <c r="K101" s="393"/>
      <c r="L101" s="393"/>
      <c r="M101" s="393"/>
      <c r="N101" s="394"/>
    </row>
    <row r="102" spans="2:14">
      <c r="B102" s="395"/>
      <c r="C102" s="396"/>
      <c r="D102" s="396"/>
      <c r="E102" s="396"/>
      <c r="F102" s="396"/>
      <c r="G102" s="396"/>
      <c r="H102" s="396"/>
      <c r="I102" s="396"/>
      <c r="J102" s="396"/>
      <c r="K102" s="396"/>
      <c r="L102" s="396"/>
      <c r="M102" s="396"/>
      <c r="N102" s="397"/>
    </row>
    <row r="103" spans="2:14">
      <c r="B103" s="398" t="s">
        <v>273</v>
      </c>
      <c r="C103" s="399"/>
      <c r="D103" s="399"/>
      <c r="E103" s="399"/>
      <c r="F103" s="399"/>
      <c r="G103" s="399"/>
      <c r="H103" s="399"/>
      <c r="I103" s="399"/>
      <c r="J103" s="399"/>
      <c r="K103" s="399"/>
      <c r="L103" s="399"/>
      <c r="M103" s="399"/>
      <c r="N103" s="400"/>
    </row>
    <row r="104" spans="2:14" ht="15" customHeight="1">
      <c r="B104" s="700" t="s">
        <v>272</v>
      </c>
      <c r="C104" s="701"/>
      <c r="D104" s="701"/>
      <c r="E104" s="701"/>
      <c r="F104" s="701"/>
      <c r="G104" s="701"/>
      <c r="H104" s="701"/>
      <c r="I104" s="701"/>
      <c r="J104" s="701"/>
      <c r="K104" s="701"/>
      <c r="L104" s="701"/>
      <c r="M104" s="701"/>
      <c r="N104" s="702"/>
    </row>
    <row r="105" spans="2:14" ht="15" customHeight="1">
      <c r="B105" s="700"/>
      <c r="C105" s="701"/>
      <c r="D105" s="701"/>
      <c r="E105" s="701"/>
      <c r="F105" s="701"/>
      <c r="G105" s="701"/>
      <c r="H105" s="701"/>
      <c r="I105" s="701"/>
      <c r="J105" s="701"/>
      <c r="K105" s="701"/>
      <c r="L105" s="701"/>
      <c r="M105" s="701"/>
      <c r="N105" s="702"/>
    </row>
    <row r="106" spans="2:14" ht="30" customHeight="1">
      <c r="B106" s="703" t="s">
        <v>271</v>
      </c>
      <c r="C106" s="704"/>
      <c r="D106" s="704"/>
      <c r="E106" s="704"/>
      <c r="F106" s="704"/>
      <c r="G106" s="704"/>
      <c r="H106" s="704"/>
      <c r="I106" s="704"/>
      <c r="J106" s="704"/>
      <c r="K106" s="704"/>
      <c r="L106" s="704"/>
      <c r="M106" s="704"/>
      <c r="N106" s="705"/>
    </row>
    <row r="107" spans="2:14">
      <c r="B107" s="703"/>
      <c r="C107" s="704"/>
      <c r="D107" s="704"/>
      <c r="E107" s="704"/>
      <c r="F107" s="704"/>
      <c r="G107" s="704"/>
      <c r="H107" s="704"/>
      <c r="I107" s="704"/>
      <c r="J107" s="704"/>
      <c r="K107" s="704"/>
      <c r="L107" s="704"/>
      <c r="M107" s="704"/>
      <c r="N107" s="705"/>
    </row>
    <row r="108" spans="2:14">
      <c r="B108" s="477"/>
      <c r="C108" s="478"/>
      <c r="D108" s="478"/>
      <c r="E108" s="478"/>
      <c r="F108" s="478"/>
      <c r="G108" s="478"/>
      <c r="H108" s="478"/>
      <c r="I108" s="478"/>
      <c r="J108" s="478"/>
      <c r="K108" s="478"/>
      <c r="L108" s="478"/>
      <c r="M108" s="478"/>
      <c r="N108" s="479"/>
    </row>
    <row r="109" spans="2:14">
      <c r="B109" s="477"/>
      <c r="C109" s="478"/>
      <c r="D109" s="478"/>
      <c r="E109" s="478"/>
      <c r="F109" s="478"/>
      <c r="G109" s="478"/>
      <c r="H109" s="478"/>
      <c r="I109" s="478"/>
      <c r="J109" s="478"/>
      <c r="K109" s="478"/>
      <c r="L109" s="478"/>
      <c r="M109" s="478"/>
      <c r="N109" s="479"/>
    </row>
    <row r="110" spans="2:14">
      <c r="B110" s="477"/>
      <c r="C110" s="478"/>
      <c r="D110" s="478"/>
      <c r="E110" s="478"/>
      <c r="F110" s="478"/>
      <c r="G110" s="478"/>
      <c r="H110" s="478"/>
      <c r="I110" s="478"/>
      <c r="J110" s="478"/>
      <c r="K110" s="478"/>
      <c r="L110" s="478"/>
      <c r="M110" s="478"/>
      <c r="N110" s="479"/>
    </row>
    <row r="111" spans="2:14">
      <c r="B111" s="398"/>
      <c r="C111" s="399"/>
      <c r="D111" s="399"/>
      <c r="E111" s="399"/>
      <c r="F111" s="399"/>
      <c r="G111" s="399"/>
      <c r="H111" s="399"/>
      <c r="I111" s="399"/>
      <c r="J111" s="399"/>
      <c r="K111" s="399"/>
      <c r="L111" s="399"/>
      <c r="M111" s="399"/>
      <c r="N111" s="400"/>
    </row>
    <row r="112" spans="2:14">
      <c r="B112" s="385"/>
      <c r="C112" s="386"/>
      <c r="D112" s="386"/>
      <c r="E112" s="386" t="s">
        <v>81</v>
      </c>
      <c r="F112" s="388"/>
      <c r="G112" s="388"/>
      <c r="H112" s="386"/>
      <c r="I112" s="386"/>
      <c r="J112" s="386"/>
      <c r="K112" s="386"/>
      <c r="L112" s="386"/>
      <c r="M112" s="386"/>
      <c r="N112" s="387"/>
    </row>
    <row r="113" spans="2:14">
      <c r="B113" s="385"/>
      <c r="C113" s="386"/>
      <c r="D113" s="386"/>
      <c r="E113" s="401" t="s">
        <v>82</v>
      </c>
      <c r="F113" s="386"/>
      <c r="G113" s="386"/>
      <c r="H113" s="401"/>
      <c r="I113" s="401"/>
      <c r="J113" s="401"/>
      <c r="K113" s="386"/>
      <c r="L113" s="386"/>
      <c r="M113" s="386"/>
      <c r="N113" s="387"/>
    </row>
    <row r="114" spans="2:14">
      <c r="B114" s="385"/>
      <c r="C114" s="386"/>
      <c r="D114" s="386"/>
      <c r="E114" s="402" t="s">
        <v>87</v>
      </c>
      <c r="F114" s="386"/>
      <c r="G114" s="386"/>
      <c r="H114" s="402"/>
      <c r="I114" s="402"/>
      <c r="J114" s="402"/>
      <c r="K114" s="386"/>
      <c r="L114" s="386"/>
      <c r="M114" s="386"/>
      <c r="N114" s="387"/>
    </row>
    <row r="115" spans="2:14">
      <c r="B115" s="403"/>
      <c r="C115" s="399"/>
      <c r="D115" s="399"/>
      <c r="E115" s="386" t="s">
        <v>84</v>
      </c>
      <c r="F115" s="386"/>
      <c r="G115" s="386"/>
      <c r="H115" s="386"/>
      <c r="I115" s="386"/>
      <c r="J115" s="386"/>
      <c r="K115" s="399"/>
      <c r="L115" s="399"/>
      <c r="M115" s="399"/>
      <c r="N115" s="400"/>
    </row>
    <row r="116" spans="2:14">
      <c r="B116" s="403"/>
      <c r="C116" s="399"/>
      <c r="D116" s="399"/>
      <c r="E116" s="399"/>
      <c r="F116" s="386"/>
      <c r="G116" s="386"/>
      <c r="H116" s="386"/>
      <c r="I116" s="386"/>
      <c r="J116" s="386"/>
      <c r="K116" s="399"/>
      <c r="L116" s="399"/>
      <c r="M116" s="399"/>
      <c r="N116" s="400"/>
    </row>
    <row r="117" spans="2:14">
      <c r="B117" s="403" t="s">
        <v>270</v>
      </c>
      <c r="C117" s="402"/>
      <c r="D117" s="402"/>
      <c r="E117" s="386"/>
      <c r="F117" s="386"/>
      <c r="G117" s="386"/>
      <c r="H117" s="386"/>
      <c r="I117" s="386"/>
      <c r="J117" s="706"/>
      <c r="K117" s="706"/>
      <c r="L117" s="706"/>
      <c r="M117" s="706"/>
      <c r="N117" s="707"/>
    </row>
    <row r="118" spans="2:14" ht="15.75" thickBot="1">
      <c r="B118" s="404" t="s">
        <v>269</v>
      </c>
      <c r="C118" s="405"/>
      <c r="D118" s="405"/>
      <c r="E118" s="406"/>
      <c r="F118" s="406"/>
      <c r="G118" s="406"/>
      <c r="H118" s="406"/>
      <c r="I118" s="406"/>
      <c r="J118" s="708"/>
      <c r="K118" s="708"/>
      <c r="L118" s="708"/>
      <c r="M118" s="708"/>
      <c r="N118"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0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0401" r:id="rId4"/>
      </mc:Fallback>
    </mc:AlternateContent>
  </oleObjec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F64" zoomScale="75" zoomScaleNormal="75" workbookViewId="0">
      <selection activeCell="N87" sqref="N87"/>
    </sheetView>
  </sheetViews>
  <sheetFormatPr baseColWidth="10" defaultRowHeight="15"/>
  <cols>
    <col min="1" max="1" width="10.28515625" style="19" bestFit="1" customWidth="1"/>
    <col min="2" max="2" width="17" style="19" customWidth="1"/>
    <col min="3" max="5" width="11.42578125" style="19"/>
    <col min="6" max="6" width="14.42578125" style="19" customWidth="1"/>
    <col min="7" max="8" width="11.42578125" style="19"/>
    <col min="9" max="9" width="12.5703125" style="19" bestFit="1" customWidth="1"/>
    <col min="10" max="10" width="15.5703125" style="19" customWidth="1"/>
    <col min="11" max="11" width="17.5703125" style="19" bestFit="1" customWidth="1"/>
    <col min="12" max="12" width="11.42578125" style="19"/>
    <col min="13" max="13" width="12.28515625" style="19" bestFit="1" customWidth="1"/>
    <col min="14" max="14" width="17.42578125" style="19" customWidth="1"/>
    <col min="15" max="15" width="12" style="19" bestFit="1" customWidth="1"/>
    <col min="16" max="16384" width="11.42578125" style="19"/>
  </cols>
  <sheetData>
    <row r="1" spans="2:14" ht="27"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15.75" customHeight="1" thickBot="1">
      <c r="A31" s="19" t="s">
        <v>37</v>
      </c>
      <c r="B31" s="78" t="s">
        <v>201</v>
      </c>
      <c r="C31" s="212" t="s">
        <v>202</v>
      </c>
      <c r="D31" s="213"/>
      <c r="E31" s="213"/>
      <c r="F31" s="213"/>
      <c r="G31" s="213"/>
      <c r="H31" s="213"/>
      <c r="I31" s="213"/>
      <c r="J31" s="213"/>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c r="B36" s="621"/>
      <c r="C36" s="622"/>
      <c r="D36" s="622"/>
      <c r="E36" s="622"/>
      <c r="F36" s="622"/>
      <c r="G36" s="622"/>
      <c r="H36" s="623"/>
      <c r="I36" s="304"/>
      <c r="J36" s="307"/>
      <c r="K36" s="319"/>
      <c r="L36" s="318"/>
      <c r="M36" s="471"/>
      <c r="N36" s="316"/>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N75*M41</f>
        <v>272.95528999999999</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272.95528999999999</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203</v>
      </c>
      <c r="B48" s="136" t="str">
        <f>VLOOKUP(A48,[52]MATERIALES!A5:D373,3,FALSE)</f>
        <v>Material drenante (3´´)</v>
      </c>
      <c r="C48" s="308"/>
      <c r="D48" s="308"/>
      <c r="E48" s="308"/>
      <c r="F48" s="308"/>
      <c r="G48" s="308"/>
      <c r="H48" s="308"/>
      <c r="I48" s="307"/>
      <c r="J48" s="306" t="str">
        <f>VLOOKUP(A48,[52]MATERIALES!A4:D640,2,FALSE)</f>
        <v>m3</v>
      </c>
      <c r="K48" s="305">
        <v>1.1000000000000001</v>
      </c>
      <c r="L48" s="304"/>
      <c r="M48" s="367">
        <f>VLOOKUP(A48,[52]MATERIALES!A5:D396,4,FALSE)</f>
        <v>31382.761563159802</v>
      </c>
      <c r="N48" s="316">
        <f>K48*M48</f>
        <v>34521.037719475782</v>
      </c>
    </row>
    <row r="49" spans="1:14">
      <c r="A49" s="135"/>
      <c r="B49" s="136"/>
      <c r="C49" s="375"/>
      <c r="D49" s="375"/>
      <c r="E49" s="375"/>
      <c r="F49" s="375"/>
      <c r="G49" s="375"/>
      <c r="H49" s="375"/>
      <c r="I49" s="375"/>
      <c r="J49" s="480"/>
      <c r="K49" s="376"/>
      <c r="L49" s="369"/>
      <c r="M49" s="367"/>
      <c r="N49" s="316"/>
    </row>
    <row r="50" spans="1:14">
      <c r="A50" s="135"/>
      <c r="B50" s="136"/>
      <c r="C50" s="375"/>
      <c r="D50" s="375"/>
      <c r="E50" s="375"/>
      <c r="F50" s="375"/>
      <c r="G50" s="375"/>
      <c r="H50" s="375"/>
      <c r="I50" s="375"/>
      <c r="J50" s="480"/>
      <c r="K50" s="376"/>
      <c r="L50" s="369"/>
      <c r="M50" s="367"/>
      <c r="N50" s="316"/>
    </row>
    <row r="51" spans="1:14">
      <c r="A51" s="135"/>
      <c r="B51" s="136"/>
      <c r="C51" s="375"/>
      <c r="D51" s="375"/>
      <c r="E51" s="375"/>
      <c r="F51" s="375"/>
      <c r="G51" s="375"/>
      <c r="H51" s="375"/>
      <c r="I51" s="375"/>
      <c r="J51" s="480"/>
      <c r="K51" s="376"/>
      <c r="L51" s="369"/>
      <c r="M51" s="367"/>
      <c r="N51" s="316"/>
    </row>
    <row r="52" spans="1:14" ht="15.75" thickBot="1">
      <c r="B52" s="136"/>
      <c r="C52" s="464"/>
      <c r="D52" s="464"/>
      <c r="E52" s="464"/>
      <c r="F52" s="464"/>
      <c r="G52" s="464"/>
      <c r="H52" s="464"/>
      <c r="I52" s="464"/>
      <c r="J52" s="465"/>
      <c r="K52" s="146"/>
      <c r="L52" s="147"/>
      <c r="M52" s="367"/>
      <c r="N52" s="316"/>
    </row>
    <row r="53" spans="1:14" ht="15.75" thickBot="1">
      <c r="B53" s="657" t="s">
        <v>49</v>
      </c>
      <c r="C53" s="658"/>
      <c r="D53" s="658"/>
      <c r="E53" s="658"/>
      <c r="F53" s="658"/>
      <c r="G53" s="658"/>
      <c r="H53" s="658"/>
      <c r="I53" s="658"/>
      <c r="J53" s="658"/>
      <c r="K53" s="658"/>
      <c r="L53" s="658"/>
      <c r="M53" s="659"/>
      <c r="N53" s="364">
        <f>SUM(N48:N52)</f>
        <v>34521.037719475782</v>
      </c>
    </row>
    <row r="54" spans="1:14">
      <c r="B54" s="148"/>
      <c r="C54" s="126"/>
      <c r="D54" s="126"/>
      <c r="E54" s="126"/>
      <c r="F54" s="126"/>
      <c r="G54" s="126"/>
      <c r="H54" s="126"/>
      <c r="I54" s="126"/>
      <c r="J54" s="126"/>
      <c r="K54" s="126"/>
      <c r="L54" s="126"/>
      <c r="M54" s="126"/>
      <c r="N54" s="127"/>
    </row>
    <row r="55" spans="1:14">
      <c r="B55" s="128" t="s">
        <v>56</v>
      </c>
      <c r="C55" s="129"/>
      <c r="D55" s="129"/>
      <c r="E55" s="129"/>
      <c r="F55" s="129"/>
      <c r="G55" s="129"/>
      <c r="H55" s="129"/>
      <c r="I55" s="129"/>
      <c r="J55" s="129"/>
      <c r="K55" s="129"/>
      <c r="L55" s="129"/>
      <c r="M55" s="129"/>
      <c r="N55" s="130"/>
    </row>
    <row r="56" spans="1:14" ht="15.75" thickBot="1">
      <c r="B56" s="149"/>
      <c r="C56" s="89"/>
      <c r="D56" s="89"/>
      <c r="E56" s="89"/>
      <c r="F56" s="89"/>
      <c r="G56" s="89"/>
      <c r="H56" s="89"/>
      <c r="I56" s="89"/>
      <c r="J56" s="89"/>
      <c r="K56" s="89"/>
      <c r="L56" s="89"/>
      <c r="M56" s="89"/>
      <c r="N56" s="91"/>
    </row>
    <row r="57" spans="1:14" ht="25.5">
      <c r="B57" s="455" t="s">
        <v>57</v>
      </c>
      <c r="C57" s="456"/>
      <c r="D57" s="456"/>
      <c r="E57" s="456"/>
      <c r="F57" s="456"/>
      <c r="G57" s="456"/>
      <c r="H57" s="152" t="s">
        <v>8</v>
      </c>
      <c r="I57" s="153" t="s">
        <v>58</v>
      </c>
      <c r="J57" s="154" t="s">
        <v>59</v>
      </c>
      <c r="K57" s="152" t="s">
        <v>60</v>
      </c>
      <c r="L57" s="666" t="s">
        <v>61</v>
      </c>
      <c r="M57" s="667"/>
      <c r="N57" s="155" t="s">
        <v>45</v>
      </c>
    </row>
    <row r="58" spans="1:14">
      <c r="A58" s="19" t="s">
        <v>204</v>
      </c>
      <c r="B58" s="5" t="str">
        <f>VLOOKUP(A58,[52]TRANSPORTE!A1:D117,3,FALSE)</f>
        <v>Transporte de Material Drenante</v>
      </c>
      <c r="C58" s="461"/>
      <c r="D58" s="461"/>
      <c r="E58" s="461"/>
      <c r="F58" s="461"/>
      <c r="G58" s="461"/>
      <c r="H58" s="480" t="s">
        <v>205</v>
      </c>
      <c r="I58" s="292">
        <v>1.1000000000000001</v>
      </c>
      <c r="J58" s="300">
        <v>1</v>
      </c>
      <c r="K58" s="292">
        <f>I58*J58</f>
        <v>1.1000000000000001</v>
      </c>
      <c r="L58" s="668">
        <f>VLOOKUP(A58,[52]TRANSPORTE!A1:D117,4,FALSE)</f>
        <v>710.90548834127685</v>
      </c>
      <c r="M58" s="669"/>
      <c r="N58" s="299">
        <f>K58*L58</f>
        <v>781.99603717540458</v>
      </c>
    </row>
    <row r="59" spans="1:14">
      <c r="B59" s="5"/>
      <c r="C59" s="483"/>
      <c r="D59" s="483"/>
      <c r="E59" s="483"/>
      <c r="F59" s="483"/>
      <c r="G59" s="483"/>
      <c r="H59" s="480"/>
      <c r="I59" s="292"/>
      <c r="J59" s="300"/>
      <c r="K59" s="292"/>
      <c r="L59" s="668"/>
      <c r="M59" s="669"/>
      <c r="N59" s="299"/>
    </row>
    <row r="60" spans="1:14">
      <c r="B60" s="5"/>
      <c r="C60" s="483"/>
      <c r="D60" s="483"/>
      <c r="E60" s="483"/>
      <c r="F60" s="483"/>
      <c r="G60" s="483"/>
      <c r="H60" s="480"/>
      <c r="I60" s="292"/>
      <c r="J60" s="300"/>
      <c r="K60" s="292"/>
      <c r="L60" s="668"/>
      <c r="M60" s="669"/>
      <c r="N60" s="299"/>
    </row>
    <row r="61" spans="1:14">
      <c r="B61" s="5"/>
      <c r="C61" s="483"/>
      <c r="D61" s="483"/>
      <c r="E61" s="483"/>
      <c r="F61" s="483"/>
      <c r="G61" s="483"/>
      <c r="H61" s="480"/>
      <c r="I61" s="292"/>
      <c r="J61" s="300"/>
      <c r="K61" s="292"/>
      <c r="L61" s="668"/>
      <c r="M61" s="669"/>
      <c r="N61" s="299"/>
    </row>
    <row r="62" spans="1:14">
      <c r="B62" s="5"/>
      <c r="C62" s="483"/>
      <c r="D62" s="483"/>
      <c r="E62" s="483"/>
      <c r="F62" s="483"/>
      <c r="G62" s="483"/>
      <c r="H62" s="484"/>
      <c r="I62" s="292"/>
      <c r="J62" s="292"/>
      <c r="K62" s="292"/>
      <c r="L62" s="485"/>
      <c r="M62" s="486"/>
      <c r="N62" s="298"/>
    </row>
    <row r="63" spans="1:14" ht="15.75" thickBot="1">
      <c r="B63" s="463"/>
      <c r="C63" s="464"/>
      <c r="D63" s="464"/>
      <c r="E63" s="464"/>
      <c r="F63" s="464"/>
      <c r="G63" s="464"/>
      <c r="H63" s="166"/>
      <c r="I63" s="146"/>
      <c r="J63" s="146"/>
      <c r="K63" s="146"/>
      <c r="L63" s="670"/>
      <c r="M63" s="671"/>
      <c r="N63" s="230"/>
    </row>
    <row r="64" spans="1:14" ht="15.75" thickBot="1">
      <c r="B64" s="672" t="s">
        <v>49</v>
      </c>
      <c r="C64" s="660"/>
      <c r="D64" s="660"/>
      <c r="E64" s="660"/>
      <c r="F64" s="660"/>
      <c r="G64" s="660"/>
      <c r="H64" s="660"/>
      <c r="I64" s="660"/>
      <c r="J64" s="660"/>
      <c r="K64" s="660"/>
      <c r="L64" s="660"/>
      <c r="M64" s="661"/>
      <c r="N64" s="168">
        <f>N58+N59+N60+N61+N62</f>
        <v>781.99603717540458</v>
      </c>
    </row>
    <row r="65" spans="1:15">
      <c r="B65" s="148"/>
      <c r="C65" s="126"/>
      <c r="D65" s="126"/>
      <c r="E65" s="126"/>
      <c r="F65" s="126"/>
      <c r="G65" s="126"/>
      <c r="H65" s="126"/>
      <c r="I65" s="126"/>
      <c r="J65" s="126"/>
      <c r="K65" s="126"/>
      <c r="L65" s="126"/>
      <c r="M65" s="126"/>
      <c r="N65" s="127"/>
    </row>
    <row r="66" spans="1:15">
      <c r="B66" s="128" t="s">
        <v>64</v>
      </c>
      <c r="C66" s="129"/>
      <c r="D66" s="129"/>
      <c r="E66" s="129"/>
      <c r="F66" s="129"/>
      <c r="G66" s="129"/>
      <c r="H66" s="129"/>
      <c r="I66" s="129"/>
      <c r="J66" s="129"/>
      <c r="K66" s="129"/>
      <c r="L66" s="129"/>
      <c r="M66" s="129"/>
      <c r="N66" s="130"/>
    </row>
    <row r="67" spans="1:15" ht="15.75" thickBot="1">
      <c r="B67" s="149"/>
      <c r="C67" s="89"/>
      <c r="D67" s="89"/>
      <c r="E67" s="89"/>
      <c r="F67" s="89"/>
      <c r="G67" s="89"/>
      <c r="H67" s="89"/>
      <c r="I67" s="89"/>
      <c r="J67" s="89"/>
      <c r="K67" s="89"/>
      <c r="L67" s="89"/>
      <c r="M67" s="89"/>
      <c r="N67" s="91"/>
    </row>
    <row r="68" spans="1:15" ht="25.5">
      <c r="B68" s="673" t="s">
        <v>65</v>
      </c>
      <c r="C68" s="674"/>
      <c r="D68" s="674"/>
      <c r="E68" s="674"/>
      <c r="F68" s="674"/>
      <c r="G68" s="674"/>
      <c r="H68" s="674"/>
      <c r="I68" s="152" t="s">
        <v>66</v>
      </c>
      <c r="J68" s="154" t="s">
        <v>67</v>
      </c>
      <c r="K68" s="153" t="s">
        <v>68</v>
      </c>
      <c r="L68" s="675" t="s">
        <v>44</v>
      </c>
      <c r="M68" s="710"/>
      <c r="N68" s="169" t="s">
        <v>45</v>
      </c>
    </row>
    <row r="69" spans="1:15">
      <c r="A69" s="170" t="s">
        <v>142</v>
      </c>
      <c r="B69" s="482" t="str">
        <f>VLOOKUP(A69,'[52]MANO DE OBRA'!A8:D68,3,FALSE)</f>
        <v>Obrero (3)</v>
      </c>
      <c r="C69" s="483"/>
      <c r="D69" s="483"/>
      <c r="E69" s="483"/>
      <c r="F69" s="483"/>
      <c r="G69" s="483"/>
      <c r="H69" s="483"/>
      <c r="I69" s="296">
        <f>K69/J69*100</f>
        <v>73771.7</v>
      </c>
      <c r="J69" s="295">
        <v>185</v>
      </c>
      <c r="K69" s="294">
        <f>VLOOKUP(A69,'[52]MANO DE OBRA'!A8:D99,4,FALSE)</f>
        <v>136477.64499999999</v>
      </c>
      <c r="L69" s="174"/>
      <c r="M69" s="432">
        <v>25</v>
      </c>
      <c r="N69" s="365">
        <f>K69/M69</f>
        <v>5459.1057999999994</v>
      </c>
      <c r="O69" s="176"/>
    </row>
    <row r="70" spans="1:15">
      <c r="A70" s="170"/>
      <c r="B70" s="482"/>
      <c r="C70" s="483"/>
      <c r="D70" s="483"/>
      <c r="E70" s="483"/>
      <c r="F70" s="483"/>
      <c r="G70" s="483"/>
      <c r="H70" s="483"/>
      <c r="I70" s="296"/>
      <c r="J70" s="295"/>
      <c r="K70" s="294"/>
      <c r="L70" s="174"/>
      <c r="M70" s="432"/>
      <c r="N70" s="365"/>
    </row>
    <row r="71" spans="1:15">
      <c r="B71" s="482"/>
      <c r="C71" s="483"/>
      <c r="D71" s="483"/>
      <c r="E71" s="483"/>
      <c r="F71" s="483"/>
      <c r="G71" s="483"/>
      <c r="H71" s="483"/>
      <c r="I71" s="296"/>
      <c r="J71" s="295"/>
      <c r="K71" s="294"/>
      <c r="L71" s="174"/>
      <c r="M71" s="433"/>
      <c r="N71" s="365"/>
    </row>
    <row r="72" spans="1:15">
      <c r="B72" s="482"/>
      <c r="C72" s="483"/>
      <c r="D72" s="483"/>
      <c r="E72" s="483"/>
      <c r="F72" s="483"/>
      <c r="G72" s="483"/>
      <c r="H72" s="483"/>
      <c r="I72" s="292"/>
      <c r="J72" s="291"/>
      <c r="K72" s="290"/>
      <c r="L72" s="462"/>
      <c r="M72" s="289"/>
      <c r="N72" s="288"/>
    </row>
    <row r="73" spans="1:15">
      <c r="B73" s="482"/>
      <c r="C73" s="483"/>
      <c r="D73" s="483"/>
      <c r="E73" s="483"/>
      <c r="F73" s="483"/>
      <c r="G73" s="483"/>
      <c r="H73" s="483"/>
      <c r="I73" s="292"/>
      <c r="J73" s="291"/>
      <c r="K73" s="290"/>
      <c r="L73" s="462"/>
      <c r="M73" s="289"/>
      <c r="N73" s="288"/>
    </row>
    <row r="74" spans="1:15" ht="15.75" thickBot="1">
      <c r="B74" s="677"/>
      <c r="C74" s="678"/>
      <c r="D74" s="678"/>
      <c r="E74" s="678"/>
      <c r="F74" s="678"/>
      <c r="G74" s="678"/>
      <c r="H74" s="678"/>
      <c r="I74" s="146"/>
      <c r="J74" s="146"/>
      <c r="K74" s="146"/>
      <c r="L74" s="679"/>
      <c r="M74" s="679"/>
      <c r="N74" s="224"/>
    </row>
    <row r="75" spans="1:15" ht="15.75" thickBot="1">
      <c r="B75" s="672" t="s">
        <v>49</v>
      </c>
      <c r="C75" s="660"/>
      <c r="D75" s="660"/>
      <c r="E75" s="660"/>
      <c r="F75" s="660"/>
      <c r="G75" s="660"/>
      <c r="H75" s="660"/>
      <c r="I75" s="660"/>
      <c r="J75" s="660"/>
      <c r="K75" s="660"/>
      <c r="L75" s="660"/>
      <c r="M75" s="661"/>
      <c r="N75" s="363">
        <f>SUM(N69:N74)</f>
        <v>5459.1057999999994</v>
      </c>
    </row>
    <row r="76" spans="1:15" ht="15.75" thickBot="1">
      <c r="B76" s="148"/>
      <c r="C76" s="126"/>
      <c r="D76" s="126"/>
      <c r="E76" s="126"/>
      <c r="F76" s="126"/>
      <c r="G76" s="126"/>
      <c r="H76" s="126"/>
      <c r="I76" s="126"/>
      <c r="J76" s="126"/>
      <c r="K76" s="126"/>
      <c r="L76" s="126"/>
      <c r="M76" s="126"/>
      <c r="N76" s="127"/>
    </row>
    <row r="77" spans="1:15" ht="15.75" thickBot="1">
      <c r="B77" s="657" t="s">
        <v>71</v>
      </c>
      <c r="C77" s="658"/>
      <c r="D77" s="658"/>
      <c r="E77" s="658"/>
      <c r="F77" s="658"/>
      <c r="G77" s="658"/>
      <c r="H77" s="658"/>
      <c r="I77" s="658"/>
      <c r="J77" s="658"/>
      <c r="K77" s="658"/>
      <c r="L77" s="658"/>
      <c r="M77" s="659"/>
      <c r="N77" s="180">
        <f>N43+N53+N64+N75</f>
        <v>41035.094846651184</v>
      </c>
    </row>
    <row r="78" spans="1:15">
      <c r="B78" s="148"/>
      <c r="C78" s="126"/>
      <c r="D78" s="126"/>
      <c r="E78" s="126"/>
      <c r="F78" s="126"/>
      <c r="G78" s="126"/>
      <c r="H78" s="126"/>
      <c r="I78" s="126"/>
      <c r="J78" s="126"/>
      <c r="K78" s="126"/>
      <c r="L78" s="126"/>
      <c r="M78" s="126"/>
      <c r="N78" s="127"/>
    </row>
    <row r="79" spans="1:15">
      <c r="B79" s="128" t="s">
        <v>72</v>
      </c>
      <c r="C79" s="129"/>
      <c r="D79" s="129"/>
      <c r="E79" s="129"/>
      <c r="F79" s="129"/>
      <c r="G79" s="129"/>
      <c r="H79" s="129"/>
      <c r="I79" s="129"/>
      <c r="J79" s="129"/>
      <c r="K79" s="129"/>
      <c r="L79" s="129"/>
      <c r="M79" s="129"/>
      <c r="N79" s="130"/>
    </row>
    <row r="80" spans="1:15" ht="15.75" thickBot="1">
      <c r="B80" s="149"/>
      <c r="C80" s="89"/>
      <c r="D80" s="89"/>
      <c r="E80" s="89"/>
      <c r="F80" s="89"/>
      <c r="G80" s="89"/>
      <c r="H80" s="89"/>
      <c r="I80" s="89"/>
      <c r="J80" s="89"/>
      <c r="K80" s="89"/>
      <c r="L80" s="89"/>
      <c r="M80" s="89"/>
      <c r="N80" s="91"/>
    </row>
    <row r="81" spans="1:14">
      <c r="B81" s="642" t="s">
        <v>73</v>
      </c>
      <c r="C81" s="643"/>
      <c r="D81" s="643"/>
      <c r="E81" s="643"/>
      <c r="F81" s="643"/>
      <c r="G81" s="643"/>
      <c r="H81" s="643"/>
      <c r="I81" s="456"/>
      <c r="J81" s="457"/>
      <c r="K81" s="286" t="s">
        <v>74</v>
      </c>
      <c r="L81" s="684" t="s">
        <v>75</v>
      </c>
      <c r="M81" s="685"/>
      <c r="N81" s="285"/>
    </row>
    <row r="82" spans="1:14">
      <c r="B82" s="686" t="s">
        <v>76</v>
      </c>
      <c r="C82" s="687"/>
      <c r="D82" s="687"/>
      <c r="E82" s="687"/>
      <c r="F82" s="687"/>
      <c r="G82" s="687"/>
      <c r="H82" s="687"/>
      <c r="I82" s="429"/>
      <c r="J82" s="186"/>
      <c r="K82" s="284">
        <v>0.2</v>
      </c>
      <c r="L82" s="688">
        <f>N77*K82</f>
        <v>8207.0189693302364</v>
      </c>
      <c r="M82" s="689"/>
      <c r="N82" s="430"/>
    </row>
    <row r="83" spans="1:14">
      <c r="B83" s="188" t="s">
        <v>77</v>
      </c>
      <c r="C83" s="189"/>
      <c r="D83" s="189"/>
      <c r="E83" s="189"/>
      <c r="F83" s="189"/>
      <c r="G83" s="189"/>
      <c r="H83" s="189"/>
      <c r="I83" s="429"/>
      <c r="J83" s="186"/>
      <c r="K83" s="284">
        <v>0.05</v>
      </c>
      <c r="L83" s="688">
        <f>N77*K83</f>
        <v>2051.7547423325591</v>
      </c>
      <c r="M83" s="689"/>
      <c r="N83" s="430"/>
    </row>
    <row r="84" spans="1:14" ht="15.75" thickBot="1">
      <c r="B84" s="190" t="s">
        <v>78</v>
      </c>
      <c r="C84" s="191"/>
      <c r="D84" s="191"/>
      <c r="E84" s="191"/>
      <c r="F84" s="191"/>
      <c r="G84" s="191"/>
      <c r="H84" s="191"/>
      <c r="I84" s="431"/>
      <c r="J84" s="193"/>
      <c r="K84" s="283">
        <v>0.05</v>
      </c>
      <c r="L84" s="690">
        <f>N77*K84</f>
        <v>2051.7547423325591</v>
      </c>
      <c r="M84" s="691"/>
      <c r="N84" s="430"/>
    </row>
    <row r="85" spans="1:14" ht="15.75" thickBot="1">
      <c r="B85" s="657" t="s">
        <v>49</v>
      </c>
      <c r="C85" s="658"/>
      <c r="D85" s="658"/>
      <c r="E85" s="658"/>
      <c r="F85" s="658"/>
      <c r="G85" s="658"/>
      <c r="H85" s="658"/>
      <c r="I85" s="658"/>
      <c r="J85" s="658"/>
      <c r="K85" s="658"/>
      <c r="L85" s="658"/>
      <c r="M85" s="659"/>
      <c r="N85" s="194">
        <f>L82+L83+L84</f>
        <v>12310.528453995355</v>
      </c>
    </row>
    <row r="86" spans="1:14" ht="15.75" thickBot="1">
      <c r="B86" s="148"/>
      <c r="C86" s="126"/>
      <c r="D86" s="126"/>
      <c r="E86" s="126"/>
      <c r="F86" s="126"/>
      <c r="G86" s="126"/>
      <c r="H86" s="126"/>
      <c r="I86" s="126"/>
      <c r="J86" s="126"/>
      <c r="K86" s="126"/>
      <c r="L86" s="126"/>
      <c r="M86" s="126"/>
      <c r="N86" s="127"/>
    </row>
    <row r="87" spans="1:14" ht="15.75" thickBot="1">
      <c r="A87" s="19" t="s">
        <v>79</v>
      </c>
      <c r="B87" s="657" t="s">
        <v>80</v>
      </c>
      <c r="C87" s="658"/>
      <c r="D87" s="658"/>
      <c r="E87" s="658"/>
      <c r="F87" s="658"/>
      <c r="G87" s="658"/>
      <c r="H87" s="658"/>
      <c r="I87" s="658"/>
      <c r="J87" s="658"/>
      <c r="K87" s="658"/>
      <c r="L87" s="658"/>
      <c r="M87" s="659"/>
      <c r="N87" s="195">
        <f>ROUND(N77+N85,0)</f>
        <v>53346</v>
      </c>
    </row>
    <row r="88" spans="1:14">
      <c r="B88" s="382"/>
      <c r="C88" s="383"/>
      <c r="D88" s="383"/>
      <c r="E88" s="383"/>
      <c r="F88" s="383"/>
      <c r="G88" s="383"/>
      <c r="H88" s="383"/>
      <c r="I88" s="383"/>
      <c r="J88" s="383"/>
      <c r="K88" s="383"/>
      <c r="L88" s="383"/>
      <c r="M88" s="383"/>
      <c r="N88" s="384"/>
    </row>
    <row r="89" spans="1:14">
      <c r="B89" s="385"/>
      <c r="C89" s="386"/>
      <c r="D89" s="386"/>
      <c r="E89" s="386"/>
      <c r="F89" s="386"/>
      <c r="G89" s="386"/>
      <c r="H89" s="386"/>
      <c r="I89" s="386"/>
      <c r="J89" s="386"/>
      <c r="K89" s="386"/>
      <c r="L89" s="386"/>
      <c r="M89" s="386"/>
      <c r="N89" s="387"/>
    </row>
    <row r="90" spans="1:14">
      <c r="B90" s="385"/>
      <c r="C90" s="386"/>
      <c r="D90" s="386"/>
      <c r="E90" s="386"/>
      <c r="F90" s="386"/>
      <c r="G90" s="386"/>
      <c r="H90" s="386"/>
      <c r="I90" s="386"/>
      <c r="J90" s="386"/>
      <c r="K90" s="386"/>
      <c r="L90" s="386"/>
      <c r="M90" s="386"/>
      <c r="N90" s="387"/>
    </row>
    <row r="91" spans="1:14">
      <c r="B91" s="385"/>
      <c r="C91" s="386"/>
      <c r="D91" s="386"/>
      <c r="E91" s="386"/>
      <c r="F91" s="386"/>
      <c r="G91" s="386"/>
      <c r="H91" s="386"/>
      <c r="I91" s="386"/>
      <c r="J91" s="386"/>
      <c r="K91" s="386"/>
      <c r="L91" s="386"/>
      <c r="M91" s="386"/>
      <c r="N91" s="387"/>
    </row>
    <row r="92" spans="1:14">
      <c r="B92" s="385"/>
      <c r="C92" s="386"/>
      <c r="D92" s="386"/>
      <c r="E92" s="388" t="s">
        <v>81</v>
      </c>
      <c r="F92" s="388"/>
      <c r="G92" s="388"/>
      <c r="H92" s="388"/>
      <c r="I92" s="388"/>
      <c r="J92" s="388"/>
      <c r="K92" s="386"/>
      <c r="L92" s="386"/>
      <c r="M92" s="386"/>
      <c r="N92" s="387"/>
    </row>
    <row r="93" spans="1:14">
      <c r="B93" s="385"/>
      <c r="C93" s="386"/>
      <c r="D93" s="386"/>
      <c r="E93" s="386" t="s">
        <v>82</v>
      </c>
      <c r="F93" s="386"/>
      <c r="G93" s="386"/>
      <c r="H93" s="386"/>
      <c r="I93" s="386"/>
      <c r="J93" s="386"/>
      <c r="K93" s="386"/>
      <c r="L93" s="386"/>
      <c r="M93" s="386"/>
      <c r="N93" s="387"/>
    </row>
    <row r="94" spans="1:14">
      <c r="B94" s="385"/>
      <c r="C94" s="386"/>
      <c r="D94" s="386"/>
      <c r="E94" s="386" t="s">
        <v>83</v>
      </c>
      <c r="F94" s="386"/>
      <c r="G94" s="386"/>
      <c r="H94" s="386"/>
      <c r="I94" s="386"/>
      <c r="J94" s="386"/>
      <c r="K94" s="386"/>
      <c r="L94" s="386"/>
      <c r="M94" s="386"/>
      <c r="N94" s="387"/>
    </row>
    <row r="95" spans="1:14">
      <c r="B95" s="385"/>
      <c r="C95" s="386"/>
      <c r="D95" s="386"/>
      <c r="E95" s="386" t="s">
        <v>84</v>
      </c>
      <c r="F95" s="386"/>
      <c r="G95" s="386"/>
      <c r="H95" s="386"/>
      <c r="I95" s="386"/>
      <c r="J95" s="386"/>
      <c r="K95" s="386"/>
      <c r="L95" s="386"/>
      <c r="M95" s="386"/>
      <c r="N95" s="387"/>
    </row>
    <row r="96" spans="1:14" ht="15.75" thickBot="1">
      <c r="B96" s="385"/>
      <c r="C96" s="386"/>
      <c r="D96" s="386"/>
      <c r="E96" s="386"/>
      <c r="F96" s="386" t="s">
        <v>85</v>
      </c>
      <c r="G96" s="386"/>
      <c r="H96" s="386"/>
      <c r="I96" s="386"/>
      <c r="J96" s="386"/>
      <c r="K96" s="386"/>
      <c r="L96" s="386"/>
      <c r="M96" s="386"/>
      <c r="N96" s="387"/>
    </row>
    <row r="97" spans="2:14">
      <c r="B97" s="282" t="s">
        <v>274</v>
      </c>
      <c r="C97" s="281"/>
      <c r="D97" s="281"/>
      <c r="E97" s="281"/>
      <c r="F97" s="281"/>
      <c r="G97" s="281"/>
      <c r="H97" s="281"/>
      <c r="I97" s="281"/>
      <c r="J97" s="281"/>
      <c r="K97" s="281"/>
      <c r="L97" s="281"/>
      <c r="M97" s="281"/>
      <c r="N97" s="280"/>
    </row>
    <row r="98" spans="2:14">
      <c r="B98" s="389"/>
      <c r="C98" s="390"/>
      <c r="D98" s="390"/>
      <c r="E98" s="390"/>
      <c r="F98" s="390"/>
      <c r="G98" s="390"/>
      <c r="H98" s="390"/>
      <c r="I98" s="390"/>
      <c r="J98" s="390"/>
      <c r="K98" s="390"/>
      <c r="L98" s="390"/>
      <c r="M98" s="390"/>
      <c r="N98" s="391"/>
    </row>
    <row r="99" spans="2:14">
      <c r="B99" s="389"/>
      <c r="C99" s="390"/>
      <c r="D99" s="390"/>
      <c r="E99" s="390"/>
      <c r="F99" s="390"/>
      <c r="G99" s="390"/>
      <c r="H99" s="390"/>
      <c r="I99" s="390"/>
      <c r="J99" s="390"/>
      <c r="K99" s="390"/>
      <c r="L99" s="390"/>
      <c r="M99" s="390"/>
      <c r="N99" s="391"/>
    </row>
    <row r="100" spans="2:14">
      <c r="B100" s="389"/>
      <c r="C100" s="390"/>
      <c r="D100" s="390"/>
      <c r="E100" s="390"/>
      <c r="F100" s="390"/>
      <c r="G100" s="390"/>
      <c r="H100" s="390"/>
      <c r="I100" s="390"/>
      <c r="J100" s="390"/>
      <c r="K100" s="390"/>
      <c r="L100" s="390"/>
      <c r="M100" s="390"/>
      <c r="N100" s="391"/>
    </row>
    <row r="101" spans="2:14" ht="15.75" thickBot="1">
      <c r="B101" s="392"/>
      <c r="C101" s="393"/>
      <c r="D101" s="393"/>
      <c r="E101" s="393"/>
      <c r="F101" s="393"/>
      <c r="G101" s="393"/>
      <c r="H101" s="393"/>
      <c r="I101" s="393"/>
      <c r="J101" s="393"/>
      <c r="K101" s="393"/>
      <c r="L101" s="393"/>
      <c r="M101" s="393"/>
      <c r="N101" s="394"/>
    </row>
    <row r="102" spans="2:14">
      <c r="B102" s="395"/>
      <c r="C102" s="396"/>
      <c r="D102" s="396"/>
      <c r="E102" s="396"/>
      <c r="F102" s="396"/>
      <c r="G102" s="396"/>
      <c r="H102" s="396"/>
      <c r="I102" s="396"/>
      <c r="J102" s="396"/>
      <c r="K102" s="396"/>
      <c r="L102" s="396"/>
      <c r="M102" s="396"/>
      <c r="N102" s="397"/>
    </row>
    <row r="103" spans="2:14">
      <c r="B103" s="398" t="s">
        <v>273</v>
      </c>
      <c r="C103" s="399"/>
      <c r="D103" s="399"/>
      <c r="E103" s="399"/>
      <c r="F103" s="399"/>
      <c r="G103" s="399"/>
      <c r="H103" s="399"/>
      <c r="I103" s="399"/>
      <c r="J103" s="399"/>
      <c r="K103" s="399"/>
      <c r="L103" s="399"/>
      <c r="M103" s="399"/>
      <c r="N103" s="400"/>
    </row>
    <row r="104" spans="2:14" ht="15" customHeight="1">
      <c r="B104" s="700" t="s">
        <v>272</v>
      </c>
      <c r="C104" s="701"/>
      <c r="D104" s="701"/>
      <c r="E104" s="701"/>
      <c r="F104" s="701"/>
      <c r="G104" s="701"/>
      <c r="H104" s="701"/>
      <c r="I104" s="701"/>
      <c r="J104" s="701"/>
      <c r="K104" s="701"/>
      <c r="L104" s="701"/>
      <c r="M104" s="701"/>
      <c r="N104" s="702"/>
    </row>
    <row r="105" spans="2:14" ht="15" customHeight="1">
      <c r="B105" s="700"/>
      <c r="C105" s="701"/>
      <c r="D105" s="701"/>
      <c r="E105" s="701"/>
      <c r="F105" s="701"/>
      <c r="G105" s="701"/>
      <c r="H105" s="701"/>
      <c r="I105" s="701"/>
      <c r="J105" s="701"/>
      <c r="K105" s="701"/>
      <c r="L105" s="701"/>
      <c r="M105" s="701"/>
      <c r="N105" s="702"/>
    </row>
    <row r="106" spans="2:14" ht="30" customHeight="1">
      <c r="B106" s="703" t="s">
        <v>271</v>
      </c>
      <c r="C106" s="704"/>
      <c r="D106" s="704"/>
      <c r="E106" s="704"/>
      <c r="F106" s="704"/>
      <c r="G106" s="704"/>
      <c r="H106" s="704"/>
      <c r="I106" s="704"/>
      <c r="J106" s="704"/>
      <c r="K106" s="704"/>
      <c r="L106" s="704"/>
      <c r="M106" s="704"/>
      <c r="N106" s="705"/>
    </row>
    <row r="107" spans="2:14">
      <c r="B107" s="703"/>
      <c r="C107" s="704"/>
      <c r="D107" s="704"/>
      <c r="E107" s="704"/>
      <c r="F107" s="704"/>
      <c r="G107" s="704"/>
      <c r="H107" s="704"/>
      <c r="I107" s="704"/>
      <c r="J107" s="704"/>
      <c r="K107" s="704"/>
      <c r="L107" s="704"/>
      <c r="M107" s="704"/>
      <c r="N107" s="705"/>
    </row>
    <row r="108" spans="2:14">
      <c r="B108" s="477"/>
      <c r="C108" s="478"/>
      <c r="D108" s="478"/>
      <c r="E108" s="478"/>
      <c r="F108" s="478"/>
      <c r="G108" s="478"/>
      <c r="H108" s="478"/>
      <c r="I108" s="478"/>
      <c r="J108" s="478"/>
      <c r="K108" s="478"/>
      <c r="L108" s="478"/>
      <c r="M108" s="478"/>
      <c r="N108" s="479"/>
    </row>
    <row r="109" spans="2:14">
      <c r="B109" s="477"/>
      <c r="C109" s="478"/>
      <c r="D109" s="478"/>
      <c r="E109" s="478"/>
      <c r="F109" s="478"/>
      <c r="G109" s="478"/>
      <c r="H109" s="478"/>
      <c r="I109" s="478"/>
      <c r="J109" s="478"/>
      <c r="K109" s="478"/>
      <c r="L109" s="478"/>
      <c r="M109" s="478"/>
      <c r="N109" s="479"/>
    </row>
    <row r="110" spans="2:14">
      <c r="B110" s="477"/>
      <c r="C110" s="478"/>
      <c r="D110" s="478"/>
      <c r="E110" s="478"/>
      <c r="F110" s="478"/>
      <c r="G110" s="478"/>
      <c r="H110" s="478"/>
      <c r="I110" s="478"/>
      <c r="J110" s="478"/>
      <c r="K110" s="478"/>
      <c r="L110" s="478"/>
      <c r="M110" s="478"/>
      <c r="N110" s="479"/>
    </row>
    <row r="111" spans="2:14">
      <c r="B111" s="398"/>
      <c r="C111" s="399"/>
      <c r="D111" s="399"/>
      <c r="E111" s="399"/>
      <c r="F111" s="399"/>
      <c r="G111" s="399"/>
      <c r="H111" s="399"/>
      <c r="I111" s="399"/>
      <c r="J111" s="399"/>
      <c r="K111" s="399"/>
      <c r="L111" s="399"/>
      <c r="M111" s="399"/>
      <c r="N111" s="400"/>
    </row>
    <row r="112" spans="2:14">
      <c r="B112" s="385"/>
      <c r="C112" s="386"/>
      <c r="D112" s="386"/>
      <c r="E112" s="386" t="s">
        <v>81</v>
      </c>
      <c r="F112" s="388"/>
      <c r="G112" s="388"/>
      <c r="H112" s="386"/>
      <c r="I112" s="386"/>
      <c r="J112" s="386"/>
      <c r="K112" s="386"/>
      <c r="L112" s="386"/>
      <c r="M112" s="386"/>
      <c r="N112" s="387"/>
    </row>
    <row r="113" spans="2:14">
      <c r="B113" s="385"/>
      <c r="C113" s="386"/>
      <c r="D113" s="386"/>
      <c r="E113" s="401" t="s">
        <v>82</v>
      </c>
      <c r="F113" s="386"/>
      <c r="G113" s="386"/>
      <c r="H113" s="401"/>
      <c r="I113" s="401"/>
      <c r="J113" s="401"/>
      <c r="K113" s="386"/>
      <c r="L113" s="386"/>
      <c r="M113" s="386"/>
      <c r="N113" s="387"/>
    </row>
    <row r="114" spans="2:14">
      <c r="B114" s="385"/>
      <c r="C114" s="386"/>
      <c r="D114" s="386"/>
      <c r="E114" s="402" t="s">
        <v>87</v>
      </c>
      <c r="F114" s="386"/>
      <c r="G114" s="386"/>
      <c r="H114" s="402"/>
      <c r="I114" s="402"/>
      <c r="J114" s="402"/>
      <c r="K114" s="386"/>
      <c r="L114" s="386"/>
      <c r="M114" s="386"/>
      <c r="N114" s="387"/>
    </row>
    <row r="115" spans="2:14">
      <c r="B115" s="403"/>
      <c r="C115" s="399"/>
      <c r="D115" s="399"/>
      <c r="E115" s="386" t="s">
        <v>84</v>
      </c>
      <c r="F115" s="386"/>
      <c r="G115" s="386"/>
      <c r="H115" s="386"/>
      <c r="I115" s="386"/>
      <c r="J115" s="386"/>
      <c r="K115" s="399"/>
      <c r="L115" s="399"/>
      <c r="M115" s="399"/>
      <c r="N115" s="400"/>
    </row>
    <row r="116" spans="2:14">
      <c r="B116" s="403"/>
      <c r="C116" s="399"/>
      <c r="D116" s="399"/>
      <c r="E116" s="399"/>
      <c r="F116" s="386"/>
      <c r="G116" s="386"/>
      <c r="H116" s="386"/>
      <c r="I116" s="386"/>
      <c r="J116" s="386"/>
      <c r="K116" s="399"/>
      <c r="L116" s="399"/>
      <c r="M116" s="399"/>
      <c r="N116" s="400"/>
    </row>
    <row r="117" spans="2:14">
      <c r="B117" s="403" t="s">
        <v>270</v>
      </c>
      <c r="C117" s="402"/>
      <c r="D117" s="402"/>
      <c r="E117" s="386"/>
      <c r="F117" s="386"/>
      <c r="G117" s="386"/>
      <c r="H117" s="386"/>
      <c r="I117" s="386"/>
      <c r="J117" s="706"/>
      <c r="K117" s="706"/>
      <c r="L117" s="706"/>
      <c r="M117" s="706"/>
      <c r="N117" s="707"/>
    </row>
    <row r="118" spans="2:14" ht="15.75" thickBot="1">
      <c r="B118" s="404" t="s">
        <v>269</v>
      </c>
      <c r="C118" s="405"/>
      <c r="D118" s="405"/>
      <c r="E118" s="406"/>
      <c r="F118" s="406"/>
      <c r="G118" s="406"/>
      <c r="H118" s="406"/>
      <c r="I118" s="406"/>
      <c r="J118" s="708"/>
      <c r="K118" s="708"/>
      <c r="L118" s="708"/>
      <c r="M118" s="708"/>
      <c r="N118" s="709"/>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1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1425" r:id="rId4"/>
      </mc:Fallback>
    </mc:AlternateContent>
  </oleObjec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G64" zoomScale="75" zoomScaleNormal="75" workbookViewId="0">
      <selection activeCell="N90" sqref="N90"/>
    </sheetView>
  </sheetViews>
  <sheetFormatPr baseColWidth="10" defaultRowHeight="15"/>
  <cols>
    <col min="1" max="1" width="10.42578125" style="19" bestFit="1" customWidth="1"/>
    <col min="2" max="2" width="16.85546875" style="19" customWidth="1"/>
    <col min="3" max="5" width="11.42578125" style="19"/>
    <col min="6" max="6" width="16" style="19" customWidth="1"/>
    <col min="7" max="8" width="11.42578125" style="19"/>
    <col min="9" max="9" width="13.140625" style="19" bestFit="1" customWidth="1"/>
    <col min="10" max="10" width="15.5703125" style="19" customWidth="1"/>
    <col min="11" max="11" width="18.570312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5.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0" customHeight="1"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32.25" customHeight="1" thickBot="1">
      <c r="A31" s="19" t="s">
        <v>37</v>
      </c>
      <c r="B31" s="78" t="s">
        <v>236</v>
      </c>
      <c r="C31" s="770" t="s">
        <v>237</v>
      </c>
      <c r="D31" s="771"/>
      <c r="E31" s="771"/>
      <c r="F31" s="771"/>
      <c r="G31" s="771"/>
      <c r="H31" s="771"/>
      <c r="I31" s="771"/>
      <c r="J31" s="802"/>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c r="B36" s="621"/>
      <c r="C36" s="622"/>
      <c r="D36" s="622"/>
      <c r="E36" s="622"/>
      <c r="F36" s="622"/>
      <c r="G36" s="622"/>
      <c r="H36" s="623"/>
      <c r="I36" s="304"/>
      <c r="J36" s="307"/>
      <c r="K36" s="319"/>
      <c r="L36" s="318"/>
      <c r="M36" s="471"/>
      <c r="N36" s="316"/>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682.38822500000015</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SUM(N36:N41)</f>
        <v>682.38822500000015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238</v>
      </c>
      <c r="B48" s="136" t="str">
        <f>VLOOKUP(A48,[52]MATERIALES!A5:D373,3,FALSE)</f>
        <v xml:space="preserve">Piedra para gavión
</v>
      </c>
      <c r="C48" s="308"/>
      <c r="D48" s="308"/>
      <c r="E48" s="308"/>
      <c r="F48" s="308"/>
      <c r="G48" s="308"/>
      <c r="H48" s="308"/>
      <c r="I48" s="308"/>
      <c r="J48" s="480" t="str">
        <f>VLOOKUP(A48,[52]MATERIALES!A4:D640,2,FALSE)</f>
        <v>m3</v>
      </c>
      <c r="K48" s="305">
        <v>1.1000000000000001</v>
      </c>
      <c r="L48" s="304"/>
      <c r="M48" s="367">
        <f>VLOOKUP(A48,[52]MATERIALES!A5:D396,4,FALSE)</f>
        <v>28423.94730679191</v>
      </c>
      <c r="N48" s="316">
        <f>K48*M48</f>
        <v>31266.342037471102</v>
      </c>
    </row>
    <row r="49" spans="1:14">
      <c r="A49" s="135" t="s">
        <v>239</v>
      </c>
      <c r="B49" s="136" t="str">
        <f>VLOOKUP(A49,[52]MATERIALES!A6:D373,3,FALSE)</f>
        <v>Alambre galvanizado No. 12</v>
      </c>
      <c r="C49" s="375"/>
      <c r="D49" s="375"/>
      <c r="E49" s="375"/>
      <c r="F49" s="375"/>
      <c r="G49" s="375"/>
      <c r="H49" s="375"/>
      <c r="I49" s="375"/>
      <c r="J49" s="481" t="str">
        <f>VLOOKUP(A49,[52]MATERIALES!A5:D641,2,FALSE)</f>
        <v>kg</v>
      </c>
      <c r="K49" s="376">
        <v>1.1499999999999999</v>
      </c>
      <c r="L49" s="369"/>
      <c r="M49" s="367">
        <f>VLOOKUP(A49,[52]MATERIALES!A6:D397,4,FALSE)</f>
        <v>3465.8226879708286</v>
      </c>
      <c r="N49" s="316">
        <f>K49*M49</f>
        <v>3985.6960911664528</v>
      </c>
    </row>
    <row r="50" spans="1:14">
      <c r="A50" s="135" t="s">
        <v>103</v>
      </c>
      <c r="B50" s="136" t="str">
        <f>VLOOKUP(A50,[52]MATERIALES!A6:D373,3,FALSE)</f>
        <v xml:space="preserve">Formaleta (gaviones, juntas de bordillos, juntas de cunetas, muros, concretos clase D,E, F y G)
</v>
      </c>
      <c r="C50" s="375"/>
      <c r="D50" s="375"/>
      <c r="E50" s="375"/>
      <c r="F50" s="375"/>
      <c r="G50" s="375"/>
      <c r="H50" s="375"/>
      <c r="I50" s="375"/>
      <c r="J50" s="481" t="str">
        <f>VLOOKUP(A50,[52]MATERIALES!A6:D642,2,FALSE)</f>
        <v>m2</v>
      </c>
      <c r="K50" s="376">
        <v>2</v>
      </c>
      <c r="L50" s="369"/>
      <c r="M50" s="367">
        <f>VLOOKUP(A50,[52]MATERIALES!A6:D398,4,FALSE)</f>
        <v>4267.015774259763</v>
      </c>
      <c r="N50" s="316">
        <f>K50*M50</f>
        <v>8534.031548519526</v>
      </c>
    </row>
    <row r="51" spans="1:14">
      <c r="A51" s="135" t="s">
        <v>240</v>
      </c>
      <c r="B51" s="136" t="str">
        <f>VLOOKUP(A51,[52]MATERIALES!A6:D373,3,FALSE)</f>
        <v>Malla para gaviones (2M3)</v>
      </c>
      <c r="C51" s="375"/>
      <c r="D51" s="375"/>
      <c r="E51" s="375"/>
      <c r="F51" s="375"/>
      <c r="G51" s="375"/>
      <c r="H51" s="375"/>
      <c r="I51" s="375"/>
      <c r="J51" s="481" t="str">
        <f>VLOOKUP(A51,[52]MATERIALES!A6:D643,2,FALSE)</f>
        <v>u</v>
      </c>
      <c r="K51" s="376">
        <v>0.5</v>
      </c>
      <c r="L51" s="369"/>
      <c r="M51" s="367">
        <f>VLOOKUP(A51,[52]MATERIALES!A6:D399,4,FALSE)</f>
        <v>60493.33269628838</v>
      </c>
      <c r="N51" s="316">
        <f>K51*M51</f>
        <v>30246.66634814419</v>
      </c>
    </row>
    <row r="52" spans="1:14">
      <c r="B52" s="467"/>
      <c r="C52" s="483"/>
      <c r="D52" s="483"/>
      <c r="E52" s="483"/>
      <c r="F52" s="483"/>
      <c r="G52" s="483"/>
      <c r="H52" s="483"/>
      <c r="I52" s="483"/>
      <c r="J52" s="484"/>
      <c r="K52" s="232"/>
      <c r="L52" s="462"/>
      <c r="M52" s="377"/>
      <c r="N52" s="315"/>
    </row>
    <row r="53" spans="1:14">
      <c r="B53" s="229"/>
      <c r="C53" s="461"/>
      <c r="D53" s="461"/>
      <c r="E53" s="461"/>
      <c r="F53" s="461"/>
      <c r="G53" s="461"/>
      <c r="H53" s="461"/>
      <c r="I53" s="461"/>
      <c r="J53" s="480"/>
      <c r="K53" s="167"/>
      <c r="L53" s="462"/>
      <c r="M53" s="377"/>
      <c r="N53" s="315"/>
    </row>
    <row r="54" spans="1:14" ht="15.75" thickBot="1">
      <c r="B54" s="414"/>
      <c r="C54" s="464"/>
      <c r="D54" s="464"/>
      <c r="E54" s="464"/>
      <c r="F54" s="464"/>
      <c r="G54" s="464"/>
      <c r="H54" s="464"/>
      <c r="I54" s="464"/>
      <c r="J54" s="465"/>
      <c r="K54" s="146"/>
      <c r="L54" s="147"/>
      <c r="M54" s="415"/>
      <c r="N54" s="416"/>
    </row>
    <row r="55" spans="1:14" ht="15.75" thickBot="1">
      <c r="B55" s="672" t="s">
        <v>49</v>
      </c>
      <c r="C55" s="660"/>
      <c r="D55" s="660"/>
      <c r="E55" s="660"/>
      <c r="F55" s="660"/>
      <c r="G55" s="660"/>
      <c r="H55" s="660"/>
      <c r="I55" s="660"/>
      <c r="J55" s="660"/>
      <c r="K55" s="660"/>
      <c r="L55" s="660"/>
      <c r="M55" s="661"/>
      <c r="N55" s="168">
        <f>SUM(N48:N54)</f>
        <v>74032.736025301274</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241</v>
      </c>
      <c r="B60" s="5" t="str">
        <f>VLOOKUP(A60,[52]TRANSPORTE!A1:D117,3,FALSE)</f>
        <v>Transporte de piedra para gaviones</v>
      </c>
      <c r="C60" s="461"/>
      <c r="D60" s="461"/>
      <c r="E60" s="461"/>
      <c r="F60" s="461"/>
      <c r="G60" s="461"/>
      <c r="H60" s="480" t="s">
        <v>205</v>
      </c>
      <c r="I60" s="292">
        <v>1.1000000000000001</v>
      </c>
      <c r="J60" s="300">
        <v>1</v>
      </c>
      <c r="K60" s="292">
        <f>I60*J60</f>
        <v>1.1000000000000001</v>
      </c>
      <c r="L60" s="668">
        <f>VLOOKUP(A60,[52]TRANSPORTE!A1:D117,4,FALSE)</f>
        <v>710.90548834127685</v>
      </c>
      <c r="M60" s="669"/>
      <c r="N60" s="299">
        <f>K60*L60</f>
        <v>781.99603717540458</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781.99603717540458</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710"/>
      <c r="N70" s="169" t="s">
        <v>45</v>
      </c>
    </row>
    <row r="71" spans="1:15">
      <c r="A71" s="170" t="s">
        <v>149</v>
      </c>
      <c r="B71" s="482" t="str">
        <f>VLOOKUP(A71,'[52]MANO DE OBRA'!A8:D68,3,FALSE)</f>
        <v>Obrero (4)</v>
      </c>
      <c r="C71" s="483"/>
      <c r="D71" s="483"/>
      <c r="E71" s="483"/>
      <c r="F71" s="483"/>
      <c r="G71" s="483"/>
      <c r="H71" s="483"/>
      <c r="I71" s="296">
        <f>K71/J71*100</f>
        <v>98362.266666666663</v>
      </c>
      <c r="J71" s="295">
        <v>185</v>
      </c>
      <c r="K71" s="294">
        <f>VLOOKUP(A71,'[52]MANO DE OBRA'!A8:D99,4,FALSE)</f>
        <v>181970.19333333333</v>
      </c>
      <c r="L71" s="174"/>
      <c r="M71" s="432">
        <v>20</v>
      </c>
      <c r="N71" s="365">
        <f>K71/M71</f>
        <v>9098.5096666666668</v>
      </c>
      <c r="O71" s="176"/>
    </row>
    <row r="72" spans="1:15">
      <c r="A72" s="170" t="s">
        <v>93</v>
      </c>
      <c r="B72" s="482" t="str">
        <f>VLOOKUP(A72,'[52]MANO DE OBRA'!A8:D69,3,FALSE)</f>
        <v>Oficial</v>
      </c>
      <c r="C72" s="483"/>
      <c r="D72" s="483"/>
      <c r="E72" s="483"/>
      <c r="F72" s="483"/>
      <c r="G72" s="483"/>
      <c r="H72" s="483"/>
      <c r="I72" s="296">
        <f>K72/J72*100</f>
        <v>49181.133333333331</v>
      </c>
      <c r="J72" s="295">
        <v>185</v>
      </c>
      <c r="K72" s="294">
        <f>VLOOKUP(A72,'[52]MANO DE OBRA'!A8:D100,4,FALSE)</f>
        <v>90985.096666666665</v>
      </c>
      <c r="L72" s="174"/>
      <c r="M72" s="432">
        <v>20</v>
      </c>
      <c r="N72" s="365">
        <f>K72/M72</f>
        <v>4549.2548333333334</v>
      </c>
    </row>
    <row r="73" spans="1:15">
      <c r="B73" s="482"/>
      <c r="C73" s="483"/>
      <c r="D73" s="483"/>
      <c r="E73" s="483"/>
      <c r="F73" s="483"/>
      <c r="G73" s="483"/>
      <c r="H73" s="483"/>
      <c r="I73" s="296"/>
      <c r="J73" s="295"/>
      <c r="K73" s="294"/>
      <c r="L73" s="174"/>
      <c r="M73" s="433"/>
      <c r="N73" s="365"/>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24"/>
    </row>
    <row r="77" spans="1:15" ht="15.75" thickBot="1">
      <c r="B77" s="672" t="s">
        <v>49</v>
      </c>
      <c r="C77" s="660"/>
      <c r="D77" s="660"/>
      <c r="E77" s="660"/>
      <c r="F77" s="660"/>
      <c r="G77" s="660"/>
      <c r="H77" s="660"/>
      <c r="I77" s="660"/>
      <c r="J77" s="660"/>
      <c r="K77" s="660"/>
      <c r="L77" s="660"/>
      <c r="M77" s="661"/>
      <c r="N77" s="363">
        <f>SUM(N71:N76)</f>
        <v>13647.764500000001</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89144.88478747668</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17828.976957495335</v>
      </c>
      <c r="M84" s="689"/>
      <c r="N84" s="430"/>
    </row>
    <row r="85" spans="1:14">
      <c r="B85" s="188" t="s">
        <v>77</v>
      </c>
      <c r="C85" s="189"/>
      <c r="D85" s="189"/>
      <c r="E85" s="189"/>
      <c r="F85" s="189"/>
      <c r="G85" s="189"/>
      <c r="H85" s="189"/>
      <c r="I85" s="429"/>
      <c r="J85" s="186"/>
      <c r="K85" s="284">
        <v>0.05</v>
      </c>
      <c r="L85" s="688">
        <f>N79*K85</f>
        <v>4457.2442393738338</v>
      </c>
      <c r="M85" s="689"/>
      <c r="N85" s="430"/>
    </row>
    <row r="86" spans="1:14" ht="15.75" thickBot="1">
      <c r="B86" s="190" t="s">
        <v>78</v>
      </c>
      <c r="C86" s="191"/>
      <c r="D86" s="191"/>
      <c r="E86" s="191"/>
      <c r="F86" s="191"/>
      <c r="G86" s="191"/>
      <c r="H86" s="191"/>
      <c r="I86" s="431"/>
      <c r="J86" s="193"/>
      <c r="K86" s="283">
        <v>0.05</v>
      </c>
      <c r="L86" s="690">
        <f>N79*K86</f>
        <v>4457.2442393738338</v>
      </c>
      <c r="M86" s="691"/>
      <c r="N86" s="430"/>
    </row>
    <row r="87" spans="1:14" ht="15.75" thickBot="1">
      <c r="B87" s="657" t="s">
        <v>49</v>
      </c>
      <c r="C87" s="658"/>
      <c r="D87" s="658"/>
      <c r="E87" s="658"/>
      <c r="F87" s="658"/>
      <c r="G87" s="658"/>
      <c r="H87" s="658"/>
      <c r="I87" s="658"/>
      <c r="J87" s="658"/>
      <c r="K87" s="658"/>
      <c r="L87" s="658"/>
      <c r="M87" s="659"/>
      <c r="N87" s="194">
        <f>L84+L85+L86</f>
        <v>26743.465436243005</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115888</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C31:J31"/>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77:M77"/>
    <mergeCell ref="L59:M59"/>
    <mergeCell ref="L60:M60"/>
    <mergeCell ref="L61:M61"/>
    <mergeCell ref="L62:M62"/>
    <mergeCell ref="L63:M63"/>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2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2449"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G64" zoomScale="75" zoomScaleNormal="75" workbookViewId="0">
      <selection activeCell="K90" sqref="K90"/>
    </sheetView>
  </sheetViews>
  <sheetFormatPr baseColWidth="10" defaultRowHeight="15"/>
  <cols>
    <col min="1" max="1" width="10" style="19" bestFit="1" customWidth="1"/>
    <col min="2" max="2" width="16.7109375" style="19" customWidth="1"/>
    <col min="3" max="8" width="11.42578125" style="19"/>
    <col min="9" max="9" width="13.140625" style="19" bestFit="1" customWidth="1"/>
    <col min="10" max="10" width="15.5703125" style="19" customWidth="1"/>
    <col min="11" max="11" width="18.570312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4"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30" customHeight="1" thickBot="1">
      <c r="B29" s="75" t="s">
        <v>36</v>
      </c>
      <c r="C29" s="632" t="s">
        <v>7</v>
      </c>
      <c r="D29" s="633"/>
      <c r="E29" s="633"/>
      <c r="F29" s="633"/>
      <c r="G29" s="633"/>
      <c r="H29" s="633"/>
      <c r="I29" s="633"/>
      <c r="J29" s="76"/>
      <c r="K29" s="324" t="s">
        <v>275</v>
      </c>
      <c r="L29" s="634" t="s">
        <v>8</v>
      </c>
      <c r="M29" s="635"/>
      <c r="N29" s="75" t="s">
        <v>9</v>
      </c>
    </row>
    <row r="30" spans="1:14" ht="17.25" hidden="1" customHeight="1">
      <c r="B30" s="75" t="s">
        <v>36</v>
      </c>
      <c r="C30" s="632" t="s">
        <v>7</v>
      </c>
      <c r="D30" s="633"/>
      <c r="E30" s="633"/>
      <c r="F30" s="633"/>
      <c r="G30" s="633"/>
      <c r="H30" s="633"/>
      <c r="I30" s="633"/>
      <c r="J30" s="76"/>
      <c r="K30" s="323"/>
      <c r="L30" s="634" t="s">
        <v>8</v>
      </c>
      <c r="M30" s="635"/>
      <c r="N30" s="75" t="s">
        <v>9</v>
      </c>
    </row>
    <row r="31" spans="1:14" ht="30.75" customHeight="1" thickBot="1">
      <c r="A31" s="19" t="s">
        <v>37</v>
      </c>
      <c r="B31" s="78" t="s">
        <v>242</v>
      </c>
      <c r="C31" s="770" t="s">
        <v>243</v>
      </c>
      <c r="D31" s="771"/>
      <c r="E31" s="771"/>
      <c r="F31" s="771"/>
      <c r="G31" s="771"/>
      <c r="H31" s="771"/>
      <c r="I31" s="771"/>
      <c r="J31" s="802"/>
      <c r="K31" s="368"/>
      <c r="L31" s="321"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c r="B36" s="621"/>
      <c r="C36" s="622"/>
      <c r="D36" s="622"/>
      <c r="E36" s="622"/>
      <c r="F36" s="622"/>
      <c r="G36" s="622"/>
      <c r="H36" s="623"/>
      <c r="I36" s="304"/>
      <c r="J36" s="307"/>
      <c r="K36" s="319"/>
      <c r="L36" s="318"/>
      <c r="M36" s="471"/>
      <c r="N36" s="316"/>
    </row>
    <row r="37" spans="1:14">
      <c r="A37" s="94"/>
      <c r="B37" s="621"/>
      <c r="C37" s="622"/>
      <c r="D37" s="622"/>
      <c r="E37" s="622"/>
      <c r="F37" s="622"/>
      <c r="G37" s="622"/>
      <c r="H37" s="623"/>
      <c r="I37" s="369"/>
      <c r="J37" s="370"/>
      <c r="K37" s="319"/>
      <c r="L37" s="470"/>
      <c r="M37" s="471"/>
      <c r="N37" s="316"/>
    </row>
    <row r="38" spans="1:14">
      <c r="A38" s="94"/>
      <c r="B38" s="621"/>
      <c r="C38" s="622"/>
      <c r="D38" s="622"/>
      <c r="E38" s="622"/>
      <c r="F38" s="622"/>
      <c r="G38" s="622"/>
      <c r="H38" s="623"/>
      <c r="I38" s="371"/>
      <c r="J38" s="372"/>
      <c r="K38" s="319"/>
      <c r="L38" s="373"/>
      <c r="M38" s="374"/>
      <c r="N38" s="316"/>
    </row>
    <row r="39" spans="1:14">
      <c r="B39" s="621"/>
      <c r="C39" s="622"/>
      <c r="D39" s="622"/>
      <c r="E39" s="622"/>
      <c r="F39" s="622"/>
      <c r="G39" s="622"/>
      <c r="H39" s="623"/>
      <c r="I39" s="108"/>
      <c r="J39" s="109"/>
      <c r="K39" s="319"/>
      <c r="L39" s="312"/>
      <c r="M39" s="471"/>
      <c r="N39" s="316"/>
    </row>
    <row r="40" spans="1:14">
      <c r="B40" s="467"/>
      <c r="C40" s="468"/>
      <c r="D40" s="468"/>
      <c r="E40" s="468"/>
      <c r="F40" s="472"/>
      <c r="G40" s="472"/>
      <c r="H40" s="114"/>
      <c r="I40" s="108"/>
      <c r="J40" s="109"/>
      <c r="K40" s="319"/>
      <c r="L40" s="312"/>
      <c r="M40" s="311"/>
      <c r="N40" s="315"/>
    </row>
    <row r="41" spans="1:14">
      <c r="B41" s="651" t="s">
        <v>48</v>
      </c>
      <c r="C41" s="652"/>
      <c r="D41" s="652"/>
      <c r="E41" s="117"/>
      <c r="F41" s="118"/>
      <c r="G41" s="118"/>
      <c r="H41" s="119"/>
      <c r="I41" s="108"/>
      <c r="J41" s="109"/>
      <c r="K41" s="292"/>
      <c r="L41" s="312"/>
      <c r="M41" s="366">
        <v>0.05</v>
      </c>
      <c r="N41" s="310">
        <f>N77*M41</f>
        <v>682.38822500000015</v>
      </c>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364">
        <f>SUM(N36:N42)</f>
        <v>682.38822500000015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A48" s="135" t="s">
        <v>238</v>
      </c>
      <c r="B48" s="136" t="str">
        <f>VLOOKUP(A48,[52]MATERIALES!A5:D373,3,FALSE)</f>
        <v xml:space="preserve">Piedra para gavión
</v>
      </c>
      <c r="C48" s="308"/>
      <c r="D48" s="308"/>
      <c r="E48" s="308"/>
      <c r="F48" s="308"/>
      <c r="G48" s="308"/>
      <c r="H48" s="308"/>
      <c r="I48" s="308"/>
      <c r="J48" s="480" t="str">
        <f>VLOOKUP(A48,[52]MATERIALES!A4:D640,2,FALSE)</f>
        <v>m3</v>
      </c>
      <c r="K48" s="305">
        <v>1.1000000000000001</v>
      </c>
      <c r="L48" s="304"/>
      <c r="M48" s="367">
        <f>VLOOKUP(A48,[52]MATERIALES!A5:D396,4,FALSE)</f>
        <v>28423.94730679191</v>
      </c>
      <c r="N48" s="316">
        <f>K48*M48</f>
        <v>31266.342037471102</v>
      </c>
    </row>
    <row r="49" spans="1:14">
      <c r="A49" s="135" t="s">
        <v>239</v>
      </c>
      <c r="B49" s="136" t="str">
        <f>VLOOKUP(A49,[52]MATERIALES!A6:D373,3,FALSE)</f>
        <v>Alambre galvanizado No. 12</v>
      </c>
      <c r="C49" s="375"/>
      <c r="D49" s="375"/>
      <c r="E49" s="375"/>
      <c r="F49" s="375"/>
      <c r="G49" s="375"/>
      <c r="H49" s="375"/>
      <c r="I49" s="375"/>
      <c r="J49" s="481" t="str">
        <f>VLOOKUP(A49,[52]MATERIALES!A5:D641,2,FALSE)</f>
        <v>kg</v>
      </c>
      <c r="K49" s="376">
        <v>0.5</v>
      </c>
      <c r="L49" s="369"/>
      <c r="M49" s="367">
        <f>VLOOKUP(A49,[52]MATERIALES!A6:D397,4,FALSE)</f>
        <v>3465.8226879708286</v>
      </c>
      <c r="N49" s="316">
        <f>K49*M49</f>
        <v>1732.9113439854143</v>
      </c>
    </row>
    <row r="50" spans="1:14">
      <c r="A50" s="135" t="s">
        <v>103</v>
      </c>
      <c r="B50" s="136" t="str">
        <f>VLOOKUP(A50,[52]MATERIALES!A6:D373,3,FALSE)</f>
        <v xml:space="preserve">Formaleta (gaviones, juntas de bordillos, juntas de cunetas, muros, concretos clase D,E, F y G)
</v>
      </c>
      <c r="C50" s="375"/>
      <c r="D50" s="375"/>
      <c r="E50" s="375"/>
      <c r="F50" s="375"/>
      <c r="G50" s="375"/>
      <c r="H50" s="375"/>
      <c r="I50" s="375"/>
      <c r="J50" s="481" t="str">
        <f>VLOOKUP(A50,[52]MATERIALES!A6:D642,2,FALSE)</f>
        <v>m2</v>
      </c>
      <c r="K50" s="376">
        <v>1</v>
      </c>
      <c r="L50" s="369"/>
      <c r="M50" s="367">
        <f>VLOOKUP(A50,[52]MATERIALES!A6:D398,4,FALSE)</f>
        <v>4267.015774259763</v>
      </c>
      <c r="N50" s="316">
        <f>K50*M50</f>
        <v>4267.015774259763</v>
      </c>
    </row>
    <row r="51" spans="1:14">
      <c r="A51" s="135" t="s">
        <v>244</v>
      </c>
      <c r="B51" s="136" t="str">
        <f>VLOOKUP(A51,[52]MATERIALES!A6:D373,3,FALSE)</f>
        <v>Malla Para Colchagaviones Espesor 0,30 M</v>
      </c>
      <c r="C51" s="375"/>
      <c r="D51" s="375"/>
      <c r="E51" s="375"/>
      <c r="F51" s="375"/>
      <c r="G51" s="375"/>
      <c r="H51" s="375"/>
      <c r="I51" s="375"/>
      <c r="J51" s="481" t="str">
        <f>VLOOKUP(A51,[52]MATERIALES!A6:D643,2,FALSE)</f>
        <v>u</v>
      </c>
      <c r="K51" s="376">
        <v>1</v>
      </c>
      <c r="L51" s="369"/>
      <c r="M51" s="367">
        <f>VLOOKUP(A51,[52]MATERIALES!A6:D399,4,FALSE)</f>
        <v>66861.29684510635</v>
      </c>
      <c r="N51" s="316">
        <f>K51*M51</f>
        <v>66861.29684510635</v>
      </c>
    </row>
    <row r="52" spans="1:14">
      <c r="B52" s="467"/>
      <c r="C52" s="483"/>
      <c r="D52" s="483"/>
      <c r="E52" s="483"/>
      <c r="F52" s="483"/>
      <c r="G52" s="483"/>
      <c r="H52" s="483"/>
      <c r="I52" s="483"/>
      <c r="J52" s="484"/>
      <c r="K52" s="232"/>
      <c r="L52" s="462"/>
      <c r="M52" s="377"/>
      <c r="N52" s="315"/>
    </row>
    <row r="53" spans="1:14">
      <c r="B53" s="229"/>
      <c r="C53" s="461"/>
      <c r="D53" s="461"/>
      <c r="E53" s="461"/>
      <c r="F53" s="461"/>
      <c r="G53" s="461"/>
      <c r="H53" s="461"/>
      <c r="I53" s="461"/>
      <c r="J53" s="480"/>
      <c r="K53" s="167"/>
      <c r="L53" s="462"/>
      <c r="M53" s="377"/>
      <c r="N53" s="315"/>
    </row>
    <row r="54" spans="1:14" ht="15.75" thickBot="1">
      <c r="B54" s="414"/>
      <c r="C54" s="464"/>
      <c r="D54" s="464"/>
      <c r="E54" s="464"/>
      <c r="F54" s="464"/>
      <c r="G54" s="464"/>
      <c r="H54" s="464"/>
      <c r="I54" s="464"/>
      <c r="J54" s="465"/>
      <c r="K54" s="146"/>
      <c r="L54" s="147"/>
      <c r="M54" s="415"/>
      <c r="N54" s="416"/>
    </row>
    <row r="55" spans="1:14" ht="15.75" thickBot="1">
      <c r="B55" s="672" t="s">
        <v>49</v>
      </c>
      <c r="C55" s="660"/>
      <c r="D55" s="660"/>
      <c r="E55" s="660"/>
      <c r="F55" s="660"/>
      <c r="G55" s="660"/>
      <c r="H55" s="660"/>
      <c r="I55" s="660"/>
      <c r="J55" s="660"/>
      <c r="K55" s="660"/>
      <c r="L55" s="660"/>
      <c r="M55" s="661"/>
      <c r="N55" s="168">
        <f>SUM(N48:N54)</f>
        <v>104127.56600082264</v>
      </c>
    </row>
    <row r="56" spans="1:14">
      <c r="B56" s="148"/>
      <c r="C56" s="126"/>
      <c r="D56" s="126"/>
      <c r="E56" s="126"/>
      <c r="F56" s="126"/>
      <c r="G56" s="126"/>
      <c r="H56" s="126"/>
      <c r="I56" s="126"/>
      <c r="J56" s="126"/>
      <c r="K56" s="126"/>
      <c r="L56" s="126"/>
      <c r="M56" s="126"/>
      <c r="N56" s="127"/>
    </row>
    <row r="57" spans="1:14">
      <c r="B57" s="128" t="s">
        <v>56</v>
      </c>
      <c r="C57" s="129"/>
      <c r="D57" s="129"/>
      <c r="E57" s="129"/>
      <c r="F57" s="129"/>
      <c r="G57" s="129"/>
      <c r="H57" s="129"/>
      <c r="I57" s="129"/>
      <c r="J57" s="129"/>
      <c r="K57" s="129"/>
      <c r="L57" s="129"/>
      <c r="M57" s="129"/>
      <c r="N57" s="130"/>
    </row>
    <row r="58" spans="1:14" ht="15.75" thickBot="1">
      <c r="B58" s="149"/>
      <c r="C58" s="89"/>
      <c r="D58" s="89"/>
      <c r="E58" s="89"/>
      <c r="F58" s="89"/>
      <c r="G58" s="89"/>
      <c r="H58" s="89"/>
      <c r="I58" s="89"/>
      <c r="J58" s="89"/>
      <c r="K58" s="89"/>
      <c r="L58" s="89"/>
      <c r="M58" s="89"/>
      <c r="N58" s="91"/>
    </row>
    <row r="59" spans="1:14" ht="25.5">
      <c r="B59" s="455" t="s">
        <v>57</v>
      </c>
      <c r="C59" s="456"/>
      <c r="D59" s="456"/>
      <c r="E59" s="456"/>
      <c r="F59" s="456"/>
      <c r="G59" s="456"/>
      <c r="H59" s="152" t="s">
        <v>8</v>
      </c>
      <c r="I59" s="153" t="s">
        <v>58</v>
      </c>
      <c r="J59" s="154" t="s">
        <v>59</v>
      </c>
      <c r="K59" s="152" t="s">
        <v>60</v>
      </c>
      <c r="L59" s="666" t="s">
        <v>61</v>
      </c>
      <c r="M59" s="667"/>
      <c r="N59" s="155" t="s">
        <v>45</v>
      </c>
    </row>
    <row r="60" spans="1:14">
      <c r="A60" s="19" t="s">
        <v>241</v>
      </c>
      <c r="B60" s="5" t="str">
        <f>VLOOKUP(A60,[52]TRANSPORTE!A1:D117,3,FALSE)</f>
        <v>Transporte de piedra para gaviones</v>
      </c>
      <c r="C60" s="461"/>
      <c r="D60" s="461"/>
      <c r="E60" s="461"/>
      <c r="F60" s="461"/>
      <c r="G60" s="461"/>
      <c r="H60" s="480" t="s">
        <v>205</v>
      </c>
      <c r="I60" s="292">
        <v>1.1000000000000001</v>
      </c>
      <c r="J60" s="300">
        <v>1</v>
      </c>
      <c r="K60" s="292">
        <f>I60*J60</f>
        <v>1.1000000000000001</v>
      </c>
      <c r="L60" s="668">
        <f>VLOOKUP(A60,[52]TRANSPORTE!A1:D117,4,FALSE)</f>
        <v>710.90548834127685</v>
      </c>
      <c r="M60" s="669"/>
      <c r="N60" s="299">
        <f>K60*L60</f>
        <v>781.99603717540458</v>
      </c>
    </row>
    <row r="61" spans="1:14">
      <c r="B61" s="5"/>
      <c r="C61" s="483"/>
      <c r="D61" s="483"/>
      <c r="E61" s="483"/>
      <c r="F61" s="483"/>
      <c r="G61" s="483"/>
      <c r="H61" s="480"/>
      <c r="I61" s="292"/>
      <c r="J61" s="300"/>
      <c r="K61" s="292"/>
      <c r="L61" s="668"/>
      <c r="M61" s="669"/>
      <c r="N61" s="299"/>
    </row>
    <row r="62" spans="1:14">
      <c r="B62" s="5"/>
      <c r="C62" s="483"/>
      <c r="D62" s="483"/>
      <c r="E62" s="483"/>
      <c r="F62" s="483"/>
      <c r="G62" s="483"/>
      <c r="H62" s="480"/>
      <c r="I62" s="292"/>
      <c r="J62" s="300"/>
      <c r="K62" s="292"/>
      <c r="L62" s="668"/>
      <c r="M62" s="669"/>
      <c r="N62" s="299"/>
    </row>
    <row r="63" spans="1:14">
      <c r="B63" s="5"/>
      <c r="C63" s="483"/>
      <c r="D63" s="483"/>
      <c r="E63" s="483"/>
      <c r="F63" s="483"/>
      <c r="G63" s="483"/>
      <c r="H63" s="480"/>
      <c r="I63" s="292"/>
      <c r="J63" s="300"/>
      <c r="K63" s="292"/>
      <c r="L63" s="668"/>
      <c r="M63" s="669"/>
      <c r="N63" s="299"/>
    </row>
    <row r="64" spans="1:14">
      <c r="B64" s="5"/>
      <c r="C64" s="483"/>
      <c r="D64" s="483"/>
      <c r="E64" s="483"/>
      <c r="F64" s="483"/>
      <c r="G64" s="483"/>
      <c r="H64" s="484"/>
      <c r="I64" s="292"/>
      <c r="J64" s="292"/>
      <c r="K64" s="292"/>
      <c r="L64" s="485"/>
      <c r="M64" s="486"/>
      <c r="N64" s="298"/>
    </row>
    <row r="65" spans="1:15" ht="15.75" thickBot="1">
      <c r="B65" s="463"/>
      <c r="C65" s="464"/>
      <c r="D65" s="464"/>
      <c r="E65" s="464"/>
      <c r="F65" s="464"/>
      <c r="G65" s="464"/>
      <c r="H65" s="166"/>
      <c r="I65" s="146"/>
      <c r="J65" s="146"/>
      <c r="K65" s="146"/>
      <c r="L65" s="670"/>
      <c r="M65" s="671"/>
      <c r="N65" s="230"/>
    </row>
    <row r="66" spans="1:15" ht="15.75" thickBot="1">
      <c r="B66" s="672" t="s">
        <v>49</v>
      </c>
      <c r="C66" s="660"/>
      <c r="D66" s="660"/>
      <c r="E66" s="660"/>
      <c r="F66" s="660"/>
      <c r="G66" s="660"/>
      <c r="H66" s="660"/>
      <c r="I66" s="660"/>
      <c r="J66" s="660"/>
      <c r="K66" s="660"/>
      <c r="L66" s="660"/>
      <c r="M66" s="661"/>
      <c r="N66" s="168">
        <f>N60+N61+N62+N63+N64</f>
        <v>781.99603717540458</v>
      </c>
    </row>
    <row r="67" spans="1:15">
      <c r="B67" s="148"/>
      <c r="C67" s="126"/>
      <c r="D67" s="126"/>
      <c r="E67" s="126"/>
      <c r="F67" s="126"/>
      <c r="G67" s="126"/>
      <c r="H67" s="126"/>
      <c r="I67" s="126"/>
      <c r="J67" s="126"/>
      <c r="K67" s="126"/>
      <c r="L67" s="126"/>
      <c r="M67" s="126"/>
      <c r="N67" s="127"/>
    </row>
    <row r="68" spans="1:15">
      <c r="B68" s="128" t="s">
        <v>64</v>
      </c>
      <c r="C68" s="129"/>
      <c r="D68" s="129"/>
      <c r="E68" s="129"/>
      <c r="F68" s="129"/>
      <c r="G68" s="129"/>
      <c r="H68" s="129"/>
      <c r="I68" s="129"/>
      <c r="J68" s="129"/>
      <c r="K68" s="129"/>
      <c r="L68" s="129"/>
      <c r="M68" s="129"/>
      <c r="N68" s="130"/>
    </row>
    <row r="69" spans="1:15" ht="15.75" thickBot="1">
      <c r="B69" s="149"/>
      <c r="C69" s="89"/>
      <c r="D69" s="89"/>
      <c r="E69" s="89"/>
      <c r="F69" s="89"/>
      <c r="G69" s="89"/>
      <c r="H69" s="89"/>
      <c r="I69" s="89"/>
      <c r="J69" s="89"/>
      <c r="K69" s="89"/>
      <c r="L69" s="89"/>
      <c r="M69" s="89"/>
      <c r="N69" s="91"/>
    </row>
    <row r="70" spans="1:15" ht="25.5">
      <c r="B70" s="673" t="s">
        <v>65</v>
      </c>
      <c r="C70" s="674"/>
      <c r="D70" s="674"/>
      <c r="E70" s="674"/>
      <c r="F70" s="674"/>
      <c r="G70" s="674"/>
      <c r="H70" s="674"/>
      <c r="I70" s="152" t="s">
        <v>66</v>
      </c>
      <c r="J70" s="154" t="s">
        <v>67</v>
      </c>
      <c r="K70" s="153" t="s">
        <v>68</v>
      </c>
      <c r="L70" s="675" t="s">
        <v>44</v>
      </c>
      <c r="M70" s="676"/>
      <c r="N70" s="169" t="s">
        <v>45</v>
      </c>
    </row>
    <row r="71" spans="1:15">
      <c r="A71" s="170" t="s">
        <v>149</v>
      </c>
      <c r="B71" s="482" t="str">
        <f>VLOOKUP(A71,'[52]MANO DE OBRA'!A8:D68,3,FALSE)</f>
        <v>Obrero (4)</v>
      </c>
      <c r="C71" s="483"/>
      <c r="D71" s="483"/>
      <c r="E71" s="483"/>
      <c r="F71" s="483"/>
      <c r="G71" s="483"/>
      <c r="H71" s="483"/>
      <c r="I71" s="296">
        <f>K71/J71*100</f>
        <v>98362.266666666663</v>
      </c>
      <c r="J71" s="295">
        <v>185</v>
      </c>
      <c r="K71" s="294">
        <f>VLOOKUP(A71,'[52]MANO DE OBRA'!A8:D99,4,FALSE)</f>
        <v>181970.19333333333</v>
      </c>
      <c r="L71" s="174"/>
      <c r="M71" s="432">
        <v>20</v>
      </c>
      <c r="N71" s="365">
        <f>K71/M71</f>
        <v>9098.5096666666668</v>
      </c>
      <c r="O71" s="176"/>
    </row>
    <row r="72" spans="1:15">
      <c r="A72" s="170" t="s">
        <v>93</v>
      </c>
      <c r="B72" s="482" t="str">
        <f>VLOOKUP(A72,'[52]MANO DE OBRA'!A8:D69,3,FALSE)</f>
        <v>Oficial</v>
      </c>
      <c r="C72" s="483"/>
      <c r="D72" s="483"/>
      <c r="E72" s="483"/>
      <c r="F72" s="483"/>
      <c r="G72" s="483"/>
      <c r="H72" s="483"/>
      <c r="I72" s="296">
        <f>K72/J72*100</f>
        <v>49181.133333333331</v>
      </c>
      <c r="J72" s="295">
        <v>185</v>
      </c>
      <c r="K72" s="294">
        <f>VLOOKUP(A72,'[52]MANO DE OBRA'!A8:D100,4,FALSE)</f>
        <v>90985.096666666665</v>
      </c>
      <c r="L72" s="174"/>
      <c r="M72" s="432">
        <v>20</v>
      </c>
      <c r="N72" s="365">
        <f>K72/M72</f>
        <v>4549.2548333333334</v>
      </c>
    </row>
    <row r="73" spans="1:15">
      <c r="B73" s="482"/>
      <c r="C73" s="483"/>
      <c r="D73" s="483"/>
      <c r="E73" s="483"/>
      <c r="F73" s="483"/>
      <c r="G73" s="483"/>
      <c r="H73" s="483"/>
      <c r="I73" s="296"/>
      <c r="J73" s="295"/>
      <c r="K73" s="294"/>
      <c r="L73" s="174"/>
      <c r="M73" s="433"/>
      <c r="N73" s="365"/>
    </row>
    <row r="74" spans="1:15">
      <c r="B74" s="482"/>
      <c r="C74" s="483"/>
      <c r="D74" s="483"/>
      <c r="E74" s="483"/>
      <c r="F74" s="483"/>
      <c r="G74" s="483"/>
      <c r="H74" s="483"/>
      <c r="I74" s="292"/>
      <c r="J74" s="291"/>
      <c r="K74" s="290"/>
      <c r="L74" s="462"/>
      <c r="M74" s="289"/>
      <c r="N74" s="288"/>
    </row>
    <row r="75" spans="1:15">
      <c r="B75" s="482"/>
      <c r="C75" s="483"/>
      <c r="D75" s="483"/>
      <c r="E75" s="483"/>
      <c r="F75" s="483"/>
      <c r="G75" s="483"/>
      <c r="H75" s="483"/>
      <c r="I75" s="292"/>
      <c r="J75" s="291"/>
      <c r="K75" s="290"/>
      <c r="L75" s="462"/>
      <c r="M75" s="289"/>
      <c r="N75" s="288"/>
    </row>
    <row r="76" spans="1:15" ht="15.75" thickBot="1">
      <c r="B76" s="677"/>
      <c r="C76" s="678"/>
      <c r="D76" s="678"/>
      <c r="E76" s="678"/>
      <c r="F76" s="678"/>
      <c r="G76" s="678"/>
      <c r="H76" s="678"/>
      <c r="I76" s="146"/>
      <c r="J76" s="146"/>
      <c r="K76" s="146"/>
      <c r="L76" s="679"/>
      <c r="M76" s="679"/>
      <c r="N76" s="224"/>
    </row>
    <row r="77" spans="1:15" ht="15.75" thickBot="1">
      <c r="B77" s="672" t="s">
        <v>49</v>
      </c>
      <c r="C77" s="660"/>
      <c r="D77" s="660"/>
      <c r="E77" s="660"/>
      <c r="F77" s="660"/>
      <c r="G77" s="660"/>
      <c r="H77" s="660"/>
      <c r="I77" s="660"/>
      <c r="J77" s="660"/>
      <c r="K77" s="660"/>
      <c r="L77" s="660"/>
      <c r="M77" s="661"/>
      <c r="N77" s="363">
        <f>SUM(N71:N76)</f>
        <v>13647.764500000001</v>
      </c>
    </row>
    <row r="78" spans="1:15" ht="15.75" thickBot="1">
      <c r="B78" s="148"/>
      <c r="C78" s="126"/>
      <c r="D78" s="126"/>
      <c r="E78" s="126"/>
      <c r="F78" s="126"/>
      <c r="G78" s="126"/>
      <c r="H78" s="126"/>
      <c r="I78" s="126"/>
      <c r="J78" s="126"/>
      <c r="K78" s="126"/>
      <c r="L78" s="126"/>
      <c r="M78" s="126"/>
      <c r="N78" s="127"/>
    </row>
    <row r="79" spans="1:15" ht="15.75" thickBot="1">
      <c r="B79" s="657" t="s">
        <v>71</v>
      </c>
      <c r="C79" s="658"/>
      <c r="D79" s="658"/>
      <c r="E79" s="658"/>
      <c r="F79" s="658"/>
      <c r="G79" s="658"/>
      <c r="H79" s="658"/>
      <c r="I79" s="658"/>
      <c r="J79" s="658"/>
      <c r="K79" s="658"/>
      <c r="L79" s="658"/>
      <c r="M79" s="659"/>
      <c r="N79" s="180">
        <f>N43+N55+N66+N77</f>
        <v>119239.71476299805</v>
      </c>
    </row>
    <row r="80" spans="1:15">
      <c r="B80" s="148"/>
      <c r="C80" s="126"/>
      <c r="D80" s="126"/>
      <c r="E80" s="126"/>
      <c r="F80" s="126"/>
      <c r="G80" s="126"/>
      <c r="H80" s="126"/>
      <c r="I80" s="126"/>
      <c r="J80" s="126"/>
      <c r="K80" s="126"/>
      <c r="L80" s="126"/>
      <c r="M80" s="126"/>
      <c r="N80" s="127"/>
    </row>
    <row r="81" spans="1:14">
      <c r="B81" s="128" t="s">
        <v>72</v>
      </c>
      <c r="C81" s="129"/>
      <c r="D81" s="129"/>
      <c r="E81" s="129"/>
      <c r="F81" s="129"/>
      <c r="G81" s="129"/>
      <c r="H81" s="129"/>
      <c r="I81" s="129"/>
      <c r="J81" s="129"/>
      <c r="K81" s="129"/>
      <c r="L81" s="129"/>
      <c r="M81" s="129"/>
      <c r="N81" s="130"/>
    </row>
    <row r="82" spans="1:14" ht="15.75" thickBot="1">
      <c r="B82" s="149"/>
      <c r="C82" s="89"/>
      <c r="D82" s="89"/>
      <c r="E82" s="89"/>
      <c r="F82" s="89"/>
      <c r="G82" s="89"/>
      <c r="H82" s="89"/>
      <c r="I82" s="89"/>
      <c r="J82" s="89"/>
      <c r="K82" s="89"/>
      <c r="L82" s="89"/>
      <c r="M82" s="89"/>
      <c r="N82" s="91"/>
    </row>
    <row r="83" spans="1:14">
      <c r="B83" s="642" t="s">
        <v>73</v>
      </c>
      <c r="C83" s="643"/>
      <c r="D83" s="643"/>
      <c r="E83" s="643"/>
      <c r="F83" s="643"/>
      <c r="G83" s="643"/>
      <c r="H83" s="643"/>
      <c r="I83" s="456"/>
      <c r="J83" s="457"/>
      <c r="K83" s="286" t="s">
        <v>74</v>
      </c>
      <c r="L83" s="684" t="s">
        <v>75</v>
      </c>
      <c r="M83" s="685"/>
      <c r="N83" s="285"/>
    </row>
    <row r="84" spans="1:14">
      <c r="B84" s="686" t="s">
        <v>76</v>
      </c>
      <c r="C84" s="687"/>
      <c r="D84" s="687"/>
      <c r="E84" s="687"/>
      <c r="F84" s="687"/>
      <c r="G84" s="687"/>
      <c r="H84" s="687"/>
      <c r="I84" s="429"/>
      <c r="J84" s="186"/>
      <c r="K84" s="284">
        <v>0.2</v>
      </c>
      <c r="L84" s="688">
        <f>N79*K84</f>
        <v>23847.942952599609</v>
      </c>
      <c r="M84" s="689"/>
      <c r="N84" s="430"/>
    </row>
    <row r="85" spans="1:14">
      <c r="B85" s="188" t="s">
        <v>77</v>
      </c>
      <c r="C85" s="189"/>
      <c r="D85" s="189"/>
      <c r="E85" s="189"/>
      <c r="F85" s="189"/>
      <c r="G85" s="189"/>
      <c r="H85" s="189"/>
      <c r="I85" s="429"/>
      <c r="J85" s="186"/>
      <c r="K85" s="284">
        <v>0.05</v>
      </c>
      <c r="L85" s="688">
        <f>N79*K85</f>
        <v>5961.9857381499023</v>
      </c>
      <c r="M85" s="689"/>
      <c r="N85" s="430"/>
    </row>
    <row r="86" spans="1:14" ht="15.75" thickBot="1">
      <c r="B86" s="190" t="s">
        <v>78</v>
      </c>
      <c r="C86" s="191"/>
      <c r="D86" s="191"/>
      <c r="E86" s="191"/>
      <c r="F86" s="191"/>
      <c r="G86" s="191"/>
      <c r="H86" s="191"/>
      <c r="I86" s="431"/>
      <c r="J86" s="193"/>
      <c r="K86" s="283">
        <v>0.05</v>
      </c>
      <c r="L86" s="690">
        <f>N79*K86</f>
        <v>5961.9857381499023</v>
      </c>
      <c r="M86" s="691"/>
      <c r="N86" s="430"/>
    </row>
    <row r="87" spans="1:14" ht="15.75" thickBot="1">
      <c r="B87" s="657" t="s">
        <v>49</v>
      </c>
      <c r="C87" s="658"/>
      <c r="D87" s="658"/>
      <c r="E87" s="658"/>
      <c r="F87" s="658"/>
      <c r="G87" s="658"/>
      <c r="H87" s="658"/>
      <c r="I87" s="658"/>
      <c r="J87" s="658"/>
      <c r="K87" s="658"/>
      <c r="L87" s="658"/>
      <c r="M87" s="659"/>
      <c r="N87" s="194">
        <f>L84+L85+L86</f>
        <v>35771.914428899414</v>
      </c>
    </row>
    <row r="88" spans="1:14" ht="15.75" thickBot="1">
      <c r="B88" s="148"/>
      <c r="C88" s="126"/>
      <c r="D88" s="126"/>
      <c r="E88" s="126"/>
      <c r="F88" s="126"/>
      <c r="G88" s="126"/>
      <c r="H88" s="126"/>
      <c r="I88" s="126"/>
      <c r="J88" s="126"/>
      <c r="K88" s="126"/>
      <c r="L88" s="126"/>
      <c r="M88" s="126"/>
      <c r="N88" s="127"/>
    </row>
    <row r="89" spans="1:14" ht="15.75" thickBot="1">
      <c r="A89" s="19" t="s">
        <v>79</v>
      </c>
      <c r="B89" s="657" t="s">
        <v>80</v>
      </c>
      <c r="C89" s="658"/>
      <c r="D89" s="658"/>
      <c r="E89" s="658"/>
      <c r="F89" s="658"/>
      <c r="G89" s="658"/>
      <c r="H89" s="658"/>
      <c r="I89" s="658"/>
      <c r="J89" s="658"/>
      <c r="K89" s="658"/>
      <c r="L89" s="658"/>
      <c r="M89" s="659"/>
      <c r="N89" s="195">
        <f>ROUND(N79+N87,0)</f>
        <v>155012</v>
      </c>
    </row>
    <row r="90" spans="1:14">
      <c r="B90" s="382"/>
      <c r="C90" s="383"/>
      <c r="D90" s="383"/>
      <c r="E90" s="383"/>
      <c r="F90" s="383"/>
      <c r="G90" s="383"/>
      <c r="H90" s="383"/>
      <c r="I90" s="383"/>
      <c r="J90" s="383"/>
      <c r="K90" s="383"/>
      <c r="L90" s="383"/>
      <c r="M90" s="383"/>
      <c r="N90" s="384"/>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6"/>
      <c r="F93" s="386"/>
      <c r="G93" s="386"/>
      <c r="H93" s="386"/>
      <c r="I93" s="386"/>
      <c r="J93" s="386"/>
      <c r="K93" s="386"/>
      <c r="L93" s="386"/>
      <c r="M93" s="386"/>
      <c r="N93" s="387"/>
    </row>
    <row r="94" spans="1:14">
      <c r="B94" s="385"/>
      <c r="C94" s="386"/>
      <c r="D94" s="386"/>
      <c r="E94" s="388" t="s">
        <v>81</v>
      </c>
      <c r="F94" s="388"/>
      <c r="G94" s="388"/>
      <c r="H94" s="388"/>
      <c r="I94" s="388"/>
      <c r="J94" s="388"/>
      <c r="K94" s="386"/>
      <c r="L94" s="386"/>
      <c r="M94" s="386"/>
      <c r="N94" s="387"/>
    </row>
    <row r="95" spans="1:14">
      <c r="B95" s="385"/>
      <c r="C95" s="386"/>
      <c r="D95" s="386"/>
      <c r="E95" s="386" t="s">
        <v>82</v>
      </c>
      <c r="F95" s="386"/>
      <c r="G95" s="386"/>
      <c r="H95" s="386"/>
      <c r="I95" s="386"/>
      <c r="J95" s="386"/>
      <c r="K95" s="386"/>
      <c r="L95" s="386"/>
      <c r="M95" s="386"/>
      <c r="N95" s="387"/>
    </row>
    <row r="96" spans="1:14">
      <c r="B96" s="385"/>
      <c r="C96" s="386"/>
      <c r="D96" s="386"/>
      <c r="E96" s="386" t="s">
        <v>83</v>
      </c>
      <c r="F96" s="386"/>
      <c r="G96" s="386"/>
      <c r="H96" s="386"/>
      <c r="I96" s="386"/>
      <c r="J96" s="386"/>
      <c r="K96" s="386"/>
      <c r="L96" s="386"/>
      <c r="M96" s="386"/>
      <c r="N96" s="387"/>
    </row>
    <row r="97" spans="2:14">
      <c r="B97" s="385"/>
      <c r="C97" s="386"/>
      <c r="D97" s="386"/>
      <c r="E97" s="386" t="s">
        <v>84</v>
      </c>
      <c r="F97" s="386"/>
      <c r="G97" s="386"/>
      <c r="H97" s="386"/>
      <c r="I97" s="386"/>
      <c r="J97" s="386"/>
      <c r="K97" s="386"/>
      <c r="L97" s="386"/>
      <c r="M97" s="386"/>
      <c r="N97" s="387"/>
    </row>
    <row r="98" spans="2:14" ht="15.75" thickBot="1">
      <c r="B98" s="385"/>
      <c r="C98" s="386"/>
      <c r="D98" s="386"/>
      <c r="E98" s="386"/>
      <c r="F98" s="386" t="s">
        <v>85</v>
      </c>
      <c r="G98" s="386"/>
      <c r="H98" s="386"/>
      <c r="I98" s="386"/>
      <c r="J98" s="386"/>
      <c r="K98" s="386"/>
      <c r="L98" s="386"/>
      <c r="M98" s="386"/>
      <c r="N98" s="387"/>
    </row>
    <row r="99" spans="2:14">
      <c r="B99" s="282" t="s">
        <v>274</v>
      </c>
      <c r="C99" s="281"/>
      <c r="D99" s="281"/>
      <c r="E99" s="281"/>
      <c r="F99" s="281"/>
      <c r="G99" s="281"/>
      <c r="H99" s="281"/>
      <c r="I99" s="281"/>
      <c r="J99" s="281"/>
      <c r="K99" s="281"/>
      <c r="L99" s="281"/>
      <c r="M99" s="281"/>
      <c r="N99" s="280"/>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c r="B102" s="389"/>
      <c r="C102" s="390"/>
      <c r="D102" s="390"/>
      <c r="E102" s="390"/>
      <c r="F102" s="390"/>
      <c r="G102" s="390"/>
      <c r="H102" s="390"/>
      <c r="I102" s="390"/>
      <c r="J102" s="390"/>
      <c r="K102" s="390"/>
      <c r="L102" s="390"/>
      <c r="M102" s="390"/>
      <c r="N102" s="391"/>
    </row>
    <row r="103" spans="2:14" ht="15.75" thickBot="1">
      <c r="B103" s="392"/>
      <c r="C103" s="393"/>
      <c r="D103" s="393"/>
      <c r="E103" s="393"/>
      <c r="F103" s="393"/>
      <c r="G103" s="393"/>
      <c r="H103" s="393"/>
      <c r="I103" s="393"/>
      <c r="J103" s="393"/>
      <c r="K103" s="393"/>
      <c r="L103" s="393"/>
      <c r="M103" s="393"/>
      <c r="N103" s="394"/>
    </row>
    <row r="104" spans="2:14">
      <c r="B104" s="395"/>
      <c r="C104" s="396"/>
      <c r="D104" s="396"/>
      <c r="E104" s="396"/>
      <c r="F104" s="396"/>
      <c r="G104" s="396"/>
      <c r="H104" s="396"/>
      <c r="I104" s="396"/>
      <c r="J104" s="396"/>
      <c r="K104" s="396"/>
      <c r="L104" s="396"/>
      <c r="M104" s="396"/>
      <c r="N104" s="397"/>
    </row>
    <row r="105" spans="2:14">
      <c r="B105" s="398" t="s">
        <v>273</v>
      </c>
      <c r="C105" s="399"/>
      <c r="D105" s="399"/>
      <c r="E105" s="399"/>
      <c r="F105" s="399"/>
      <c r="G105" s="399"/>
      <c r="H105" s="399"/>
      <c r="I105" s="399"/>
      <c r="J105" s="399"/>
      <c r="K105" s="399"/>
      <c r="L105" s="399"/>
      <c r="M105" s="399"/>
      <c r="N105" s="400"/>
    </row>
    <row r="106" spans="2:14" ht="15" customHeight="1">
      <c r="B106" s="700" t="s">
        <v>272</v>
      </c>
      <c r="C106" s="701"/>
      <c r="D106" s="701"/>
      <c r="E106" s="701"/>
      <c r="F106" s="701"/>
      <c r="G106" s="701"/>
      <c r="H106" s="701"/>
      <c r="I106" s="701"/>
      <c r="J106" s="701"/>
      <c r="K106" s="701"/>
      <c r="L106" s="701"/>
      <c r="M106" s="701"/>
      <c r="N106" s="702"/>
    </row>
    <row r="107" spans="2:14" ht="15" customHeight="1">
      <c r="B107" s="700"/>
      <c r="C107" s="701"/>
      <c r="D107" s="701"/>
      <c r="E107" s="701"/>
      <c r="F107" s="701"/>
      <c r="G107" s="701"/>
      <c r="H107" s="701"/>
      <c r="I107" s="701"/>
      <c r="J107" s="701"/>
      <c r="K107" s="701"/>
      <c r="L107" s="701"/>
      <c r="M107" s="701"/>
      <c r="N107" s="702"/>
    </row>
    <row r="108" spans="2:14" ht="30" customHeight="1">
      <c r="B108" s="703" t="s">
        <v>271</v>
      </c>
      <c r="C108" s="704"/>
      <c r="D108" s="704"/>
      <c r="E108" s="704"/>
      <c r="F108" s="704"/>
      <c r="G108" s="704"/>
      <c r="H108" s="704"/>
      <c r="I108" s="704"/>
      <c r="J108" s="704"/>
      <c r="K108" s="704"/>
      <c r="L108" s="704"/>
      <c r="M108" s="704"/>
      <c r="N108" s="705"/>
    </row>
    <row r="109" spans="2:14">
      <c r="B109" s="703"/>
      <c r="C109" s="704"/>
      <c r="D109" s="704"/>
      <c r="E109" s="704"/>
      <c r="F109" s="704"/>
      <c r="G109" s="704"/>
      <c r="H109" s="704"/>
      <c r="I109" s="704"/>
      <c r="J109" s="704"/>
      <c r="K109" s="704"/>
      <c r="L109" s="704"/>
      <c r="M109" s="704"/>
      <c r="N109" s="705"/>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477"/>
      <c r="C112" s="478"/>
      <c r="D112" s="478"/>
      <c r="E112" s="478"/>
      <c r="F112" s="478"/>
      <c r="G112" s="478"/>
      <c r="H112" s="478"/>
      <c r="I112" s="478"/>
      <c r="J112" s="478"/>
      <c r="K112" s="478"/>
      <c r="L112" s="478"/>
      <c r="M112" s="478"/>
      <c r="N112" s="479"/>
    </row>
    <row r="113" spans="2:14">
      <c r="B113" s="398"/>
      <c r="C113" s="399"/>
      <c r="D113" s="399"/>
      <c r="E113" s="399"/>
      <c r="F113" s="399"/>
      <c r="G113" s="399"/>
      <c r="H113" s="399"/>
      <c r="I113" s="399"/>
      <c r="J113" s="399"/>
      <c r="K113" s="399"/>
      <c r="L113" s="399"/>
      <c r="M113" s="399"/>
      <c r="N113" s="400"/>
    </row>
    <row r="114" spans="2:14">
      <c r="B114" s="385"/>
      <c r="C114" s="386"/>
      <c r="D114" s="386"/>
      <c r="E114" s="386" t="s">
        <v>81</v>
      </c>
      <c r="F114" s="388"/>
      <c r="G114" s="388"/>
      <c r="H114" s="386"/>
      <c r="I114" s="386"/>
      <c r="J114" s="386"/>
      <c r="K114" s="386"/>
      <c r="L114" s="386"/>
      <c r="M114" s="386"/>
      <c r="N114" s="387"/>
    </row>
    <row r="115" spans="2:14">
      <c r="B115" s="385"/>
      <c r="C115" s="386"/>
      <c r="D115" s="386"/>
      <c r="E115" s="401" t="s">
        <v>82</v>
      </c>
      <c r="F115" s="386"/>
      <c r="G115" s="386"/>
      <c r="H115" s="401"/>
      <c r="I115" s="401"/>
      <c r="J115" s="401"/>
      <c r="K115" s="386"/>
      <c r="L115" s="386"/>
      <c r="M115" s="386"/>
      <c r="N115" s="387"/>
    </row>
    <row r="116" spans="2:14">
      <c r="B116" s="385"/>
      <c r="C116" s="386"/>
      <c r="D116" s="386"/>
      <c r="E116" s="402" t="s">
        <v>87</v>
      </c>
      <c r="F116" s="386"/>
      <c r="G116" s="386"/>
      <c r="H116" s="402"/>
      <c r="I116" s="402"/>
      <c r="J116" s="402"/>
      <c r="K116" s="386"/>
      <c r="L116" s="386"/>
      <c r="M116" s="386"/>
      <c r="N116" s="387"/>
    </row>
    <row r="117" spans="2:14">
      <c r="B117" s="403"/>
      <c r="C117" s="399"/>
      <c r="D117" s="399"/>
      <c r="E117" s="386" t="s">
        <v>84</v>
      </c>
      <c r="F117" s="386"/>
      <c r="G117" s="386"/>
      <c r="H117" s="386"/>
      <c r="I117" s="386"/>
      <c r="J117" s="386"/>
      <c r="K117" s="399"/>
      <c r="L117" s="399"/>
      <c r="M117" s="399"/>
      <c r="N117" s="400"/>
    </row>
    <row r="118" spans="2:14">
      <c r="B118" s="403"/>
      <c r="C118" s="399"/>
      <c r="D118" s="399"/>
      <c r="E118" s="399"/>
      <c r="F118" s="386"/>
      <c r="G118" s="386"/>
      <c r="H118" s="386"/>
      <c r="I118" s="386"/>
      <c r="J118" s="386"/>
      <c r="K118" s="399"/>
      <c r="L118" s="399"/>
      <c r="M118" s="399"/>
      <c r="N118" s="400"/>
    </row>
    <row r="119" spans="2:14">
      <c r="B119" s="403" t="s">
        <v>270</v>
      </c>
      <c r="C119" s="402"/>
      <c r="D119" s="402"/>
      <c r="E119" s="386"/>
      <c r="F119" s="386"/>
      <c r="G119" s="386"/>
      <c r="H119" s="386"/>
      <c r="I119" s="386"/>
      <c r="J119" s="706"/>
      <c r="K119" s="706"/>
      <c r="L119" s="706"/>
      <c r="M119" s="706"/>
      <c r="N119" s="707"/>
    </row>
    <row r="120" spans="2:14" ht="15.75" thickBot="1">
      <c r="B120" s="404" t="s">
        <v>269</v>
      </c>
      <c r="C120" s="405"/>
      <c r="D120" s="405"/>
      <c r="E120" s="406"/>
      <c r="F120" s="406"/>
      <c r="G120" s="406"/>
      <c r="H120" s="406"/>
      <c r="I120" s="406"/>
      <c r="J120" s="708"/>
      <c r="K120" s="708"/>
      <c r="L120" s="708"/>
      <c r="M120" s="708"/>
      <c r="N120" s="709"/>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C31:J31"/>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77:M77"/>
    <mergeCell ref="L59:M59"/>
    <mergeCell ref="L60:M60"/>
    <mergeCell ref="L61:M61"/>
    <mergeCell ref="L62:M62"/>
    <mergeCell ref="L63:M63"/>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44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4497"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07"/>
  <sheetViews>
    <sheetView topLeftCell="H60" zoomScale="75" zoomScaleNormal="75" workbookViewId="0">
      <selection activeCell="K89" sqref="K89"/>
    </sheetView>
  </sheetViews>
  <sheetFormatPr baseColWidth="10" defaultRowHeight="15"/>
  <cols>
    <col min="1" max="1" width="10.28515625" style="19" bestFit="1" customWidth="1"/>
    <col min="2" max="2" width="13.28515625" style="19" customWidth="1"/>
    <col min="3" max="8" width="11.42578125" style="19"/>
    <col min="9" max="9" width="11.7109375" style="19" bestFit="1" customWidth="1"/>
    <col min="10" max="10" width="15.5703125" style="19" customWidth="1"/>
    <col min="11" max="11" width="24.85546875" style="19" customWidth="1"/>
    <col min="12" max="12" width="11.42578125" style="19"/>
    <col min="13" max="13" width="13.42578125" style="19" customWidth="1"/>
    <col min="14" max="14" width="17.42578125" style="19" customWidth="1"/>
    <col min="15" max="15" width="12" style="19" bestFit="1" customWidth="1"/>
    <col min="16" max="16384" width="11.42578125" style="19"/>
  </cols>
  <sheetData>
    <row r="1" spans="2:14" ht="27" customHeight="1" thickTop="1">
      <c r="B1" s="779"/>
      <c r="C1" s="784"/>
      <c r="D1" s="785"/>
      <c r="E1" s="785"/>
      <c r="F1" s="785"/>
      <c r="G1" s="785"/>
      <c r="H1" s="785"/>
      <c r="I1" s="785"/>
      <c r="J1" s="786"/>
      <c r="K1" s="787" t="s">
        <v>15</v>
      </c>
      <c r="L1" s="789" t="s">
        <v>16</v>
      </c>
      <c r="M1" s="790"/>
      <c r="N1" s="791"/>
    </row>
    <row r="2" spans="2:14" ht="15.75">
      <c r="B2" s="780"/>
      <c r="C2" s="781" t="s">
        <v>17</v>
      </c>
      <c r="D2" s="782"/>
      <c r="E2" s="782"/>
      <c r="F2" s="782"/>
      <c r="G2" s="782"/>
      <c r="H2" s="782"/>
      <c r="I2" s="782"/>
      <c r="J2" s="783"/>
      <c r="K2" s="788"/>
      <c r="L2" s="792"/>
      <c r="M2" s="793"/>
      <c r="N2" s="794"/>
    </row>
    <row r="3" spans="2:14" ht="15.75">
      <c r="B3" s="780"/>
      <c r="C3" s="781" t="s">
        <v>18</v>
      </c>
      <c r="D3" s="782"/>
      <c r="E3" s="782"/>
      <c r="F3" s="782"/>
      <c r="G3" s="782"/>
      <c r="H3" s="782"/>
      <c r="I3" s="782"/>
      <c r="J3" s="783"/>
      <c r="K3" s="763" t="s">
        <v>19</v>
      </c>
      <c r="L3" s="796">
        <v>1</v>
      </c>
      <c r="M3" s="797"/>
      <c r="N3" s="798"/>
    </row>
    <row r="4" spans="2:14" ht="15.75">
      <c r="B4" s="780"/>
      <c r="C4" s="781" t="s">
        <v>20</v>
      </c>
      <c r="D4" s="782"/>
      <c r="E4" s="782"/>
      <c r="F4" s="782"/>
      <c r="G4" s="782"/>
      <c r="H4" s="782"/>
      <c r="I4" s="782"/>
      <c r="J4" s="783"/>
      <c r="K4" s="795"/>
      <c r="L4" s="799"/>
      <c r="M4" s="800"/>
      <c r="N4" s="801"/>
    </row>
    <row r="5" spans="2:14" ht="15.75">
      <c r="B5" s="780"/>
      <c r="C5" s="781" t="s">
        <v>21</v>
      </c>
      <c r="D5" s="782"/>
      <c r="E5" s="782"/>
      <c r="F5" s="782"/>
      <c r="G5" s="782"/>
      <c r="H5" s="782"/>
      <c r="I5" s="782"/>
      <c r="J5" s="783"/>
      <c r="K5" s="763" t="s">
        <v>22</v>
      </c>
      <c r="L5" s="763">
        <v>1</v>
      </c>
      <c r="M5" s="763" t="s">
        <v>23</v>
      </c>
      <c r="N5" s="773">
        <v>1</v>
      </c>
    </row>
    <row r="6" spans="2:14">
      <c r="B6" s="780"/>
      <c r="C6" s="20"/>
      <c r="D6" s="21"/>
      <c r="E6" s="21"/>
      <c r="F6" s="21"/>
      <c r="G6" s="21"/>
      <c r="H6" s="21"/>
      <c r="I6" s="21"/>
      <c r="J6" s="3"/>
      <c r="K6" s="764"/>
      <c r="L6" s="764"/>
      <c r="M6" s="764"/>
      <c r="N6" s="774"/>
    </row>
    <row r="7" spans="2:14">
      <c r="B7" s="780"/>
      <c r="C7" s="775"/>
      <c r="D7" s="776"/>
      <c r="E7" s="776"/>
      <c r="F7" s="776"/>
      <c r="G7" s="776"/>
      <c r="H7" s="776"/>
      <c r="I7" s="776"/>
      <c r="J7" s="777"/>
      <c r="K7" s="764"/>
      <c r="L7" s="764"/>
      <c r="M7" s="764"/>
      <c r="N7" s="774"/>
    </row>
    <row r="8" spans="2:14" ht="3" customHeight="1" thickBot="1">
      <c r="B8" s="22"/>
      <c r="C8" s="23"/>
      <c r="D8" s="23"/>
      <c r="E8" s="23"/>
      <c r="F8" s="23"/>
      <c r="G8" s="23"/>
      <c r="H8" s="23"/>
      <c r="I8" s="23"/>
      <c r="J8" s="23"/>
      <c r="K8" s="23"/>
      <c r="L8" s="24"/>
      <c r="M8" s="24"/>
      <c r="N8" s="25"/>
    </row>
    <row r="9" spans="2:14">
      <c r="B9" s="26"/>
      <c r="C9" s="27"/>
      <c r="D9" s="27"/>
      <c r="E9" s="27"/>
      <c r="F9" s="27"/>
      <c r="G9" s="27"/>
      <c r="H9" s="28"/>
      <c r="I9" s="27"/>
      <c r="J9" s="27"/>
      <c r="K9" s="29" t="s">
        <v>24</v>
      </c>
      <c r="L9" s="30" t="s">
        <v>25</v>
      </c>
      <c r="M9" s="30" t="s">
        <v>26</v>
      </c>
      <c r="N9" s="31" t="s">
        <v>27</v>
      </c>
    </row>
    <row r="10" spans="2:14">
      <c r="B10" s="32"/>
      <c r="C10" s="33"/>
      <c r="D10" s="33"/>
      <c r="E10" s="33"/>
      <c r="F10" s="33"/>
      <c r="G10" s="33"/>
      <c r="H10" s="33"/>
      <c r="I10" s="33"/>
      <c r="J10" s="33"/>
      <c r="K10" s="29"/>
      <c r="L10" s="34"/>
      <c r="M10" s="34"/>
      <c r="N10" s="35"/>
    </row>
    <row r="11" spans="2:14">
      <c r="B11" s="36" t="s">
        <v>28</v>
      </c>
      <c r="C11" s="37"/>
      <c r="D11" s="778"/>
      <c r="E11" s="778"/>
      <c r="F11" s="38"/>
      <c r="G11" s="38"/>
      <c r="H11" s="778"/>
      <c r="I11" s="778"/>
      <c r="J11" s="39"/>
      <c r="K11" s="39" t="s">
        <v>29</v>
      </c>
      <c r="L11" s="38"/>
      <c r="M11" s="38"/>
      <c r="N11" s="40"/>
    </row>
    <row r="12" spans="2:14">
      <c r="B12" s="41"/>
      <c r="C12" s="42"/>
      <c r="D12" s="43"/>
      <c r="E12" s="43"/>
      <c r="F12" s="43"/>
      <c r="G12" s="43"/>
      <c r="H12" s="42"/>
      <c r="I12" s="43"/>
      <c r="J12" s="42"/>
      <c r="K12" s="43"/>
      <c r="L12" s="765"/>
      <c r="M12" s="765"/>
      <c r="N12" s="766"/>
    </row>
    <row r="13" spans="2:14">
      <c r="B13" s="41"/>
      <c r="C13" s="42"/>
      <c r="D13" s="43"/>
      <c r="E13" s="43"/>
      <c r="F13" s="43"/>
      <c r="G13" s="43"/>
      <c r="H13" s="42"/>
      <c r="I13" s="43"/>
      <c r="J13" s="42"/>
      <c r="K13" s="43"/>
      <c r="L13" s="43"/>
      <c r="M13" s="43"/>
      <c r="N13" s="44"/>
    </row>
    <row r="14" spans="2:14" ht="15.75" thickBot="1">
      <c r="B14" s="45"/>
      <c r="C14" s="46"/>
      <c r="D14" s="46"/>
      <c r="E14" s="46"/>
      <c r="F14" s="46"/>
      <c r="G14" s="46"/>
      <c r="H14" s="46"/>
      <c r="I14" s="46"/>
      <c r="J14" s="46"/>
      <c r="K14" s="46"/>
      <c r="L14" s="46"/>
      <c r="M14" s="46"/>
      <c r="N14" s="47"/>
    </row>
    <row r="15" spans="2:14" ht="3.75" customHeight="1" thickTop="1" thickBot="1">
      <c r="B15" s="48"/>
      <c r="C15" s="49"/>
      <c r="D15" s="49"/>
      <c r="E15" s="49"/>
      <c r="F15" s="49"/>
      <c r="G15" s="49"/>
      <c r="H15" s="49"/>
      <c r="I15" s="49"/>
      <c r="J15" s="49"/>
      <c r="K15" s="49"/>
      <c r="L15" s="49"/>
      <c r="M15" s="49"/>
      <c r="N15" s="50"/>
    </row>
    <row r="16" spans="2:14">
      <c r="B16" s="51"/>
      <c r="C16" s="52"/>
      <c r="D16" s="53"/>
      <c r="E16" s="53"/>
      <c r="F16" s="53"/>
      <c r="G16" s="53"/>
      <c r="H16" s="53"/>
      <c r="I16" s="53"/>
      <c r="J16" s="53"/>
      <c r="K16" s="53"/>
      <c r="L16" s="53"/>
      <c r="M16" s="53"/>
      <c r="N16" s="54"/>
    </row>
    <row r="17" spans="1:14">
      <c r="B17" s="55"/>
      <c r="C17" s="53"/>
      <c r="D17" s="53"/>
      <c r="E17" s="53"/>
      <c r="F17" s="53"/>
      <c r="G17" s="53"/>
      <c r="H17" s="53"/>
      <c r="I17" s="53"/>
      <c r="J17" s="53"/>
      <c r="K17" s="53"/>
      <c r="L17" s="53"/>
      <c r="M17" s="53"/>
      <c r="N17" s="56"/>
    </row>
    <row r="18" spans="1:14">
      <c r="B18" s="57" t="s">
        <v>30</v>
      </c>
      <c r="C18" s="58"/>
      <c r="D18" s="59"/>
      <c r="E18" s="60" t="s">
        <v>23</v>
      </c>
      <c r="F18" s="61"/>
      <c r="G18" s="59"/>
      <c r="H18" s="59"/>
      <c r="I18" s="61"/>
      <c r="J18" s="61"/>
      <c r="K18" s="61"/>
      <c r="L18" s="61"/>
      <c r="M18" s="61"/>
      <c r="N18" s="56"/>
    </row>
    <row r="19" spans="1:14">
      <c r="B19" s="62" t="s">
        <v>31</v>
      </c>
      <c r="C19" s="63"/>
      <c r="D19" s="64"/>
      <c r="E19" s="65"/>
      <c r="F19" s="65"/>
      <c r="G19" s="65"/>
      <c r="H19" s="65"/>
      <c r="I19" s="65"/>
      <c r="J19" s="65"/>
      <c r="K19" s="65"/>
      <c r="L19" s="65"/>
      <c r="M19" s="65"/>
      <c r="N19" s="66"/>
    </row>
    <row r="20" spans="1:14">
      <c r="B20" s="62"/>
      <c r="C20" s="63"/>
      <c r="D20" s="64"/>
      <c r="E20" s="65"/>
      <c r="F20" s="65"/>
      <c r="G20" s="65"/>
      <c r="H20" s="65"/>
      <c r="I20" s="65"/>
      <c r="J20" s="65"/>
      <c r="K20" s="65"/>
      <c r="L20" s="65"/>
      <c r="M20" s="65"/>
      <c r="N20" s="66"/>
    </row>
    <row r="21" spans="1:14">
      <c r="B21" s="62"/>
      <c r="C21" s="63"/>
      <c r="D21" s="67"/>
      <c r="E21" s="67"/>
      <c r="F21" s="67"/>
      <c r="G21" s="67"/>
      <c r="H21" s="67"/>
      <c r="I21" s="67"/>
      <c r="J21" s="67"/>
      <c r="K21" s="67"/>
      <c r="L21" s="67"/>
      <c r="M21" s="67"/>
      <c r="N21" s="68"/>
    </row>
    <row r="22" spans="1:14">
      <c r="B22" s="62" t="s">
        <v>32</v>
      </c>
      <c r="C22" s="63"/>
      <c r="D22" s="69"/>
      <c r="E22" s="69"/>
      <c r="F22" s="69"/>
      <c r="G22" s="69"/>
      <c r="H22" s="69"/>
      <c r="I22" s="69"/>
      <c r="J22" s="69"/>
      <c r="K22" s="69"/>
      <c r="L22" s="69"/>
      <c r="M22" s="69"/>
      <c r="N22" s="70"/>
    </row>
    <row r="23" spans="1:14">
      <c r="B23" s="62"/>
      <c r="C23" s="63"/>
      <c r="D23" s="71"/>
      <c r="E23" s="71"/>
      <c r="F23" s="71"/>
      <c r="G23" s="71"/>
      <c r="H23" s="71"/>
      <c r="I23" s="71"/>
      <c r="J23" s="71"/>
      <c r="K23" s="71"/>
      <c r="L23" s="71"/>
      <c r="M23" s="71"/>
      <c r="N23" s="72"/>
    </row>
    <row r="24" spans="1:14">
      <c r="B24" s="62" t="s">
        <v>33</v>
      </c>
      <c r="C24" s="63"/>
      <c r="D24" s="69"/>
      <c r="E24" s="69"/>
      <c r="F24" s="69"/>
      <c r="G24" s="69"/>
      <c r="H24" s="69"/>
      <c r="I24" s="69"/>
      <c r="J24" s="69"/>
      <c r="K24" s="69"/>
      <c r="L24" s="69"/>
      <c r="M24" s="69"/>
      <c r="N24" s="70"/>
    </row>
    <row r="25" spans="1:14">
      <c r="B25" s="62"/>
      <c r="C25" s="63"/>
      <c r="D25" s="71"/>
      <c r="E25" s="71"/>
      <c r="F25" s="71"/>
      <c r="G25" s="71"/>
      <c r="H25" s="71"/>
      <c r="I25" s="71"/>
      <c r="J25" s="71"/>
      <c r="K25" s="71"/>
      <c r="L25" s="71"/>
      <c r="M25" s="71"/>
      <c r="N25" s="72"/>
    </row>
    <row r="26" spans="1:14">
      <c r="B26" s="57"/>
      <c r="C26" s="73"/>
      <c r="D26" s="71"/>
      <c r="E26" s="71"/>
      <c r="F26" s="71"/>
      <c r="G26" s="71"/>
      <c r="H26" s="71"/>
      <c r="I26" s="71"/>
      <c r="J26" s="71"/>
      <c r="K26" s="71"/>
      <c r="L26" s="71"/>
      <c r="M26" s="71"/>
      <c r="N26" s="72"/>
    </row>
    <row r="27" spans="1:14">
      <c r="B27" s="62" t="s">
        <v>34</v>
      </c>
      <c r="C27" s="63"/>
      <c r="D27" s="71"/>
      <c r="E27" s="71"/>
      <c r="F27" s="71"/>
      <c r="G27" s="71"/>
      <c r="H27" s="71"/>
      <c r="I27" s="69"/>
      <c r="J27" s="69"/>
      <c r="K27" s="69"/>
      <c r="L27" s="69"/>
      <c r="M27" s="69"/>
      <c r="N27" s="70"/>
    </row>
    <row r="28" spans="1:14" ht="15.75" thickBot="1">
      <c r="B28" s="55"/>
      <c r="C28" s="61"/>
      <c r="D28" s="61"/>
      <c r="E28" s="61"/>
      <c r="F28" s="61"/>
      <c r="G28" s="61"/>
      <c r="H28" s="61"/>
      <c r="I28" s="61"/>
      <c r="J28" s="61"/>
      <c r="K28" s="61"/>
      <c r="L28" s="74"/>
      <c r="M28" s="61"/>
      <c r="N28" s="56"/>
    </row>
    <row r="29" spans="1:14" ht="16.5" thickBot="1">
      <c r="B29" s="767" t="s">
        <v>35</v>
      </c>
      <c r="C29" s="768"/>
      <c r="D29" s="768"/>
      <c r="E29" s="768"/>
      <c r="F29" s="768"/>
      <c r="G29" s="768"/>
      <c r="H29" s="768"/>
      <c r="I29" s="768"/>
      <c r="J29" s="768"/>
      <c r="K29" s="768"/>
      <c r="L29" s="768"/>
      <c r="M29" s="768"/>
      <c r="N29" s="769"/>
    </row>
    <row r="30" spans="1:14" ht="17.25" customHeight="1">
      <c r="B30" s="75" t="s">
        <v>36</v>
      </c>
      <c r="C30" s="632" t="s">
        <v>7</v>
      </c>
      <c r="D30" s="633"/>
      <c r="E30" s="633"/>
      <c r="F30" s="633"/>
      <c r="G30" s="633"/>
      <c r="H30" s="633"/>
      <c r="I30" s="633"/>
      <c r="J30" s="76"/>
      <c r="K30" s="77"/>
      <c r="L30" s="634" t="s">
        <v>8</v>
      </c>
      <c r="M30" s="635"/>
      <c r="N30" s="75" t="s">
        <v>9</v>
      </c>
    </row>
    <row r="31" spans="1:14" ht="16.5" thickBot="1">
      <c r="A31" s="19" t="s">
        <v>37</v>
      </c>
      <c r="B31" s="78">
        <v>683</v>
      </c>
      <c r="C31" s="770" t="s">
        <v>266</v>
      </c>
      <c r="D31" s="771"/>
      <c r="E31" s="771"/>
      <c r="F31" s="771"/>
      <c r="G31" s="771"/>
      <c r="H31" s="771"/>
      <c r="I31" s="771"/>
      <c r="J31" s="771"/>
      <c r="K31" s="772"/>
      <c r="L31" s="79" t="s">
        <v>40</v>
      </c>
      <c r="M31" s="80"/>
      <c r="N31" s="81"/>
    </row>
    <row r="32" spans="1:14" ht="6"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88"/>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94" t="s">
        <v>206</v>
      </c>
      <c r="B36" s="621" t="str">
        <f>VLOOKUP(A36,[54]EQUIPOS!A6:D154,3,FALSE)</f>
        <v xml:space="preserve">Retroexcavadora E-200 sobre orugas trabajo en rio
</v>
      </c>
      <c r="C36" s="622"/>
      <c r="D36" s="622"/>
      <c r="E36" s="622"/>
      <c r="F36" s="622"/>
      <c r="G36" s="622"/>
      <c r="H36" s="623"/>
      <c r="I36" s="95"/>
      <c r="J36" s="96"/>
      <c r="K36" s="97">
        <f>VLOOKUP(A36,[54]EQUIPOS!A6:D163,4,FALSE)</f>
        <v>120000</v>
      </c>
      <c r="L36" s="98"/>
      <c r="M36" s="99">
        <v>5</v>
      </c>
      <c r="N36" s="100">
        <f t="shared" ref="N36:N37" si="0">K36/M36</f>
        <v>24000</v>
      </c>
    </row>
    <row r="37" spans="1:14">
      <c r="A37" s="94" t="s">
        <v>148</v>
      </c>
      <c r="B37" s="621" t="str">
        <f>VLOOKUP(A37,[54]EQUIPOS!A7:D155,3,FALSE)</f>
        <v>Camabaja</v>
      </c>
      <c r="C37" s="622"/>
      <c r="D37" s="622"/>
      <c r="E37" s="622"/>
      <c r="F37" s="622"/>
      <c r="G37" s="622"/>
      <c r="H37" s="623"/>
      <c r="I37" s="101"/>
      <c r="J37" s="102"/>
      <c r="K37" s="97">
        <f>VLOOKUP(A37,[54]EQUIPOS!A7:D164,4,FALSE)</f>
        <v>140000</v>
      </c>
      <c r="L37" s="103"/>
      <c r="M37" s="99">
        <v>30</v>
      </c>
      <c r="N37" s="100">
        <f t="shared" si="0"/>
        <v>4666.666666666667</v>
      </c>
    </row>
    <row r="38" spans="1:14">
      <c r="A38" s="94"/>
      <c r="B38" s="621"/>
      <c r="C38" s="622"/>
      <c r="D38" s="622"/>
      <c r="E38" s="622"/>
      <c r="F38" s="622"/>
      <c r="G38" s="622"/>
      <c r="H38" s="623"/>
      <c r="I38" s="104"/>
      <c r="J38" s="105"/>
      <c r="K38" s="97"/>
      <c r="L38" s="106"/>
      <c r="M38" s="107"/>
      <c r="N38" s="100"/>
    </row>
    <row r="39" spans="1:14">
      <c r="B39" s="621"/>
      <c r="C39" s="622"/>
      <c r="D39" s="622"/>
      <c r="E39" s="622"/>
      <c r="F39" s="622"/>
      <c r="G39" s="622"/>
      <c r="H39" s="623"/>
      <c r="I39" s="108"/>
      <c r="J39" s="109"/>
      <c r="K39" s="97"/>
      <c r="L39" s="110"/>
      <c r="M39" s="99"/>
      <c r="N39" s="100"/>
    </row>
    <row r="40" spans="1:14">
      <c r="B40" s="111"/>
      <c r="C40" s="112"/>
      <c r="D40" s="112"/>
      <c r="E40" s="112"/>
      <c r="F40" s="113"/>
      <c r="G40" s="113"/>
      <c r="H40" s="114"/>
      <c r="I40" s="108"/>
      <c r="J40" s="109"/>
      <c r="K40" s="97"/>
      <c r="L40" s="110"/>
      <c r="M40" s="115"/>
      <c r="N40" s="116"/>
    </row>
    <row r="41" spans="1:14">
      <c r="B41" s="751" t="s">
        <v>48</v>
      </c>
      <c r="C41" s="652"/>
      <c r="D41" s="652"/>
      <c r="E41" s="117"/>
      <c r="F41" s="118"/>
      <c r="G41" s="118"/>
      <c r="H41" s="119"/>
      <c r="I41" s="108"/>
      <c r="J41" s="109"/>
      <c r="K41" s="120"/>
      <c r="L41" s="110"/>
      <c r="M41" s="121">
        <v>0.05</v>
      </c>
      <c r="N41" s="4">
        <f>N75*M41</f>
        <v>1062.4563964361344</v>
      </c>
    </row>
    <row r="42" spans="1:14" ht="15.75" thickBot="1">
      <c r="B42" s="621"/>
      <c r="C42" s="622"/>
      <c r="D42" s="622"/>
      <c r="E42" s="622"/>
      <c r="F42" s="622"/>
      <c r="G42" s="622"/>
      <c r="H42" s="623"/>
      <c r="I42" s="653"/>
      <c r="J42" s="654"/>
      <c r="K42" s="122"/>
      <c r="L42" s="655"/>
      <c r="M42" s="656"/>
      <c r="N42" s="123"/>
    </row>
    <row r="43" spans="1:14" ht="15.75" thickBot="1">
      <c r="B43" s="725" t="s">
        <v>49</v>
      </c>
      <c r="C43" s="726"/>
      <c r="D43" s="726"/>
      <c r="E43" s="726"/>
      <c r="F43" s="726"/>
      <c r="G43" s="726"/>
      <c r="H43" s="726"/>
      <c r="I43" s="726"/>
      <c r="J43" s="726"/>
      <c r="K43" s="726"/>
      <c r="L43" s="726"/>
      <c r="M43" s="727"/>
      <c r="N43" s="124">
        <f>SUM(N36:N42)</f>
        <v>29729.123063102801</v>
      </c>
    </row>
    <row r="44" spans="1:14">
      <c r="B44" s="125"/>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132" t="s">
        <v>8</v>
      </c>
      <c r="K47" s="133" t="s">
        <v>9</v>
      </c>
      <c r="L47" s="645" t="s">
        <v>51</v>
      </c>
      <c r="M47" s="644"/>
      <c r="N47" s="134" t="s">
        <v>45</v>
      </c>
    </row>
    <row r="48" spans="1:14">
      <c r="A48" s="135"/>
      <c r="B48" s="136" t="s">
        <v>267</v>
      </c>
      <c r="C48" s="137"/>
      <c r="D48" s="137"/>
      <c r="E48" s="137"/>
      <c r="F48" s="137"/>
      <c r="G48" s="137"/>
      <c r="H48" s="137"/>
      <c r="I48" s="96"/>
      <c r="J48" s="211" t="s">
        <v>40</v>
      </c>
      <c r="K48" s="139">
        <v>1.05</v>
      </c>
      <c r="L48" s="95"/>
      <c r="M48" s="140">
        <v>15000</v>
      </c>
      <c r="N48" s="100">
        <f>K48*M48</f>
        <v>15750</v>
      </c>
    </row>
    <row r="49" spans="1:14">
      <c r="A49" s="135"/>
      <c r="B49" s="136" t="s">
        <v>208</v>
      </c>
      <c r="C49" s="141"/>
      <c r="D49" s="141"/>
      <c r="E49" s="141"/>
      <c r="F49" s="141"/>
      <c r="G49" s="141"/>
      <c r="H49" s="141"/>
      <c r="I49" s="141"/>
      <c r="J49" s="138"/>
      <c r="K49" s="143"/>
      <c r="L49" s="101"/>
      <c r="M49" s="140">
        <v>350</v>
      </c>
      <c r="N49" s="100">
        <f>+M49</f>
        <v>350</v>
      </c>
    </row>
    <row r="50" spans="1:14">
      <c r="A50" s="135"/>
      <c r="B50" s="136"/>
      <c r="C50" s="141"/>
      <c r="D50" s="141"/>
      <c r="E50" s="141"/>
      <c r="F50" s="141"/>
      <c r="G50" s="141"/>
      <c r="H50" s="141"/>
      <c r="I50" s="141"/>
      <c r="J50" s="138"/>
      <c r="K50" s="143"/>
      <c r="L50" s="101"/>
      <c r="M50" s="140"/>
      <c r="N50" s="100"/>
    </row>
    <row r="51" spans="1:14">
      <c r="A51" s="135"/>
      <c r="B51" s="136"/>
      <c r="C51" s="141"/>
      <c r="D51" s="141"/>
      <c r="E51" s="141"/>
      <c r="F51" s="141"/>
      <c r="G51" s="141"/>
      <c r="H51" s="141"/>
      <c r="I51" s="141"/>
      <c r="J51" s="138"/>
      <c r="K51" s="143"/>
      <c r="L51" s="101"/>
      <c r="M51" s="140"/>
      <c r="N51" s="100"/>
    </row>
    <row r="52" spans="1:14" ht="15.75" thickBot="1">
      <c r="B52" s="136"/>
      <c r="C52" s="144"/>
      <c r="D52" s="144"/>
      <c r="E52" s="144"/>
      <c r="F52" s="144"/>
      <c r="G52" s="144"/>
      <c r="H52" s="144"/>
      <c r="I52" s="144"/>
      <c r="J52" s="145"/>
      <c r="K52" s="146"/>
      <c r="L52" s="147"/>
      <c r="M52" s="140"/>
      <c r="N52" s="100"/>
    </row>
    <row r="53" spans="1:14" ht="15.75" thickBot="1">
      <c r="B53" s="725" t="s">
        <v>49</v>
      </c>
      <c r="C53" s="726"/>
      <c r="D53" s="726"/>
      <c r="E53" s="726"/>
      <c r="F53" s="726"/>
      <c r="G53" s="726"/>
      <c r="H53" s="726"/>
      <c r="I53" s="726"/>
      <c r="J53" s="726"/>
      <c r="K53" s="726"/>
      <c r="L53" s="726"/>
      <c r="M53" s="727"/>
      <c r="N53" s="124">
        <f>SUM(N48:N52)</f>
        <v>16100</v>
      </c>
    </row>
    <row r="54" spans="1:14">
      <c r="B54" s="148"/>
      <c r="C54" s="126"/>
      <c r="D54" s="126"/>
      <c r="E54" s="126"/>
      <c r="F54" s="126"/>
      <c r="G54" s="126"/>
      <c r="H54" s="126"/>
      <c r="I54" s="126"/>
      <c r="J54" s="126"/>
      <c r="K54" s="126"/>
      <c r="L54" s="126"/>
      <c r="M54" s="126"/>
      <c r="N54" s="127"/>
    </row>
    <row r="55" spans="1:14">
      <c r="B55" s="128" t="s">
        <v>56</v>
      </c>
      <c r="C55" s="129"/>
      <c r="D55" s="129"/>
      <c r="E55" s="129"/>
      <c r="F55" s="129"/>
      <c r="G55" s="129"/>
      <c r="H55" s="129"/>
      <c r="I55" s="129"/>
      <c r="J55" s="129"/>
      <c r="K55" s="129"/>
      <c r="L55" s="129"/>
      <c r="M55" s="129"/>
      <c r="N55" s="130"/>
    </row>
    <row r="56" spans="1:14" ht="15.75" thickBot="1">
      <c r="B56" s="149"/>
      <c r="C56" s="89"/>
      <c r="D56" s="89"/>
      <c r="E56" s="89"/>
      <c r="F56" s="89"/>
      <c r="G56" s="89"/>
      <c r="H56" s="89"/>
      <c r="I56" s="89"/>
      <c r="J56" s="89"/>
      <c r="K56" s="89"/>
      <c r="L56" s="89"/>
      <c r="M56" s="89"/>
      <c r="N56" s="91"/>
    </row>
    <row r="57" spans="1:14" ht="25.5">
      <c r="B57" s="150" t="s">
        <v>57</v>
      </c>
      <c r="C57" s="151"/>
      <c r="D57" s="151"/>
      <c r="E57" s="151"/>
      <c r="F57" s="151"/>
      <c r="G57" s="151"/>
      <c r="H57" s="152" t="s">
        <v>8</v>
      </c>
      <c r="I57" s="153" t="s">
        <v>58</v>
      </c>
      <c r="J57" s="154" t="s">
        <v>59</v>
      </c>
      <c r="K57" s="152" t="s">
        <v>60</v>
      </c>
      <c r="L57" s="666" t="s">
        <v>61</v>
      </c>
      <c r="M57" s="667"/>
      <c r="N57" s="155" t="s">
        <v>45</v>
      </c>
    </row>
    <row r="58" spans="1:14">
      <c r="B58" s="5"/>
      <c r="C58" s="156"/>
      <c r="D58" s="156"/>
      <c r="E58" s="156"/>
      <c r="F58" s="156"/>
      <c r="G58" s="156"/>
      <c r="H58" s="157"/>
      <c r="I58" s="120"/>
      <c r="J58" s="158"/>
      <c r="K58" s="120"/>
      <c r="L58" s="741"/>
      <c r="M58" s="742"/>
      <c r="N58" s="159">
        <f>K58*L58</f>
        <v>0</v>
      </c>
    </row>
    <row r="59" spans="1:14">
      <c r="B59" s="5"/>
      <c r="C59" s="160"/>
      <c r="D59" s="160"/>
      <c r="E59" s="160"/>
      <c r="F59" s="160"/>
      <c r="G59" s="160"/>
      <c r="H59" s="157"/>
      <c r="I59" s="120"/>
      <c r="J59" s="158"/>
      <c r="K59" s="120"/>
      <c r="L59" s="741"/>
      <c r="M59" s="742"/>
      <c r="N59" s="159"/>
    </row>
    <row r="60" spans="1:14">
      <c r="B60" s="5"/>
      <c r="C60" s="160"/>
      <c r="D60" s="160"/>
      <c r="E60" s="160"/>
      <c r="F60" s="160"/>
      <c r="G60" s="160"/>
      <c r="H60" s="157"/>
      <c r="I60" s="120"/>
      <c r="J60" s="158"/>
      <c r="K60" s="120"/>
      <c r="L60" s="741"/>
      <c r="M60" s="742"/>
      <c r="N60" s="159"/>
    </row>
    <row r="61" spans="1:14">
      <c r="B61" s="5"/>
      <c r="C61" s="160"/>
      <c r="D61" s="160"/>
      <c r="E61" s="160"/>
      <c r="F61" s="160"/>
      <c r="G61" s="160"/>
      <c r="H61" s="157"/>
      <c r="I61" s="120"/>
      <c r="J61" s="158"/>
      <c r="K61" s="120"/>
      <c r="L61" s="741"/>
      <c r="M61" s="742"/>
      <c r="N61" s="159"/>
    </row>
    <row r="62" spans="1:14">
      <c r="B62" s="5"/>
      <c r="C62" s="160"/>
      <c r="D62" s="160"/>
      <c r="E62" s="160"/>
      <c r="F62" s="160"/>
      <c r="G62" s="160"/>
      <c r="H62" s="161"/>
      <c r="I62" s="120"/>
      <c r="J62" s="120"/>
      <c r="K62" s="120"/>
      <c r="L62" s="162"/>
      <c r="M62" s="163"/>
      <c r="N62" s="164"/>
    </row>
    <row r="63" spans="1:14" ht="15.75" thickBot="1">
      <c r="B63" s="165"/>
      <c r="C63" s="144"/>
      <c r="D63" s="144"/>
      <c r="E63" s="144"/>
      <c r="F63" s="144"/>
      <c r="G63" s="144"/>
      <c r="H63" s="166"/>
      <c r="I63" s="167"/>
      <c r="J63" s="167"/>
      <c r="K63" s="167"/>
      <c r="L63" s="743"/>
      <c r="M63" s="744"/>
      <c r="N63" s="167"/>
    </row>
    <row r="64" spans="1:14" ht="15.75" thickBot="1">
      <c r="B64" s="734" t="s">
        <v>49</v>
      </c>
      <c r="C64" s="735"/>
      <c r="D64" s="735"/>
      <c r="E64" s="735"/>
      <c r="F64" s="735"/>
      <c r="G64" s="735"/>
      <c r="H64" s="735"/>
      <c r="I64" s="735"/>
      <c r="J64" s="735"/>
      <c r="K64" s="735"/>
      <c r="L64" s="735"/>
      <c r="M64" s="736"/>
      <c r="N64" s="168">
        <f>N58+N59+N60+N61+N62</f>
        <v>0</v>
      </c>
    </row>
    <row r="65" spans="1:15">
      <c r="B65" s="148"/>
      <c r="C65" s="126"/>
      <c r="D65" s="126"/>
      <c r="E65" s="126"/>
      <c r="F65" s="126"/>
      <c r="G65" s="126"/>
      <c r="H65" s="126"/>
      <c r="I65" s="126"/>
      <c r="J65" s="126"/>
      <c r="K65" s="126"/>
      <c r="L65" s="126"/>
      <c r="M65" s="126"/>
      <c r="N65" s="127"/>
    </row>
    <row r="66" spans="1:15">
      <c r="B66" s="128" t="s">
        <v>64</v>
      </c>
      <c r="C66" s="129"/>
      <c r="D66" s="129"/>
      <c r="E66" s="129"/>
      <c r="F66" s="129"/>
      <c r="G66" s="129"/>
      <c r="H66" s="129"/>
      <c r="I66" s="129"/>
      <c r="J66" s="129"/>
      <c r="K66" s="129"/>
      <c r="L66" s="129"/>
      <c r="M66" s="129"/>
      <c r="N66" s="130"/>
    </row>
    <row r="67" spans="1:15" ht="15.75" thickBot="1">
      <c r="B67" s="149"/>
      <c r="C67" s="89"/>
      <c r="D67" s="89"/>
      <c r="E67" s="89"/>
      <c r="F67" s="89"/>
      <c r="G67" s="89"/>
      <c r="H67" s="89"/>
      <c r="I67" s="89"/>
      <c r="J67" s="89"/>
      <c r="K67" s="89"/>
      <c r="L67" s="89"/>
      <c r="M67" s="89"/>
      <c r="N67" s="91"/>
    </row>
    <row r="68" spans="1:15" ht="25.5">
      <c r="B68" s="673" t="s">
        <v>65</v>
      </c>
      <c r="C68" s="674"/>
      <c r="D68" s="674"/>
      <c r="E68" s="674"/>
      <c r="F68" s="674"/>
      <c r="G68" s="674"/>
      <c r="H68" s="674"/>
      <c r="I68" s="152" t="s">
        <v>66</v>
      </c>
      <c r="J68" s="154" t="s">
        <v>67</v>
      </c>
      <c r="K68" s="153" t="s">
        <v>68</v>
      </c>
      <c r="L68" s="675" t="s">
        <v>44</v>
      </c>
      <c r="M68" s="710"/>
      <c r="N68" s="169" t="s">
        <v>45</v>
      </c>
    </row>
    <row r="69" spans="1:15">
      <c r="A69" s="170" t="s">
        <v>149</v>
      </c>
      <c r="B69" s="171" t="str">
        <f>VLOOKUP(A69,'[54]MANO DE OBRA'!A8:D68,3,FALSE)</f>
        <v>Obrero (4)</v>
      </c>
      <c r="C69" s="160"/>
      <c r="D69" s="160"/>
      <c r="E69" s="160"/>
      <c r="F69" s="160"/>
      <c r="G69" s="160"/>
      <c r="H69" s="160"/>
      <c r="I69" s="172">
        <f>K69/J69*100</f>
        <v>61567.097609448647</v>
      </c>
      <c r="J69" s="6">
        <v>185</v>
      </c>
      <c r="K69" s="173">
        <f>VLOOKUP(A69,'[54]MANO DE OBRA'!A8:D99,4,FALSE)</f>
        <v>113899.13057748</v>
      </c>
      <c r="L69" s="174"/>
      <c r="M69" s="175">
        <v>10</v>
      </c>
      <c r="N69" s="7">
        <f>K69/M69</f>
        <v>11389.913057747999</v>
      </c>
      <c r="O69" s="176"/>
    </row>
    <row r="70" spans="1:15">
      <c r="A70" s="170" t="s">
        <v>70</v>
      </c>
      <c r="B70" s="171" t="str">
        <f>VLOOKUP(A70,'[54]MANO DE OBRA'!A9:D69,3,FALSE)</f>
        <v>Oficial (2)</v>
      </c>
      <c r="C70" s="160"/>
      <c r="D70" s="160"/>
      <c r="E70" s="160"/>
      <c r="F70" s="160"/>
      <c r="G70" s="160"/>
      <c r="H70" s="160"/>
      <c r="I70" s="172">
        <f>K70/J70*100</f>
        <v>53293.053356619916</v>
      </c>
      <c r="J70" s="6">
        <v>185</v>
      </c>
      <c r="K70" s="173">
        <f>VLOOKUP(A70,'[54]MANO DE OBRA'!A9:D100,4,FALSE)</f>
        <v>98592.148709746849</v>
      </c>
      <c r="L70" s="174"/>
      <c r="M70" s="175">
        <v>10</v>
      </c>
      <c r="N70" s="7">
        <f>K70/M70</f>
        <v>9859.2148709746853</v>
      </c>
    </row>
    <row r="71" spans="1:15">
      <c r="B71" s="171"/>
      <c r="C71" s="160"/>
      <c r="D71" s="160"/>
      <c r="E71" s="160"/>
      <c r="F71" s="160"/>
      <c r="G71" s="160"/>
      <c r="H71" s="160"/>
      <c r="I71" s="172"/>
      <c r="J71" s="6"/>
      <c r="K71" s="173"/>
      <c r="L71" s="174"/>
      <c r="M71" s="177"/>
      <c r="N71" s="7"/>
    </row>
    <row r="72" spans="1:15">
      <c r="B72" s="171"/>
      <c r="C72" s="160"/>
      <c r="D72" s="160"/>
      <c r="E72" s="160"/>
      <c r="F72" s="160"/>
      <c r="G72" s="160"/>
      <c r="H72" s="160"/>
      <c r="I72" s="120"/>
      <c r="J72" s="8"/>
      <c r="K72" s="9"/>
      <c r="L72" s="178"/>
      <c r="M72" s="179"/>
      <c r="N72" s="10"/>
    </row>
    <row r="73" spans="1:15">
      <c r="B73" s="171"/>
      <c r="C73" s="160"/>
      <c r="D73" s="160"/>
      <c r="E73" s="160"/>
      <c r="F73" s="160"/>
      <c r="G73" s="160"/>
      <c r="H73" s="160"/>
      <c r="I73" s="120"/>
      <c r="J73" s="8"/>
      <c r="K73" s="9"/>
      <c r="L73" s="178"/>
      <c r="M73" s="179"/>
      <c r="N73" s="10"/>
    </row>
    <row r="74" spans="1:15" ht="15.75" thickBot="1">
      <c r="B74" s="677"/>
      <c r="C74" s="678"/>
      <c r="D74" s="678"/>
      <c r="E74" s="678"/>
      <c r="F74" s="678"/>
      <c r="G74" s="678"/>
      <c r="H74" s="678"/>
      <c r="I74" s="167"/>
      <c r="J74" s="167"/>
      <c r="K74" s="167"/>
      <c r="L74" s="803"/>
      <c r="M74" s="804"/>
      <c r="N74" s="167"/>
    </row>
    <row r="75" spans="1:15" ht="15.75" thickBot="1">
      <c r="B75" s="725" t="s">
        <v>49</v>
      </c>
      <c r="C75" s="726"/>
      <c r="D75" s="726"/>
      <c r="E75" s="726"/>
      <c r="F75" s="726"/>
      <c r="G75" s="726"/>
      <c r="H75" s="726"/>
      <c r="I75" s="735"/>
      <c r="J75" s="735"/>
      <c r="K75" s="735"/>
      <c r="L75" s="735"/>
      <c r="M75" s="736"/>
      <c r="N75" s="11">
        <f>SUM(N69:N74)</f>
        <v>21249.127928722686</v>
      </c>
    </row>
    <row r="76" spans="1:15" ht="15.75" thickBot="1">
      <c r="B76" s="148"/>
      <c r="C76" s="126"/>
      <c r="D76" s="126"/>
      <c r="E76" s="126"/>
      <c r="F76" s="126"/>
      <c r="G76" s="126"/>
      <c r="H76" s="126"/>
      <c r="I76" s="126"/>
      <c r="J76" s="126"/>
      <c r="K76" s="126"/>
      <c r="L76" s="126"/>
      <c r="M76" s="126"/>
      <c r="N76" s="127"/>
    </row>
    <row r="77" spans="1:15" ht="15.75" thickBot="1">
      <c r="B77" s="657" t="s">
        <v>71</v>
      </c>
      <c r="C77" s="658"/>
      <c r="D77" s="658"/>
      <c r="E77" s="658"/>
      <c r="F77" s="658"/>
      <c r="G77" s="658"/>
      <c r="H77" s="658"/>
      <c r="I77" s="658"/>
      <c r="J77" s="658"/>
      <c r="K77" s="658"/>
      <c r="L77" s="658"/>
      <c r="M77" s="659"/>
      <c r="N77" s="180">
        <f>N43+N53+N64+N75</f>
        <v>67078.25099182548</v>
      </c>
    </row>
    <row r="78" spans="1:15">
      <c r="B78" s="148"/>
      <c r="C78" s="126"/>
      <c r="D78" s="126"/>
      <c r="E78" s="126"/>
      <c r="F78" s="126"/>
      <c r="G78" s="126"/>
      <c r="H78" s="126"/>
      <c r="I78" s="126"/>
      <c r="J78" s="126"/>
      <c r="K78" s="126"/>
      <c r="L78" s="126"/>
      <c r="M78" s="126"/>
      <c r="N78" s="127"/>
    </row>
    <row r="79" spans="1:15">
      <c r="B79" s="128" t="s">
        <v>72</v>
      </c>
      <c r="C79" s="129"/>
      <c r="D79" s="129"/>
      <c r="E79" s="129"/>
      <c r="F79" s="129"/>
      <c r="G79" s="129"/>
      <c r="H79" s="129"/>
      <c r="I79" s="129"/>
      <c r="J79" s="129"/>
      <c r="K79" s="129"/>
      <c r="L79" s="129"/>
      <c r="M79" s="129"/>
      <c r="N79" s="130"/>
    </row>
    <row r="80" spans="1:15" ht="15.75" thickBot="1">
      <c r="B80" s="149"/>
      <c r="C80" s="89"/>
      <c r="D80" s="89"/>
      <c r="E80" s="89"/>
      <c r="F80" s="89"/>
      <c r="G80" s="89"/>
      <c r="H80" s="89"/>
      <c r="I80" s="89"/>
      <c r="J80" s="89"/>
      <c r="K80" s="89"/>
      <c r="L80" s="89"/>
      <c r="M80" s="89"/>
      <c r="N80" s="91"/>
    </row>
    <row r="81" spans="1:14">
      <c r="B81" s="717" t="s">
        <v>73</v>
      </c>
      <c r="C81" s="718"/>
      <c r="D81" s="718"/>
      <c r="E81" s="718"/>
      <c r="F81" s="718"/>
      <c r="G81" s="718"/>
      <c r="H81" s="718"/>
      <c r="I81" s="181"/>
      <c r="J81" s="182"/>
      <c r="K81" s="183" t="s">
        <v>74</v>
      </c>
      <c r="L81" s="719" t="s">
        <v>75</v>
      </c>
      <c r="M81" s="720"/>
      <c r="N81" s="184"/>
    </row>
    <row r="82" spans="1:14">
      <c r="B82" s="686" t="s">
        <v>76</v>
      </c>
      <c r="C82" s="687"/>
      <c r="D82" s="687"/>
      <c r="E82" s="687"/>
      <c r="F82" s="687"/>
      <c r="G82" s="687"/>
      <c r="H82" s="687"/>
      <c r="I82" s="185"/>
      <c r="J82" s="186"/>
      <c r="K82" s="12">
        <v>0.2</v>
      </c>
      <c r="L82" s="721">
        <f>N77*K82</f>
        <v>13415.650198365096</v>
      </c>
      <c r="M82" s="722"/>
      <c r="N82" s="187"/>
    </row>
    <row r="83" spans="1:14">
      <c r="B83" s="188" t="s">
        <v>77</v>
      </c>
      <c r="C83" s="189"/>
      <c r="D83" s="189"/>
      <c r="E83" s="189"/>
      <c r="F83" s="189"/>
      <c r="G83" s="189"/>
      <c r="H83" s="189"/>
      <c r="I83" s="185"/>
      <c r="J83" s="186"/>
      <c r="K83" s="12">
        <v>0.05</v>
      </c>
      <c r="L83" s="721">
        <f>N77*K83</f>
        <v>3353.912549591274</v>
      </c>
      <c r="M83" s="722"/>
      <c r="N83" s="187"/>
    </row>
    <row r="84" spans="1:14" ht="15.75" thickBot="1">
      <c r="B84" s="190" t="s">
        <v>78</v>
      </c>
      <c r="C84" s="191"/>
      <c r="D84" s="191"/>
      <c r="E84" s="191"/>
      <c r="F84" s="191"/>
      <c r="G84" s="191"/>
      <c r="H84" s="191"/>
      <c r="I84" s="192"/>
      <c r="J84" s="193"/>
      <c r="K84" s="13">
        <v>0.05</v>
      </c>
      <c r="L84" s="723">
        <f>N77*K84</f>
        <v>3353.912549591274</v>
      </c>
      <c r="M84" s="724"/>
      <c r="N84" s="187"/>
    </row>
    <row r="85" spans="1:14" ht="15.75" thickBot="1">
      <c r="B85" s="725" t="s">
        <v>49</v>
      </c>
      <c r="C85" s="726"/>
      <c r="D85" s="726"/>
      <c r="E85" s="726"/>
      <c r="F85" s="726"/>
      <c r="G85" s="726"/>
      <c r="H85" s="726"/>
      <c r="I85" s="726"/>
      <c r="J85" s="726"/>
      <c r="K85" s="726"/>
      <c r="L85" s="726"/>
      <c r="M85" s="727"/>
      <c r="N85" s="194">
        <f>L82+L83+L84</f>
        <v>20123.475297547644</v>
      </c>
    </row>
    <row r="86" spans="1:14" ht="15.75" thickBot="1">
      <c r="B86" s="148"/>
      <c r="C86" s="126"/>
      <c r="D86" s="126"/>
      <c r="E86" s="126"/>
      <c r="F86" s="126"/>
      <c r="G86" s="126"/>
      <c r="H86" s="126"/>
      <c r="I86" s="126"/>
      <c r="J86" s="126"/>
      <c r="K86" s="126"/>
      <c r="L86" s="126"/>
      <c r="M86" s="126"/>
      <c r="N86" s="127"/>
    </row>
    <row r="87" spans="1:14" ht="15.75" thickBot="1">
      <c r="A87" s="19" t="s">
        <v>79</v>
      </c>
      <c r="B87" s="657" t="s">
        <v>80</v>
      </c>
      <c r="C87" s="658"/>
      <c r="D87" s="658"/>
      <c r="E87" s="658"/>
      <c r="F87" s="658"/>
      <c r="G87" s="658"/>
      <c r="H87" s="658"/>
      <c r="I87" s="658"/>
      <c r="J87" s="658"/>
      <c r="K87" s="658"/>
      <c r="L87" s="658"/>
      <c r="M87" s="659"/>
      <c r="N87" s="195">
        <f>ROUND(N77+N85,0)</f>
        <v>87202</v>
      </c>
    </row>
    <row r="88" spans="1:14">
      <c r="B88" s="51"/>
      <c r="C88" s="52"/>
      <c r="D88" s="52"/>
      <c r="E88" s="52"/>
      <c r="F88" s="52"/>
      <c r="G88" s="52"/>
      <c r="H88" s="52"/>
      <c r="I88" s="52"/>
      <c r="J88" s="52"/>
      <c r="K88" s="52"/>
      <c r="L88" s="52"/>
      <c r="M88" s="52"/>
      <c r="N88" s="54"/>
    </row>
    <row r="89" spans="1:14">
      <c r="B89" s="55"/>
      <c r="C89" s="53"/>
      <c r="D89" s="53"/>
      <c r="E89" s="53"/>
      <c r="F89" s="53"/>
      <c r="G89" s="53"/>
      <c r="H89" s="53"/>
      <c r="I89" s="53"/>
      <c r="J89" s="53"/>
      <c r="K89" s="53"/>
      <c r="L89" s="53"/>
      <c r="M89" s="53"/>
      <c r="N89" s="56"/>
    </row>
    <row r="90" spans="1:14">
      <c r="B90" s="55"/>
      <c r="C90" s="53"/>
      <c r="D90" s="53"/>
      <c r="E90" s="53"/>
      <c r="F90" s="53"/>
      <c r="G90" s="53"/>
      <c r="H90" s="53"/>
      <c r="I90" s="53"/>
      <c r="J90" s="53"/>
      <c r="K90" s="53"/>
      <c r="L90" s="53"/>
      <c r="M90" s="53"/>
      <c r="N90" s="56"/>
    </row>
    <row r="91" spans="1:14">
      <c r="B91" s="55"/>
      <c r="C91" s="53"/>
      <c r="D91" s="53"/>
      <c r="E91" s="53"/>
      <c r="F91" s="53"/>
      <c r="G91" s="196" t="s">
        <v>81</v>
      </c>
      <c r="H91" s="196"/>
      <c r="I91" s="196"/>
      <c r="J91" s="196"/>
      <c r="K91" s="53"/>
      <c r="L91" s="53"/>
      <c r="M91" s="53"/>
      <c r="N91" s="56"/>
    </row>
    <row r="92" spans="1:14">
      <c r="B92" s="197"/>
      <c r="C92" s="198"/>
      <c r="D92" s="198"/>
      <c r="E92" s="198"/>
      <c r="F92" s="198"/>
      <c r="G92" s="53" t="s">
        <v>82</v>
      </c>
      <c r="H92" s="198"/>
      <c r="I92" s="198"/>
      <c r="J92" s="198"/>
      <c r="K92" s="198"/>
      <c r="L92" s="198"/>
      <c r="M92" s="198"/>
      <c r="N92" s="199"/>
    </row>
    <row r="93" spans="1:14">
      <c r="B93" s="197"/>
      <c r="C93" s="198"/>
      <c r="D93" s="198"/>
      <c r="E93" s="198"/>
      <c r="F93" s="198"/>
      <c r="G93" s="53" t="s">
        <v>83</v>
      </c>
      <c r="H93" s="53"/>
      <c r="I93" s="53"/>
      <c r="J93" s="198"/>
      <c r="K93" s="233"/>
      <c r="L93" s="198"/>
      <c r="M93" s="198"/>
      <c r="N93" s="199"/>
    </row>
    <row r="94" spans="1:14">
      <c r="B94" s="200"/>
      <c r="C94" s="71"/>
      <c r="D94" s="71"/>
      <c r="E94" s="71"/>
      <c r="F94" s="71"/>
      <c r="G94" s="53" t="s">
        <v>84</v>
      </c>
      <c r="H94" s="71"/>
      <c r="I94" s="71"/>
      <c r="J94" s="71"/>
      <c r="K94" s="71"/>
      <c r="L94" s="71"/>
      <c r="M94" s="71"/>
      <c r="N94" s="72"/>
    </row>
    <row r="95" spans="1:14">
      <c r="B95" s="55"/>
      <c r="C95" s="53"/>
      <c r="D95" s="53"/>
      <c r="E95" s="53"/>
      <c r="F95" s="53"/>
      <c r="G95" s="53" t="s">
        <v>85</v>
      </c>
      <c r="H95" s="53"/>
      <c r="I95" s="53"/>
      <c r="J95" s="53"/>
      <c r="K95" s="53"/>
      <c r="L95" s="53"/>
      <c r="M95" s="53"/>
      <c r="N95" s="56"/>
    </row>
    <row r="96" spans="1:14">
      <c r="B96" s="201" t="s">
        <v>86</v>
      </c>
      <c r="C96" s="202"/>
      <c r="D96" s="202"/>
      <c r="E96" s="202"/>
      <c r="F96" s="202"/>
      <c r="G96" s="202"/>
      <c r="H96" s="202"/>
      <c r="I96" s="202"/>
      <c r="J96" s="202"/>
      <c r="K96" s="202"/>
      <c r="L96" s="202"/>
      <c r="M96" s="202"/>
      <c r="N96" s="203"/>
    </row>
    <row r="97" spans="2:14">
      <c r="B97" s="728"/>
      <c r="C97" s="729"/>
      <c r="D97" s="729"/>
      <c r="E97" s="729"/>
      <c r="F97" s="729"/>
      <c r="G97" s="729"/>
      <c r="H97" s="729"/>
      <c r="I97" s="729"/>
      <c r="J97" s="729"/>
      <c r="K97" s="729"/>
      <c r="L97" s="729"/>
      <c r="M97" s="729"/>
      <c r="N97" s="730"/>
    </row>
    <row r="98" spans="2:14">
      <c r="B98" s="731"/>
      <c r="C98" s="732"/>
      <c r="D98" s="732"/>
      <c r="E98" s="732"/>
      <c r="F98" s="732"/>
      <c r="G98" s="732"/>
      <c r="H98" s="732"/>
      <c r="I98" s="732"/>
      <c r="J98" s="732"/>
      <c r="K98" s="732"/>
      <c r="L98" s="732"/>
      <c r="M98" s="732"/>
      <c r="N98" s="733"/>
    </row>
    <row r="99" spans="2:14">
      <c r="B99" s="200"/>
      <c r="C99" s="71"/>
      <c r="D99" s="71"/>
      <c r="E99" s="71"/>
      <c r="F99" s="71"/>
      <c r="G99" s="71"/>
      <c r="H99" s="71"/>
      <c r="I99" s="71"/>
      <c r="J99" s="71"/>
      <c r="K99" s="71"/>
      <c r="L99" s="71"/>
      <c r="M99" s="71"/>
      <c r="N99" s="72"/>
    </row>
    <row r="100" spans="2:14">
      <c r="B100" s="55"/>
      <c r="C100" s="53"/>
      <c r="D100" s="53"/>
      <c r="E100" s="53"/>
      <c r="F100" s="53"/>
      <c r="G100" s="53" t="s">
        <v>81</v>
      </c>
      <c r="H100" s="53"/>
      <c r="I100" s="53"/>
      <c r="J100" s="53"/>
      <c r="K100" s="53"/>
      <c r="L100" s="53"/>
      <c r="M100" s="53"/>
      <c r="N100" s="56"/>
    </row>
    <row r="101" spans="2:14">
      <c r="B101" s="55"/>
      <c r="C101" s="53"/>
      <c r="D101" s="53"/>
      <c r="E101" s="53"/>
      <c r="F101" s="53"/>
      <c r="G101" s="204" t="s">
        <v>82</v>
      </c>
      <c r="H101" s="204"/>
      <c r="I101" s="204"/>
      <c r="J101" s="204"/>
      <c r="K101" s="53"/>
      <c r="L101" s="53"/>
      <c r="M101" s="53"/>
      <c r="N101" s="56"/>
    </row>
    <row r="102" spans="2:14">
      <c r="B102" s="55"/>
      <c r="C102" s="53"/>
      <c r="D102" s="53"/>
      <c r="E102" s="53"/>
      <c r="F102" s="53"/>
      <c r="G102" s="205" t="s">
        <v>87</v>
      </c>
      <c r="H102" s="205"/>
      <c r="I102" s="205"/>
      <c r="J102" s="205"/>
      <c r="K102" s="53"/>
      <c r="L102" s="53"/>
      <c r="M102" s="53"/>
      <c r="N102" s="56"/>
    </row>
    <row r="103" spans="2:14">
      <c r="B103" s="206"/>
      <c r="C103" s="71"/>
      <c r="D103" s="71"/>
      <c r="E103" s="71"/>
      <c r="F103" s="71"/>
      <c r="G103" s="198" t="s">
        <v>84</v>
      </c>
      <c r="H103" s="53"/>
      <c r="I103" s="53"/>
      <c r="J103" s="53"/>
      <c r="K103" s="71"/>
      <c r="L103" s="71"/>
      <c r="M103" s="71"/>
      <c r="N103" s="72"/>
    </row>
    <row r="104" spans="2:14">
      <c r="B104" s="207" t="s">
        <v>88</v>
      </c>
      <c r="C104" s="208"/>
      <c r="D104" s="208"/>
      <c r="E104" s="53"/>
      <c r="F104" s="53"/>
      <c r="G104" s="53"/>
      <c r="H104" s="53"/>
      <c r="I104" s="53"/>
      <c r="J104" s="711"/>
      <c r="K104" s="711"/>
      <c r="L104" s="711"/>
      <c r="M104" s="711"/>
      <c r="N104" s="712"/>
    </row>
    <row r="105" spans="2:14">
      <c r="B105" s="207" t="s">
        <v>89</v>
      </c>
      <c r="C105" s="208"/>
      <c r="D105" s="208"/>
      <c r="E105" s="53"/>
      <c r="F105" s="53"/>
      <c r="G105" s="53"/>
      <c r="H105" s="53"/>
      <c r="I105" s="53"/>
      <c r="J105" s="711"/>
      <c r="K105" s="711"/>
      <c r="L105" s="711"/>
      <c r="M105" s="711"/>
      <c r="N105" s="712"/>
    </row>
    <row r="106" spans="2:14" ht="15.75" thickBot="1">
      <c r="B106" s="715"/>
      <c r="C106" s="716"/>
      <c r="D106" s="716"/>
      <c r="E106" s="209"/>
      <c r="F106" s="209"/>
      <c r="G106" s="209"/>
      <c r="H106" s="209"/>
      <c r="I106" s="209"/>
      <c r="J106" s="713"/>
      <c r="K106" s="713"/>
      <c r="L106" s="713"/>
      <c r="M106" s="713"/>
      <c r="N106" s="714"/>
    </row>
    <row r="107" spans="2:14">
      <c r="B107" s="53"/>
      <c r="C107" s="53"/>
      <c r="D107" s="53"/>
      <c r="E107" s="53"/>
      <c r="F107" s="53"/>
      <c r="G107" s="53"/>
      <c r="H107" s="53"/>
      <c r="I107" s="53"/>
      <c r="J107" s="53"/>
      <c r="K107" s="53"/>
      <c r="L107" s="53"/>
      <c r="M107" s="53"/>
      <c r="N107" s="53"/>
    </row>
  </sheetData>
  <mergeCells count="62">
    <mergeCell ref="J104:N106"/>
    <mergeCell ref="B106:D106"/>
    <mergeCell ref="B77:M77"/>
    <mergeCell ref="B81:H81"/>
    <mergeCell ref="L81:M81"/>
    <mergeCell ref="B82:H82"/>
    <mergeCell ref="L82:M82"/>
    <mergeCell ref="L83:M83"/>
    <mergeCell ref="L84:M84"/>
    <mergeCell ref="B85:M85"/>
    <mergeCell ref="B87:M87"/>
    <mergeCell ref="B97:N97"/>
    <mergeCell ref="B98:N98"/>
    <mergeCell ref="B75:M75"/>
    <mergeCell ref="L57:M57"/>
    <mergeCell ref="L58:M58"/>
    <mergeCell ref="L59:M59"/>
    <mergeCell ref="L60:M60"/>
    <mergeCell ref="L61:M61"/>
    <mergeCell ref="L63:M63"/>
    <mergeCell ref="B64:M64"/>
    <mergeCell ref="B68:H68"/>
    <mergeCell ref="L68:M68"/>
    <mergeCell ref="B74:H74"/>
    <mergeCell ref="L74:M74"/>
    <mergeCell ref="B53:M53"/>
    <mergeCell ref="B36:H36"/>
    <mergeCell ref="B37:H37"/>
    <mergeCell ref="B38:H38"/>
    <mergeCell ref="B39:H39"/>
    <mergeCell ref="B41:D41"/>
    <mergeCell ref="B42:H42"/>
    <mergeCell ref="I42:J42"/>
    <mergeCell ref="L42:M42"/>
    <mergeCell ref="B43:M43"/>
    <mergeCell ref="B47:I47"/>
    <mergeCell ref="L47:M47"/>
    <mergeCell ref="B35:H35"/>
    <mergeCell ref="I35:J35"/>
    <mergeCell ref="L35:M35"/>
    <mergeCell ref="K5:K7"/>
    <mergeCell ref="L5:L7"/>
    <mergeCell ref="M5:M7"/>
    <mergeCell ref="L12:N12"/>
    <mergeCell ref="B29:N29"/>
    <mergeCell ref="C30:I30"/>
    <mergeCell ref="L30:M30"/>
    <mergeCell ref="C31:K31"/>
    <mergeCell ref="N5:N7"/>
    <mergeCell ref="C7:J7"/>
    <mergeCell ref="D11:E11"/>
    <mergeCell ref="H11:I11"/>
    <mergeCell ref="B1:B7"/>
    <mergeCell ref="C5:J5"/>
    <mergeCell ref="C1:J1"/>
    <mergeCell ref="K1:K2"/>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9697"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08"/>
  <sheetViews>
    <sheetView topLeftCell="G70" zoomScale="75" zoomScaleNormal="75" workbookViewId="0">
      <selection activeCell="N88" sqref="N88"/>
    </sheetView>
  </sheetViews>
  <sheetFormatPr baseColWidth="10" defaultRowHeight="15"/>
  <cols>
    <col min="1" max="1" width="10.42578125" style="19" bestFit="1" customWidth="1"/>
    <col min="2" max="2" width="13.28515625" style="19" customWidth="1"/>
    <col min="3" max="8" width="11.42578125" style="19"/>
    <col min="9" max="9" width="11.7109375" style="19" bestFit="1" customWidth="1"/>
    <col min="10" max="10" width="15.5703125" style="19" customWidth="1"/>
    <col min="11" max="11" width="15.28515625" style="19" customWidth="1"/>
    <col min="12" max="13" width="11.42578125" style="19"/>
    <col min="14" max="14" width="17.42578125" style="19" customWidth="1"/>
    <col min="15" max="15" width="12" style="19" bestFit="1" customWidth="1"/>
    <col min="16" max="16384" width="11.42578125" style="19"/>
  </cols>
  <sheetData>
    <row r="1" spans="2:14" ht="15.75" thickTop="1">
      <c r="B1" s="779"/>
      <c r="C1" s="784"/>
      <c r="D1" s="785"/>
      <c r="E1" s="785"/>
      <c r="F1" s="785"/>
      <c r="G1" s="785"/>
      <c r="H1" s="785"/>
      <c r="I1" s="785"/>
      <c r="J1" s="786"/>
      <c r="K1" s="787" t="s">
        <v>15</v>
      </c>
      <c r="L1" s="789" t="s">
        <v>16</v>
      </c>
      <c r="M1" s="790"/>
      <c r="N1" s="791"/>
    </row>
    <row r="2" spans="2:14" ht="15.75">
      <c r="B2" s="780"/>
      <c r="C2" s="781" t="s">
        <v>17</v>
      </c>
      <c r="D2" s="782"/>
      <c r="E2" s="782"/>
      <c r="F2" s="782"/>
      <c r="G2" s="782"/>
      <c r="H2" s="782"/>
      <c r="I2" s="782"/>
      <c r="J2" s="783"/>
      <c r="K2" s="788"/>
      <c r="L2" s="792"/>
      <c r="M2" s="793"/>
      <c r="N2" s="794"/>
    </row>
    <row r="3" spans="2:14" ht="15.75">
      <c r="B3" s="780"/>
      <c r="C3" s="781" t="s">
        <v>18</v>
      </c>
      <c r="D3" s="782"/>
      <c r="E3" s="782"/>
      <c r="F3" s="782"/>
      <c r="G3" s="782"/>
      <c r="H3" s="782"/>
      <c r="I3" s="782"/>
      <c r="J3" s="783"/>
      <c r="K3" s="763" t="s">
        <v>19</v>
      </c>
      <c r="L3" s="796">
        <v>1</v>
      </c>
      <c r="M3" s="797"/>
      <c r="N3" s="798"/>
    </row>
    <row r="4" spans="2:14" ht="15.75">
      <c r="B4" s="780"/>
      <c r="C4" s="781" t="s">
        <v>20</v>
      </c>
      <c r="D4" s="782"/>
      <c r="E4" s="782"/>
      <c r="F4" s="782"/>
      <c r="G4" s="782"/>
      <c r="H4" s="782"/>
      <c r="I4" s="782"/>
      <c r="J4" s="783"/>
      <c r="K4" s="795"/>
      <c r="L4" s="799"/>
      <c r="M4" s="800"/>
      <c r="N4" s="801"/>
    </row>
    <row r="5" spans="2:14" ht="15.75">
      <c r="B5" s="780"/>
      <c r="C5" s="781" t="s">
        <v>21</v>
      </c>
      <c r="D5" s="782"/>
      <c r="E5" s="782"/>
      <c r="F5" s="782"/>
      <c r="G5" s="782"/>
      <c r="H5" s="782"/>
      <c r="I5" s="782"/>
      <c r="J5" s="783"/>
      <c r="K5" s="763" t="s">
        <v>22</v>
      </c>
      <c r="L5" s="763">
        <v>1</v>
      </c>
      <c r="M5" s="763" t="s">
        <v>23</v>
      </c>
      <c r="N5" s="773">
        <v>1</v>
      </c>
    </row>
    <row r="6" spans="2:14">
      <c r="B6" s="780"/>
      <c r="C6" s="20"/>
      <c r="D6" s="21"/>
      <c r="E6" s="21"/>
      <c r="F6" s="21"/>
      <c r="G6" s="21"/>
      <c r="H6" s="21"/>
      <c r="I6" s="21"/>
      <c r="J6" s="3"/>
      <c r="K6" s="764"/>
      <c r="L6" s="764"/>
      <c r="M6" s="764"/>
      <c r="N6" s="774"/>
    </row>
    <row r="7" spans="2:14">
      <c r="B7" s="780"/>
      <c r="C7" s="775"/>
      <c r="D7" s="776"/>
      <c r="E7" s="776"/>
      <c r="F7" s="776"/>
      <c r="G7" s="776"/>
      <c r="H7" s="776"/>
      <c r="I7" s="776"/>
      <c r="J7" s="777"/>
      <c r="K7" s="764"/>
      <c r="L7" s="764"/>
      <c r="M7" s="764"/>
      <c r="N7" s="774"/>
    </row>
    <row r="8" spans="2:14" ht="3" customHeight="1" thickBot="1">
      <c r="B8" s="22"/>
      <c r="C8" s="23"/>
      <c r="D8" s="23"/>
      <c r="E8" s="23"/>
      <c r="F8" s="23"/>
      <c r="G8" s="23"/>
      <c r="H8" s="23"/>
      <c r="I8" s="23"/>
      <c r="J8" s="23"/>
      <c r="K8" s="23"/>
      <c r="L8" s="24"/>
      <c r="M8" s="24"/>
      <c r="N8" s="25"/>
    </row>
    <row r="9" spans="2:14">
      <c r="B9" s="26"/>
      <c r="C9" s="27"/>
      <c r="D9" s="27"/>
      <c r="E9" s="27"/>
      <c r="F9" s="27"/>
      <c r="G9" s="27"/>
      <c r="H9" s="28"/>
      <c r="I9" s="27"/>
      <c r="J9" s="27"/>
      <c r="K9" s="29" t="s">
        <v>24</v>
      </c>
      <c r="L9" s="30" t="s">
        <v>25</v>
      </c>
      <c r="M9" s="30" t="s">
        <v>26</v>
      </c>
      <c r="N9" s="31" t="s">
        <v>27</v>
      </c>
    </row>
    <row r="10" spans="2:14">
      <c r="B10" s="32"/>
      <c r="C10" s="33"/>
      <c r="D10" s="33"/>
      <c r="E10" s="33"/>
      <c r="F10" s="33"/>
      <c r="G10" s="33"/>
      <c r="H10" s="33"/>
      <c r="I10" s="33"/>
      <c r="J10" s="33"/>
      <c r="K10" s="29"/>
      <c r="L10" s="34"/>
      <c r="M10" s="34"/>
      <c r="N10" s="35"/>
    </row>
    <row r="11" spans="2:14">
      <c r="B11" s="36" t="s">
        <v>28</v>
      </c>
      <c r="C11" s="37"/>
      <c r="D11" s="778"/>
      <c r="E11" s="778"/>
      <c r="F11" s="38"/>
      <c r="G11" s="38"/>
      <c r="H11" s="778"/>
      <c r="I11" s="778"/>
      <c r="J11" s="39"/>
      <c r="K11" s="39" t="s">
        <v>29</v>
      </c>
      <c r="L11" s="38"/>
      <c r="M11" s="38"/>
      <c r="N11" s="40"/>
    </row>
    <row r="12" spans="2:14">
      <c r="B12" s="41"/>
      <c r="C12" s="42"/>
      <c r="D12" s="43"/>
      <c r="E12" s="43"/>
      <c r="F12" s="43"/>
      <c r="G12" s="43"/>
      <c r="H12" s="42"/>
      <c r="I12" s="43"/>
      <c r="J12" s="42"/>
      <c r="K12" s="43"/>
      <c r="L12" s="765"/>
      <c r="M12" s="765"/>
      <c r="N12" s="766"/>
    </row>
    <row r="13" spans="2:14">
      <c r="B13" s="41"/>
      <c r="C13" s="42"/>
      <c r="D13" s="43"/>
      <c r="E13" s="43"/>
      <c r="F13" s="43"/>
      <c r="G13" s="43"/>
      <c r="H13" s="42"/>
      <c r="I13" s="43"/>
      <c r="J13" s="42"/>
      <c r="K13" s="43"/>
      <c r="L13" s="43"/>
      <c r="M13" s="43"/>
      <c r="N13" s="44"/>
    </row>
    <row r="14" spans="2:14" ht="15.75" thickBot="1">
      <c r="B14" s="45"/>
      <c r="C14" s="46"/>
      <c r="D14" s="46"/>
      <c r="E14" s="46"/>
      <c r="F14" s="46"/>
      <c r="G14" s="46"/>
      <c r="H14" s="46"/>
      <c r="I14" s="46"/>
      <c r="J14" s="46"/>
      <c r="K14" s="46"/>
      <c r="L14" s="46"/>
      <c r="M14" s="46"/>
      <c r="N14" s="47"/>
    </row>
    <row r="15" spans="2:14" ht="3.75" customHeight="1" thickTop="1" thickBot="1">
      <c r="B15" s="48"/>
      <c r="C15" s="49"/>
      <c r="D15" s="49"/>
      <c r="E15" s="49"/>
      <c r="F15" s="49"/>
      <c r="G15" s="49"/>
      <c r="H15" s="49"/>
      <c r="I15" s="49"/>
      <c r="J15" s="49"/>
      <c r="K15" s="49"/>
      <c r="L15" s="49"/>
      <c r="M15" s="49"/>
      <c r="N15" s="50"/>
    </row>
    <row r="16" spans="2:14">
      <c r="B16" s="51"/>
      <c r="C16" s="52"/>
      <c r="D16" s="53"/>
      <c r="E16" s="53"/>
      <c r="F16" s="53"/>
      <c r="G16" s="53"/>
      <c r="H16" s="53"/>
      <c r="I16" s="53"/>
      <c r="J16" s="53"/>
      <c r="K16" s="53"/>
      <c r="L16" s="53"/>
      <c r="M16" s="53"/>
      <c r="N16" s="54"/>
    </row>
    <row r="17" spans="1:14">
      <c r="B17" s="55"/>
      <c r="C17" s="53"/>
      <c r="D17" s="53"/>
      <c r="E17" s="53"/>
      <c r="F17" s="53"/>
      <c r="G17" s="53"/>
      <c r="H17" s="53"/>
      <c r="I17" s="53"/>
      <c r="J17" s="53"/>
      <c r="K17" s="53"/>
      <c r="L17" s="53"/>
      <c r="M17" s="53"/>
      <c r="N17" s="56"/>
    </row>
    <row r="18" spans="1:14">
      <c r="B18" s="57" t="s">
        <v>30</v>
      </c>
      <c r="C18" s="58"/>
      <c r="D18" s="59"/>
      <c r="E18" s="60" t="s">
        <v>23</v>
      </c>
      <c r="F18" s="61"/>
      <c r="G18" s="59"/>
      <c r="H18" s="59"/>
      <c r="I18" s="61"/>
      <c r="J18" s="61"/>
      <c r="K18" s="61"/>
      <c r="L18" s="61"/>
      <c r="M18" s="61"/>
      <c r="N18" s="56"/>
    </row>
    <row r="19" spans="1:14">
      <c r="B19" s="62" t="s">
        <v>31</v>
      </c>
      <c r="C19" s="63"/>
      <c r="D19" s="64"/>
      <c r="E19" s="65"/>
      <c r="F19" s="65"/>
      <c r="G19" s="65"/>
      <c r="H19" s="65"/>
      <c r="I19" s="65"/>
      <c r="J19" s="65"/>
      <c r="K19" s="65"/>
      <c r="L19" s="65"/>
      <c r="M19" s="65"/>
      <c r="N19" s="66"/>
    </row>
    <row r="20" spans="1:14">
      <c r="B20" s="62"/>
      <c r="C20" s="63"/>
      <c r="D20" s="64"/>
      <c r="E20" s="65"/>
      <c r="F20" s="65"/>
      <c r="G20" s="65"/>
      <c r="H20" s="65"/>
      <c r="I20" s="65"/>
      <c r="J20" s="65"/>
      <c r="K20" s="65"/>
      <c r="L20" s="65"/>
      <c r="M20" s="65"/>
      <c r="N20" s="66"/>
    </row>
    <row r="21" spans="1:14">
      <c r="B21" s="62"/>
      <c r="C21" s="63"/>
      <c r="D21" s="67"/>
      <c r="E21" s="67"/>
      <c r="F21" s="67"/>
      <c r="G21" s="67"/>
      <c r="H21" s="67"/>
      <c r="I21" s="67"/>
      <c r="J21" s="67"/>
      <c r="K21" s="67"/>
      <c r="L21" s="67"/>
      <c r="M21" s="67"/>
      <c r="N21" s="68"/>
    </row>
    <row r="22" spans="1:14">
      <c r="B22" s="62" t="s">
        <v>32</v>
      </c>
      <c r="C22" s="63"/>
      <c r="D22" s="69"/>
      <c r="E22" s="69"/>
      <c r="F22" s="69"/>
      <c r="G22" s="69"/>
      <c r="H22" s="69"/>
      <c r="I22" s="69"/>
      <c r="J22" s="69"/>
      <c r="K22" s="69"/>
      <c r="L22" s="69"/>
      <c r="M22" s="69"/>
      <c r="N22" s="70"/>
    </row>
    <row r="23" spans="1:14">
      <c r="B23" s="62"/>
      <c r="C23" s="63"/>
      <c r="D23" s="71"/>
      <c r="E23" s="71"/>
      <c r="F23" s="71"/>
      <c r="G23" s="71"/>
      <c r="H23" s="71"/>
      <c r="I23" s="71"/>
      <c r="J23" s="71"/>
      <c r="K23" s="71"/>
      <c r="L23" s="71"/>
      <c r="M23" s="71"/>
      <c r="N23" s="72"/>
    </row>
    <row r="24" spans="1:14">
      <c r="B24" s="62" t="s">
        <v>33</v>
      </c>
      <c r="C24" s="63"/>
      <c r="D24" s="69"/>
      <c r="E24" s="69"/>
      <c r="F24" s="69"/>
      <c r="G24" s="69"/>
      <c r="H24" s="69"/>
      <c r="I24" s="69"/>
      <c r="J24" s="69"/>
      <c r="K24" s="69"/>
      <c r="L24" s="69"/>
      <c r="M24" s="69"/>
      <c r="N24" s="70"/>
    </row>
    <row r="25" spans="1:14">
      <c r="B25" s="62"/>
      <c r="C25" s="63"/>
      <c r="D25" s="71"/>
      <c r="E25" s="71"/>
      <c r="F25" s="71"/>
      <c r="G25" s="71"/>
      <c r="H25" s="71"/>
      <c r="I25" s="71"/>
      <c r="J25" s="71"/>
      <c r="K25" s="71"/>
      <c r="L25" s="71"/>
      <c r="M25" s="71"/>
      <c r="N25" s="72"/>
    </row>
    <row r="26" spans="1:14">
      <c r="B26" s="57"/>
      <c r="C26" s="73"/>
      <c r="D26" s="71"/>
      <c r="E26" s="71"/>
      <c r="F26" s="71"/>
      <c r="G26" s="71"/>
      <c r="H26" s="71"/>
      <c r="I26" s="71"/>
      <c r="J26" s="71"/>
      <c r="K26" s="71"/>
      <c r="L26" s="71"/>
      <c r="M26" s="71"/>
      <c r="N26" s="72"/>
    </row>
    <row r="27" spans="1:14">
      <c r="B27" s="62" t="s">
        <v>34</v>
      </c>
      <c r="C27" s="63"/>
      <c r="D27" s="71"/>
      <c r="E27" s="71"/>
      <c r="F27" s="71"/>
      <c r="G27" s="71"/>
      <c r="H27" s="71"/>
      <c r="I27" s="69"/>
      <c r="J27" s="69"/>
      <c r="K27" s="69"/>
      <c r="L27" s="69"/>
      <c r="M27" s="69"/>
      <c r="N27" s="70"/>
    </row>
    <row r="28" spans="1:14" ht="15.75" thickBot="1">
      <c r="B28" s="55"/>
      <c r="C28" s="61"/>
      <c r="D28" s="61"/>
      <c r="E28" s="61"/>
      <c r="F28" s="61"/>
      <c r="G28" s="61"/>
      <c r="H28" s="61"/>
      <c r="I28" s="61"/>
      <c r="J28" s="61"/>
      <c r="K28" s="61"/>
      <c r="L28" s="74"/>
      <c r="M28" s="61"/>
      <c r="N28" s="56"/>
    </row>
    <row r="29" spans="1:14" ht="16.5" thickBot="1">
      <c r="B29" s="767" t="s">
        <v>35</v>
      </c>
      <c r="C29" s="768"/>
      <c r="D29" s="768"/>
      <c r="E29" s="768"/>
      <c r="F29" s="768"/>
      <c r="G29" s="768"/>
      <c r="H29" s="768"/>
      <c r="I29" s="768"/>
      <c r="J29" s="768"/>
      <c r="K29" s="768"/>
      <c r="L29" s="768"/>
      <c r="M29" s="768"/>
      <c r="N29" s="769"/>
    </row>
    <row r="30" spans="1:14">
      <c r="B30" s="75" t="s">
        <v>36</v>
      </c>
      <c r="C30" s="632" t="s">
        <v>7</v>
      </c>
      <c r="D30" s="633"/>
      <c r="E30" s="633"/>
      <c r="F30" s="633"/>
      <c r="G30" s="633"/>
      <c r="H30" s="633"/>
      <c r="I30" s="633"/>
      <c r="J30" s="76"/>
      <c r="K30" s="77"/>
      <c r="L30" s="634" t="s">
        <v>8</v>
      </c>
      <c r="M30" s="635"/>
      <c r="N30" s="75" t="s">
        <v>9</v>
      </c>
    </row>
    <row r="31" spans="1:14" ht="30" customHeight="1" thickBot="1">
      <c r="A31" s="19" t="s">
        <v>37</v>
      </c>
      <c r="B31" s="234">
        <v>900</v>
      </c>
      <c r="C31" s="805" t="s">
        <v>268</v>
      </c>
      <c r="D31" s="806"/>
      <c r="E31" s="806"/>
      <c r="F31" s="806"/>
      <c r="G31" s="806"/>
      <c r="H31" s="806"/>
      <c r="I31" s="806"/>
      <c r="J31" s="806"/>
      <c r="K31" s="807"/>
      <c r="L31" s="235" t="s">
        <v>205</v>
      </c>
      <c r="M31" s="236"/>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88"/>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9" t="s">
        <v>148</v>
      </c>
      <c r="B36" s="621" t="str">
        <f>VLOOKUP(A36,[54]EQUIPOS!A6:D154,3,FALSE)</f>
        <v>Camabaja</v>
      </c>
      <c r="C36" s="622"/>
      <c r="D36" s="622"/>
      <c r="E36" s="622"/>
      <c r="F36" s="622"/>
      <c r="G36" s="622"/>
      <c r="H36" s="623"/>
      <c r="I36" s="95"/>
      <c r="J36" s="96"/>
      <c r="K36" s="97">
        <f>VLOOKUP(A36,[54]EQUIPOS!A6:D161,4,FALSE)</f>
        <v>140000</v>
      </c>
      <c r="L36" s="98"/>
      <c r="M36" s="215">
        <v>189</v>
      </c>
      <c r="N36" s="100">
        <f>K36/M36</f>
        <v>740.74074074074076</v>
      </c>
    </row>
    <row r="37" spans="1:14">
      <c r="B37" s="621"/>
      <c r="C37" s="622"/>
      <c r="D37" s="622"/>
      <c r="E37" s="622"/>
      <c r="F37" s="622"/>
      <c r="G37" s="622"/>
      <c r="H37" s="623"/>
      <c r="I37" s="95"/>
      <c r="J37" s="96"/>
      <c r="K37" s="97"/>
      <c r="L37" s="98"/>
      <c r="M37" s="215"/>
      <c r="N37" s="100"/>
    </row>
    <row r="38" spans="1:14">
      <c r="B38" s="621"/>
      <c r="C38" s="622"/>
      <c r="D38" s="622"/>
      <c r="E38" s="622"/>
      <c r="F38" s="622"/>
      <c r="G38" s="622"/>
      <c r="H38" s="623"/>
      <c r="I38" s="95"/>
      <c r="J38" s="96"/>
      <c r="K38" s="97"/>
      <c r="L38" s="98"/>
      <c r="M38" s="215"/>
      <c r="N38" s="228"/>
    </row>
    <row r="39" spans="1:14">
      <c r="B39" s="621"/>
      <c r="C39" s="622"/>
      <c r="D39" s="622"/>
      <c r="E39" s="622"/>
      <c r="F39" s="622"/>
      <c r="G39" s="622"/>
      <c r="H39" s="623"/>
      <c r="I39" s="646"/>
      <c r="J39" s="647"/>
      <c r="K39" s="216"/>
      <c r="L39" s="808"/>
      <c r="M39" s="809"/>
      <c r="N39" s="217"/>
    </row>
    <row r="40" spans="1:14">
      <c r="B40" s="621"/>
      <c r="C40" s="622"/>
      <c r="D40" s="622"/>
      <c r="E40" s="650"/>
      <c r="F40" s="622"/>
      <c r="G40" s="622"/>
      <c r="H40" s="623"/>
      <c r="I40" s="108"/>
      <c r="J40" s="109"/>
      <c r="K40" s="216"/>
      <c r="L40" s="110"/>
      <c r="M40" s="115"/>
      <c r="N40" s="218"/>
    </row>
    <row r="41" spans="1:14">
      <c r="B41" s="751"/>
      <c r="C41" s="652"/>
      <c r="D41" s="652"/>
      <c r="E41" s="117"/>
      <c r="F41" s="118"/>
      <c r="G41" s="118"/>
      <c r="H41" s="119"/>
      <c r="I41" s="108"/>
      <c r="J41" s="109"/>
      <c r="K41" s="120"/>
      <c r="L41" s="110"/>
      <c r="M41" s="115"/>
      <c r="N41" s="4"/>
    </row>
    <row r="42" spans="1:14" ht="15.75" thickBot="1">
      <c r="B42" s="621"/>
      <c r="C42" s="622"/>
      <c r="D42" s="622"/>
      <c r="E42" s="622"/>
      <c r="F42" s="622"/>
      <c r="G42" s="622"/>
      <c r="H42" s="623"/>
      <c r="I42" s="653"/>
      <c r="J42" s="654"/>
      <c r="K42" s="122"/>
      <c r="L42" s="655"/>
      <c r="M42" s="656"/>
      <c r="N42" s="123"/>
    </row>
    <row r="43" spans="1:14" ht="15.75" thickBot="1">
      <c r="B43" s="725" t="s">
        <v>49</v>
      </c>
      <c r="C43" s="726"/>
      <c r="D43" s="726"/>
      <c r="E43" s="726"/>
      <c r="F43" s="726"/>
      <c r="G43" s="726"/>
      <c r="H43" s="726"/>
      <c r="I43" s="726"/>
      <c r="J43" s="726"/>
      <c r="K43" s="726"/>
      <c r="L43" s="726"/>
      <c r="M43" s="727"/>
      <c r="N43" s="219">
        <f>SUM(N36:N42)</f>
        <v>740.74074074074076</v>
      </c>
    </row>
    <row r="44" spans="1:14">
      <c r="B44" s="125"/>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132" t="s">
        <v>8</v>
      </c>
      <c r="K47" s="133" t="s">
        <v>9</v>
      </c>
      <c r="L47" s="645" t="s">
        <v>51</v>
      </c>
      <c r="M47" s="644"/>
      <c r="N47" s="134" t="s">
        <v>45</v>
      </c>
    </row>
    <row r="48" spans="1:14">
      <c r="B48" s="136"/>
      <c r="C48" s="137"/>
      <c r="D48" s="137"/>
      <c r="E48" s="137"/>
      <c r="F48" s="137"/>
      <c r="G48" s="137"/>
      <c r="H48" s="137"/>
      <c r="I48" s="96"/>
      <c r="J48" s="220"/>
      <c r="K48" s="139"/>
      <c r="L48" s="95"/>
      <c r="M48" s="221"/>
      <c r="N48" s="222"/>
    </row>
    <row r="49" spans="2:14">
      <c r="B49" s="136"/>
      <c r="C49" s="137"/>
      <c r="D49" s="137"/>
      <c r="E49" s="137"/>
      <c r="F49" s="137"/>
      <c r="G49" s="137"/>
      <c r="H49" s="137"/>
      <c r="I49" s="96"/>
      <c r="J49" s="220"/>
      <c r="K49" s="139"/>
      <c r="L49" s="95"/>
      <c r="M49" s="221"/>
      <c r="N49" s="222"/>
    </row>
    <row r="50" spans="2:14">
      <c r="B50" s="136"/>
      <c r="C50" s="137"/>
      <c r="D50" s="137"/>
      <c r="E50" s="137"/>
      <c r="F50" s="137"/>
      <c r="G50" s="137"/>
      <c r="H50" s="137"/>
      <c r="I50" s="96"/>
      <c r="J50" s="220"/>
      <c r="K50" s="139"/>
      <c r="L50" s="95"/>
      <c r="M50" s="221"/>
      <c r="N50" s="222"/>
    </row>
    <row r="51" spans="2:14">
      <c r="B51" s="136"/>
      <c r="C51" s="137"/>
      <c r="D51" s="137"/>
      <c r="E51" s="137"/>
      <c r="F51" s="137"/>
      <c r="G51" s="137"/>
      <c r="H51" s="137"/>
      <c r="I51" s="96"/>
      <c r="J51" s="220"/>
      <c r="K51" s="139"/>
      <c r="L51" s="95"/>
      <c r="M51" s="221"/>
      <c r="N51" s="222"/>
    </row>
    <row r="52" spans="2:14">
      <c r="B52" s="136"/>
      <c r="C52" s="137"/>
      <c r="D52" s="137"/>
      <c r="E52" s="137"/>
      <c r="F52" s="137"/>
      <c r="G52" s="137"/>
      <c r="H52" s="137"/>
      <c r="I52" s="96"/>
      <c r="J52" s="220"/>
      <c r="K52" s="139"/>
      <c r="L52" s="95"/>
      <c r="M52" s="221"/>
      <c r="N52" s="222"/>
    </row>
    <row r="53" spans="2:14" ht="15.75" thickBot="1">
      <c r="B53" s="662"/>
      <c r="C53" s="663"/>
      <c r="D53" s="663"/>
      <c r="E53" s="663"/>
      <c r="F53" s="663"/>
      <c r="G53" s="663"/>
      <c r="H53" s="663"/>
      <c r="I53" s="647"/>
      <c r="J53" s="223"/>
      <c r="K53" s="167"/>
      <c r="L53" s="664"/>
      <c r="M53" s="665"/>
      <c r="N53" s="224"/>
    </row>
    <row r="54" spans="2:14" ht="15.75" thickBot="1">
      <c r="B54" s="725" t="s">
        <v>49</v>
      </c>
      <c r="C54" s="726"/>
      <c r="D54" s="726"/>
      <c r="E54" s="726"/>
      <c r="F54" s="726"/>
      <c r="G54" s="726"/>
      <c r="H54" s="726"/>
      <c r="I54" s="726"/>
      <c r="J54" s="726"/>
      <c r="K54" s="726"/>
      <c r="L54" s="726"/>
      <c r="M54" s="727"/>
      <c r="N54" s="225"/>
    </row>
    <row r="55" spans="2:14">
      <c r="B55" s="148"/>
      <c r="C55" s="126"/>
      <c r="D55" s="126"/>
      <c r="E55" s="126"/>
      <c r="F55" s="126"/>
      <c r="G55" s="126"/>
      <c r="H55" s="126"/>
      <c r="I55" s="126"/>
      <c r="J55" s="126"/>
      <c r="K55" s="126"/>
      <c r="L55" s="126"/>
      <c r="M55" s="126"/>
      <c r="N55" s="127"/>
    </row>
    <row r="56" spans="2:14">
      <c r="B56" s="128" t="s">
        <v>56</v>
      </c>
      <c r="C56" s="129"/>
      <c r="D56" s="129"/>
      <c r="E56" s="129"/>
      <c r="F56" s="129"/>
      <c r="G56" s="129"/>
      <c r="H56" s="129"/>
      <c r="I56" s="129"/>
      <c r="J56" s="129"/>
      <c r="K56" s="129"/>
      <c r="L56" s="129"/>
      <c r="M56" s="129"/>
      <c r="N56" s="130"/>
    </row>
    <row r="57" spans="2:14" ht="15.75" thickBot="1">
      <c r="B57" s="149"/>
      <c r="C57" s="89"/>
      <c r="D57" s="89"/>
      <c r="E57" s="89"/>
      <c r="F57" s="89"/>
      <c r="G57" s="89"/>
      <c r="H57" s="89"/>
      <c r="I57" s="89"/>
      <c r="J57" s="89"/>
      <c r="K57" s="89"/>
      <c r="L57" s="89"/>
      <c r="M57" s="89"/>
      <c r="N57" s="91"/>
    </row>
    <row r="58" spans="2:14" ht="25.5">
      <c r="B58" s="150" t="s">
        <v>57</v>
      </c>
      <c r="C58" s="151"/>
      <c r="D58" s="151"/>
      <c r="E58" s="151"/>
      <c r="F58" s="151"/>
      <c r="G58" s="151"/>
      <c r="H58" s="152" t="s">
        <v>8</v>
      </c>
      <c r="I58" s="153" t="s">
        <v>58</v>
      </c>
      <c r="J58" s="154" t="s">
        <v>59</v>
      </c>
      <c r="K58" s="152" t="s">
        <v>60</v>
      </c>
      <c r="L58" s="666" t="s">
        <v>61</v>
      </c>
      <c r="M58" s="667"/>
      <c r="N58" s="155" t="s">
        <v>45</v>
      </c>
    </row>
    <row r="59" spans="2:14">
      <c r="B59" s="5"/>
      <c r="C59" s="156"/>
      <c r="D59" s="156"/>
      <c r="E59" s="156"/>
      <c r="F59" s="156"/>
      <c r="G59" s="156"/>
      <c r="H59" s="157"/>
      <c r="I59" s="120"/>
      <c r="J59" s="158"/>
      <c r="K59" s="120"/>
      <c r="L59" s="741"/>
      <c r="M59" s="742"/>
      <c r="N59" s="159"/>
    </row>
    <row r="60" spans="2:14">
      <c r="B60" s="5"/>
      <c r="C60" s="160"/>
      <c r="D60" s="160"/>
      <c r="E60" s="160"/>
      <c r="F60" s="160"/>
      <c r="G60" s="160"/>
      <c r="H60" s="161"/>
      <c r="I60" s="120"/>
      <c r="J60" s="120"/>
      <c r="K60" s="120"/>
      <c r="L60" s="162"/>
      <c r="M60" s="163"/>
      <c r="N60" s="164"/>
    </row>
    <row r="61" spans="2:14">
      <c r="B61" s="5"/>
      <c r="C61" s="160"/>
      <c r="D61" s="160"/>
      <c r="E61" s="160"/>
      <c r="F61" s="160"/>
      <c r="G61" s="160"/>
      <c r="H61" s="161"/>
      <c r="I61" s="120"/>
      <c r="J61" s="120"/>
      <c r="K61" s="120"/>
      <c r="L61" s="162"/>
      <c r="M61" s="163"/>
      <c r="N61" s="164"/>
    </row>
    <row r="62" spans="2:14">
      <c r="B62" s="5"/>
      <c r="C62" s="160"/>
      <c r="D62" s="160"/>
      <c r="E62" s="160"/>
      <c r="F62" s="160"/>
      <c r="G62" s="160"/>
      <c r="H62" s="161"/>
      <c r="I62" s="120"/>
      <c r="J62" s="120"/>
      <c r="K62" s="120"/>
      <c r="L62" s="162"/>
      <c r="M62" s="163"/>
      <c r="N62" s="164"/>
    </row>
    <row r="63" spans="2:14">
      <c r="B63" s="5"/>
      <c r="C63" s="160"/>
      <c r="D63" s="160"/>
      <c r="E63" s="160"/>
      <c r="F63" s="160"/>
      <c r="G63" s="160"/>
      <c r="H63" s="161"/>
      <c r="I63" s="120"/>
      <c r="J63" s="120"/>
      <c r="K63" s="120"/>
      <c r="L63" s="162"/>
      <c r="M63" s="163"/>
      <c r="N63" s="164"/>
    </row>
    <row r="64" spans="2:14" ht="15.75" thickBot="1">
      <c r="B64" s="165"/>
      <c r="C64" s="144"/>
      <c r="D64" s="144"/>
      <c r="E64" s="144"/>
      <c r="F64" s="144"/>
      <c r="G64" s="144"/>
      <c r="H64" s="166"/>
      <c r="I64" s="167"/>
      <c r="J64" s="167"/>
      <c r="K64" s="167"/>
      <c r="L64" s="743"/>
      <c r="M64" s="744"/>
      <c r="N64" s="167"/>
    </row>
    <row r="65" spans="2:15" ht="15.75" thickBot="1">
      <c r="B65" s="734" t="s">
        <v>49</v>
      </c>
      <c r="C65" s="735"/>
      <c r="D65" s="735"/>
      <c r="E65" s="735"/>
      <c r="F65" s="735"/>
      <c r="G65" s="735"/>
      <c r="H65" s="735"/>
      <c r="I65" s="735"/>
      <c r="J65" s="735"/>
      <c r="K65" s="735"/>
      <c r="L65" s="735"/>
      <c r="M65" s="736"/>
      <c r="N65" s="168"/>
    </row>
    <row r="66" spans="2:15">
      <c r="B66" s="148"/>
      <c r="C66" s="126"/>
      <c r="D66" s="126"/>
      <c r="E66" s="126"/>
      <c r="F66" s="126"/>
      <c r="G66" s="126"/>
      <c r="H66" s="126"/>
      <c r="I66" s="126"/>
      <c r="J66" s="126"/>
      <c r="K66" s="126"/>
      <c r="L66" s="126"/>
      <c r="M66" s="126"/>
      <c r="N66" s="127"/>
    </row>
    <row r="67" spans="2:15">
      <c r="B67" s="128" t="s">
        <v>64</v>
      </c>
      <c r="C67" s="129"/>
      <c r="D67" s="129"/>
      <c r="E67" s="129"/>
      <c r="F67" s="129"/>
      <c r="G67" s="129"/>
      <c r="H67" s="129"/>
      <c r="I67" s="129"/>
      <c r="J67" s="129"/>
      <c r="K67" s="129"/>
      <c r="L67" s="129"/>
      <c r="M67" s="129"/>
      <c r="N67" s="130"/>
    </row>
    <row r="68" spans="2:15" ht="15.75" thickBot="1">
      <c r="B68" s="149"/>
      <c r="C68" s="89"/>
      <c r="D68" s="89"/>
      <c r="E68" s="89"/>
      <c r="F68" s="89"/>
      <c r="G68" s="89"/>
      <c r="H68" s="89"/>
      <c r="I68" s="89"/>
      <c r="J68" s="89"/>
      <c r="K68" s="89"/>
      <c r="L68" s="89"/>
      <c r="M68" s="89"/>
      <c r="N68" s="91"/>
    </row>
    <row r="69" spans="2:15" ht="25.5">
      <c r="B69" s="673" t="s">
        <v>65</v>
      </c>
      <c r="C69" s="674"/>
      <c r="D69" s="674"/>
      <c r="E69" s="674"/>
      <c r="F69" s="674"/>
      <c r="G69" s="674"/>
      <c r="H69" s="674"/>
      <c r="I69" s="152" t="s">
        <v>66</v>
      </c>
      <c r="J69" s="154" t="s">
        <v>67</v>
      </c>
      <c r="K69" s="153" t="s">
        <v>68</v>
      </c>
      <c r="L69" s="675" t="s">
        <v>44</v>
      </c>
      <c r="M69" s="676"/>
      <c r="N69" s="169" t="s">
        <v>45</v>
      </c>
    </row>
    <row r="70" spans="2:15">
      <c r="B70" s="171"/>
      <c r="C70" s="160"/>
      <c r="D70" s="160"/>
      <c r="E70" s="160"/>
      <c r="F70" s="160"/>
      <c r="G70" s="160"/>
      <c r="H70" s="160"/>
      <c r="I70" s="172"/>
      <c r="J70" s="6"/>
      <c r="K70" s="173"/>
      <c r="L70" s="174"/>
      <c r="M70" s="226"/>
      <c r="N70" s="10"/>
      <c r="O70" s="176"/>
    </row>
    <row r="71" spans="2:15">
      <c r="B71" s="171"/>
      <c r="C71" s="160"/>
      <c r="D71" s="160"/>
      <c r="E71" s="160"/>
      <c r="F71" s="160"/>
      <c r="G71" s="160"/>
      <c r="H71" s="160"/>
      <c r="I71" s="120"/>
      <c r="J71" s="8"/>
      <c r="K71" s="9"/>
      <c r="L71" s="174"/>
      <c r="M71" s="227"/>
      <c r="N71" s="10"/>
    </row>
    <row r="72" spans="2:15">
      <c r="B72" s="171"/>
      <c r="C72" s="160"/>
      <c r="D72" s="160"/>
      <c r="E72" s="160"/>
      <c r="F72" s="160"/>
      <c r="G72" s="160"/>
      <c r="H72" s="160"/>
      <c r="I72" s="120"/>
      <c r="J72" s="8"/>
      <c r="K72" s="9"/>
      <c r="L72" s="174"/>
      <c r="M72" s="179"/>
      <c r="N72" s="10"/>
    </row>
    <row r="73" spans="2:15">
      <c r="B73" s="171"/>
      <c r="C73" s="160"/>
      <c r="D73" s="160"/>
      <c r="E73" s="160"/>
      <c r="F73" s="160"/>
      <c r="G73" s="160"/>
      <c r="H73" s="160"/>
      <c r="I73" s="120"/>
      <c r="J73" s="8"/>
      <c r="K73" s="9"/>
      <c r="L73" s="178"/>
      <c r="M73" s="179"/>
      <c r="N73" s="10"/>
    </row>
    <row r="74" spans="2:15">
      <c r="B74" s="171"/>
      <c r="C74" s="160"/>
      <c r="D74" s="160"/>
      <c r="E74" s="160"/>
      <c r="F74" s="160"/>
      <c r="G74" s="160"/>
      <c r="H74" s="160"/>
      <c r="I74" s="120"/>
      <c r="J74" s="8"/>
      <c r="K74" s="9"/>
      <c r="L74" s="178"/>
      <c r="M74" s="179"/>
      <c r="N74" s="10"/>
    </row>
    <row r="75" spans="2:15" ht="15.75" thickBot="1">
      <c r="B75" s="677"/>
      <c r="C75" s="678"/>
      <c r="D75" s="678"/>
      <c r="E75" s="678"/>
      <c r="F75" s="678"/>
      <c r="G75" s="678"/>
      <c r="H75" s="678"/>
      <c r="I75" s="167"/>
      <c r="J75" s="167"/>
      <c r="K75" s="167"/>
      <c r="L75" s="803"/>
      <c r="M75" s="804"/>
      <c r="N75" s="167"/>
    </row>
    <row r="76" spans="2:15" ht="15.75" thickBot="1">
      <c r="B76" s="725" t="s">
        <v>49</v>
      </c>
      <c r="C76" s="726"/>
      <c r="D76" s="726"/>
      <c r="E76" s="726"/>
      <c r="F76" s="726"/>
      <c r="G76" s="726"/>
      <c r="H76" s="726"/>
      <c r="I76" s="735"/>
      <c r="J76" s="735"/>
      <c r="K76" s="735"/>
      <c r="L76" s="735"/>
      <c r="M76" s="736"/>
      <c r="N76" s="11"/>
    </row>
    <row r="77" spans="2:15" ht="15.75" thickBot="1">
      <c r="B77" s="148"/>
      <c r="C77" s="126"/>
      <c r="D77" s="126"/>
      <c r="E77" s="126"/>
      <c r="F77" s="126"/>
      <c r="G77" s="126"/>
      <c r="H77" s="126"/>
      <c r="I77" s="126"/>
      <c r="J77" s="126"/>
      <c r="K77" s="126"/>
      <c r="L77" s="126"/>
      <c r="M77" s="126"/>
      <c r="N77" s="127"/>
    </row>
    <row r="78" spans="2:15" ht="15.75" thickBot="1">
      <c r="B78" s="657" t="s">
        <v>71</v>
      </c>
      <c r="C78" s="658"/>
      <c r="D78" s="658"/>
      <c r="E78" s="658"/>
      <c r="F78" s="658"/>
      <c r="G78" s="658"/>
      <c r="H78" s="658"/>
      <c r="I78" s="658"/>
      <c r="J78" s="658"/>
      <c r="K78" s="658"/>
      <c r="L78" s="658"/>
      <c r="M78" s="659"/>
      <c r="N78" s="180">
        <f>N43+N54+N65+N76</f>
        <v>740.74074074074076</v>
      </c>
    </row>
    <row r="79" spans="2:15">
      <c r="B79" s="148"/>
      <c r="C79" s="126"/>
      <c r="D79" s="126"/>
      <c r="E79" s="126"/>
      <c r="F79" s="126"/>
      <c r="G79" s="126"/>
      <c r="H79" s="126"/>
      <c r="I79" s="126"/>
      <c r="J79" s="126"/>
      <c r="K79" s="126"/>
      <c r="L79" s="126"/>
      <c r="M79" s="126"/>
      <c r="N79" s="127"/>
    </row>
    <row r="80" spans="2: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717" t="s">
        <v>73</v>
      </c>
      <c r="C82" s="718"/>
      <c r="D82" s="718"/>
      <c r="E82" s="718"/>
      <c r="F82" s="718"/>
      <c r="G82" s="718"/>
      <c r="H82" s="718"/>
      <c r="I82" s="181"/>
      <c r="J82" s="182"/>
      <c r="K82" s="183" t="s">
        <v>74</v>
      </c>
      <c r="L82" s="719" t="s">
        <v>75</v>
      </c>
      <c r="M82" s="720"/>
      <c r="N82" s="184"/>
    </row>
    <row r="83" spans="1:14">
      <c r="B83" s="686" t="s">
        <v>76</v>
      </c>
      <c r="C83" s="687"/>
      <c r="D83" s="687"/>
      <c r="E83" s="687"/>
      <c r="F83" s="687"/>
      <c r="G83" s="687"/>
      <c r="H83" s="687"/>
      <c r="I83" s="185"/>
      <c r="J83" s="186"/>
      <c r="K83" s="12">
        <v>0.2</v>
      </c>
      <c r="L83" s="721">
        <f>N78*K83</f>
        <v>148.14814814814815</v>
      </c>
      <c r="M83" s="722"/>
      <c r="N83" s="187"/>
    </row>
    <row r="84" spans="1:14">
      <c r="B84" s="188" t="s">
        <v>77</v>
      </c>
      <c r="C84" s="189"/>
      <c r="D84" s="189"/>
      <c r="E84" s="189"/>
      <c r="F84" s="189"/>
      <c r="G84" s="189"/>
      <c r="H84" s="189"/>
      <c r="I84" s="185"/>
      <c r="J84" s="186"/>
      <c r="K84" s="12">
        <v>0.05</v>
      </c>
      <c r="L84" s="721">
        <f>N78*K84</f>
        <v>37.037037037037038</v>
      </c>
      <c r="M84" s="722"/>
      <c r="N84" s="187"/>
    </row>
    <row r="85" spans="1:14" ht="15.75" thickBot="1">
      <c r="B85" s="190" t="s">
        <v>78</v>
      </c>
      <c r="C85" s="191"/>
      <c r="D85" s="191"/>
      <c r="E85" s="191"/>
      <c r="F85" s="191"/>
      <c r="G85" s="191"/>
      <c r="H85" s="191"/>
      <c r="I85" s="192"/>
      <c r="J85" s="193"/>
      <c r="K85" s="13">
        <v>0.05</v>
      </c>
      <c r="L85" s="723">
        <f>N78*K85</f>
        <v>37.037037037037038</v>
      </c>
      <c r="M85" s="724"/>
      <c r="N85" s="187"/>
    </row>
    <row r="86" spans="1:14" ht="15.75" thickBot="1">
      <c r="B86" s="725" t="s">
        <v>49</v>
      </c>
      <c r="C86" s="726"/>
      <c r="D86" s="726"/>
      <c r="E86" s="726"/>
      <c r="F86" s="726"/>
      <c r="G86" s="726"/>
      <c r="H86" s="726"/>
      <c r="I86" s="726"/>
      <c r="J86" s="726"/>
      <c r="K86" s="726"/>
      <c r="L86" s="726"/>
      <c r="M86" s="727"/>
      <c r="N86" s="194">
        <f>L83+L84+L85</f>
        <v>222.22222222222223</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963</v>
      </c>
    </row>
    <row r="89" spans="1:14">
      <c r="B89" s="51"/>
      <c r="C89" s="52"/>
      <c r="D89" s="52"/>
      <c r="E89" s="52"/>
      <c r="F89" s="52"/>
      <c r="G89" s="52"/>
      <c r="H89" s="52"/>
      <c r="I89" s="52"/>
      <c r="J89" s="52"/>
      <c r="K89" s="52"/>
      <c r="L89" s="52"/>
      <c r="M89" s="52"/>
      <c r="N89" s="54"/>
    </row>
    <row r="90" spans="1:14">
      <c r="B90" s="55"/>
      <c r="C90" s="53"/>
      <c r="D90" s="53"/>
      <c r="E90" s="53"/>
      <c r="F90" s="53"/>
      <c r="G90" s="53"/>
      <c r="H90" s="53"/>
      <c r="I90" s="53"/>
      <c r="J90" s="53"/>
      <c r="K90" s="53"/>
      <c r="L90" s="53"/>
      <c r="M90" s="53"/>
      <c r="N90" s="56"/>
    </row>
    <row r="91" spans="1:14">
      <c r="B91" s="55"/>
      <c r="C91" s="53"/>
      <c r="D91" s="53"/>
      <c r="E91" s="53"/>
      <c r="F91" s="53"/>
      <c r="G91" s="53"/>
      <c r="H91" s="53"/>
      <c r="I91" s="53"/>
      <c r="J91" s="53"/>
      <c r="K91" s="53"/>
      <c r="L91" s="53"/>
      <c r="M91" s="53"/>
      <c r="N91" s="56"/>
    </row>
    <row r="92" spans="1:14">
      <c r="B92" s="55"/>
      <c r="C92" s="53"/>
      <c r="D92" s="53"/>
      <c r="E92" s="53"/>
      <c r="F92" s="53"/>
      <c r="G92" s="196" t="s">
        <v>81</v>
      </c>
      <c r="H92" s="196"/>
      <c r="I92" s="196"/>
      <c r="J92" s="196"/>
      <c r="K92" s="53"/>
      <c r="L92" s="53"/>
      <c r="M92" s="53"/>
      <c r="N92" s="56"/>
    </row>
    <row r="93" spans="1:14">
      <c r="B93" s="197"/>
      <c r="C93" s="198"/>
      <c r="D93" s="198"/>
      <c r="E93" s="198"/>
      <c r="F93" s="198"/>
      <c r="G93" s="53" t="s">
        <v>82</v>
      </c>
      <c r="H93" s="198"/>
      <c r="I93" s="198"/>
      <c r="J93" s="198"/>
      <c r="K93" s="198"/>
      <c r="L93" s="198"/>
      <c r="M93" s="198"/>
      <c r="N93" s="199"/>
    </row>
    <row r="94" spans="1:14">
      <c r="B94" s="197"/>
      <c r="C94" s="198"/>
      <c r="D94" s="198"/>
      <c r="E94" s="198"/>
      <c r="F94" s="198"/>
      <c r="G94" s="53" t="s">
        <v>83</v>
      </c>
      <c r="H94" s="53"/>
      <c r="I94" s="53"/>
      <c r="J94" s="198"/>
      <c r="K94" s="198"/>
      <c r="L94" s="198"/>
      <c r="M94" s="198"/>
      <c r="N94" s="199"/>
    </row>
    <row r="95" spans="1:14">
      <c r="B95" s="200"/>
      <c r="C95" s="71"/>
      <c r="D95" s="71"/>
      <c r="E95" s="71"/>
      <c r="F95" s="71"/>
      <c r="G95" s="53" t="s">
        <v>84</v>
      </c>
      <c r="H95" s="71"/>
      <c r="I95" s="71"/>
      <c r="J95" s="71"/>
      <c r="K95" s="71"/>
      <c r="L95" s="71"/>
      <c r="M95" s="71"/>
      <c r="N95" s="72"/>
    </row>
    <row r="96" spans="1:14">
      <c r="B96" s="55"/>
      <c r="C96" s="53"/>
      <c r="D96" s="53"/>
      <c r="E96" s="53"/>
      <c r="F96" s="53"/>
      <c r="G96" s="53" t="s">
        <v>85</v>
      </c>
      <c r="H96" s="53"/>
      <c r="I96" s="53"/>
      <c r="J96" s="53"/>
      <c r="K96" s="53"/>
      <c r="L96" s="53"/>
      <c r="M96" s="53"/>
      <c r="N96" s="56"/>
    </row>
    <row r="97" spans="2:14">
      <c r="B97" s="201" t="s">
        <v>86</v>
      </c>
      <c r="C97" s="202"/>
      <c r="D97" s="202"/>
      <c r="E97" s="202"/>
      <c r="F97" s="202"/>
      <c r="G97" s="202"/>
      <c r="H97" s="202"/>
      <c r="I97" s="202"/>
      <c r="J97" s="202"/>
      <c r="K97" s="202"/>
      <c r="L97" s="202"/>
      <c r="M97" s="202"/>
      <c r="N97" s="203"/>
    </row>
    <row r="98" spans="2:14">
      <c r="B98" s="728"/>
      <c r="C98" s="729"/>
      <c r="D98" s="729"/>
      <c r="E98" s="729"/>
      <c r="F98" s="729"/>
      <c r="G98" s="729"/>
      <c r="H98" s="729"/>
      <c r="I98" s="729"/>
      <c r="J98" s="729"/>
      <c r="K98" s="729"/>
      <c r="L98" s="729"/>
      <c r="M98" s="729"/>
      <c r="N98" s="730"/>
    </row>
    <row r="99" spans="2:14">
      <c r="B99" s="731"/>
      <c r="C99" s="732"/>
      <c r="D99" s="732"/>
      <c r="E99" s="732"/>
      <c r="F99" s="732"/>
      <c r="G99" s="732"/>
      <c r="H99" s="732"/>
      <c r="I99" s="732"/>
      <c r="J99" s="732"/>
      <c r="K99" s="732"/>
      <c r="L99" s="732"/>
      <c r="M99" s="732"/>
      <c r="N99" s="733"/>
    </row>
    <row r="100" spans="2:14">
      <c r="B100" s="200"/>
      <c r="C100" s="71"/>
      <c r="D100" s="71"/>
      <c r="E100" s="71"/>
      <c r="F100" s="71"/>
      <c r="G100" s="71"/>
      <c r="H100" s="71"/>
      <c r="I100" s="71"/>
      <c r="J100" s="71"/>
      <c r="K100" s="71"/>
      <c r="L100" s="71"/>
      <c r="M100" s="71"/>
      <c r="N100" s="72"/>
    </row>
    <row r="101" spans="2:14">
      <c r="B101" s="55"/>
      <c r="C101" s="53"/>
      <c r="D101" s="53"/>
      <c r="E101" s="53"/>
      <c r="F101" s="53"/>
      <c r="G101" s="53" t="s">
        <v>81</v>
      </c>
      <c r="H101" s="53"/>
      <c r="I101" s="53"/>
      <c r="J101" s="53"/>
      <c r="K101" s="53"/>
      <c r="L101" s="53"/>
      <c r="M101" s="53"/>
      <c r="N101" s="56"/>
    </row>
    <row r="102" spans="2:14">
      <c r="B102" s="55"/>
      <c r="C102" s="53"/>
      <c r="D102" s="53"/>
      <c r="E102" s="53"/>
      <c r="F102" s="53"/>
      <c r="G102" s="204" t="s">
        <v>82</v>
      </c>
      <c r="H102" s="204"/>
      <c r="I102" s="204"/>
      <c r="J102" s="204"/>
      <c r="K102" s="53"/>
      <c r="L102" s="53"/>
      <c r="M102" s="53"/>
      <c r="N102" s="56"/>
    </row>
    <row r="103" spans="2:14">
      <c r="B103" s="55"/>
      <c r="C103" s="53"/>
      <c r="D103" s="53"/>
      <c r="E103" s="53"/>
      <c r="F103" s="53"/>
      <c r="G103" s="205" t="s">
        <v>87</v>
      </c>
      <c r="H103" s="205"/>
      <c r="I103" s="205"/>
      <c r="J103" s="205"/>
      <c r="K103" s="53"/>
      <c r="L103" s="53"/>
      <c r="M103" s="53"/>
      <c r="N103" s="56"/>
    </row>
    <row r="104" spans="2:14">
      <c r="B104" s="206"/>
      <c r="C104" s="71"/>
      <c r="D104" s="71"/>
      <c r="E104" s="71"/>
      <c r="F104" s="71"/>
      <c r="G104" s="198" t="s">
        <v>84</v>
      </c>
      <c r="H104" s="53"/>
      <c r="I104" s="53"/>
      <c r="J104" s="53"/>
      <c r="K104" s="71"/>
      <c r="L104" s="71"/>
      <c r="M104" s="71"/>
      <c r="N104" s="72"/>
    </row>
    <row r="105" spans="2:14">
      <c r="B105" s="207" t="s">
        <v>88</v>
      </c>
      <c r="C105" s="208"/>
      <c r="D105" s="208"/>
      <c r="E105" s="53"/>
      <c r="F105" s="53"/>
      <c r="G105" s="53"/>
      <c r="H105" s="53"/>
      <c r="I105" s="53"/>
      <c r="J105" s="711"/>
      <c r="K105" s="711"/>
      <c r="L105" s="711"/>
      <c r="M105" s="711"/>
      <c r="N105" s="712"/>
    </row>
    <row r="106" spans="2:14">
      <c r="B106" s="207" t="s">
        <v>89</v>
      </c>
      <c r="C106" s="208"/>
      <c r="D106" s="208"/>
      <c r="E106" s="53"/>
      <c r="F106" s="53"/>
      <c r="G106" s="53"/>
      <c r="H106" s="53"/>
      <c r="I106" s="53"/>
      <c r="J106" s="711"/>
      <c r="K106" s="711"/>
      <c r="L106" s="711"/>
      <c r="M106" s="711"/>
      <c r="N106" s="712"/>
    </row>
    <row r="107" spans="2:14" ht="15.75" thickBot="1">
      <c r="B107" s="715"/>
      <c r="C107" s="716"/>
      <c r="D107" s="716"/>
      <c r="E107" s="209"/>
      <c r="F107" s="209"/>
      <c r="G107" s="209"/>
      <c r="H107" s="209"/>
      <c r="I107" s="209"/>
      <c r="J107" s="713"/>
      <c r="K107" s="713"/>
      <c r="L107" s="713"/>
      <c r="M107" s="713"/>
      <c r="N107" s="714"/>
    </row>
    <row r="108" spans="2:14">
      <c r="B108" s="53"/>
      <c r="C108" s="53"/>
      <c r="D108" s="53"/>
      <c r="E108" s="53"/>
      <c r="F108" s="53"/>
      <c r="G108" s="53"/>
      <c r="H108" s="53"/>
      <c r="I108" s="53"/>
      <c r="J108" s="53"/>
      <c r="K108" s="53"/>
      <c r="L108" s="53"/>
      <c r="M108" s="53"/>
      <c r="N108" s="53"/>
    </row>
  </sheetData>
  <mergeCells count="64">
    <mergeCell ref="J105:N107"/>
    <mergeCell ref="B107:D107"/>
    <mergeCell ref="L84:M84"/>
    <mergeCell ref="L85:M85"/>
    <mergeCell ref="B86:M86"/>
    <mergeCell ref="B88:M88"/>
    <mergeCell ref="B98:N98"/>
    <mergeCell ref="B99:N99"/>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K5:K7"/>
    <mergeCell ref="L5:L7"/>
    <mergeCell ref="M5:M7"/>
    <mergeCell ref="L12:N12"/>
    <mergeCell ref="B29:N29"/>
    <mergeCell ref="C30:I30"/>
    <mergeCell ref="L30:M30"/>
    <mergeCell ref="C31:K31"/>
    <mergeCell ref="N5:N7"/>
    <mergeCell ref="C7:J7"/>
    <mergeCell ref="D11:E11"/>
    <mergeCell ref="H11:I11"/>
    <mergeCell ref="B1:B7"/>
    <mergeCell ref="C5:J5"/>
    <mergeCell ref="C1:J1"/>
    <mergeCell ref="K1:K2"/>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769" r:id="rId4"/>
      </mc:Fallback>
    </mc:AlternateContent>
  </oleObjec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10" zoomScale="75" zoomScaleNormal="75" workbookViewId="0">
      <selection activeCell="C31" sqref="C31:J31"/>
    </sheetView>
  </sheetViews>
  <sheetFormatPr baseColWidth="10" defaultRowHeight="15"/>
  <cols>
    <col min="1" max="1" width="10.42578125" style="19" bestFit="1" customWidth="1"/>
    <col min="2" max="2" width="17" style="19" customWidth="1"/>
    <col min="3" max="5" width="11.42578125" style="19"/>
    <col min="6" max="6" width="15.5703125" style="19" customWidth="1"/>
    <col min="7" max="8" width="11.42578125" style="19"/>
    <col min="9" max="9" width="12.5703125" style="19" bestFit="1" customWidth="1"/>
    <col min="10" max="10" width="15.5703125" style="19" customWidth="1"/>
    <col min="11" max="11" width="17.5703125" style="19" bestFit="1" customWidth="1"/>
    <col min="12" max="12" width="11.42578125" style="19"/>
    <col min="13" max="13" width="10.140625" style="19" customWidth="1"/>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8"/>
      <c r="H25" s="628"/>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41.25" customHeight="1" thickBot="1">
      <c r="A31" s="19" t="s">
        <v>37</v>
      </c>
      <c r="B31" s="234" t="s">
        <v>210</v>
      </c>
      <c r="C31" s="805" t="s">
        <v>294</v>
      </c>
      <c r="D31" s="806"/>
      <c r="E31" s="806"/>
      <c r="F31" s="806"/>
      <c r="G31" s="806"/>
      <c r="H31" s="806"/>
      <c r="I31" s="806"/>
      <c r="J31" s="806"/>
      <c r="K31" s="417"/>
      <c r="L31" s="418" t="s">
        <v>205</v>
      </c>
      <c r="M31" s="236"/>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9" t="s">
        <v>207</v>
      </c>
      <c r="B36" s="621" t="str">
        <f>VLOOKUP(A36,[52]EQUIPOS!A6:D154,3,FALSE)</f>
        <v>Volqueta 6 m3</v>
      </c>
      <c r="C36" s="622"/>
      <c r="D36" s="622"/>
      <c r="E36" s="622"/>
      <c r="F36" s="622"/>
      <c r="G36" s="622"/>
      <c r="H36" s="623"/>
      <c r="I36" s="304"/>
      <c r="J36" s="307"/>
      <c r="K36" s="319">
        <f>VLOOKUP(A36,[52]EQUIPOS!A6:D161,4,FALSE)</f>
        <v>46919.762230524269</v>
      </c>
      <c r="L36" s="318"/>
      <c r="M36" s="303">
        <v>66</v>
      </c>
      <c r="N36" s="316">
        <f>K36/M36</f>
        <v>710.90548834127685</v>
      </c>
    </row>
    <row r="37" spans="1:14">
      <c r="B37" s="621"/>
      <c r="C37" s="622"/>
      <c r="D37" s="622"/>
      <c r="E37" s="622"/>
      <c r="F37" s="622"/>
      <c r="G37" s="622"/>
      <c r="H37" s="623"/>
      <c r="I37" s="304"/>
      <c r="J37" s="307"/>
      <c r="K37" s="319"/>
      <c r="L37" s="318"/>
      <c r="M37" s="317"/>
      <c r="N37" s="316"/>
    </row>
    <row r="38" spans="1:14">
      <c r="B38" s="621"/>
      <c r="C38" s="622"/>
      <c r="D38" s="622"/>
      <c r="E38" s="622"/>
      <c r="F38" s="622"/>
      <c r="G38" s="622"/>
      <c r="H38" s="623"/>
      <c r="I38" s="304"/>
      <c r="J38" s="307"/>
      <c r="K38" s="319"/>
      <c r="L38" s="318"/>
      <c r="M38" s="317"/>
      <c r="N38" s="315"/>
    </row>
    <row r="39" spans="1:14">
      <c r="B39" s="621"/>
      <c r="C39" s="622"/>
      <c r="D39" s="622"/>
      <c r="E39" s="622"/>
      <c r="F39" s="622"/>
      <c r="G39" s="622"/>
      <c r="H39" s="623"/>
      <c r="I39" s="646"/>
      <c r="J39" s="647"/>
      <c r="K39" s="314"/>
      <c r="L39" s="648"/>
      <c r="M39" s="649"/>
      <c r="N39" s="362"/>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180">
        <f>SUM(N36:N42)</f>
        <v>710.90548834127685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B48" s="136"/>
      <c r="C48" s="308"/>
      <c r="D48" s="308"/>
      <c r="E48" s="308"/>
      <c r="F48" s="308"/>
      <c r="G48" s="308"/>
      <c r="H48" s="308"/>
      <c r="I48" s="307"/>
      <c r="J48" s="306"/>
      <c r="K48" s="305"/>
      <c r="L48" s="304"/>
      <c r="M48" s="303"/>
      <c r="N48" s="302"/>
    </row>
    <row r="49" spans="2:14">
      <c r="B49" s="136"/>
      <c r="C49" s="308"/>
      <c r="D49" s="308"/>
      <c r="E49" s="308"/>
      <c r="F49" s="308"/>
      <c r="G49" s="308"/>
      <c r="H49" s="308"/>
      <c r="I49" s="307"/>
      <c r="J49" s="306"/>
      <c r="K49" s="305"/>
      <c r="L49" s="304"/>
      <c r="M49" s="303"/>
      <c r="N49" s="302"/>
    </row>
    <row r="50" spans="2:14">
      <c r="B50" s="136"/>
      <c r="C50" s="308"/>
      <c r="D50" s="308"/>
      <c r="E50" s="308"/>
      <c r="F50" s="308"/>
      <c r="G50" s="308"/>
      <c r="H50" s="308"/>
      <c r="I50" s="307"/>
      <c r="J50" s="306"/>
      <c r="K50" s="305"/>
      <c r="L50" s="304"/>
      <c r="M50" s="303"/>
      <c r="N50" s="302"/>
    </row>
    <row r="51" spans="2:14">
      <c r="B51" s="136"/>
      <c r="C51" s="308"/>
      <c r="D51" s="308"/>
      <c r="E51" s="308"/>
      <c r="F51" s="308"/>
      <c r="G51" s="308"/>
      <c r="H51" s="308"/>
      <c r="I51" s="307"/>
      <c r="J51" s="306"/>
      <c r="K51" s="305"/>
      <c r="L51" s="304"/>
      <c r="M51" s="303"/>
      <c r="N51" s="302"/>
    </row>
    <row r="52" spans="2:14">
      <c r="B52" s="136"/>
      <c r="C52" s="308"/>
      <c r="D52" s="308"/>
      <c r="E52" s="308"/>
      <c r="F52" s="308"/>
      <c r="G52" s="308"/>
      <c r="H52" s="308"/>
      <c r="I52" s="307"/>
      <c r="J52" s="306"/>
      <c r="K52" s="305"/>
      <c r="L52" s="304"/>
      <c r="M52" s="303"/>
      <c r="N52" s="302"/>
    </row>
    <row r="53" spans="2:14" ht="15.75" thickBot="1">
      <c r="B53" s="662"/>
      <c r="C53" s="663"/>
      <c r="D53" s="663"/>
      <c r="E53" s="663"/>
      <c r="F53" s="663"/>
      <c r="G53" s="663"/>
      <c r="H53" s="663"/>
      <c r="I53" s="647"/>
      <c r="J53" s="223"/>
      <c r="K53" s="167"/>
      <c r="L53" s="664"/>
      <c r="M53" s="665"/>
      <c r="N53" s="224"/>
    </row>
    <row r="54" spans="2:14" ht="15.75" thickBot="1">
      <c r="B54" s="657" t="s">
        <v>49</v>
      </c>
      <c r="C54" s="658"/>
      <c r="D54" s="658"/>
      <c r="E54" s="658"/>
      <c r="F54" s="658"/>
      <c r="G54" s="658"/>
      <c r="H54" s="658"/>
      <c r="I54" s="658"/>
      <c r="J54" s="658"/>
      <c r="K54" s="658"/>
      <c r="L54" s="658"/>
      <c r="M54" s="659"/>
      <c r="N54" s="301"/>
    </row>
    <row r="55" spans="2:14">
      <c r="B55" s="148"/>
      <c r="C55" s="126"/>
      <c r="D55" s="126"/>
      <c r="E55" s="126"/>
      <c r="F55" s="126"/>
      <c r="G55" s="126"/>
      <c r="H55" s="126"/>
      <c r="I55" s="126"/>
      <c r="J55" s="126"/>
      <c r="K55" s="126"/>
      <c r="L55" s="126"/>
      <c r="M55" s="126"/>
      <c r="N55" s="127"/>
    </row>
    <row r="56" spans="2:14">
      <c r="B56" s="128" t="s">
        <v>56</v>
      </c>
      <c r="C56" s="129"/>
      <c r="D56" s="129"/>
      <c r="E56" s="129"/>
      <c r="F56" s="129"/>
      <c r="G56" s="129"/>
      <c r="H56" s="129"/>
      <c r="I56" s="129"/>
      <c r="J56" s="129"/>
      <c r="K56" s="129"/>
      <c r="L56" s="129"/>
      <c r="M56" s="129"/>
      <c r="N56" s="130"/>
    </row>
    <row r="57" spans="2:14" ht="15.75" thickBot="1">
      <c r="B57" s="149"/>
      <c r="C57" s="89"/>
      <c r="D57" s="89"/>
      <c r="E57" s="89"/>
      <c r="F57" s="89"/>
      <c r="G57" s="89"/>
      <c r="H57" s="89"/>
      <c r="I57" s="89"/>
      <c r="J57" s="89"/>
      <c r="K57" s="89"/>
      <c r="L57" s="89"/>
      <c r="M57" s="89"/>
      <c r="N57" s="91"/>
    </row>
    <row r="58" spans="2:14" ht="25.5">
      <c r="B58" s="455" t="s">
        <v>57</v>
      </c>
      <c r="C58" s="456"/>
      <c r="D58" s="456"/>
      <c r="E58" s="456"/>
      <c r="F58" s="456"/>
      <c r="G58" s="456"/>
      <c r="H58" s="152" t="s">
        <v>8</v>
      </c>
      <c r="I58" s="153" t="s">
        <v>58</v>
      </c>
      <c r="J58" s="154" t="s">
        <v>59</v>
      </c>
      <c r="K58" s="152" t="s">
        <v>60</v>
      </c>
      <c r="L58" s="666" t="s">
        <v>61</v>
      </c>
      <c r="M58" s="667"/>
      <c r="N58" s="155" t="s">
        <v>45</v>
      </c>
    </row>
    <row r="59" spans="2:14">
      <c r="B59" s="5"/>
      <c r="C59" s="461"/>
      <c r="D59" s="461"/>
      <c r="E59" s="461"/>
      <c r="F59" s="461"/>
      <c r="G59" s="461"/>
      <c r="H59" s="480"/>
      <c r="I59" s="292"/>
      <c r="J59" s="300"/>
      <c r="K59" s="292"/>
      <c r="L59" s="668"/>
      <c r="M59" s="669"/>
      <c r="N59" s="299"/>
    </row>
    <row r="60" spans="2:14">
      <c r="B60" s="5"/>
      <c r="C60" s="483"/>
      <c r="D60" s="483"/>
      <c r="E60" s="483"/>
      <c r="F60" s="483"/>
      <c r="G60" s="483"/>
      <c r="H60" s="484"/>
      <c r="I60" s="292"/>
      <c r="J60" s="292"/>
      <c r="K60" s="292"/>
      <c r="L60" s="485"/>
      <c r="M60" s="486"/>
      <c r="N60" s="298"/>
    </row>
    <row r="61" spans="2:14">
      <c r="B61" s="5"/>
      <c r="C61" s="483"/>
      <c r="D61" s="483"/>
      <c r="E61" s="483"/>
      <c r="F61" s="483"/>
      <c r="G61" s="483"/>
      <c r="H61" s="484"/>
      <c r="I61" s="292"/>
      <c r="J61" s="292"/>
      <c r="K61" s="292"/>
      <c r="L61" s="485"/>
      <c r="M61" s="486"/>
      <c r="N61" s="298"/>
    </row>
    <row r="62" spans="2:14">
      <c r="B62" s="5"/>
      <c r="C62" s="483"/>
      <c r="D62" s="483"/>
      <c r="E62" s="483"/>
      <c r="F62" s="483"/>
      <c r="G62" s="483"/>
      <c r="H62" s="484"/>
      <c r="I62" s="292"/>
      <c r="J62" s="292"/>
      <c r="K62" s="292"/>
      <c r="L62" s="485"/>
      <c r="M62" s="486"/>
      <c r="N62" s="298"/>
    </row>
    <row r="63" spans="2:14">
      <c r="B63" s="5"/>
      <c r="C63" s="483"/>
      <c r="D63" s="483"/>
      <c r="E63" s="483"/>
      <c r="F63" s="483"/>
      <c r="G63" s="483"/>
      <c r="H63" s="484"/>
      <c r="I63" s="292"/>
      <c r="J63" s="292"/>
      <c r="K63" s="292"/>
      <c r="L63" s="485"/>
      <c r="M63" s="486"/>
      <c r="N63" s="298"/>
    </row>
    <row r="64" spans="2:14" ht="15.75" thickBot="1">
      <c r="B64" s="482"/>
      <c r="C64" s="483"/>
      <c r="D64" s="483"/>
      <c r="E64" s="483"/>
      <c r="F64" s="483"/>
      <c r="G64" s="483"/>
      <c r="H64" s="419"/>
      <c r="I64" s="232"/>
      <c r="J64" s="232"/>
      <c r="K64" s="232"/>
      <c r="L64" s="814"/>
      <c r="M64" s="815"/>
      <c r="N64" s="420"/>
    </row>
    <row r="65" spans="2:15" ht="15.75" thickBot="1">
      <c r="B65" s="657" t="s">
        <v>49</v>
      </c>
      <c r="C65" s="658"/>
      <c r="D65" s="658"/>
      <c r="E65" s="658"/>
      <c r="F65" s="658"/>
      <c r="G65" s="658"/>
      <c r="H65" s="658"/>
      <c r="I65" s="658"/>
      <c r="J65" s="658"/>
      <c r="K65" s="658"/>
      <c r="L65" s="658"/>
      <c r="M65" s="659"/>
      <c r="N65" s="364"/>
    </row>
    <row r="66" spans="2:15">
      <c r="B66" s="148"/>
      <c r="C66" s="126"/>
      <c r="D66" s="126"/>
      <c r="E66" s="126"/>
      <c r="F66" s="126"/>
      <c r="G66" s="126"/>
      <c r="H66" s="126"/>
      <c r="I66" s="126"/>
      <c r="J66" s="126"/>
      <c r="K66" s="126"/>
      <c r="L66" s="126"/>
      <c r="M66" s="126"/>
      <c r="N66" s="127"/>
    </row>
    <row r="67" spans="2:15">
      <c r="B67" s="128" t="s">
        <v>64</v>
      </c>
      <c r="C67" s="129"/>
      <c r="D67" s="129"/>
      <c r="E67" s="129"/>
      <c r="F67" s="129"/>
      <c r="G67" s="129"/>
      <c r="H67" s="129"/>
      <c r="I67" s="129"/>
      <c r="J67" s="129"/>
      <c r="K67" s="129"/>
      <c r="L67" s="129"/>
      <c r="M67" s="129"/>
      <c r="N67" s="130"/>
    </row>
    <row r="68" spans="2:15" ht="15.75" thickBot="1">
      <c r="B68" s="149"/>
      <c r="C68" s="89"/>
      <c r="D68" s="89"/>
      <c r="E68" s="89"/>
      <c r="F68" s="89"/>
      <c r="G68" s="89"/>
      <c r="H68" s="89"/>
      <c r="I68" s="89"/>
      <c r="J68" s="89"/>
      <c r="K68" s="89"/>
      <c r="L68" s="89"/>
      <c r="M68" s="89"/>
      <c r="N68" s="91"/>
    </row>
    <row r="69" spans="2:15" ht="25.5">
      <c r="B69" s="673" t="s">
        <v>65</v>
      </c>
      <c r="C69" s="674"/>
      <c r="D69" s="674"/>
      <c r="E69" s="674"/>
      <c r="F69" s="674"/>
      <c r="G69" s="674"/>
      <c r="H69" s="674"/>
      <c r="I69" s="152" t="s">
        <v>66</v>
      </c>
      <c r="J69" s="154" t="s">
        <v>67</v>
      </c>
      <c r="K69" s="153" t="s">
        <v>68</v>
      </c>
      <c r="L69" s="675" t="s">
        <v>44</v>
      </c>
      <c r="M69" s="676"/>
      <c r="N69" s="169" t="s">
        <v>45</v>
      </c>
    </row>
    <row r="70" spans="2:15">
      <c r="B70" s="482"/>
      <c r="C70" s="483"/>
      <c r="D70" s="483"/>
      <c r="E70" s="483"/>
      <c r="F70" s="483"/>
      <c r="G70" s="483"/>
      <c r="H70" s="483"/>
      <c r="I70" s="296"/>
      <c r="J70" s="295"/>
      <c r="K70" s="294"/>
      <c r="L70" s="174"/>
      <c r="M70" s="297"/>
      <c r="N70" s="288"/>
      <c r="O70" s="176"/>
    </row>
    <row r="71" spans="2:15">
      <c r="B71" s="482"/>
      <c r="C71" s="483"/>
      <c r="D71" s="483"/>
      <c r="E71" s="483"/>
      <c r="F71" s="483"/>
      <c r="G71" s="483"/>
      <c r="H71" s="483"/>
      <c r="I71" s="292"/>
      <c r="J71" s="291"/>
      <c r="K71" s="290"/>
      <c r="L71" s="174"/>
      <c r="M71" s="293"/>
      <c r="N71" s="288"/>
    </row>
    <row r="72" spans="2:15">
      <c r="B72" s="482"/>
      <c r="C72" s="483"/>
      <c r="D72" s="483"/>
      <c r="E72" s="483"/>
      <c r="F72" s="483"/>
      <c r="G72" s="483"/>
      <c r="H72" s="483"/>
      <c r="I72" s="292"/>
      <c r="J72" s="291"/>
      <c r="K72" s="290"/>
      <c r="L72" s="174"/>
      <c r="M72" s="289"/>
      <c r="N72" s="288"/>
    </row>
    <row r="73" spans="2:15">
      <c r="B73" s="482"/>
      <c r="C73" s="483"/>
      <c r="D73" s="483"/>
      <c r="E73" s="483"/>
      <c r="F73" s="483"/>
      <c r="G73" s="483"/>
      <c r="H73" s="483"/>
      <c r="I73" s="292"/>
      <c r="J73" s="291"/>
      <c r="K73" s="290"/>
      <c r="L73" s="462"/>
      <c r="M73" s="289"/>
      <c r="N73" s="288"/>
    </row>
    <row r="74" spans="2:15">
      <c r="B74" s="482"/>
      <c r="C74" s="483"/>
      <c r="D74" s="483"/>
      <c r="E74" s="483"/>
      <c r="F74" s="483"/>
      <c r="G74" s="483"/>
      <c r="H74" s="483"/>
      <c r="I74" s="292"/>
      <c r="J74" s="291"/>
      <c r="K74" s="290"/>
      <c r="L74" s="462"/>
      <c r="M74" s="289"/>
      <c r="N74" s="288"/>
    </row>
    <row r="75" spans="2:15" ht="15.75" thickBot="1">
      <c r="B75" s="810"/>
      <c r="C75" s="811"/>
      <c r="D75" s="811"/>
      <c r="E75" s="811"/>
      <c r="F75" s="811"/>
      <c r="G75" s="811"/>
      <c r="H75" s="811"/>
      <c r="I75" s="232"/>
      <c r="J75" s="232"/>
      <c r="K75" s="232"/>
      <c r="L75" s="812"/>
      <c r="M75" s="813"/>
      <c r="N75" s="224"/>
    </row>
    <row r="76" spans="2:15" ht="15.75" thickBot="1">
      <c r="B76" s="657" t="s">
        <v>49</v>
      </c>
      <c r="C76" s="658"/>
      <c r="D76" s="658"/>
      <c r="E76" s="658"/>
      <c r="F76" s="658"/>
      <c r="G76" s="658"/>
      <c r="H76" s="658"/>
      <c r="I76" s="658"/>
      <c r="J76" s="658"/>
      <c r="K76" s="658"/>
      <c r="L76" s="658"/>
      <c r="M76" s="659"/>
      <c r="N76" s="363"/>
    </row>
    <row r="77" spans="2:15" ht="15.75" thickBot="1">
      <c r="B77" s="148"/>
      <c r="C77" s="126"/>
      <c r="D77" s="126"/>
      <c r="E77" s="126"/>
      <c r="F77" s="126"/>
      <c r="G77" s="126"/>
      <c r="H77" s="126"/>
      <c r="I77" s="126"/>
      <c r="J77" s="126"/>
      <c r="K77" s="126"/>
      <c r="L77" s="126"/>
      <c r="M77" s="126"/>
      <c r="N77" s="127"/>
    </row>
    <row r="78" spans="2:15" ht="15.75" thickBot="1">
      <c r="B78" s="657" t="s">
        <v>71</v>
      </c>
      <c r="C78" s="658"/>
      <c r="D78" s="658"/>
      <c r="E78" s="658"/>
      <c r="F78" s="658"/>
      <c r="G78" s="658"/>
      <c r="H78" s="658"/>
      <c r="I78" s="658"/>
      <c r="J78" s="658"/>
      <c r="K78" s="658"/>
      <c r="L78" s="658"/>
      <c r="M78" s="659"/>
      <c r="N78" s="180">
        <f>N43+N54+N65+N76</f>
        <v>710.90548834127685</v>
      </c>
    </row>
    <row r="79" spans="2:15">
      <c r="B79" s="148"/>
      <c r="C79" s="126"/>
      <c r="D79" s="126"/>
      <c r="E79" s="126"/>
      <c r="F79" s="126"/>
      <c r="G79" s="126"/>
      <c r="H79" s="126"/>
      <c r="I79" s="126"/>
      <c r="J79" s="126"/>
      <c r="K79" s="126"/>
      <c r="L79" s="126"/>
      <c r="M79" s="126"/>
      <c r="N79" s="127"/>
    </row>
    <row r="80" spans="2: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142.18109766825538</v>
      </c>
      <c r="M83" s="689"/>
      <c r="N83" s="430"/>
    </row>
    <row r="84" spans="1:14">
      <c r="B84" s="188" t="s">
        <v>77</v>
      </c>
      <c r="C84" s="189"/>
      <c r="D84" s="189"/>
      <c r="E84" s="189"/>
      <c r="F84" s="189"/>
      <c r="G84" s="189"/>
      <c r="H84" s="189"/>
      <c r="I84" s="429"/>
      <c r="J84" s="186"/>
      <c r="K84" s="284">
        <v>0.05</v>
      </c>
      <c r="L84" s="688">
        <f>N78*K84</f>
        <v>35.545274417063844</v>
      </c>
      <c r="M84" s="689"/>
      <c r="N84" s="430"/>
    </row>
    <row r="85" spans="1:14" ht="15.75" thickBot="1">
      <c r="B85" s="190" t="s">
        <v>78</v>
      </c>
      <c r="C85" s="191"/>
      <c r="D85" s="191"/>
      <c r="E85" s="191"/>
      <c r="F85" s="191"/>
      <c r="G85" s="191"/>
      <c r="H85" s="191"/>
      <c r="I85" s="431"/>
      <c r="J85" s="193"/>
      <c r="K85" s="283">
        <v>0.05</v>
      </c>
      <c r="L85" s="690">
        <f>N78*K85</f>
        <v>35.545274417063844</v>
      </c>
      <c r="M85" s="691"/>
      <c r="N85" s="430"/>
    </row>
    <row r="86" spans="1:14" ht="15.75" thickBot="1">
      <c r="B86" s="657" t="s">
        <v>49</v>
      </c>
      <c r="C86" s="658"/>
      <c r="D86" s="658"/>
      <c r="E86" s="658"/>
      <c r="F86" s="658"/>
      <c r="G86" s="658"/>
      <c r="H86" s="658"/>
      <c r="I86" s="658"/>
      <c r="J86" s="658"/>
      <c r="K86" s="658"/>
      <c r="L86" s="658"/>
      <c r="M86" s="659"/>
      <c r="N86" s="194">
        <f>L83+L84+L85</f>
        <v>213.27164650238305</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924</v>
      </c>
    </row>
    <row r="89" spans="1:14">
      <c r="B89" s="382"/>
      <c r="C89" s="383"/>
      <c r="D89" s="383"/>
      <c r="E89" s="383"/>
      <c r="F89" s="383"/>
      <c r="G89" s="383"/>
      <c r="H89" s="383"/>
      <c r="I89" s="383"/>
      <c r="J89" s="383"/>
      <c r="K89" s="383"/>
      <c r="L89" s="383"/>
      <c r="M89" s="383"/>
      <c r="N89" s="384"/>
    </row>
    <row r="90" spans="1:14">
      <c r="B90" s="385"/>
      <c r="C90" s="386"/>
      <c r="D90" s="386"/>
      <c r="E90" s="386"/>
      <c r="F90" s="386"/>
      <c r="G90" s="386"/>
      <c r="H90" s="386"/>
      <c r="I90" s="386"/>
      <c r="J90" s="386"/>
      <c r="K90" s="386"/>
      <c r="L90" s="386"/>
      <c r="M90" s="386"/>
      <c r="N90" s="387"/>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8" t="s">
        <v>81</v>
      </c>
      <c r="F93" s="388"/>
      <c r="G93" s="388"/>
      <c r="H93" s="388"/>
      <c r="I93" s="388"/>
      <c r="J93" s="388"/>
      <c r="K93" s="386"/>
      <c r="L93" s="386"/>
      <c r="M93" s="386"/>
      <c r="N93" s="387"/>
    </row>
    <row r="94" spans="1:14">
      <c r="B94" s="385"/>
      <c r="C94" s="386"/>
      <c r="D94" s="386"/>
      <c r="E94" s="386" t="s">
        <v>82</v>
      </c>
      <c r="F94" s="386"/>
      <c r="G94" s="386"/>
      <c r="H94" s="386"/>
      <c r="I94" s="386"/>
      <c r="J94" s="386"/>
      <c r="K94" s="386"/>
      <c r="L94" s="386"/>
      <c r="M94" s="386"/>
      <c r="N94" s="387"/>
    </row>
    <row r="95" spans="1:14">
      <c r="B95" s="385"/>
      <c r="C95" s="386"/>
      <c r="D95" s="386"/>
      <c r="E95" s="386" t="s">
        <v>83</v>
      </c>
      <c r="F95" s="386"/>
      <c r="G95" s="386"/>
      <c r="H95" s="386"/>
      <c r="I95" s="386"/>
      <c r="J95" s="386"/>
      <c r="K95" s="386"/>
      <c r="L95" s="386"/>
      <c r="M95" s="386"/>
      <c r="N95" s="387"/>
    </row>
    <row r="96" spans="1:14">
      <c r="B96" s="385"/>
      <c r="C96" s="386"/>
      <c r="D96" s="386"/>
      <c r="E96" s="386" t="s">
        <v>84</v>
      </c>
      <c r="F96" s="386"/>
      <c r="G96" s="386"/>
      <c r="H96" s="386"/>
      <c r="I96" s="386"/>
      <c r="J96" s="386"/>
      <c r="K96" s="386"/>
      <c r="L96" s="386"/>
      <c r="M96" s="386"/>
      <c r="N96" s="387"/>
    </row>
    <row r="97" spans="2:14" ht="15.75" thickBot="1">
      <c r="B97" s="385"/>
      <c r="C97" s="386"/>
      <c r="D97" s="386"/>
      <c r="E97" s="386"/>
      <c r="F97" s="386" t="s">
        <v>85</v>
      </c>
      <c r="G97" s="386"/>
      <c r="H97" s="386"/>
      <c r="I97" s="386"/>
      <c r="J97" s="386"/>
      <c r="K97" s="386"/>
      <c r="L97" s="386"/>
      <c r="M97" s="386"/>
      <c r="N97" s="387"/>
    </row>
    <row r="98" spans="2:14">
      <c r="B98" s="282" t="s">
        <v>274</v>
      </c>
      <c r="C98" s="281"/>
      <c r="D98" s="281"/>
      <c r="E98" s="281"/>
      <c r="F98" s="281"/>
      <c r="G98" s="281"/>
      <c r="H98" s="281"/>
      <c r="I98" s="281"/>
      <c r="J98" s="281"/>
      <c r="K98" s="281"/>
      <c r="L98" s="281"/>
      <c r="M98" s="281"/>
      <c r="N98" s="280"/>
    </row>
    <row r="99" spans="2:14">
      <c r="B99" s="389"/>
      <c r="C99" s="390"/>
      <c r="D99" s="390"/>
      <c r="E99" s="390"/>
      <c r="F99" s="390"/>
      <c r="G99" s="390"/>
      <c r="H99" s="390"/>
      <c r="I99" s="390"/>
      <c r="J99" s="390"/>
      <c r="K99" s="390"/>
      <c r="L99" s="390"/>
      <c r="M99" s="390"/>
      <c r="N99" s="391"/>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ht="15.75" thickBot="1">
      <c r="B102" s="392"/>
      <c r="C102" s="393"/>
      <c r="D102" s="393"/>
      <c r="E102" s="393"/>
      <c r="F102" s="393"/>
      <c r="G102" s="393"/>
      <c r="H102" s="393"/>
      <c r="I102" s="393"/>
      <c r="J102" s="393"/>
      <c r="K102" s="393"/>
      <c r="L102" s="393"/>
      <c r="M102" s="393"/>
      <c r="N102" s="394"/>
    </row>
    <row r="103" spans="2:14">
      <c r="B103" s="395"/>
      <c r="C103" s="396"/>
      <c r="D103" s="396"/>
      <c r="E103" s="396"/>
      <c r="F103" s="396"/>
      <c r="G103" s="396"/>
      <c r="H103" s="396"/>
      <c r="I103" s="396"/>
      <c r="J103" s="396"/>
      <c r="K103" s="396"/>
      <c r="L103" s="396"/>
      <c r="M103" s="396"/>
      <c r="N103" s="397"/>
    </row>
    <row r="104" spans="2:14">
      <c r="B104" s="398" t="s">
        <v>273</v>
      </c>
      <c r="C104" s="399"/>
      <c r="D104" s="399"/>
      <c r="E104" s="399"/>
      <c r="F104" s="399"/>
      <c r="G104" s="399"/>
      <c r="H104" s="399"/>
      <c r="I104" s="399"/>
      <c r="J104" s="399"/>
      <c r="K104" s="399"/>
      <c r="L104" s="399"/>
      <c r="M104" s="399"/>
      <c r="N104" s="400"/>
    </row>
    <row r="105" spans="2:14" ht="15" customHeight="1">
      <c r="B105" s="700" t="s">
        <v>272</v>
      </c>
      <c r="C105" s="701"/>
      <c r="D105" s="701"/>
      <c r="E105" s="701"/>
      <c r="F105" s="701"/>
      <c r="G105" s="701"/>
      <c r="H105" s="701"/>
      <c r="I105" s="701"/>
      <c r="J105" s="701"/>
      <c r="K105" s="701"/>
      <c r="L105" s="701"/>
      <c r="M105" s="701"/>
      <c r="N105" s="702"/>
    </row>
    <row r="106" spans="2:14" ht="15" customHeight="1">
      <c r="B106" s="700"/>
      <c r="C106" s="701"/>
      <c r="D106" s="701"/>
      <c r="E106" s="701"/>
      <c r="F106" s="701"/>
      <c r="G106" s="701"/>
      <c r="H106" s="701"/>
      <c r="I106" s="701"/>
      <c r="J106" s="701"/>
      <c r="K106" s="701"/>
      <c r="L106" s="701"/>
      <c r="M106" s="701"/>
      <c r="N106" s="702"/>
    </row>
    <row r="107" spans="2:14" ht="30" customHeight="1">
      <c r="B107" s="703" t="s">
        <v>271</v>
      </c>
      <c r="C107" s="704"/>
      <c r="D107" s="704"/>
      <c r="E107" s="704"/>
      <c r="F107" s="704"/>
      <c r="G107" s="704"/>
      <c r="H107" s="704"/>
      <c r="I107" s="704"/>
      <c r="J107" s="704"/>
      <c r="K107" s="704"/>
      <c r="L107" s="704"/>
      <c r="M107" s="704"/>
      <c r="N107" s="705"/>
    </row>
    <row r="108" spans="2:14">
      <c r="B108" s="703"/>
      <c r="C108" s="704"/>
      <c r="D108" s="704"/>
      <c r="E108" s="704"/>
      <c r="F108" s="704"/>
      <c r="G108" s="704"/>
      <c r="H108" s="704"/>
      <c r="I108" s="704"/>
      <c r="J108" s="704"/>
      <c r="K108" s="704"/>
      <c r="L108" s="704"/>
      <c r="M108" s="704"/>
      <c r="N108" s="705"/>
    </row>
    <row r="109" spans="2:14">
      <c r="B109" s="477"/>
      <c r="C109" s="478"/>
      <c r="D109" s="478"/>
      <c r="E109" s="478"/>
      <c r="F109" s="478"/>
      <c r="G109" s="478"/>
      <c r="H109" s="478"/>
      <c r="I109" s="478"/>
      <c r="J109" s="478"/>
      <c r="K109" s="478"/>
      <c r="L109" s="478"/>
      <c r="M109" s="478"/>
      <c r="N109" s="479"/>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398"/>
      <c r="C112" s="399"/>
      <c r="D112" s="399"/>
      <c r="E112" s="399"/>
      <c r="F112" s="399"/>
      <c r="G112" s="399"/>
      <c r="H112" s="399"/>
      <c r="I112" s="399"/>
      <c r="J112" s="399"/>
      <c r="K112" s="399"/>
      <c r="L112" s="399"/>
      <c r="M112" s="399"/>
      <c r="N112" s="400"/>
    </row>
    <row r="113" spans="2:14">
      <c r="B113" s="385"/>
      <c r="C113" s="386"/>
      <c r="D113" s="386"/>
      <c r="E113" s="386" t="s">
        <v>81</v>
      </c>
      <c r="F113" s="388"/>
      <c r="G113" s="388"/>
      <c r="H113" s="386"/>
      <c r="I113" s="386"/>
      <c r="J113" s="386"/>
      <c r="K113" s="386"/>
      <c r="L113" s="386"/>
      <c r="M113" s="386"/>
      <c r="N113" s="387"/>
    </row>
    <row r="114" spans="2:14">
      <c r="B114" s="385"/>
      <c r="C114" s="386"/>
      <c r="D114" s="386"/>
      <c r="E114" s="401" t="s">
        <v>82</v>
      </c>
      <c r="F114" s="386"/>
      <c r="G114" s="386"/>
      <c r="H114" s="401"/>
      <c r="I114" s="401"/>
      <c r="J114" s="401"/>
      <c r="K114" s="386"/>
      <c r="L114" s="386"/>
      <c r="M114" s="386"/>
      <c r="N114" s="387"/>
    </row>
    <row r="115" spans="2:14">
      <c r="B115" s="385"/>
      <c r="C115" s="386"/>
      <c r="D115" s="386"/>
      <c r="E115" s="402" t="s">
        <v>87</v>
      </c>
      <c r="F115" s="386"/>
      <c r="G115" s="386"/>
      <c r="H115" s="402"/>
      <c r="I115" s="402"/>
      <c r="J115" s="402"/>
      <c r="K115" s="386"/>
      <c r="L115" s="386"/>
      <c r="M115" s="386"/>
      <c r="N115" s="387"/>
    </row>
    <row r="116" spans="2:14">
      <c r="B116" s="403"/>
      <c r="C116" s="399"/>
      <c r="D116" s="399"/>
      <c r="E116" s="386" t="s">
        <v>84</v>
      </c>
      <c r="F116" s="386"/>
      <c r="G116" s="386"/>
      <c r="H116" s="386"/>
      <c r="I116" s="386"/>
      <c r="J116" s="386"/>
      <c r="K116" s="399"/>
      <c r="L116" s="399"/>
      <c r="M116" s="399"/>
      <c r="N116" s="400"/>
    </row>
    <row r="117" spans="2:14">
      <c r="B117" s="403"/>
      <c r="C117" s="399"/>
      <c r="D117" s="399"/>
      <c r="E117" s="399"/>
      <c r="F117" s="386"/>
      <c r="G117" s="386"/>
      <c r="H117" s="386"/>
      <c r="I117" s="386"/>
      <c r="J117" s="386"/>
      <c r="K117" s="399"/>
      <c r="L117" s="399"/>
      <c r="M117" s="399"/>
      <c r="N117" s="400"/>
    </row>
    <row r="118" spans="2:14">
      <c r="B118" s="403" t="s">
        <v>270</v>
      </c>
      <c r="C118" s="402"/>
      <c r="D118" s="402"/>
      <c r="E118" s="386"/>
      <c r="F118" s="386"/>
      <c r="G118" s="386"/>
      <c r="H118" s="386"/>
      <c r="I118" s="386"/>
      <c r="J118" s="706"/>
      <c r="K118" s="706"/>
      <c r="L118" s="706"/>
      <c r="M118" s="706"/>
      <c r="N118" s="707"/>
    </row>
    <row r="119" spans="2:14" ht="15.75" thickBot="1">
      <c r="B119" s="404" t="s">
        <v>269</v>
      </c>
      <c r="C119" s="405"/>
      <c r="D119" s="405"/>
      <c r="E119" s="406"/>
      <c r="F119" s="406"/>
      <c r="G119" s="406"/>
      <c r="H119" s="406"/>
      <c r="I119" s="406"/>
      <c r="J119" s="708"/>
      <c r="K119" s="708"/>
      <c r="L119" s="708"/>
      <c r="M119" s="708"/>
      <c r="N119" s="709"/>
    </row>
  </sheetData>
  <mergeCells count="67">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C31:J31"/>
    <mergeCell ref="B35:H35"/>
    <mergeCell ref="I35:J35"/>
    <mergeCell ref="L35:M35"/>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5521" r:id="rId4"/>
      </mc:Fallback>
    </mc:AlternateContent>
  </oleObjec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19"/>
  <sheetViews>
    <sheetView topLeftCell="A19" zoomScale="75" zoomScaleNormal="75" workbookViewId="0">
      <selection activeCell="I39" sqref="I39:J39"/>
    </sheetView>
  </sheetViews>
  <sheetFormatPr baseColWidth="10" defaultRowHeight="15"/>
  <cols>
    <col min="1" max="1" width="10.42578125" style="19" bestFit="1" customWidth="1"/>
    <col min="2" max="2" width="17" style="19" customWidth="1"/>
    <col min="3" max="5" width="11.42578125" style="19"/>
    <col min="6" max="6" width="15.5703125" style="19" customWidth="1"/>
    <col min="7" max="8" width="11.42578125" style="19"/>
    <col min="9" max="9" width="12.5703125" style="19" bestFit="1" customWidth="1"/>
    <col min="10" max="10" width="15.5703125" style="19" customWidth="1"/>
    <col min="11" max="11" width="17.5703125" style="19" bestFit="1" customWidth="1"/>
    <col min="12" max="12" width="11.42578125" style="19"/>
    <col min="13" max="13" width="10.140625" style="19" customWidth="1"/>
    <col min="14" max="14" width="17.42578125" style="19" customWidth="1"/>
    <col min="15" max="15" width="12" style="19" bestFit="1" customWidth="1"/>
    <col min="16" max="16384" width="11.42578125" style="19"/>
  </cols>
  <sheetData>
    <row r="1" spans="2:14">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89"/>
      <c r="G11" s="341"/>
      <c r="H11" s="340"/>
      <c r="I11" s="339"/>
      <c r="J11" s="338" t="s">
        <v>29</v>
      </c>
      <c r="K11" s="337"/>
      <c r="L11" s="489"/>
      <c r="M11" s="489"/>
      <c r="N11" s="336"/>
    </row>
    <row r="12" spans="2:14" ht="15.75" thickBot="1">
      <c r="B12" s="335"/>
      <c r="C12" s="334"/>
      <c r="D12" s="490"/>
      <c r="E12" s="490"/>
      <c r="F12" s="490"/>
      <c r="G12" s="490"/>
      <c r="H12" s="334"/>
      <c r="I12" s="490"/>
      <c r="J12" s="334"/>
      <c r="K12" s="490"/>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91"/>
      <c r="E25" s="491"/>
      <c r="F25" s="627" t="s">
        <v>278</v>
      </c>
      <c r="G25" s="628"/>
      <c r="H25" s="628"/>
      <c r="I25" s="491" t="s">
        <v>277</v>
      </c>
      <c r="J25" s="491" t="s">
        <v>276</v>
      </c>
      <c r="K25" s="326"/>
      <c r="L25" s="491"/>
      <c r="M25" s="491"/>
      <c r="N25" s="325"/>
    </row>
    <row r="26" spans="1:14">
      <c r="B26" s="55"/>
      <c r="C26" s="61"/>
      <c r="D26" s="61"/>
      <c r="E26" s="61"/>
      <c r="F26" s="61"/>
      <c r="G26" s="61"/>
      <c r="H26" s="61"/>
      <c r="I26" s="61"/>
      <c r="J26" s="61"/>
      <c r="K26" s="61"/>
      <c r="L26" s="61"/>
      <c r="M26" s="61"/>
      <c r="N26" s="56"/>
    </row>
    <row r="27" spans="1:14">
      <c r="B27" s="629" t="s">
        <v>35</v>
      </c>
      <c r="C27" s="630"/>
      <c r="D27" s="630"/>
      <c r="E27" s="630"/>
      <c r="F27" s="630"/>
      <c r="G27" s="630"/>
      <c r="H27" s="630"/>
      <c r="I27" s="630"/>
      <c r="J27" s="630"/>
      <c r="K27" s="630"/>
      <c r="L27" s="630"/>
      <c r="M27" s="630"/>
      <c r="N27" s="631"/>
    </row>
    <row r="28" spans="1:14" ht="15.75" thickBot="1">
      <c r="B28" s="148"/>
      <c r="C28" s="126"/>
      <c r="D28" s="126"/>
      <c r="E28" s="126"/>
      <c r="F28" s="126"/>
      <c r="G28" s="126"/>
      <c r="H28" s="126"/>
      <c r="I28" s="126"/>
      <c r="J28" s="126"/>
      <c r="K28" s="126"/>
      <c r="L28" s="126"/>
      <c r="M28" s="126"/>
      <c r="N28" s="127"/>
    </row>
    <row r="29" spans="1:14" ht="26.25" thickBot="1">
      <c r="B29" s="75" t="s">
        <v>36</v>
      </c>
      <c r="C29" s="632" t="s">
        <v>7</v>
      </c>
      <c r="D29" s="633"/>
      <c r="E29" s="633"/>
      <c r="F29" s="633"/>
      <c r="G29" s="633"/>
      <c r="H29" s="633"/>
      <c r="I29" s="633"/>
      <c r="J29" s="76"/>
      <c r="K29" s="324" t="s">
        <v>275</v>
      </c>
      <c r="L29" s="634" t="s">
        <v>8</v>
      </c>
      <c r="M29" s="635"/>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41.25" customHeight="1" thickBot="1">
      <c r="A31" s="19" t="s">
        <v>37</v>
      </c>
      <c r="B31" s="234" t="s">
        <v>314</v>
      </c>
      <c r="C31" s="805" t="s">
        <v>315</v>
      </c>
      <c r="D31" s="806"/>
      <c r="E31" s="806"/>
      <c r="F31" s="806"/>
      <c r="G31" s="806"/>
      <c r="H31" s="806"/>
      <c r="I31" s="806"/>
      <c r="J31" s="816"/>
      <c r="K31" s="417"/>
      <c r="L31" s="418" t="s">
        <v>205</v>
      </c>
      <c r="M31" s="236"/>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9" t="s">
        <v>207</v>
      </c>
      <c r="B36" s="621" t="str">
        <f>VLOOKUP(A36,[52]EQUIPOS!A6:D154,3,FALSE)</f>
        <v>Volqueta 6 m3</v>
      </c>
      <c r="C36" s="622"/>
      <c r="D36" s="622"/>
      <c r="E36" s="622"/>
      <c r="F36" s="622"/>
      <c r="G36" s="622"/>
      <c r="H36" s="623"/>
      <c r="I36" s="304"/>
      <c r="J36" s="307"/>
      <c r="K36" s="319">
        <f>VLOOKUP(A36,[52]EQUIPOS!A6:D161,4,FALSE)</f>
        <v>46919.762230524269</v>
      </c>
      <c r="L36" s="318"/>
      <c r="M36" s="303">
        <v>66</v>
      </c>
      <c r="N36" s="316">
        <f>K36/M36</f>
        <v>710.90548834127685</v>
      </c>
    </row>
    <row r="37" spans="1:14">
      <c r="B37" s="621"/>
      <c r="C37" s="622"/>
      <c r="D37" s="622"/>
      <c r="E37" s="622"/>
      <c r="F37" s="622"/>
      <c r="G37" s="622"/>
      <c r="H37" s="623"/>
      <c r="I37" s="304"/>
      <c r="J37" s="307"/>
      <c r="K37" s="319"/>
      <c r="L37" s="318"/>
      <c r="M37" s="317"/>
      <c r="N37" s="316"/>
    </row>
    <row r="38" spans="1:14">
      <c r="B38" s="621"/>
      <c r="C38" s="622"/>
      <c r="D38" s="622"/>
      <c r="E38" s="622"/>
      <c r="F38" s="622"/>
      <c r="G38" s="622"/>
      <c r="H38" s="623"/>
      <c r="I38" s="304"/>
      <c r="J38" s="307"/>
      <c r="K38" s="319"/>
      <c r="L38" s="318"/>
      <c r="M38" s="317"/>
      <c r="N38" s="315"/>
    </row>
    <row r="39" spans="1:14">
      <c r="B39" s="621"/>
      <c r="C39" s="622"/>
      <c r="D39" s="622"/>
      <c r="E39" s="622"/>
      <c r="F39" s="622"/>
      <c r="G39" s="622"/>
      <c r="H39" s="623"/>
      <c r="I39" s="646"/>
      <c r="J39" s="647"/>
      <c r="K39" s="314"/>
      <c r="L39" s="648"/>
      <c r="M39" s="649"/>
      <c r="N39" s="362"/>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180">
        <f>SUM(N36:N42)</f>
        <v>710.90548834127685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94" t="s">
        <v>8</v>
      </c>
      <c r="K47" s="133" t="s">
        <v>9</v>
      </c>
      <c r="L47" s="645" t="s">
        <v>51</v>
      </c>
      <c r="M47" s="644"/>
      <c r="N47" s="134" t="s">
        <v>45</v>
      </c>
    </row>
    <row r="48" spans="1:14">
      <c r="B48" s="136"/>
      <c r="C48" s="308"/>
      <c r="D48" s="308"/>
      <c r="E48" s="308"/>
      <c r="F48" s="308"/>
      <c r="G48" s="308"/>
      <c r="H48" s="308"/>
      <c r="I48" s="307"/>
      <c r="J48" s="306"/>
      <c r="K48" s="305"/>
      <c r="L48" s="304"/>
      <c r="M48" s="303"/>
      <c r="N48" s="302"/>
    </row>
    <row r="49" spans="2:14">
      <c r="B49" s="136"/>
      <c r="C49" s="308"/>
      <c r="D49" s="308"/>
      <c r="E49" s="308"/>
      <c r="F49" s="308"/>
      <c r="G49" s="308"/>
      <c r="H49" s="308"/>
      <c r="I49" s="307"/>
      <c r="J49" s="306"/>
      <c r="K49" s="305"/>
      <c r="L49" s="304"/>
      <c r="M49" s="303"/>
      <c r="N49" s="302"/>
    </row>
    <row r="50" spans="2:14">
      <c r="B50" s="136"/>
      <c r="C50" s="308"/>
      <c r="D50" s="308"/>
      <c r="E50" s="308"/>
      <c r="F50" s="308"/>
      <c r="G50" s="308"/>
      <c r="H50" s="308"/>
      <c r="I50" s="307"/>
      <c r="J50" s="306"/>
      <c r="K50" s="305"/>
      <c r="L50" s="304"/>
      <c r="M50" s="303"/>
      <c r="N50" s="302"/>
    </row>
    <row r="51" spans="2:14">
      <c r="B51" s="136"/>
      <c r="C51" s="308"/>
      <c r="D51" s="308"/>
      <c r="E51" s="308"/>
      <c r="F51" s="308"/>
      <c r="G51" s="308"/>
      <c r="H51" s="308"/>
      <c r="I51" s="307"/>
      <c r="J51" s="306"/>
      <c r="K51" s="305"/>
      <c r="L51" s="304"/>
      <c r="M51" s="303"/>
      <c r="N51" s="302"/>
    </row>
    <row r="52" spans="2:14">
      <c r="B52" s="136"/>
      <c r="C52" s="308"/>
      <c r="D52" s="308"/>
      <c r="E52" s="308"/>
      <c r="F52" s="308"/>
      <c r="G52" s="308"/>
      <c r="H52" s="308"/>
      <c r="I52" s="307"/>
      <c r="J52" s="306"/>
      <c r="K52" s="305"/>
      <c r="L52" s="304"/>
      <c r="M52" s="303"/>
      <c r="N52" s="302"/>
    </row>
    <row r="53" spans="2:14" ht="15.75" thickBot="1">
      <c r="B53" s="662"/>
      <c r="C53" s="663"/>
      <c r="D53" s="663"/>
      <c r="E53" s="663"/>
      <c r="F53" s="663"/>
      <c r="G53" s="663"/>
      <c r="H53" s="663"/>
      <c r="I53" s="647"/>
      <c r="J53" s="223"/>
      <c r="K53" s="167"/>
      <c r="L53" s="664"/>
      <c r="M53" s="665"/>
      <c r="N53" s="224"/>
    </row>
    <row r="54" spans="2:14" ht="15.75" thickBot="1">
      <c r="B54" s="657" t="s">
        <v>49</v>
      </c>
      <c r="C54" s="658"/>
      <c r="D54" s="658"/>
      <c r="E54" s="658"/>
      <c r="F54" s="658"/>
      <c r="G54" s="658"/>
      <c r="H54" s="658"/>
      <c r="I54" s="658"/>
      <c r="J54" s="658"/>
      <c r="K54" s="658"/>
      <c r="L54" s="658"/>
      <c r="M54" s="659"/>
      <c r="N54" s="301"/>
    </row>
    <row r="55" spans="2:14">
      <c r="B55" s="148"/>
      <c r="C55" s="126"/>
      <c r="D55" s="126"/>
      <c r="E55" s="126"/>
      <c r="F55" s="126"/>
      <c r="G55" s="126"/>
      <c r="H55" s="126"/>
      <c r="I55" s="126"/>
      <c r="J55" s="126"/>
      <c r="K55" s="126"/>
      <c r="L55" s="126"/>
      <c r="M55" s="126"/>
      <c r="N55" s="127"/>
    </row>
    <row r="56" spans="2:14">
      <c r="B56" s="128" t="s">
        <v>56</v>
      </c>
      <c r="C56" s="129"/>
      <c r="D56" s="129"/>
      <c r="E56" s="129"/>
      <c r="F56" s="129"/>
      <c r="G56" s="129"/>
      <c r="H56" s="129"/>
      <c r="I56" s="129"/>
      <c r="J56" s="129"/>
      <c r="K56" s="129"/>
      <c r="L56" s="129"/>
      <c r="M56" s="129"/>
      <c r="N56" s="130"/>
    </row>
    <row r="57" spans="2:14" ht="15.75" thickBot="1">
      <c r="B57" s="149"/>
      <c r="C57" s="89"/>
      <c r="D57" s="89"/>
      <c r="E57" s="89"/>
      <c r="F57" s="89"/>
      <c r="G57" s="89"/>
      <c r="H57" s="89"/>
      <c r="I57" s="89"/>
      <c r="J57" s="89"/>
      <c r="K57" s="89"/>
      <c r="L57" s="89"/>
      <c r="M57" s="89"/>
      <c r="N57" s="91"/>
    </row>
    <row r="58" spans="2:14" ht="25.5">
      <c r="B58" s="492" t="s">
        <v>57</v>
      </c>
      <c r="C58" s="493"/>
      <c r="D58" s="493"/>
      <c r="E58" s="493"/>
      <c r="F58" s="493"/>
      <c r="G58" s="493"/>
      <c r="H58" s="152" t="s">
        <v>8</v>
      </c>
      <c r="I58" s="153" t="s">
        <v>58</v>
      </c>
      <c r="J58" s="154" t="s">
        <v>59</v>
      </c>
      <c r="K58" s="152" t="s">
        <v>60</v>
      </c>
      <c r="L58" s="666" t="s">
        <v>61</v>
      </c>
      <c r="M58" s="667"/>
      <c r="N58" s="155" t="s">
        <v>45</v>
      </c>
    </row>
    <row r="59" spans="2:14">
      <c r="B59" s="5"/>
      <c r="C59" s="496"/>
      <c r="D59" s="496"/>
      <c r="E59" s="496"/>
      <c r="F59" s="496"/>
      <c r="G59" s="496"/>
      <c r="H59" s="507"/>
      <c r="I59" s="292"/>
      <c r="J59" s="300"/>
      <c r="K59" s="292"/>
      <c r="L59" s="668"/>
      <c r="M59" s="669"/>
      <c r="N59" s="299"/>
    </row>
    <row r="60" spans="2:14">
      <c r="B60" s="5"/>
      <c r="C60" s="511"/>
      <c r="D60" s="511"/>
      <c r="E60" s="511"/>
      <c r="F60" s="511"/>
      <c r="G60" s="511"/>
      <c r="H60" s="512"/>
      <c r="I60" s="292"/>
      <c r="J60" s="292"/>
      <c r="K60" s="292"/>
      <c r="L60" s="513"/>
      <c r="M60" s="514"/>
      <c r="N60" s="298"/>
    </row>
    <row r="61" spans="2:14">
      <c r="B61" s="5"/>
      <c r="C61" s="511"/>
      <c r="D61" s="511"/>
      <c r="E61" s="511"/>
      <c r="F61" s="511"/>
      <c r="G61" s="511"/>
      <c r="H61" s="512"/>
      <c r="I61" s="292"/>
      <c r="J61" s="292"/>
      <c r="K61" s="292"/>
      <c r="L61" s="513"/>
      <c r="M61" s="514"/>
      <c r="N61" s="298"/>
    </row>
    <row r="62" spans="2:14">
      <c r="B62" s="5"/>
      <c r="C62" s="511"/>
      <c r="D62" s="511"/>
      <c r="E62" s="511"/>
      <c r="F62" s="511"/>
      <c r="G62" s="511"/>
      <c r="H62" s="512"/>
      <c r="I62" s="292"/>
      <c r="J62" s="292"/>
      <c r="K62" s="292"/>
      <c r="L62" s="513"/>
      <c r="M62" s="514"/>
      <c r="N62" s="298"/>
    </row>
    <row r="63" spans="2:14">
      <c r="B63" s="5"/>
      <c r="C63" s="511"/>
      <c r="D63" s="511"/>
      <c r="E63" s="511"/>
      <c r="F63" s="511"/>
      <c r="G63" s="511"/>
      <c r="H63" s="512"/>
      <c r="I63" s="292"/>
      <c r="J63" s="292"/>
      <c r="K63" s="292"/>
      <c r="L63" s="513"/>
      <c r="M63" s="514"/>
      <c r="N63" s="298"/>
    </row>
    <row r="64" spans="2:14" ht="15.75" thickBot="1">
      <c r="B64" s="510"/>
      <c r="C64" s="511"/>
      <c r="D64" s="511"/>
      <c r="E64" s="511"/>
      <c r="F64" s="511"/>
      <c r="G64" s="511"/>
      <c r="H64" s="419"/>
      <c r="I64" s="232"/>
      <c r="J64" s="232"/>
      <c r="K64" s="232"/>
      <c r="L64" s="814"/>
      <c r="M64" s="815"/>
      <c r="N64" s="420"/>
    </row>
    <row r="65" spans="2:15" ht="15.75" thickBot="1">
      <c r="B65" s="657" t="s">
        <v>49</v>
      </c>
      <c r="C65" s="658"/>
      <c r="D65" s="658"/>
      <c r="E65" s="658"/>
      <c r="F65" s="658"/>
      <c r="G65" s="658"/>
      <c r="H65" s="658"/>
      <c r="I65" s="658"/>
      <c r="J65" s="658"/>
      <c r="K65" s="658"/>
      <c r="L65" s="658"/>
      <c r="M65" s="659"/>
      <c r="N65" s="364"/>
    </row>
    <row r="66" spans="2:15">
      <c r="B66" s="148"/>
      <c r="C66" s="126"/>
      <c r="D66" s="126"/>
      <c r="E66" s="126"/>
      <c r="F66" s="126"/>
      <c r="G66" s="126"/>
      <c r="H66" s="126"/>
      <c r="I66" s="126"/>
      <c r="J66" s="126"/>
      <c r="K66" s="126"/>
      <c r="L66" s="126"/>
      <c r="M66" s="126"/>
      <c r="N66" s="127"/>
    </row>
    <row r="67" spans="2:15">
      <c r="B67" s="128" t="s">
        <v>64</v>
      </c>
      <c r="C67" s="129"/>
      <c r="D67" s="129"/>
      <c r="E67" s="129"/>
      <c r="F67" s="129"/>
      <c r="G67" s="129"/>
      <c r="H67" s="129"/>
      <c r="I67" s="129"/>
      <c r="J67" s="129"/>
      <c r="K67" s="129"/>
      <c r="L67" s="129"/>
      <c r="M67" s="129"/>
      <c r="N67" s="130"/>
    </row>
    <row r="68" spans="2:15" ht="15.75" thickBot="1">
      <c r="B68" s="149"/>
      <c r="C68" s="89"/>
      <c r="D68" s="89"/>
      <c r="E68" s="89"/>
      <c r="F68" s="89"/>
      <c r="G68" s="89"/>
      <c r="H68" s="89"/>
      <c r="I68" s="89"/>
      <c r="J68" s="89"/>
      <c r="K68" s="89"/>
      <c r="L68" s="89"/>
      <c r="M68" s="89"/>
      <c r="N68" s="91"/>
    </row>
    <row r="69" spans="2:15" ht="25.5">
      <c r="B69" s="673" t="s">
        <v>65</v>
      </c>
      <c r="C69" s="674"/>
      <c r="D69" s="674"/>
      <c r="E69" s="674"/>
      <c r="F69" s="674"/>
      <c r="G69" s="674"/>
      <c r="H69" s="674"/>
      <c r="I69" s="152" t="s">
        <v>66</v>
      </c>
      <c r="J69" s="154" t="s">
        <v>67</v>
      </c>
      <c r="K69" s="153" t="s">
        <v>68</v>
      </c>
      <c r="L69" s="675" t="s">
        <v>44</v>
      </c>
      <c r="M69" s="676"/>
      <c r="N69" s="169" t="s">
        <v>45</v>
      </c>
    </row>
    <row r="70" spans="2:15">
      <c r="B70" s="510"/>
      <c r="C70" s="511"/>
      <c r="D70" s="511"/>
      <c r="E70" s="511"/>
      <c r="F70" s="511"/>
      <c r="G70" s="511"/>
      <c r="H70" s="511"/>
      <c r="I70" s="296"/>
      <c r="J70" s="295"/>
      <c r="K70" s="294"/>
      <c r="L70" s="174"/>
      <c r="M70" s="297"/>
      <c r="N70" s="288"/>
      <c r="O70" s="176"/>
    </row>
    <row r="71" spans="2:15">
      <c r="B71" s="510"/>
      <c r="C71" s="511"/>
      <c r="D71" s="511"/>
      <c r="E71" s="511"/>
      <c r="F71" s="511"/>
      <c r="G71" s="511"/>
      <c r="H71" s="511"/>
      <c r="I71" s="292"/>
      <c r="J71" s="291"/>
      <c r="K71" s="290"/>
      <c r="L71" s="174"/>
      <c r="M71" s="293"/>
      <c r="N71" s="288"/>
    </row>
    <row r="72" spans="2:15">
      <c r="B72" s="510"/>
      <c r="C72" s="511"/>
      <c r="D72" s="511"/>
      <c r="E72" s="511"/>
      <c r="F72" s="511"/>
      <c r="G72" s="511"/>
      <c r="H72" s="511"/>
      <c r="I72" s="292"/>
      <c r="J72" s="291"/>
      <c r="K72" s="290"/>
      <c r="L72" s="174"/>
      <c r="M72" s="289"/>
      <c r="N72" s="288"/>
    </row>
    <row r="73" spans="2:15">
      <c r="B73" s="510"/>
      <c r="C73" s="511"/>
      <c r="D73" s="511"/>
      <c r="E73" s="511"/>
      <c r="F73" s="511"/>
      <c r="G73" s="511"/>
      <c r="H73" s="511"/>
      <c r="I73" s="292"/>
      <c r="J73" s="291"/>
      <c r="K73" s="290"/>
      <c r="L73" s="497"/>
      <c r="M73" s="289"/>
      <c r="N73" s="288"/>
    </row>
    <row r="74" spans="2:15">
      <c r="B74" s="510"/>
      <c r="C74" s="511"/>
      <c r="D74" s="511"/>
      <c r="E74" s="511"/>
      <c r="F74" s="511"/>
      <c r="G74" s="511"/>
      <c r="H74" s="511"/>
      <c r="I74" s="292"/>
      <c r="J74" s="291"/>
      <c r="K74" s="290"/>
      <c r="L74" s="497"/>
      <c r="M74" s="289"/>
      <c r="N74" s="288"/>
    </row>
    <row r="75" spans="2:15" ht="15.75" thickBot="1">
      <c r="B75" s="810"/>
      <c r="C75" s="811"/>
      <c r="D75" s="811"/>
      <c r="E75" s="811"/>
      <c r="F75" s="811"/>
      <c r="G75" s="811"/>
      <c r="H75" s="811"/>
      <c r="I75" s="232"/>
      <c r="J75" s="232"/>
      <c r="K75" s="232"/>
      <c r="L75" s="812"/>
      <c r="M75" s="813"/>
      <c r="N75" s="224"/>
    </row>
    <row r="76" spans="2:15" ht="15.75" thickBot="1">
      <c r="B76" s="657" t="s">
        <v>49</v>
      </c>
      <c r="C76" s="658"/>
      <c r="D76" s="658"/>
      <c r="E76" s="658"/>
      <c r="F76" s="658"/>
      <c r="G76" s="658"/>
      <c r="H76" s="658"/>
      <c r="I76" s="658"/>
      <c r="J76" s="658"/>
      <c r="K76" s="658"/>
      <c r="L76" s="658"/>
      <c r="M76" s="659"/>
      <c r="N76" s="363"/>
    </row>
    <row r="77" spans="2:15" ht="15.75" thickBot="1">
      <c r="B77" s="148"/>
      <c r="C77" s="126"/>
      <c r="D77" s="126"/>
      <c r="E77" s="126"/>
      <c r="F77" s="126"/>
      <c r="G77" s="126"/>
      <c r="H77" s="126"/>
      <c r="I77" s="126"/>
      <c r="J77" s="126"/>
      <c r="K77" s="126"/>
      <c r="L77" s="126"/>
      <c r="M77" s="126"/>
      <c r="N77" s="127"/>
    </row>
    <row r="78" spans="2:15" ht="15.75" thickBot="1">
      <c r="B78" s="657" t="s">
        <v>71</v>
      </c>
      <c r="C78" s="658"/>
      <c r="D78" s="658"/>
      <c r="E78" s="658"/>
      <c r="F78" s="658"/>
      <c r="G78" s="658"/>
      <c r="H78" s="658"/>
      <c r="I78" s="658"/>
      <c r="J78" s="658"/>
      <c r="K78" s="658"/>
      <c r="L78" s="658"/>
      <c r="M78" s="659"/>
      <c r="N78" s="180">
        <f>N43+N54+N65+N76</f>
        <v>710.90548834127685</v>
      </c>
    </row>
    <row r="79" spans="2:15">
      <c r="B79" s="148"/>
      <c r="C79" s="126"/>
      <c r="D79" s="126"/>
      <c r="E79" s="126"/>
      <c r="F79" s="126"/>
      <c r="G79" s="126"/>
      <c r="H79" s="126"/>
      <c r="I79" s="126"/>
      <c r="J79" s="126"/>
      <c r="K79" s="126"/>
      <c r="L79" s="126"/>
      <c r="M79" s="126"/>
      <c r="N79" s="127"/>
    </row>
    <row r="80" spans="2: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93"/>
      <c r="J82" s="500"/>
      <c r="K82" s="286" t="s">
        <v>74</v>
      </c>
      <c r="L82" s="684" t="s">
        <v>75</v>
      </c>
      <c r="M82" s="685"/>
      <c r="N82" s="285"/>
    </row>
    <row r="83" spans="1:14">
      <c r="B83" s="686" t="s">
        <v>76</v>
      </c>
      <c r="C83" s="687"/>
      <c r="D83" s="687"/>
      <c r="E83" s="687"/>
      <c r="F83" s="687"/>
      <c r="G83" s="687"/>
      <c r="H83" s="687"/>
      <c r="I83" s="429"/>
      <c r="J83" s="186"/>
      <c r="K83" s="284">
        <v>0.2</v>
      </c>
      <c r="L83" s="688">
        <f>N78*K83</f>
        <v>142.18109766825538</v>
      </c>
      <c r="M83" s="689"/>
      <c r="N83" s="430"/>
    </row>
    <row r="84" spans="1:14">
      <c r="B84" s="188" t="s">
        <v>77</v>
      </c>
      <c r="C84" s="189"/>
      <c r="D84" s="189"/>
      <c r="E84" s="189"/>
      <c r="F84" s="189"/>
      <c r="G84" s="189"/>
      <c r="H84" s="189"/>
      <c r="I84" s="429"/>
      <c r="J84" s="186"/>
      <c r="K84" s="284">
        <v>0.05</v>
      </c>
      <c r="L84" s="688">
        <f>N78*K84</f>
        <v>35.545274417063844</v>
      </c>
      <c r="M84" s="689"/>
      <c r="N84" s="430"/>
    </row>
    <row r="85" spans="1:14" ht="15.75" thickBot="1">
      <c r="B85" s="190" t="s">
        <v>78</v>
      </c>
      <c r="C85" s="191"/>
      <c r="D85" s="191"/>
      <c r="E85" s="191"/>
      <c r="F85" s="191"/>
      <c r="G85" s="191"/>
      <c r="H85" s="191"/>
      <c r="I85" s="431"/>
      <c r="J85" s="193"/>
      <c r="K85" s="283">
        <v>0.05</v>
      </c>
      <c r="L85" s="690">
        <f>N78*K85</f>
        <v>35.545274417063844</v>
      </c>
      <c r="M85" s="691"/>
      <c r="N85" s="430"/>
    </row>
    <row r="86" spans="1:14" ht="15.75" thickBot="1">
      <c r="B86" s="657" t="s">
        <v>49</v>
      </c>
      <c r="C86" s="658"/>
      <c r="D86" s="658"/>
      <c r="E86" s="658"/>
      <c r="F86" s="658"/>
      <c r="G86" s="658"/>
      <c r="H86" s="658"/>
      <c r="I86" s="658"/>
      <c r="J86" s="658"/>
      <c r="K86" s="658"/>
      <c r="L86" s="658"/>
      <c r="M86" s="659"/>
      <c r="N86" s="194">
        <f>L83+L84+L85</f>
        <v>213.27164650238305</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924</v>
      </c>
    </row>
    <row r="89" spans="1:14">
      <c r="B89" s="382"/>
      <c r="C89" s="383"/>
      <c r="D89" s="383"/>
      <c r="E89" s="383"/>
      <c r="F89" s="383"/>
      <c r="G89" s="383"/>
      <c r="H89" s="383"/>
      <c r="I89" s="383"/>
      <c r="J89" s="383"/>
      <c r="K89" s="383"/>
      <c r="L89" s="383"/>
      <c r="M89" s="383"/>
      <c r="N89" s="384"/>
    </row>
    <row r="90" spans="1:14">
      <c r="B90" s="385"/>
      <c r="C90" s="386"/>
      <c r="D90" s="386"/>
      <c r="E90" s="386"/>
      <c r="F90" s="386"/>
      <c r="G90" s="386"/>
      <c r="H90" s="386"/>
      <c r="I90" s="386"/>
      <c r="J90" s="386"/>
      <c r="K90" s="386"/>
      <c r="L90" s="386"/>
      <c r="M90" s="386"/>
      <c r="N90" s="387"/>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8" t="s">
        <v>81</v>
      </c>
      <c r="F93" s="388"/>
      <c r="G93" s="388"/>
      <c r="H93" s="388"/>
      <c r="I93" s="388"/>
      <c r="J93" s="388"/>
      <c r="K93" s="386"/>
      <c r="L93" s="386"/>
      <c r="M93" s="386"/>
      <c r="N93" s="387"/>
    </row>
    <row r="94" spans="1:14">
      <c r="B94" s="385"/>
      <c r="C94" s="386"/>
      <c r="D94" s="386"/>
      <c r="E94" s="386" t="s">
        <v>82</v>
      </c>
      <c r="F94" s="386"/>
      <c r="G94" s="386"/>
      <c r="H94" s="386"/>
      <c r="I94" s="386"/>
      <c r="J94" s="386"/>
      <c r="K94" s="386"/>
      <c r="L94" s="386"/>
      <c r="M94" s="386"/>
      <c r="N94" s="387"/>
    </row>
    <row r="95" spans="1:14">
      <c r="B95" s="385"/>
      <c r="C95" s="386"/>
      <c r="D95" s="386"/>
      <c r="E95" s="386" t="s">
        <v>83</v>
      </c>
      <c r="F95" s="386"/>
      <c r="G95" s="386"/>
      <c r="H95" s="386"/>
      <c r="I95" s="386"/>
      <c r="J95" s="386"/>
      <c r="K95" s="386"/>
      <c r="L95" s="386"/>
      <c r="M95" s="386"/>
      <c r="N95" s="387"/>
    </row>
    <row r="96" spans="1:14">
      <c r="B96" s="385"/>
      <c r="C96" s="386"/>
      <c r="D96" s="386"/>
      <c r="E96" s="386" t="s">
        <v>84</v>
      </c>
      <c r="F96" s="386"/>
      <c r="G96" s="386"/>
      <c r="H96" s="386"/>
      <c r="I96" s="386"/>
      <c r="J96" s="386"/>
      <c r="K96" s="386"/>
      <c r="L96" s="386"/>
      <c r="M96" s="386"/>
      <c r="N96" s="387"/>
    </row>
    <row r="97" spans="2:14" ht="15.75" thickBot="1">
      <c r="B97" s="385"/>
      <c r="C97" s="386"/>
      <c r="D97" s="386"/>
      <c r="E97" s="386"/>
      <c r="F97" s="386" t="s">
        <v>85</v>
      </c>
      <c r="G97" s="386"/>
      <c r="H97" s="386"/>
      <c r="I97" s="386"/>
      <c r="J97" s="386"/>
      <c r="K97" s="386"/>
      <c r="L97" s="386"/>
      <c r="M97" s="386"/>
      <c r="N97" s="387"/>
    </row>
    <row r="98" spans="2:14">
      <c r="B98" s="282" t="s">
        <v>274</v>
      </c>
      <c r="C98" s="281"/>
      <c r="D98" s="281"/>
      <c r="E98" s="281"/>
      <c r="F98" s="281"/>
      <c r="G98" s="281"/>
      <c r="H98" s="281"/>
      <c r="I98" s="281"/>
      <c r="J98" s="281"/>
      <c r="K98" s="281"/>
      <c r="L98" s="281"/>
      <c r="M98" s="281"/>
      <c r="N98" s="280"/>
    </row>
    <row r="99" spans="2:14">
      <c r="B99" s="389"/>
      <c r="C99" s="390"/>
      <c r="D99" s="390"/>
      <c r="E99" s="390"/>
      <c r="F99" s="390"/>
      <c r="G99" s="390"/>
      <c r="H99" s="390"/>
      <c r="I99" s="390"/>
      <c r="J99" s="390"/>
      <c r="K99" s="390"/>
      <c r="L99" s="390"/>
      <c r="M99" s="390"/>
      <c r="N99" s="391"/>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ht="15.75" thickBot="1">
      <c r="B102" s="392"/>
      <c r="C102" s="393"/>
      <c r="D102" s="393"/>
      <c r="E102" s="393"/>
      <c r="F102" s="393"/>
      <c r="G102" s="393"/>
      <c r="H102" s="393"/>
      <c r="I102" s="393"/>
      <c r="J102" s="393"/>
      <c r="K102" s="393"/>
      <c r="L102" s="393"/>
      <c r="M102" s="393"/>
      <c r="N102" s="394"/>
    </row>
    <row r="103" spans="2:14">
      <c r="B103" s="395"/>
      <c r="C103" s="396"/>
      <c r="D103" s="396"/>
      <c r="E103" s="396"/>
      <c r="F103" s="396"/>
      <c r="G103" s="396"/>
      <c r="H103" s="396"/>
      <c r="I103" s="396"/>
      <c r="J103" s="396"/>
      <c r="K103" s="396"/>
      <c r="L103" s="396"/>
      <c r="M103" s="396"/>
      <c r="N103" s="397"/>
    </row>
    <row r="104" spans="2:14">
      <c r="B104" s="398" t="s">
        <v>273</v>
      </c>
      <c r="C104" s="399"/>
      <c r="D104" s="399"/>
      <c r="E104" s="399"/>
      <c r="F104" s="399"/>
      <c r="G104" s="399"/>
      <c r="H104" s="399"/>
      <c r="I104" s="399"/>
      <c r="J104" s="399"/>
      <c r="K104" s="399"/>
      <c r="L104" s="399"/>
      <c r="M104" s="399"/>
      <c r="N104" s="400"/>
    </row>
    <row r="105" spans="2:14" ht="15" customHeight="1">
      <c r="B105" s="700" t="s">
        <v>272</v>
      </c>
      <c r="C105" s="701"/>
      <c r="D105" s="701"/>
      <c r="E105" s="701"/>
      <c r="F105" s="701"/>
      <c r="G105" s="701"/>
      <c r="H105" s="701"/>
      <c r="I105" s="701"/>
      <c r="J105" s="701"/>
      <c r="K105" s="701"/>
      <c r="L105" s="701"/>
      <c r="M105" s="701"/>
      <c r="N105" s="702"/>
    </row>
    <row r="106" spans="2:14" ht="15" customHeight="1">
      <c r="B106" s="700"/>
      <c r="C106" s="701"/>
      <c r="D106" s="701"/>
      <c r="E106" s="701"/>
      <c r="F106" s="701"/>
      <c r="G106" s="701"/>
      <c r="H106" s="701"/>
      <c r="I106" s="701"/>
      <c r="J106" s="701"/>
      <c r="K106" s="701"/>
      <c r="L106" s="701"/>
      <c r="M106" s="701"/>
      <c r="N106" s="702"/>
    </row>
    <row r="107" spans="2:14" ht="30" customHeight="1">
      <c r="B107" s="703" t="s">
        <v>271</v>
      </c>
      <c r="C107" s="704"/>
      <c r="D107" s="704"/>
      <c r="E107" s="704"/>
      <c r="F107" s="704"/>
      <c r="G107" s="704"/>
      <c r="H107" s="704"/>
      <c r="I107" s="704"/>
      <c r="J107" s="704"/>
      <c r="K107" s="704"/>
      <c r="L107" s="704"/>
      <c r="M107" s="704"/>
      <c r="N107" s="705"/>
    </row>
    <row r="108" spans="2:14">
      <c r="B108" s="703"/>
      <c r="C108" s="704"/>
      <c r="D108" s="704"/>
      <c r="E108" s="704"/>
      <c r="F108" s="704"/>
      <c r="G108" s="704"/>
      <c r="H108" s="704"/>
      <c r="I108" s="704"/>
      <c r="J108" s="704"/>
      <c r="K108" s="704"/>
      <c r="L108" s="704"/>
      <c r="M108" s="704"/>
      <c r="N108" s="705"/>
    </row>
    <row r="109" spans="2:14">
      <c r="B109" s="504"/>
      <c r="C109" s="505"/>
      <c r="D109" s="505"/>
      <c r="E109" s="505"/>
      <c r="F109" s="505"/>
      <c r="G109" s="505"/>
      <c r="H109" s="505"/>
      <c r="I109" s="505"/>
      <c r="J109" s="505"/>
      <c r="K109" s="505"/>
      <c r="L109" s="505"/>
      <c r="M109" s="505"/>
      <c r="N109" s="506"/>
    </row>
    <row r="110" spans="2:14">
      <c r="B110" s="504"/>
      <c r="C110" s="505"/>
      <c r="D110" s="505"/>
      <c r="E110" s="505"/>
      <c r="F110" s="505"/>
      <c r="G110" s="505"/>
      <c r="H110" s="505"/>
      <c r="I110" s="505"/>
      <c r="J110" s="505"/>
      <c r="K110" s="505"/>
      <c r="L110" s="505"/>
      <c r="M110" s="505"/>
      <c r="N110" s="506"/>
    </row>
    <row r="111" spans="2:14">
      <c r="B111" s="504"/>
      <c r="C111" s="505"/>
      <c r="D111" s="505"/>
      <c r="E111" s="505"/>
      <c r="F111" s="505"/>
      <c r="G111" s="505"/>
      <c r="H111" s="505"/>
      <c r="I111" s="505"/>
      <c r="J111" s="505"/>
      <c r="K111" s="505"/>
      <c r="L111" s="505"/>
      <c r="M111" s="505"/>
      <c r="N111" s="506"/>
    </row>
    <row r="112" spans="2:14">
      <c r="B112" s="398"/>
      <c r="C112" s="399"/>
      <c r="D112" s="399"/>
      <c r="E112" s="399"/>
      <c r="F112" s="399"/>
      <c r="G112" s="399"/>
      <c r="H112" s="399"/>
      <c r="I112" s="399"/>
      <c r="J112" s="399"/>
      <c r="K112" s="399"/>
      <c r="L112" s="399"/>
      <c r="M112" s="399"/>
      <c r="N112" s="400"/>
    </row>
    <row r="113" spans="2:14">
      <c r="B113" s="385"/>
      <c r="C113" s="386"/>
      <c r="D113" s="386"/>
      <c r="E113" s="386" t="s">
        <v>81</v>
      </c>
      <c r="F113" s="388"/>
      <c r="G113" s="388"/>
      <c r="H113" s="386"/>
      <c r="I113" s="386"/>
      <c r="J113" s="386"/>
      <c r="K113" s="386"/>
      <c r="L113" s="386"/>
      <c r="M113" s="386"/>
      <c r="N113" s="387"/>
    </row>
    <row r="114" spans="2:14">
      <c r="B114" s="385"/>
      <c r="C114" s="386"/>
      <c r="D114" s="386"/>
      <c r="E114" s="401" t="s">
        <v>82</v>
      </c>
      <c r="F114" s="386"/>
      <c r="G114" s="386"/>
      <c r="H114" s="401"/>
      <c r="I114" s="401"/>
      <c r="J114" s="401"/>
      <c r="K114" s="386"/>
      <c r="L114" s="386"/>
      <c r="M114" s="386"/>
      <c r="N114" s="387"/>
    </row>
    <row r="115" spans="2:14">
      <c r="B115" s="385"/>
      <c r="C115" s="386"/>
      <c r="D115" s="386"/>
      <c r="E115" s="402" t="s">
        <v>87</v>
      </c>
      <c r="F115" s="386"/>
      <c r="G115" s="386"/>
      <c r="H115" s="402"/>
      <c r="I115" s="402"/>
      <c r="J115" s="402"/>
      <c r="K115" s="386"/>
      <c r="L115" s="386"/>
      <c r="M115" s="386"/>
      <c r="N115" s="387"/>
    </row>
    <row r="116" spans="2:14">
      <c r="B116" s="403"/>
      <c r="C116" s="399"/>
      <c r="D116" s="399"/>
      <c r="E116" s="386" t="s">
        <v>84</v>
      </c>
      <c r="F116" s="386"/>
      <c r="G116" s="386"/>
      <c r="H116" s="386"/>
      <c r="I116" s="386"/>
      <c r="J116" s="386"/>
      <c r="K116" s="399"/>
      <c r="L116" s="399"/>
      <c r="M116" s="399"/>
      <c r="N116" s="400"/>
    </row>
    <row r="117" spans="2:14">
      <c r="B117" s="403"/>
      <c r="C117" s="399"/>
      <c r="D117" s="399"/>
      <c r="E117" s="399"/>
      <c r="F117" s="386"/>
      <c r="G117" s="386"/>
      <c r="H117" s="386"/>
      <c r="I117" s="386"/>
      <c r="J117" s="386"/>
      <c r="K117" s="399"/>
      <c r="L117" s="399"/>
      <c r="M117" s="399"/>
      <c r="N117" s="400"/>
    </row>
    <row r="118" spans="2:14">
      <c r="B118" s="403" t="s">
        <v>270</v>
      </c>
      <c r="C118" s="402"/>
      <c r="D118" s="402"/>
      <c r="E118" s="386"/>
      <c r="F118" s="386"/>
      <c r="G118" s="386"/>
      <c r="H118" s="386"/>
      <c r="I118" s="386"/>
      <c r="J118" s="706"/>
      <c r="K118" s="706"/>
      <c r="L118" s="706"/>
      <c r="M118" s="706"/>
      <c r="N118" s="707"/>
    </row>
    <row r="119" spans="2:14" ht="15.75" thickBot="1">
      <c r="B119" s="404" t="s">
        <v>269</v>
      </c>
      <c r="C119" s="405"/>
      <c r="D119" s="405"/>
      <c r="E119" s="406"/>
      <c r="F119" s="406"/>
      <c r="G119" s="406"/>
      <c r="H119" s="406"/>
      <c r="I119" s="406"/>
      <c r="J119" s="708"/>
      <c r="K119" s="708"/>
      <c r="L119" s="708"/>
      <c r="M119" s="708"/>
      <c r="N119" s="709"/>
    </row>
  </sheetData>
  <mergeCells count="67">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C30:I30"/>
    <mergeCell ref="L30:M30"/>
    <mergeCell ref="C31:J31"/>
    <mergeCell ref="B35:H35"/>
    <mergeCell ref="I35:J35"/>
    <mergeCell ref="L35:M35"/>
    <mergeCell ref="L12:N12"/>
    <mergeCell ref="F25:H25"/>
    <mergeCell ref="B27:N27"/>
    <mergeCell ref="C29:I29"/>
    <mergeCell ref="L29:M29"/>
    <mergeCell ref="K1:K2"/>
    <mergeCell ref="C5:J5"/>
    <mergeCell ref="K5:K6"/>
    <mergeCell ref="L1:N2"/>
    <mergeCell ref="C2:J2"/>
    <mergeCell ref="C3:J3"/>
    <mergeCell ref="K3:K4"/>
    <mergeCell ref="D11:E11"/>
    <mergeCell ref="B10:E10"/>
    <mergeCell ref="I10:J10"/>
    <mergeCell ref="B1:B6"/>
    <mergeCell ref="C1:J1"/>
    <mergeCell ref="L3:N4"/>
    <mergeCell ref="C4:J4"/>
    <mergeCell ref="L5:L6"/>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0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0641" r:id="rId4"/>
      </mc:Fallback>
    </mc:AlternateContent>
  </oleObjec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G65" zoomScale="75" zoomScaleNormal="75" workbookViewId="0">
      <selection activeCell="N89" sqref="N89"/>
    </sheetView>
  </sheetViews>
  <sheetFormatPr baseColWidth="10" defaultRowHeight="15"/>
  <cols>
    <col min="1" max="1" width="8.85546875" style="19" customWidth="1"/>
    <col min="2" max="2" width="17" style="19" customWidth="1"/>
    <col min="3" max="5" width="11.42578125" style="19"/>
    <col min="6" max="6" width="15.7109375" style="19" customWidth="1"/>
    <col min="7" max="8" width="11.42578125" style="19"/>
    <col min="9" max="9" width="12.5703125" style="19" bestFit="1" customWidth="1"/>
    <col min="10" max="10" width="15.5703125" style="19" customWidth="1"/>
    <col min="11" max="11" width="17.5703125" style="19" bestFit="1" customWidth="1"/>
    <col min="12" max="12" width="11.42578125" style="19"/>
    <col min="13" max="13" width="10.7109375" style="19" customWidth="1"/>
    <col min="14" max="14" width="17.42578125" style="19" customWidth="1"/>
    <col min="15" max="15" width="12" style="19" bestFit="1" customWidth="1"/>
    <col min="16" max="16384" width="11.42578125" style="19"/>
  </cols>
  <sheetData>
    <row r="1" spans="2:14" ht="25.5" customHeight="1">
      <c r="B1" s="605"/>
      <c r="C1" s="608"/>
      <c r="D1" s="609"/>
      <c r="E1" s="609"/>
      <c r="F1" s="609"/>
      <c r="G1" s="609"/>
      <c r="H1" s="609"/>
      <c r="I1" s="609"/>
      <c r="J1" s="610"/>
      <c r="K1" s="611" t="s">
        <v>15</v>
      </c>
      <c r="L1" s="585" t="s">
        <v>293</v>
      </c>
      <c r="M1" s="586"/>
      <c r="N1" s="587"/>
    </row>
    <row r="2" spans="2:14">
      <c r="B2" s="606"/>
      <c r="C2" s="591" t="s">
        <v>17</v>
      </c>
      <c r="D2" s="592"/>
      <c r="E2" s="592"/>
      <c r="F2" s="592"/>
      <c r="G2" s="592"/>
      <c r="H2" s="592"/>
      <c r="I2" s="592"/>
      <c r="J2" s="593"/>
      <c r="K2" s="612"/>
      <c r="L2" s="588"/>
      <c r="M2" s="589"/>
      <c r="N2" s="590"/>
    </row>
    <row r="3" spans="2:14">
      <c r="B3" s="606"/>
      <c r="C3" s="591" t="s">
        <v>292</v>
      </c>
      <c r="D3" s="592"/>
      <c r="E3" s="592"/>
      <c r="F3" s="592"/>
      <c r="G3" s="592"/>
      <c r="H3" s="592"/>
      <c r="I3" s="592"/>
      <c r="J3" s="593"/>
      <c r="K3" s="594" t="s">
        <v>19</v>
      </c>
      <c r="L3" s="596">
        <v>1</v>
      </c>
      <c r="M3" s="597"/>
      <c r="N3" s="598"/>
    </row>
    <row r="4" spans="2:14">
      <c r="B4" s="606"/>
      <c r="C4" s="591" t="s">
        <v>291</v>
      </c>
      <c r="D4" s="592"/>
      <c r="E4" s="592"/>
      <c r="F4" s="592"/>
      <c r="G4" s="592"/>
      <c r="H4" s="592"/>
      <c r="I4" s="592"/>
      <c r="J4" s="593"/>
      <c r="K4" s="595"/>
      <c r="L4" s="599"/>
      <c r="M4" s="600"/>
      <c r="N4" s="601"/>
    </row>
    <row r="5" spans="2:14">
      <c r="B5" s="606"/>
      <c r="C5" s="591" t="s">
        <v>290</v>
      </c>
      <c r="D5" s="592"/>
      <c r="E5" s="592"/>
      <c r="F5" s="592"/>
      <c r="G5" s="592"/>
      <c r="H5" s="592"/>
      <c r="I5" s="592"/>
      <c r="J5" s="593"/>
      <c r="K5" s="594" t="s">
        <v>22</v>
      </c>
      <c r="L5" s="614"/>
      <c r="M5" s="614" t="s">
        <v>23</v>
      </c>
      <c r="N5" s="616"/>
    </row>
    <row r="6" spans="2:14" ht="15.75" thickBot="1">
      <c r="B6" s="607"/>
      <c r="C6" s="618"/>
      <c r="D6" s="619"/>
      <c r="E6" s="619"/>
      <c r="F6" s="619"/>
      <c r="G6" s="619"/>
      <c r="H6" s="619"/>
      <c r="I6" s="619"/>
      <c r="J6" s="620"/>
      <c r="K6" s="613"/>
      <c r="L6" s="615"/>
      <c r="M6" s="615"/>
      <c r="N6" s="617"/>
    </row>
    <row r="7" spans="2:14" ht="15.75" thickBot="1">
      <c r="B7" s="361"/>
      <c r="C7" s="360"/>
      <c r="D7" s="360"/>
      <c r="E7" s="360"/>
      <c r="F7" s="360"/>
      <c r="G7" s="360"/>
      <c r="H7" s="360"/>
      <c r="I7" s="360"/>
      <c r="J7" s="360"/>
      <c r="K7" s="360"/>
      <c r="L7" s="359"/>
      <c r="M7" s="359"/>
      <c r="N7" s="358"/>
    </row>
    <row r="8" spans="2:14" ht="18" customHeight="1">
      <c r="B8" s="357"/>
      <c r="C8" s="355"/>
      <c r="D8" s="355"/>
      <c r="E8" s="355"/>
      <c r="F8" s="355"/>
      <c r="G8" s="355"/>
      <c r="H8" s="356"/>
      <c r="I8" s="355"/>
      <c r="J8" s="355"/>
      <c r="K8" s="354" t="s">
        <v>24</v>
      </c>
      <c r="L8" s="353"/>
      <c r="M8" s="353"/>
      <c r="N8" s="352"/>
    </row>
    <row r="9" spans="2:14">
      <c r="B9" s="351"/>
      <c r="C9" s="347"/>
      <c r="D9" s="347"/>
      <c r="E9" s="347"/>
      <c r="F9" s="347"/>
      <c r="G9" s="347"/>
      <c r="H9" s="350"/>
      <c r="I9" s="347"/>
      <c r="J9" s="347"/>
      <c r="K9" s="349"/>
      <c r="L9" s="344" t="s">
        <v>289</v>
      </c>
      <c r="M9" s="344" t="s">
        <v>277</v>
      </c>
      <c r="N9" s="343" t="s">
        <v>276</v>
      </c>
    </row>
    <row r="10" spans="2:14" ht="36">
      <c r="B10" s="602" t="s">
        <v>288</v>
      </c>
      <c r="C10" s="603"/>
      <c r="D10" s="603"/>
      <c r="E10" s="603"/>
      <c r="F10" s="348" t="s">
        <v>286</v>
      </c>
      <c r="G10" s="347"/>
      <c r="H10" s="346"/>
      <c r="I10" s="604" t="s">
        <v>287</v>
      </c>
      <c r="J10" s="604"/>
      <c r="K10" s="345" t="s">
        <v>286</v>
      </c>
      <c r="L10" s="344"/>
      <c r="M10" s="344"/>
      <c r="N10" s="343"/>
    </row>
    <row r="11" spans="2:14">
      <c r="B11" s="342" t="s">
        <v>28</v>
      </c>
      <c r="C11" s="340"/>
      <c r="D11" s="624"/>
      <c r="E11" s="624"/>
      <c r="F11" s="474"/>
      <c r="G11" s="341"/>
      <c r="H11" s="340"/>
      <c r="I11" s="339"/>
      <c r="J11" s="338" t="s">
        <v>29</v>
      </c>
      <c r="K11" s="337"/>
      <c r="L11" s="474"/>
      <c r="M11" s="474"/>
      <c r="N11" s="336"/>
    </row>
    <row r="12" spans="2:14" ht="15.75" thickBot="1">
      <c r="B12" s="335"/>
      <c r="C12" s="334"/>
      <c r="D12" s="475"/>
      <c r="E12" s="475"/>
      <c r="F12" s="475"/>
      <c r="G12" s="475"/>
      <c r="H12" s="334"/>
      <c r="I12" s="475"/>
      <c r="J12" s="334"/>
      <c r="K12" s="475"/>
      <c r="L12" s="625"/>
      <c r="M12" s="625"/>
      <c r="N12" s="626"/>
    </row>
    <row r="13" spans="2:14">
      <c r="B13" s="51"/>
      <c r="C13" s="52"/>
      <c r="D13" s="52"/>
      <c r="E13" s="52"/>
      <c r="F13" s="52"/>
      <c r="G13" s="52"/>
      <c r="H13" s="52"/>
      <c r="I13" s="52"/>
      <c r="J13" s="52"/>
      <c r="K13" s="52"/>
      <c r="L13" s="52"/>
      <c r="M13" s="52"/>
      <c r="N13" s="54"/>
    </row>
    <row r="14" spans="2:14">
      <c r="B14" s="57" t="s">
        <v>30</v>
      </c>
      <c r="C14" s="58"/>
      <c r="D14" s="60" t="s">
        <v>23</v>
      </c>
      <c r="E14" s="59"/>
      <c r="F14" s="53"/>
      <c r="G14" s="53"/>
      <c r="H14" s="61"/>
      <c r="I14" s="61"/>
      <c r="J14" s="61"/>
      <c r="K14" s="61"/>
      <c r="L14" s="61"/>
      <c r="M14" s="61"/>
      <c r="N14" s="56"/>
    </row>
    <row r="15" spans="2:14" ht="19.5" customHeight="1">
      <c r="B15" s="62" t="s">
        <v>285</v>
      </c>
      <c r="C15" s="63"/>
      <c r="D15" s="65"/>
      <c r="E15" s="65"/>
      <c r="F15" s="65"/>
      <c r="G15" s="65"/>
      <c r="H15" s="65"/>
      <c r="I15" s="65"/>
      <c r="J15" s="65"/>
      <c r="K15" s="65"/>
      <c r="L15" s="65"/>
      <c r="M15" s="65"/>
      <c r="N15" s="56"/>
    </row>
    <row r="16" spans="2:14">
      <c r="B16" s="62"/>
      <c r="C16" s="333"/>
      <c r="D16" s="64"/>
      <c r="E16" s="65"/>
      <c r="F16" s="65"/>
      <c r="G16" s="65"/>
      <c r="H16" s="65"/>
      <c r="I16" s="65"/>
      <c r="J16" s="65"/>
      <c r="K16" s="65"/>
      <c r="L16" s="65"/>
      <c r="M16" s="65"/>
      <c r="N16" s="56"/>
    </row>
    <row r="17" spans="1:14">
      <c r="B17" s="62"/>
      <c r="C17" s="63"/>
      <c r="D17" s="67"/>
      <c r="E17" s="67"/>
      <c r="F17" s="67"/>
      <c r="G17" s="67"/>
      <c r="H17" s="67"/>
      <c r="I17" s="67"/>
      <c r="J17" s="67"/>
      <c r="K17" s="67"/>
      <c r="L17" s="67"/>
      <c r="M17" s="67"/>
      <c r="N17" s="68"/>
    </row>
    <row r="18" spans="1:14">
      <c r="B18" s="62" t="s">
        <v>284</v>
      </c>
      <c r="C18" s="333"/>
      <c r="D18" s="65"/>
      <c r="E18" s="65"/>
      <c r="F18" s="65"/>
      <c r="G18" s="65"/>
      <c r="H18" s="65"/>
      <c r="I18" s="196"/>
      <c r="J18" s="60" t="s">
        <v>283</v>
      </c>
      <c r="K18" s="65"/>
      <c r="L18" s="65"/>
      <c r="M18" s="65"/>
      <c r="N18" s="66"/>
    </row>
    <row r="19" spans="1:14">
      <c r="B19" s="62"/>
      <c r="C19" s="63"/>
      <c r="D19" s="67"/>
      <c r="E19" s="67"/>
      <c r="F19" s="67"/>
      <c r="G19" s="67"/>
      <c r="H19" s="67"/>
      <c r="I19" s="67"/>
      <c r="J19" s="67"/>
      <c r="K19" s="67"/>
      <c r="L19" s="67"/>
      <c r="M19" s="67"/>
      <c r="N19" s="68"/>
    </row>
    <row r="20" spans="1:14">
      <c r="B20" s="62" t="s">
        <v>282</v>
      </c>
      <c r="C20" s="333"/>
      <c r="D20" s="69"/>
      <c r="E20" s="69"/>
      <c r="F20" s="69"/>
      <c r="G20" s="69"/>
      <c r="H20" s="69"/>
      <c r="I20" s="69"/>
      <c r="J20" s="69"/>
      <c r="K20" s="69"/>
      <c r="L20" s="69"/>
      <c r="M20" s="69"/>
      <c r="N20" s="70"/>
    </row>
    <row r="21" spans="1:14">
      <c r="B21" s="62"/>
      <c r="C21" s="63"/>
      <c r="D21" s="71"/>
      <c r="E21" s="71"/>
      <c r="F21" s="71"/>
      <c r="G21" s="71"/>
      <c r="H21" s="71"/>
      <c r="I21" s="71"/>
      <c r="J21" s="71"/>
      <c r="K21" s="71"/>
      <c r="L21" s="71"/>
      <c r="M21" s="71"/>
      <c r="N21" s="72"/>
    </row>
    <row r="22" spans="1:14">
      <c r="B22" s="62" t="s">
        <v>281</v>
      </c>
      <c r="C22" s="333"/>
      <c r="D22" s="69"/>
      <c r="E22" s="69"/>
      <c r="F22" s="69"/>
      <c r="G22" s="69"/>
      <c r="H22" s="69"/>
      <c r="I22" s="69"/>
      <c r="J22" s="69"/>
      <c r="K22" s="332" t="s">
        <v>280</v>
      </c>
      <c r="L22" s="306"/>
      <c r="M22" s="332" t="s">
        <v>23</v>
      </c>
      <c r="N22" s="331"/>
    </row>
    <row r="23" spans="1:14">
      <c r="B23" s="62"/>
      <c r="C23" s="63"/>
      <c r="D23" s="71"/>
      <c r="E23" s="71"/>
      <c r="F23" s="71"/>
      <c r="G23" s="71"/>
      <c r="H23" s="71"/>
      <c r="I23" s="71"/>
      <c r="J23" s="71"/>
      <c r="K23" s="71"/>
      <c r="L23" s="71"/>
      <c r="M23" s="71"/>
      <c r="N23" s="72"/>
    </row>
    <row r="24" spans="1:14">
      <c r="B24" s="62" t="s">
        <v>279</v>
      </c>
      <c r="C24" s="63"/>
      <c r="D24" s="71"/>
      <c r="E24" s="71"/>
      <c r="F24" s="330"/>
      <c r="G24" s="329"/>
      <c r="H24" s="196"/>
      <c r="I24" s="69"/>
      <c r="J24" s="69"/>
      <c r="K24" s="53"/>
      <c r="L24" s="71"/>
      <c r="M24" s="71"/>
      <c r="N24" s="72"/>
    </row>
    <row r="25" spans="1:14">
      <c r="B25" s="328"/>
      <c r="C25" s="327"/>
      <c r="D25" s="476"/>
      <c r="E25" s="476"/>
      <c r="F25" s="627" t="s">
        <v>278</v>
      </c>
      <c r="G25" s="627"/>
      <c r="H25" s="627"/>
      <c r="I25" s="476" t="s">
        <v>277</v>
      </c>
      <c r="J25" s="476" t="s">
        <v>276</v>
      </c>
      <c r="K25" s="326"/>
      <c r="L25" s="476"/>
      <c r="M25" s="476"/>
      <c r="N25" s="325"/>
    </row>
    <row r="26" spans="1:14">
      <c r="B26" s="55"/>
      <c r="C26" s="61"/>
      <c r="D26" s="61"/>
      <c r="E26" s="61"/>
      <c r="F26" s="61"/>
      <c r="G26" s="61"/>
      <c r="H26" s="61"/>
      <c r="I26" s="61"/>
      <c r="J26" s="61"/>
      <c r="K26" s="61"/>
      <c r="L26" s="61"/>
      <c r="M26" s="61"/>
      <c r="N26" s="56"/>
    </row>
    <row r="27" spans="1:14">
      <c r="B27" s="817" t="s">
        <v>35</v>
      </c>
      <c r="C27" s="818"/>
      <c r="D27" s="818"/>
      <c r="E27" s="818"/>
      <c r="F27" s="818"/>
      <c r="G27" s="818"/>
      <c r="H27" s="818"/>
      <c r="I27" s="818"/>
      <c r="J27" s="818"/>
      <c r="K27" s="818"/>
      <c r="L27" s="818"/>
      <c r="M27" s="818"/>
      <c r="N27" s="819"/>
    </row>
    <row r="28" spans="1:14" ht="15.75" thickBot="1">
      <c r="B28" s="148"/>
      <c r="C28" s="126"/>
      <c r="D28" s="126"/>
      <c r="E28" s="126"/>
      <c r="F28" s="126"/>
      <c r="G28" s="126"/>
      <c r="H28" s="126"/>
      <c r="I28" s="126"/>
      <c r="J28" s="126"/>
      <c r="K28" s="126"/>
      <c r="L28" s="126"/>
      <c r="M28" s="126"/>
      <c r="N28" s="127"/>
    </row>
    <row r="29" spans="1:14" ht="26.25" thickBot="1">
      <c r="B29" s="75" t="s">
        <v>36</v>
      </c>
      <c r="C29" s="820" t="s">
        <v>7</v>
      </c>
      <c r="D29" s="821"/>
      <c r="E29" s="821"/>
      <c r="F29" s="821"/>
      <c r="G29" s="821"/>
      <c r="H29" s="821"/>
      <c r="I29" s="821"/>
      <c r="J29" s="76"/>
      <c r="K29" s="324" t="s">
        <v>275</v>
      </c>
      <c r="L29" s="822" t="s">
        <v>8</v>
      </c>
      <c r="M29" s="823"/>
      <c r="N29" s="75" t="s">
        <v>9</v>
      </c>
    </row>
    <row r="30" spans="1:14" ht="15.75" hidden="1" thickBot="1">
      <c r="B30" s="75" t="s">
        <v>36</v>
      </c>
      <c r="C30" s="632" t="s">
        <v>7</v>
      </c>
      <c r="D30" s="633"/>
      <c r="E30" s="633"/>
      <c r="F30" s="633"/>
      <c r="G30" s="633"/>
      <c r="H30" s="633"/>
      <c r="I30" s="633"/>
      <c r="J30" s="76"/>
      <c r="K30" s="323"/>
      <c r="L30" s="634" t="s">
        <v>8</v>
      </c>
      <c r="M30" s="635"/>
      <c r="N30" s="75" t="s">
        <v>9</v>
      </c>
    </row>
    <row r="31" spans="1:14" ht="15.75" thickBot="1">
      <c r="A31" s="19" t="s">
        <v>37</v>
      </c>
      <c r="B31" s="234" t="s">
        <v>211</v>
      </c>
      <c r="C31" s="421" t="s">
        <v>212</v>
      </c>
      <c r="D31" s="422"/>
      <c r="E31" s="422"/>
      <c r="F31" s="422"/>
      <c r="G31" s="422"/>
      <c r="H31" s="422"/>
      <c r="I31" s="422"/>
      <c r="J31" s="422"/>
      <c r="K31" s="423"/>
      <c r="L31" s="418" t="s">
        <v>205</v>
      </c>
      <c r="M31" s="236"/>
      <c r="N31" s="81"/>
    </row>
    <row r="32" spans="1:14" ht="5.25" customHeight="1">
      <c r="B32" s="82"/>
      <c r="C32" s="83"/>
      <c r="D32" s="83"/>
      <c r="E32" s="83"/>
      <c r="F32" s="83"/>
      <c r="G32" s="83"/>
      <c r="H32" s="83"/>
      <c r="I32" s="83"/>
      <c r="J32" s="83"/>
      <c r="K32" s="83"/>
      <c r="L32" s="83"/>
      <c r="M32" s="83"/>
      <c r="N32" s="84"/>
    </row>
    <row r="33" spans="1:14">
      <c r="B33" s="85" t="s">
        <v>41</v>
      </c>
      <c r="C33" s="86"/>
      <c r="D33" s="86"/>
      <c r="E33" s="86"/>
      <c r="F33" s="86"/>
      <c r="G33" s="86"/>
      <c r="H33" s="86"/>
      <c r="I33" s="86"/>
      <c r="J33" s="86"/>
      <c r="K33" s="86"/>
      <c r="L33" s="86"/>
      <c r="M33" s="86"/>
      <c r="N33" s="87"/>
    </row>
    <row r="34" spans="1:14" ht="15.75" thickBot="1">
      <c r="B34" s="320"/>
      <c r="C34" s="89"/>
      <c r="D34" s="89"/>
      <c r="E34" s="89"/>
      <c r="F34" s="89"/>
      <c r="G34" s="89"/>
      <c r="H34" s="89"/>
      <c r="I34" s="90"/>
      <c r="J34" s="90"/>
      <c r="K34" s="89"/>
      <c r="L34" s="89"/>
      <c r="M34" s="89"/>
      <c r="N34" s="91"/>
    </row>
    <row r="35" spans="1:14">
      <c r="B35" s="636" t="s">
        <v>7</v>
      </c>
      <c r="C35" s="637"/>
      <c r="D35" s="637"/>
      <c r="E35" s="637"/>
      <c r="F35" s="637"/>
      <c r="G35" s="637"/>
      <c r="H35" s="638"/>
      <c r="I35" s="639" t="s">
        <v>42</v>
      </c>
      <c r="J35" s="640"/>
      <c r="K35" s="92" t="s">
        <v>43</v>
      </c>
      <c r="L35" s="641" t="s">
        <v>44</v>
      </c>
      <c r="M35" s="638"/>
      <c r="N35" s="93" t="s">
        <v>45</v>
      </c>
    </row>
    <row r="36" spans="1:14">
      <c r="A36" s="19" t="s">
        <v>207</v>
      </c>
      <c r="B36" s="621" t="str">
        <f>VLOOKUP(A36,[52]EQUIPOS!A6:D154,3,FALSE)</f>
        <v>Volqueta 6 m3</v>
      </c>
      <c r="C36" s="622"/>
      <c r="D36" s="622"/>
      <c r="E36" s="622"/>
      <c r="F36" s="622"/>
      <c r="G36" s="622"/>
      <c r="H36" s="623"/>
      <c r="I36" s="304"/>
      <c r="J36" s="307"/>
      <c r="K36" s="319">
        <f>VLOOKUP(A36,[52]EQUIPOS!A6:D161,4,FALSE)</f>
        <v>46919.762230524269</v>
      </c>
      <c r="L36" s="318"/>
      <c r="M36" s="303">
        <v>66</v>
      </c>
      <c r="N36" s="316">
        <f>K36/M36</f>
        <v>710.90548834127685</v>
      </c>
    </row>
    <row r="37" spans="1:14">
      <c r="B37" s="621"/>
      <c r="C37" s="622"/>
      <c r="D37" s="622"/>
      <c r="E37" s="622"/>
      <c r="F37" s="622"/>
      <c r="G37" s="622"/>
      <c r="H37" s="623"/>
      <c r="I37" s="304"/>
      <c r="J37" s="307"/>
      <c r="K37" s="319"/>
      <c r="L37" s="318"/>
      <c r="M37" s="317"/>
      <c r="N37" s="316"/>
    </row>
    <row r="38" spans="1:14">
      <c r="B38" s="621"/>
      <c r="C38" s="622"/>
      <c r="D38" s="622"/>
      <c r="E38" s="622"/>
      <c r="F38" s="622"/>
      <c r="G38" s="622"/>
      <c r="H38" s="623"/>
      <c r="I38" s="304"/>
      <c r="J38" s="307"/>
      <c r="K38" s="319"/>
      <c r="L38" s="318"/>
      <c r="M38" s="317"/>
      <c r="N38" s="315"/>
    </row>
    <row r="39" spans="1:14">
      <c r="B39" s="621"/>
      <c r="C39" s="622"/>
      <c r="D39" s="622"/>
      <c r="E39" s="622"/>
      <c r="F39" s="622"/>
      <c r="G39" s="622"/>
      <c r="H39" s="623"/>
      <c r="I39" s="646"/>
      <c r="J39" s="647"/>
      <c r="K39" s="314"/>
      <c r="L39" s="648"/>
      <c r="M39" s="649"/>
      <c r="N39" s="362"/>
    </row>
    <row r="40" spans="1:14">
      <c r="B40" s="621"/>
      <c r="C40" s="622"/>
      <c r="D40" s="622"/>
      <c r="E40" s="650"/>
      <c r="F40" s="622"/>
      <c r="G40" s="622"/>
      <c r="H40" s="623"/>
      <c r="I40" s="108"/>
      <c r="J40" s="109"/>
      <c r="K40" s="314"/>
      <c r="L40" s="312"/>
      <c r="M40" s="311"/>
      <c r="N40" s="313"/>
    </row>
    <row r="41" spans="1:14">
      <c r="B41" s="651"/>
      <c r="C41" s="652"/>
      <c r="D41" s="652"/>
      <c r="E41" s="117"/>
      <c r="F41" s="118"/>
      <c r="G41" s="118"/>
      <c r="H41" s="119"/>
      <c r="I41" s="108"/>
      <c r="J41" s="109"/>
      <c r="K41" s="292"/>
      <c r="L41" s="312"/>
      <c r="M41" s="311"/>
      <c r="N41" s="310"/>
    </row>
    <row r="42" spans="1:14" ht="15.75" thickBot="1">
      <c r="B42" s="621"/>
      <c r="C42" s="622"/>
      <c r="D42" s="622"/>
      <c r="E42" s="622"/>
      <c r="F42" s="622"/>
      <c r="G42" s="622"/>
      <c r="H42" s="623"/>
      <c r="I42" s="653"/>
      <c r="J42" s="654"/>
      <c r="K42" s="122"/>
      <c r="L42" s="655"/>
      <c r="M42" s="656"/>
      <c r="N42" s="123"/>
    </row>
    <row r="43" spans="1:14" ht="15.75" thickBot="1">
      <c r="B43" s="657" t="s">
        <v>49</v>
      </c>
      <c r="C43" s="658"/>
      <c r="D43" s="658"/>
      <c r="E43" s="658"/>
      <c r="F43" s="658"/>
      <c r="G43" s="658"/>
      <c r="H43" s="658"/>
      <c r="I43" s="658"/>
      <c r="J43" s="658"/>
      <c r="K43" s="658"/>
      <c r="L43" s="658"/>
      <c r="M43" s="659"/>
      <c r="N43" s="180">
        <f>SUM(N36:N42)</f>
        <v>710.90548834127685</v>
      </c>
    </row>
    <row r="44" spans="1:14">
      <c r="B44" s="309"/>
      <c r="C44" s="126"/>
      <c r="D44" s="126"/>
      <c r="E44" s="126"/>
      <c r="F44" s="126"/>
      <c r="G44" s="126"/>
      <c r="H44" s="126"/>
      <c r="I44" s="126"/>
      <c r="J44" s="126"/>
      <c r="K44" s="126"/>
      <c r="L44" s="126"/>
      <c r="M44" s="126"/>
      <c r="N44" s="127"/>
    </row>
    <row r="45" spans="1:14">
      <c r="B45" s="128" t="s">
        <v>50</v>
      </c>
      <c r="C45" s="129"/>
      <c r="D45" s="129"/>
      <c r="E45" s="129"/>
      <c r="F45" s="129"/>
      <c r="G45" s="129"/>
      <c r="H45" s="129"/>
      <c r="I45" s="129"/>
      <c r="J45" s="129"/>
      <c r="K45" s="129"/>
      <c r="L45" s="129"/>
      <c r="M45" s="129"/>
      <c r="N45" s="130"/>
    </row>
    <row r="46" spans="1:14" ht="15.75" thickBot="1">
      <c r="B46" s="131"/>
      <c r="C46" s="90"/>
      <c r="D46" s="90"/>
      <c r="E46" s="90"/>
      <c r="F46" s="90"/>
      <c r="G46" s="90"/>
      <c r="H46" s="90"/>
      <c r="I46" s="90"/>
      <c r="J46" s="89"/>
      <c r="K46" s="89"/>
      <c r="L46" s="89"/>
      <c r="M46" s="89"/>
      <c r="N46" s="91"/>
    </row>
    <row r="47" spans="1:14">
      <c r="B47" s="642" t="s">
        <v>7</v>
      </c>
      <c r="C47" s="643"/>
      <c r="D47" s="643"/>
      <c r="E47" s="643"/>
      <c r="F47" s="643"/>
      <c r="G47" s="643"/>
      <c r="H47" s="643"/>
      <c r="I47" s="644"/>
      <c r="J47" s="466" t="s">
        <v>8</v>
      </c>
      <c r="K47" s="133" t="s">
        <v>9</v>
      </c>
      <c r="L47" s="645" t="s">
        <v>51</v>
      </c>
      <c r="M47" s="644"/>
      <c r="N47" s="134" t="s">
        <v>45</v>
      </c>
    </row>
    <row r="48" spans="1:14">
      <c r="B48" s="136"/>
      <c r="C48" s="308"/>
      <c r="D48" s="308"/>
      <c r="E48" s="308"/>
      <c r="F48" s="308"/>
      <c r="G48" s="308"/>
      <c r="H48" s="308"/>
      <c r="I48" s="307"/>
      <c r="J48" s="306"/>
      <c r="K48" s="305"/>
      <c r="L48" s="304"/>
      <c r="M48" s="303"/>
      <c r="N48" s="302"/>
    </row>
    <row r="49" spans="2:14">
      <c r="B49" s="136"/>
      <c r="C49" s="308"/>
      <c r="D49" s="308"/>
      <c r="E49" s="308"/>
      <c r="F49" s="308"/>
      <c r="G49" s="308"/>
      <c r="H49" s="308"/>
      <c r="I49" s="307"/>
      <c r="J49" s="306"/>
      <c r="K49" s="305"/>
      <c r="L49" s="304"/>
      <c r="M49" s="303"/>
      <c r="N49" s="302"/>
    </row>
    <row r="50" spans="2:14">
      <c r="B50" s="136"/>
      <c r="C50" s="308"/>
      <c r="D50" s="308"/>
      <c r="E50" s="308"/>
      <c r="F50" s="308"/>
      <c r="G50" s="308"/>
      <c r="H50" s="308"/>
      <c r="I50" s="307"/>
      <c r="J50" s="306"/>
      <c r="K50" s="305"/>
      <c r="L50" s="304"/>
      <c r="M50" s="303"/>
      <c r="N50" s="302"/>
    </row>
    <row r="51" spans="2:14">
      <c r="B51" s="136"/>
      <c r="C51" s="308"/>
      <c r="D51" s="308"/>
      <c r="E51" s="308"/>
      <c r="F51" s="308"/>
      <c r="G51" s="308"/>
      <c r="H51" s="308"/>
      <c r="I51" s="307"/>
      <c r="J51" s="306"/>
      <c r="K51" s="305"/>
      <c r="L51" s="304"/>
      <c r="M51" s="303"/>
      <c r="N51" s="302"/>
    </row>
    <row r="52" spans="2:14">
      <c r="B52" s="136"/>
      <c r="C52" s="308"/>
      <c r="D52" s="308"/>
      <c r="E52" s="308"/>
      <c r="F52" s="308"/>
      <c r="G52" s="308"/>
      <c r="H52" s="308"/>
      <c r="I52" s="307"/>
      <c r="J52" s="306"/>
      <c r="K52" s="305"/>
      <c r="L52" s="304"/>
      <c r="M52" s="303"/>
      <c r="N52" s="302"/>
    </row>
    <row r="53" spans="2:14" ht="15.75" thickBot="1">
      <c r="B53" s="662"/>
      <c r="C53" s="663"/>
      <c r="D53" s="663"/>
      <c r="E53" s="663"/>
      <c r="F53" s="663"/>
      <c r="G53" s="663"/>
      <c r="H53" s="663"/>
      <c r="I53" s="647"/>
      <c r="J53" s="223"/>
      <c r="K53" s="167"/>
      <c r="L53" s="664"/>
      <c r="M53" s="665"/>
      <c r="N53" s="224"/>
    </row>
    <row r="54" spans="2:14" ht="15.75" thickBot="1">
      <c r="B54" s="657" t="s">
        <v>49</v>
      </c>
      <c r="C54" s="658"/>
      <c r="D54" s="658"/>
      <c r="E54" s="658"/>
      <c r="F54" s="658"/>
      <c r="G54" s="658"/>
      <c r="H54" s="658"/>
      <c r="I54" s="658"/>
      <c r="J54" s="658"/>
      <c r="K54" s="658"/>
      <c r="L54" s="658"/>
      <c r="M54" s="659"/>
      <c r="N54" s="301"/>
    </row>
    <row r="55" spans="2:14">
      <c r="B55" s="148"/>
      <c r="C55" s="126"/>
      <c r="D55" s="126"/>
      <c r="E55" s="126"/>
      <c r="F55" s="126"/>
      <c r="G55" s="126"/>
      <c r="H55" s="126"/>
      <c r="I55" s="126"/>
      <c r="J55" s="126"/>
      <c r="K55" s="126"/>
      <c r="L55" s="126"/>
      <c r="M55" s="126"/>
      <c r="N55" s="127"/>
    </row>
    <row r="56" spans="2:14">
      <c r="B56" s="128" t="s">
        <v>56</v>
      </c>
      <c r="C56" s="129"/>
      <c r="D56" s="129"/>
      <c r="E56" s="129"/>
      <c r="F56" s="129"/>
      <c r="G56" s="129"/>
      <c r="H56" s="129"/>
      <c r="I56" s="129"/>
      <c r="J56" s="129"/>
      <c r="K56" s="129"/>
      <c r="L56" s="129"/>
      <c r="M56" s="129"/>
      <c r="N56" s="130"/>
    </row>
    <row r="57" spans="2:14" ht="15.75" thickBot="1">
      <c r="B57" s="149"/>
      <c r="C57" s="89"/>
      <c r="D57" s="89"/>
      <c r="E57" s="89"/>
      <c r="F57" s="89"/>
      <c r="G57" s="89"/>
      <c r="H57" s="89"/>
      <c r="I57" s="89"/>
      <c r="J57" s="89"/>
      <c r="K57" s="89"/>
      <c r="L57" s="89"/>
      <c r="M57" s="89"/>
      <c r="N57" s="91"/>
    </row>
    <row r="58" spans="2:14" ht="25.5">
      <c r="B58" s="455" t="s">
        <v>57</v>
      </c>
      <c r="C58" s="456"/>
      <c r="D58" s="456"/>
      <c r="E58" s="456"/>
      <c r="F58" s="456"/>
      <c r="G58" s="456"/>
      <c r="H58" s="152" t="s">
        <v>8</v>
      </c>
      <c r="I58" s="153" t="s">
        <v>58</v>
      </c>
      <c r="J58" s="154" t="s">
        <v>59</v>
      </c>
      <c r="K58" s="152" t="s">
        <v>60</v>
      </c>
      <c r="L58" s="666" t="s">
        <v>61</v>
      </c>
      <c r="M58" s="667"/>
      <c r="N58" s="155" t="s">
        <v>45</v>
      </c>
    </row>
    <row r="59" spans="2:14">
      <c r="B59" s="5"/>
      <c r="C59" s="461"/>
      <c r="D59" s="461"/>
      <c r="E59" s="461"/>
      <c r="F59" s="461"/>
      <c r="G59" s="461"/>
      <c r="H59" s="480"/>
      <c r="I59" s="292"/>
      <c r="J59" s="300"/>
      <c r="K59" s="292"/>
      <c r="L59" s="668"/>
      <c r="M59" s="669"/>
      <c r="N59" s="299"/>
    </row>
    <row r="60" spans="2:14">
      <c r="B60" s="5"/>
      <c r="C60" s="483"/>
      <c r="D60" s="483"/>
      <c r="E60" s="483"/>
      <c r="F60" s="483"/>
      <c r="G60" s="483"/>
      <c r="H60" s="484"/>
      <c r="I60" s="292"/>
      <c r="J60" s="292"/>
      <c r="K60" s="292"/>
      <c r="L60" s="485"/>
      <c r="M60" s="486"/>
      <c r="N60" s="298"/>
    </row>
    <row r="61" spans="2:14">
      <c r="B61" s="5"/>
      <c r="C61" s="483"/>
      <c r="D61" s="483"/>
      <c r="E61" s="483"/>
      <c r="F61" s="483"/>
      <c r="G61" s="483"/>
      <c r="H61" s="484"/>
      <c r="I61" s="292"/>
      <c r="J61" s="292"/>
      <c r="K61" s="292"/>
      <c r="L61" s="485"/>
      <c r="M61" s="486"/>
      <c r="N61" s="298"/>
    </row>
    <row r="62" spans="2:14">
      <c r="B62" s="5"/>
      <c r="C62" s="483"/>
      <c r="D62" s="483"/>
      <c r="E62" s="483"/>
      <c r="F62" s="483"/>
      <c r="G62" s="483"/>
      <c r="H62" s="484"/>
      <c r="I62" s="292"/>
      <c r="J62" s="292"/>
      <c r="K62" s="292"/>
      <c r="L62" s="485"/>
      <c r="M62" s="486"/>
      <c r="N62" s="298"/>
    </row>
    <row r="63" spans="2:14">
      <c r="B63" s="5"/>
      <c r="C63" s="483"/>
      <c r="D63" s="483"/>
      <c r="E63" s="483"/>
      <c r="F63" s="483"/>
      <c r="G63" s="483"/>
      <c r="H63" s="484"/>
      <c r="I63" s="292"/>
      <c r="J63" s="292"/>
      <c r="K63" s="292"/>
      <c r="L63" s="485"/>
      <c r="M63" s="486"/>
      <c r="N63" s="298"/>
    </row>
    <row r="64" spans="2:14" ht="15.75" thickBot="1">
      <c r="B64" s="482"/>
      <c r="C64" s="483"/>
      <c r="D64" s="483"/>
      <c r="E64" s="483"/>
      <c r="F64" s="483"/>
      <c r="G64" s="483"/>
      <c r="H64" s="419"/>
      <c r="I64" s="232"/>
      <c r="J64" s="232"/>
      <c r="K64" s="232"/>
      <c r="L64" s="814"/>
      <c r="M64" s="815"/>
      <c r="N64" s="420"/>
    </row>
    <row r="65" spans="2:15" ht="15.75" thickBot="1">
      <c r="B65" s="657" t="s">
        <v>49</v>
      </c>
      <c r="C65" s="658"/>
      <c r="D65" s="658"/>
      <c r="E65" s="658"/>
      <c r="F65" s="658"/>
      <c r="G65" s="658"/>
      <c r="H65" s="658"/>
      <c r="I65" s="658"/>
      <c r="J65" s="658"/>
      <c r="K65" s="658"/>
      <c r="L65" s="658"/>
      <c r="M65" s="659"/>
      <c r="N65" s="364"/>
    </row>
    <row r="66" spans="2:15">
      <c r="B66" s="148"/>
      <c r="C66" s="126"/>
      <c r="D66" s="126"/>
      <c r="E66" s="126"/>
      <c r="F66" s="126"/>
      <c r="G66" s="126"/>
      <c r="H66" s="126"/>
      <c r="I66" s="126"/>
      <c r="J66" s="126"/>
      <c r="K66" s="126"/>
      <c r="L66" s="126"/>
      <c r="M66" s="126"/>
      <c r="N66" s="127"/>
    </row>
    <row r="67" spans="2:15">
      <c r="B67" s="128" t="s">
        <v>64</v>
      </c>
      <c r="C67" s="129"/>
      <c r="D67" s="129"/>
      <c r="E67" s="129"/>
      <c r="F67" s="129"/>
      <c r="G67" s="129"/>
      <c r="H67" s="129"/>
      <c r="I67" s="129"/>
      <c r="J67" s="129"/>
      <c r="K67" s="129"/>
      <c r="L67" s="129"/>
      <c r="M67" s="129"/>
      <c r="N67" s="130"/>
    </row>
    <row r="68" spans="2:15" ht="15.75" thickBot="1">
      <c r="B68" s="149"/>
      <c r="C68" s="89"/>
      <c r="D68" s="89"/>
      <c r="E68" s="89"/>
      <c r="F68" s="89"/>
      <c r="G68" s="89"/>
      <c r="H68" s="89"/>
      <c r="I68" s="89"/>
      <c r="J68" s="89"/>
      <c r="K68" s="89"/>
      <c r="L68" s="89"/>
      <c r="M68" s="89"/>
      <c r="N68" s="91"/>
    </row>
    <row r="69" spans="2:15" ht="25.5">
      <c r="B69" s="673" t="s">
        <v>65</v>
      </c>
      <c r="C69" s="674"/>
      <c r="D69" s="674"/>
      <c r="E69" s="674"/>
      <c r="F69" s="674"/>
      <c r="G69" s="674"/>
      <c r="H69" s="674"/>
      <c r="I69" s="152" t="s">
        <v>66</v>
      </c>
      <c r="J69" s="154" t="s">
        <v>67</v>
      </c>
      <c r="K69" s="153" t="s">
        <v>68</v>
      </c>
      <c r="L69" s="675" t="s">
        <v>44</v>
      </c>
      <c r="M69" s="676"/>
      <c r="N69" s="169" t="s">
        <v>45</v>
      </c>
    </row>
    <row r="70" spans="2:15">
      <c r="B70" s="482"/>
      <c r="C70" s="483"/>
      <c r="D70" s="483"/>
      <c r="E70" s="483"/>
      <c r="F70" s="483"/>
      <c r="G70" s="483"/>
      <c r="H70" s="483"/>
      <c r="I70" s="296"/>
      <c r="J70" s="295"/>
      <c r="K70" s="294"/>
      <c r="L70" s="174"/>
      <c r="M70" s="297"/>
      <c r="N70" s="288"/>
      <c r="O70" s="176"/>
    </row>
    <row r="71" spans="2:15">
      <c r="B71" s="482"/>
      <c r="C71" s="483"/>
      <c r="D71" s="483"/>
      <c r="E71" s="483"/>
      <c r="F71" s="483"/>
      <c r="G71" s="483"/>
      <c r="H71" s="483"/>
      <c r="I71" s="292"/>
      <c r="J71" s="291"/>
      <c r="K71" s="290"/>
      <c r="L71" s="174"/>
      <c r="M71" s="293"/>
      <c r="N71" s="288"/>
    </row>
    <row r="72" spans="2:15">
      <c r="B72" s="482"/>
      <c r="C72" s="483"/>
      <c r="D72" s="483"/>
      <c r="E72" s="483"/>
      <c r="F72" s="483"/>
      <c r="G72" s="483"/>
      <c r="H72" s="483"/>
      <c r="I72" s="292"/>
      <c r="J72" s="291"/>
      <c r="K72" s="290"/>
      <c r="L72" s="174"/>
      <c r="M72" s="289"/>
      <c r="N72" s="288"/>
    </row>
    <row r="73" spans="2:15">
      <c r="B73" s="482"/>
      <c r="C73" s="483"/>
      <c r="D73" s="483"/>
      <c r="E73" s="483"/>
      <c r="F73" s="483"/>
      <c r="G73" s="483"/>
      <c r="H73" s="483"/>
      <c r="I73" s="292"/>
      <c r="J73" s="291"/>
      <c r="K73" s="290"/>
      <c r="L73" s="462"/>
      <c r="M73" s="289"/>
      <c r="N73" s="288"/>
    </row>
    <row r="74" spans="2:15">
      <c r="B74" s="482"/>
      <c r="C74" s="483"/>
      <c r="D74" s="483"/>
      <c r="E74" s="483"/>
      <c r="F74" s="483"/>
      <c r="G74" s="483"/>
      <c r="H74" s="483"/>
      <c r="I74" s="292"/>
      <c r="J74" s="291"/>
      <c r="K74" s="290"/>
      <c r="L74" s="462"/>
      <c r="M74" s="289"/>
      <c r="N74" s="288"/>
    </row>
    <row r="75" spans="2:15" ht="15.75" thickBot="1">
      <c r="B75" s="810"/>
      <c r="C75" s="811"/>
      <c r="D75" s="811"/>
      <c r="E75" s="811"/>
      <c r="F75" s="811"/>
      <c r="G75" s="811"/>
      <c r="H75" s="811"/>
      <c r="I75" s="232"/>
      <c r="J75" s="232"/>
      <c r="K75" s="232"/>
      <c r="L75" s="812"/>
      <c r="M75" s="813"/>
      <c r="N75" s="224"/>
    </row>
    <row r="76" spans="2:15" ht="15.75" thickBot="1">
      <c r="B76" s="657" t="s">
        <v>49</v>
      </c>
      <c r="C76" s="658"/>
      <c r="D76" s="658"/>
      <c r="E76" s="658"/>
      <c r="F76" s="658"/>
      <c r="G76" s="658"/>
      <c r="H76" s="658"/>
      <c r="I76" s="658"/>
      <c r="J76" s="658"/>
      <c r="K76" s="658"/>
      <c r="L76" s="658"/>
      <c r="M76" s="659"/>
      <c r="N76" s="363"/>
    </row>
    <row r="77" spans="2:15" ht="15.75" thickBot="1">
      <c r="B77" s="148"/>
      <c r="C77" s="126"/>
      <c r="D77" s="126"/>
      <c r="E77" s="126"/>
      <c r="F77" s="126"/>
      <c r="G77" s="126"/>
      <c r="H77" s="126"/>
      <c r="I77" s="126"/>
      <c r="J77" s="126"/>
      <c r="K77" s="126"/>
      <c r="L77" s="126"/>
      <c r="M77" s="126"/>
      <c r="N77" s="127"/>
    </row>
    <row r="78" spans="2:15" ht="15.75" thickBot="1">
      <c r="B78" s="657" t="s">
        <v>71</v>
      </c>
      <c r="C78" s="658"/>
      <c r="D78" s="658"/>
      <c r="E78" s="658"/>
      <c r="F78" s="658"/>
      <c r="G78" s="658"/>
      <c r="H78" s="658"/>
      <c r="I78" s="658"/>
      <c r="J78" s="658"/>
      <c r="K78" s="658"/>
      <c r="L78" s="658"/>
      <c r="M78" s="659"/>
      <c r="N78" s="180">
        <f>N43+N54+N65+N76</f>
        <v>710.90548834127685</v>
      </c>
    </row>
    <row r="79" spans="2:15">
      <c r="B79" s="148"/>
      <c r="C79" s="126"/>
      <c r="D79" s="126"/>
      <c r="E79" s="126"/>
      <c r="F79" s="126"/>
      <c r="G79" s="126"/>
      <c r="H79" s="126"/>
      <c r="I79" s="126"/>
      <c r="J79" s="126"/>
      <c r="K79" s="126"/>
      <c r="L79" s="126"/>
      <c r="M79" s="126"/>
      <c r="N79" s="127"/>
    </row>
    <row r="80" spans="2:15">
      <c r="B80" s="128" t="s">
        <v>72</v>
      </c>
      <c r="C80" s="129"/>
      <c r="D80" s="129"/>
      <c r="E80" s="129"/>
      <c r="F80" s="129"/>
      <c r="G80" s="129"/>
      <c r="H80" s="129"/>
      <c r="I80" s="129"/>
      <c r="J80" s="129"/>
      <c r="K80" s="129"/>
      <c r="L80" s="129"/>
      <c r="M80" s="129"/>
      <c r="N80" s="130"/>
    </row>
    <row r="81" spans="1:14" ht="15.75" thickBot="1">
      <c r="B81" s="149"/>
      <c r="C81" s="89"/>
      <c r="D81" s="89"/>
      <c r="E81" s="89"/>
      <c r="F81" s="89"/>
      <c r="G81" s="89"/>
      <c r="H81" s="89"/>
      <c r="I81" s="89"/>
      <c r="J81" s="89"/>
      <c r="K81" s="89"/>
      <c r="L81" s="89"/>
      <c r="M81" s="89"/>
      <c r="N81" s="91"/>
    </row>
    <row r="82" spans="1:14">
      <c r="B82" s="642" t="s">
        <v>73</v>
      </c>
      <c r="C82" s="643"/>
      <c r="D82" s="643"/>
      <c r="E82" s="643"/>
      <c r="F82" s="643"/>
      <c r="G82" s="643"/>
      <c r="H82" s="643"/>
      <c r="I82" s="456"/>
      <c r="J82" s="457"/>
      <c r="K82" s="286" t="s">
        <v>74</v>
      </c>
      <c r="L82" s="684" t="s">
        <v>75</v>
      </c>
      <c r="M82" s="685"/>
      <c r="N82" s="285"/>
    </row>
    <row r="83" spans="1:14">
      <c r="B83" s="686" t="s">
        <v>76</v>
      </c>
      <c r="C83" s="687"/>
      <c r="D83" s="687"/>
      <c r="E83" s="687"/>
      <c r="F83" s="687"/>
      <c r="G83" s="687"/>
      <c r="H83" s="687"/>
      <c r="I83" s="429"/>
      <c r="J83" s="186"/>
      <c r="K83" s="284">
        <v>0.2</v>
      </c>
      <c r="L83" s="688">
        <f>N78*K83</f>
        <v>142.18109766825538</v>
      </c>
      <c r="M83" s="689"/>
      <c r="N83" s="430"/>
    </row>
    <row r="84" spans="1:14">
      <c r="B84" s="188" t="s">
        <v>77</v>
      </c>
      <c r="C84" s="189"/>
      <c r="D84" s="189"/>
      <c r="E84" s="189"/>
      <c r="F84" s="189"/>
      <c r="G84" s="189"/>
      <c r="H84" s="189"/>
      <c r="I84" s="429"/>
      <c r="J84" s="186"/>
      <c r="K84" s="284">
        <v>0.05</v>
      </c>
      <c r="L84" s="688">
        <f>N78*K84</f>
        <v>35.545274417063844</v>
      </c>
      <c r="M84" s="689"/>
      <c r="N84" s="430"/>
    </row>
    <row r="85" spans="1:14" ht="15.75" thickBot="1">
      <c r="B85" s="190" t="s">
        <v>78</v>
      </c>
      <c r="C85" s="191"/>
      <c r="D85" s="191"/>
      <c r="E85" s="191"/>
      <c r="F85" s="191"/>
      <c r="G85" s="191"/>
      <c r="H85" s="191"/>
      <c r="I85" s="431"/>
      <c r="J85" s="193"/>
      <c r="K85" s="283">
        <v>0.05</v>
      </c>
      <c r="L85" s="690">
        <f>N78*K85</f>
        <v>35.545274417063844</v>
      </c>
      <c r="M85" s="691"/>
      <c r="N85" s="430"/>
    </row>
    <row r="86" spans="1:14" ht="15.75" thickBot="1">
      <c r="B86" s="657" t="s">
        <v>49</v>
      </c>
      <c r="C86" s="658"/>
      <c r="D86" s="658"/>
      <c r="E86" s="658"/>
      <c r="F86" s="658"/>
      <c r="G86" s="658"/>
      <c r="H86" s="658"/>
      <c r="I86" s="658"/>
      <c r="J86" s="658"/>
      <c r="K86" s="658"/>
      <c r="L86" s="658"/>
      <c r="M86" s="659"/>
      <c r="N86" s="194">
        <f>L83+L84+L85</f>
        <v>213.27164650238305</v>
      </c>
    </row>
    <row r="87" spans="1:14" ht="15.75" thickBot="1">
      <c r="B87" s="148"/>
      <c r="C87" s="126"/>
      <c r="D87" s="126"/>
      <c r="E87" s="126"/>
      <c r="F87" s="126"/>
      <c r="G87" s="126"/>
      <c r="H87" s="126"/>
      <c r="I87" s="126"/>
      <c r="J87" s="126"/>
      <c r="K87" s="126"/>
      <c r="L87" s="126"/>
      <c r="M87" s="126"/>
      <c r="N87" s="127"/>
    </row>
    <row r="88" spans="1:14" ht="15.75" thickBot="1">
      <c r="A88" s="19" t="s">
        <v>79</v>
      </c>
      <c r="B88" s="657" t="s">
        <v>80</v>
      </c>
      <c r="C88" s="658"/>
      <c r="D88" s="658"/>
      <c r="E88" s="658"/>
      <c r="F88" s="658"/>
      <c r="G88" s="658"/>
      <c r="H88" s="658"/>
      <c r="I88" s="658"/>
      <c r="J88" s="658"/>
      <c r="K88" s="658"/>
      <c r="L88" s="658"/>
      <c r="M88" s="659"/>
      <c r="N88" s="195">
        <f>ROUND(N78+N86,0)</f>
        <v>924</v>
      </c>
    </row>
    <row r="89" spans="1:14">
      <c r="B89" s="382"/>
      <c r="C89" s="383"/>
      <c r="D89" s="383"/>
      <c r="E89" s="383"/>
      <c r="F89" s="383"/>
      <c r="G89" s="383"/>
      <c r="H89" s="383"/>
      <c r="I89" s="383"/>
      <c r="J89" s="383"/>
      <c r="K89" s="383"/>
      <c r="L89" s="383"/>
      <c r="M89" s="383"/>
      <c r="N89" s="384"/>
    </row>
    <row r="90" spans="1:14">
      <c r="B90" s="385"/>
      <c r="C90" s="386"/>
      <c r="D90" s="386"/>
      <c r="E90" s="386"/>
      <c r="F90" s="386"/>
      <c r="G90" s="386"/>
      <c r="H90" s="386"/>
      <c r="I90" s="386"/>
      <c r="J90" s="386"/>
      <c r="K90" s="386"/>
      <c r="L90" s="386"/>
      <c r="M90" s="386"/>
      <c r="N90" s="387"/>
    </row>
    <row r="91" spans="1:14">
      <c r="B91" s="385"/>
      <c r="C91" s="386"/>
      <c r="D91" s="386"/>
      <c r="E91" s="386"/>
      <c r="F91" s="386"/>
      <c r="G91" s="386"/>
      <c r="H91" s="386"/>
      <c r="I91" s="386"/>
      <c r="J91" s="386"/>
      <c r="K91" s="386"/>
      <c r="L91" s="386"/>
      <c r="M91" s="386"/>
      <c r="N91" s="387"/>
    </row>
    <row r="92" spans="1:14">
      <c r="B92" s="385"/>
      <c r="C92" s="386"/>
      <c r="D92" s="386"/>
      <c r="E92" s="386"/>
      <c r="F92" s="386"/>
      <c r="G92" s="386"/>
      <c r="H92" s="386"/>
      <c r="I92" s="386"/>
      <c r="J92" s="386"/>
      <c r="K92" s="386"/>
      <c r="L92" s="386"/>
      <c r="M92" s="386"/>
      <c r="N92" s="387"/>
    </row>
    <row r="93" spans="1:14">
      <c r="B93" s="385"/>
      <c r="C93" s="386"/>
      <c r="D93" s="386"/>
      <c r="E93" s="388" t="s">
        <v>81</v>
      </c>
      <c r="F93" s="388"/>
      <c r="G93" s="388"/>
      <c r="H93" s="388"/>
      <c r="I93" s="388"/>
      <c r="J93" s="388"/>
      <c r="K93" s="386"/>
      <c r="L93" s="386"/>
      <c r="M93" s="386"/>
      <c r="N93" s="387"/>
    </row>
    <row r="94" spans="1:14">
      <c r="B94" s="385"/>
      <c r="C94" s="386"/>
      <c r="D94" s="386"/>
      <c r="E94" s="386" t="s">
        <v>82</v>
      </c>
      <c r="F94" s="386"/>
      <c r="G94" s="386"/>
      <c r="H94" s="386"/>
      <c r="I94" s="386"/>
      <c r="J94" s="386"/>
      <c r="K94" s="386"/>
      <c r="L94" s="386"/>
      <c r="M94" s="386"/>
      <c r="N94" s="387"/>
    </row>
    <row r="95" spans="1:14">
      <c r="B95" s="385"/>
      <c r="C95" s="386"/>
      <c r="D95" s="386"/>
      <c r="E95" s="386" t="s">
        <v>83</v>
      </c>
      <c r="F95" s="386"/>
      <c r="G95" s="386"/>
      <c r="H95" s="386"/>
      <c r="I95" s="386"/>
      <c r="J95" s="386"/>
      <c r="K95" s="386"/>
      <c r="L95" s="386"/>
      <c r="M95" s="386"/>
      <c r="N95" s="387"/>
    </row>
    <row r="96" spans="1:14">
      <c r="B96" s="385"/>
      <c r="C96" s="386"/>
      <c r="D96" s="386"/>
      <c r="E96" s="386" t="s">
        <v>84</v>
      </c>
      <c r="F96" s="386"/>
      <c r="G96" s="386"/>
      <c r="H96" s="386"/>
      <c r="I96" s="386"/>
      <c r="J96" s="386"/>
      <c r="K96" s="386"/>
      <c r="L96" s="386"/>
      <c r="M96" s="386"/>
      <c r="N96" s="387"/>
    </row>
    <row r="97" spans="2:14" ht="15.75" thickBot="1">
      <c r="B97" s="385"/>
      <c r="C97" s="386"/>
      <c r="D97" s="386"/>
      <c r="E97" s="386"/>
      <c r="F97" s="386" t="s">
        <v>85</v>
      </c>
      <c r="G97" s="386"/>
      <c r="H97" s="386"/>
      <c r="I97" s="386"/>
      <c r="J97" s="386"/>
      <c r="K97" s="386"/>
      <c r="L97" s="386"/>
      <c r="M97" s="386"/>
      <c r="N97" s="387"/>
    </row>
    <row r="98" spans="2:14">
      <c r="B98" s="282" t="s">
        <v>274</v>
      </c>
      <c r="C98" s="281"/>
      <c r="D98" s="281"/>
      <c r="E98" s="281"/>
      <c r="F98" s="281"/>
      <c r="G98" s="281"/>
      <c r="H98" s="281"/>
      <c r="I98" s="281"/>
      <c r="J98" s="281"/>
      <c r="K98" s="281"/>
      <c r="L98" s="281"/>
      <c r="M98" s="281"/>
      <c r="N98" s="280"/>
    </row>
    <row r="99" spans="2:14">
      <c r="B99" s="389"/>
      <c r="C99" s="390"/>
      <c r="D99" s="390"/>
      <c r="E99" s="390"/>
      <c r="F99" s="390"/>
      <c r="G99" s="390"/>
      <c r="H99" s="390"/>
      <c r="I99" s="390"/>
      <c r="J99" s="390"/>
      <c r="K99" s="390"/>
      <c r="L99" s="390"/>
      <c r="M99" s="390"/>
      <c r="N99" s="391"/>
    </row>
    <row r="100" spans="2:14">
      <c r="B100" s="389"/>
      <c r="C100" s="390"/>
      <c r="D100" s="390"/>
      <c r="E100" s="390"/>
      <c r="F100" s="390"/>
      <c r="G100" s="390"/>
      <c r="H100" s="390"/>
      <c r="I100" s="390"/>
      <c r="J100" s="390"/>
      <c r="K100" s="390"/>
      <c r="L100" s="390"/>
      <c r="M100" s="390"/>
      <c r="N100" s="391"/>
    </row>
    <row r="101" spans="2:14">
      <c r="B101" s="389"/>
      <c r="C101" s="390"/>
      <c r="D101" s="390"/>
      <c r="E101" s="390"/>
      <c r="F101" s="390"/>
      <c r="G101" s="390"/>
      <c r="H101" s="390"/>
      <c r="I101" s="390"/>
      <c r="J101" s="390"/>
      <c r="K101" s="390"/>
      <c r="L101" s="390"/>
      <c r="M101" s="390"/>
      <c r="N101" s="391"/>
    </row>
    <row r="102" spans="2:14" ht="15.75" thickBot="1">
      <c r="B102" s="392"/>
      <c r="C102" s="393"/>
      <c r="D102" s="393"/>
      <c r="E102" s="393"/>
      <c r="F102" s="393"/>
      <c r="G102" s="393"/>
      <c r="H102" s="393"/>
      <c r="I102" s="393"/>
      <c r="J102" s="393"/>
      <c r="K102" s="393"/>
      <c r="L102" s="393"/>
      <c r="M102" s="393"/>
      <c r="N102" s="394"/>
    </row>
    <row r="103" spans="2:14">
      <c r="B103" s="395"/>
      <c r="C103" s="396"/>
      <c r="D103" s="396"/>
      <c r="E103" s="396"/>
      <c r="F103" s="396"/>
      <c r="G103" s="396"/>
      <c r="H103" s="396"/>
      <c r="I103" s="396"/>
      <c r="J103" s="396"/>
      <c r="K103" s="396"/>
      <c r="L103" s="396"/>
      <c r="M103" s="396"/>
      <c r="N103" s="397"/>
    </row>
    <row r="104" spans="2:14">
      <c r="B104" s="398" t="s">
        <v>273</v>
      </c>
      <c r="C104" s="399"/>
      <c r="D104" s="399"/>
      <c r="E104" s="399"/>
      <c r="F104" s="399"/>
      <c r="G104" s="399"/>
      <c r="H104" s="399"/>
      <c r="I104" s="399"/>
      <c r="J104" s="399"/>
      <c r="K104" s="399"/>
      <c r="L104" s="399"/>
      <c r="M104" s="399"/>
      <c r="N104" s="400"/>
    </row>
    <row r="105" spans="2:14" ht="15" customHeight="1">
      <c r="B105" s="700" t="s">
        <v>272</v>
      </c>
      <c r="C105" s="701"/>
      <c r="D105" s="701"/>
      <c r="E105" s="701"/>
      <c r="F105" s="701"/>
      <c r="G105" s="701"/>
      <c r="H105" s="701"/>
      <c r="I105" s="701"/>
      <c r="J105" s="701"/>
      <c r="K105" s="701"/>
      <c r="L105" s="701"/>
      <c r="M105" s="701"/>
      <c r="N105" s="702"/>
    </row>
    <row r="106" spans="2:14" ht="15" customHeight="1">
      <c r="B106" s="700"/>
      <c r="C106" s="701"/>
      <c r="D106" s="701"/>
      <c r="E106" s="701"/>
      <c r="F106" s="701"/>
      <c r="G106" s="701"/>
      <c r="H106" s="701"/>
      <c r="I106" s="701"/>
      <c r="J106" s="701"/>
      <c r="K106" s="701"/>
      <c r="L106" s="701"/>
      <c r="M106" s="701"/>
      <c r="N106" s="702"/>
    </row>
    <row r="107" spans="2:14" ht="30" customHeight="1">
      <c r="B107" s="703" t="s">
        <v>271</v>
      </c>
      <c r="C107" s="704"/>
      <c r="D107" s="704"/>
      <c r="E107" s="704"/>
      <c r="F107" s="704"/>
      <c r="G107" s="704"/>
      <c r="H107" s="704"/>
      <c r="I107" s="704"/>
      <c r="J107" s="704"/>
      <c r="K107" s="704"/>
      <c r="L107" s="704"/>
      <c r="M107" s="704"/>
      <c r="N107" s="705"/>
    </row>
    <row r="108" spans="2:14">
      <c r="B108" s="703"/>
      <c r="C108" s="704"/>
      <c r="D108" s="704"/>
      <c r="E108" s="704"/>
      <c r="F108" s="704"/>
      <c r="G108" s="704"/>
      <c r="H108" s="704"/>
      <c r="I108" s="704"/>
      <c r="J108" s="704"/>
      <c r="K108" s="704"/>
      <c r="L108" s="704"/>
      <c r="M108" s="704"/>
      <c r="N108" s="705"/>
    </row>
    <row r="109" spans="2:14">
      <c r="B109" s="477"/>
      <c r="C109" s="478"/>
      <c r="D109" s="478"/>
      <c r="E109" s="478"/>
      <c r="F109" s="478"/>
      <c r="G109" s="478"/>
      <c r="H109" s="478"/>
      <c r="I109" s="478"/>
      <c r="J109" s="478"/>
      <c r="K109" s="478"/>
      <c r="L109" s="478"/>
      <c r="M109" s="478"/>
      <c r="N109" s="479"/>
    </row>
    <row r="110" spans="2:14">
      <c r="B110" s="477"/>
      <c r="C110" s="478"/>
      <c r="D110" s="478"/>
      <c r="E110" s="478"/>
      <c r="F110" s="478"/>
      <c r="G110" s="478"/>
      <c r="H110" s="478"/>
      <c r="I110" s="478"/>
      <c r="J110" s="478"/>
      <c r="K110" s="478"/>
      <c r="L110" s="478"/>
      <c r="M110" s="478"/>
      <c r="N110" s="479"/>
    </row>
    <row r="111" spans="2:14">
      <c r="B111" s="477"/>
      <c r="C111" s="478"/>
      <c r="D111" s="478"/>
      <c r="E111" s="478"/>
      <c r="F111" s="478"/>
      <c r="G111" s="478"/>
      <c r="H111" s="478"/>
      <c r="I111" s="478"/>
      <c r="J111" s="478"/>
      <c r="K111" s="478"/>
      <c r="L111" s="478"/>
      <c r="M111" s="478"/>
      <c r="N111" s="479"/>
    </row>
    <row r="112" spans="2:14">
      <c r="B112" s="398"/>
      <c r="C112" s="399"/>
      <c r="D112" s="399"/>
      <c r="E112" s="399"/>
      <c r="F112" s="399"/>
      <c r="G112" s="399"/>
      <c r="H112" s="399"/>
      <c r="I112" s="399"/>
      <c r="J112" s="399"/>
      <c r="K112" s="399"/>
      <c r="L112" s="399"/>
      <c r="M112" s="399"/>
      <c r="N112" s="400"/>
    </row>
    <row r="113" spans="2:14">
      <c r="B113" s="385"/>
      <c r="C113" s="386"/>
      <c r="D113" s="386"/>
      <c r="E113" s="386" t="s">
        <v>81</v>
      </c>
      <c r="F113" s="388"/>
      <c r="G113" s="388"/>
      <c r="H113" s="386"/>
      <c r="I113" s="386"/>
      <c r="J113" s="386"/>
      <c r="K113" s="386"/>
      <c r="L113" s="386"/>
      <c r="M113" s="386"/>
      <c r="N113" s="387"/>
    </row>
    <row r="114" spans="2:14">
      <c r="B114" s="385"/>
      <c r="C114" s="386"/>
      <c r="D114" s="386"/>
      <c r="E114" s="401" t="s">
        <v>82</v>
      </c>
      <c r="F114" s="386"/>
      <c r="G114" s="386"/>
      <c r="H114" s="401"/>
      <c r="I114" s="401"/>
      <c r="J114" s="401"/>
      <c r="K114" s="386"/>
      <c r="L114" s="386"/>
      <c r="M114" s="386"/>
      <c r="N114" s="387"/>
    </row>
    <row r="115" spans="2:14">
      <c r="B115" s="385"/>
      <c r="C115" s="386"/>
      <c r="D115" s="386"/>
      <c r="E115" s="402" t="s">
        <v>87</v>
      </c>
      <c r="F115" s="386"/>
      <c r="G115" s="386"/>
      <c r="H115" s="402"/>
      <c r="I115" s="402"/>
      <c r="J115" s="402"/>
      <c r="K115" s="386"/>
      <c r="L115" s="386"/>
      <c r="M115" s="386"/>
      <c r="N115" s="387"/>
    </row>
    <row r="116" spans="2:14">
      <c r="B116" s="403"/>
      <c r="C116" s="399"/>
      <c r="D116" s="399"/>
      <c r="E116" s="386" t="s">
        <v>84</v>
      </c>
      <c r="F116" s="386"/>
      <c r="G116" s="386"/>
      <c r="H116" s="386"/>
      <c r="I116" s="386"/>
      <c r="J116" s="386"/>
      <c r="K116" s="399"/>
      <c r="L116" s="399"/>
      <c r="M116" s="399"/>
      <c r="N116" s="400"/>
    </row>
    <row r="117" spans="2:14">
      <c r="B117" s="403"/>
      <c r="C117" s="399"/>
      <c r="D117" s="399"/>
      <c r="E117" s="399"/>
      <c r="F117" s="386"/>
      <c r="G117" s="386"/>
      <c r="H117" s="386"/>
      <c r="I117" s="386"/>
      <c r="J117" s="386"/>
      <c r="K117" s="399"/>
      <c r="L117" s="399"/>
      <c r="M117" s="399"/>
      <c r="N117" s="400"/>
    </row>
    <row r="118" spans="2:14">
      <c r="B118" s="403" t="s">
        <v>270</v>
      </c>
      <c r="C118" s="402"/>
      <c r="D118" s="402"/>
      <c r="E118" s="386"/>
      <c r="F118" s="386"/>
      <c r="G118" s="386"/>
      <c r="H118" s="386"/>
      <c r="I118" s="386"/>
      <c r="J118" s="706"/>
      <c r="K118" s="706"/>
      <c r="L118" s="706"/>
      <c r="M118" s="706"/>
      <c r="N118" s="707"/>
    </row>
    <row r="119" spans="2:14" ht="15.75" thickBot="1">
      <c r="B119" s="404" t="s">
        <v>269</v>
      </c>
      <c r="C119" s="405"/>
      <c r="D119" s="405"/>
      <c r="E119" s="406"/>
      <c r="F119" s="406"/>
      <c r="G119" s="406"/>
      <c r="H119" s="406"/>
      <c r="I119" s="406"/>
      <c r="J119" s="708"/>
      <c r="K119" s="708"/>
      <c r="L119" s="708"/>
      <c r="M119" s="708"/>
      <c r="N119" s="709"/>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7633"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9763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43</vt:i4>
      </vt:variant>
      <vt:variant>
        <vt:lpstr>Rangos con nombre</vt:lpstr>
      </vt:variant>
      <vt:variant>
        <vt:i4>1</vt:i4>
      </vt:variant>
    </vt:vector>
  </HeadingPairs>
  <TitlesOfParts>
    <vt:vector size="44" baseType="lpstr">
      <vt:lpstr>PRESUPUESTO GENERAL</vt:lpstr>
      <vt:lpstr>201.7</vt:lpstr>
      <vt:lpstr>201.15</vt:lpstr>
      <vt:lpstr>201.20</vt:lpstr>
      <vt:lpstr>210.1.1</vt:lpstr>
      <vt:lpstr>210.2.4</vt:lpstr>
      <vt:lpstr>211.1</vt:lpstr>
      <vt:lpstr>220.1</vt:lpstr>
      <vt:lpstr>234.1</vt:lpstr>
      <vt:lpstr>310.1</vt:lpstr>
      <vt:lpstr>311.1</vt:lpstr>
      <vt:lpstr>330.1</vt:lpstr>
      <vt:lpstr>600.1.1</vt:lpstr>
      <vt:lpstr>600.2.2</vt:lpstr>
      <vt:lpstr>600.2.3</vt:lpstr>
      <vt:lpstr>600.2.4</vt:lpstr>
      <vt:lpstr>610.2</vt:lpstr>
      <vt:lpstr>610.3</vt:lpstr>
      <vt:lpstr>610.5</vt:lpstr>
      <vt:lpstr>610.6</vt:lpstr>
      <vt:lpstr>621.1.1</vt:lpstr>
      <vt:lpstr>630.1</vt:lpstr>
      <vt:lpstr>630.2</vt:lpstr>
      <vt:lpstr>630.3</vt:lpstr>
      <vt:lpstr>630.4</vt:lpstr>
      <vt:lpstr>630.5</vt:lpstr>
      <vt:lpstr>630.6</vt:lpstr>
      <vt:lpstr>630.7</vt:lpstr>
      <vt:lpstr>631.1P</vt:lpstr>
      <vt:lpstr>640.1</vt:lpstr>
      <vt:lpstr>642.2</vt:lpstr>
      <vt:lpstr>650.2</vt:lpstr>
      <vt:lpstr>661.1</vt:lpstr>
      <vt:lpstr>671.1</vt:lpstr>
      <vt:lpstr>673.1.1</vt:lpstr>
      <vt:lpstr>673.2</vt:lpstr>
      <vt:lpstr>681.1</vt:lpstr>
      <vt:lpstr>682.1</vt:lpstr>
      <vt:lpstr>683P</vt:lpstr>
      <vt:lpstr>900P</vt:lpstr>
      <vt:lpstr>900.2</vt:lpstr>
      <vt:lpstr>900.2P</vt:lpstr>
      <vt:lpstr>900.3</vt:lpstr>
      <vt:lpstr>'PRESUPUESTO GENERAL'!Área_de_impresión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Yohanna Quevedo Pardo</dc:creator>
  <cp:lastModifiedBy>Ximena Ramirez Pardo</cp:lastModifiedBy>
  <cp:lastPrinted>2018-01-16T20:36:13Z</cp:lastPrinted>
  <dcterms:created xsi:type="dcterms:W3CDTF">2017-02-14T14:19:12Z</dcterms:created>
  <dcterms:modified xsi:type="dcterms:W3CDTF">2018-01-26T15:15:19Z</dcterms:modified>
</cp:coreProperties>
</file>