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EROCIVIL\CONTRATO SPA 2023\"/>
    </mc:Choice>
  </mc:AlternateContent>
  <xr:revisionPtr revIDLastSave="0" documentId="13_ncr:1_{86D3645C-F825-48F4-A6DD-DFF1C73F2593}" xr6:coauthVersionLast="47" xr6:coauthVersionMax="47" xr10:uidLastSave="{00000000-0000-0000-0000-000000000000}"/>
  <bookViews>
    <workbookView xWindow="180" yWindow="690" windowWidth="12390" windowHeight="14715" tabRatio="673" firstSheet="1" activeTab="2" xr2:uid="{00000000-000D-0000-FFFF-FFFF00000000}"/>
  </bookViews>
  <sheets>
    <sheet name="ANALISIS COTIZACIONES" sheetId="6" r:id="rId1"/>
    <sheet name="ANALISIS ITEM BY ITEM" sheetId="11" r:id="rId2"/>
    <sheet name="PRESPUESTO OFICIAL" sheetId="2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8" i="11" l="1"/>
  <c r="M5" i="6"/>
  <c r="M4" i="6"/>
  <c r="M12" i="6"/>
  <c r="L12" i="6"/>
  <c r="M11" i="6"/>
  <c r="L11" i="6"/>
  <c r="K12" i="6"/>
  <c r="I12" i="6"/>
  <c r="G12" i="6"/>
  <c r="E12" i="6"/>
  <c r="K11" i="6"/>
  <c r="I11" i="6"/>
  <c r="G11" i="6"/>
  <c r="E11" i="6"/>
  <c r="J33" i="11"/>
  <c r="F33" i="11"/>
  <c r="J18" i="11"/>
  <c r="F18" i="11"/>
  <c r="L5" i="6"/>
  <c r="L4" i="6"/>
  <c r="K5" i="6"/>
  <c r="K4" i="6"/>
  <c r="E4" i="27"/>
  <c r="E3" i="27"/>
  <c r="J19" i="11"/>
  <c r="F19" i="11"/>
  <c r="I5" i="6"/>
  <c r="I4" i="6"/>
  <c r="G5" i="6"/>
  <c r="G4" i="6"/>
  <c r="E5" i="6"/>
  <c r="E4" i="6"/>
  <c r="M13" i="6" l="1"/>
  <c r="E5" i="27"/>
  <c r="F36" i="11"/>
  <c r="J36" i="11"/>
  <c r="M6" i="6" l="1"/>
  <c r="I22" i="11"/>
  <c r="J22" i="11" s="1"/>
  <c r="E22" i="11"/>
  <c r="F22" i="11" s="1"/>
  <c r="I21" i="11"/>
  <c r="E21" i="11"/>
  <c r="F21" i="11" s="1"/>
</calcChain>
</file>

<file path=xl/sharedStrings.xml><?xml version="1.0" encoding="utf-8"?>
<sst xmlns="http://schemas.openxmlformats.org/spreadsheetml/2006/main" count="124" uniqueCount="41">
  <si>
    <t>EMPRESA COTIZANTE</t>
  </si>
  <si>
    <t>CONCEPTO</t>
  </si>
  <si>
    <t>Media</t>
  </si>
  <si>
    <t>Desviación Estándar</t>
  </si>
  <si>
    <t>No.</t>
  </si>
  <si>
    <t>VALORES ESTADISTICOS DE GRUBBS</t>
  </si>
  <si>
    <t>T</t>
  </si>
  <si>
    <t>Se considera sospechoso el primer valor o el ultimo valor</t>
  </si>
  <si>
    <t>X1</t>
  </si>
  <si>
    <t>Xn</t>
  </si>
  <si>
    <t>Sospechoso mayor</t>
  </si>
  <si>
    <t>Promedio o media</t>
  </si>
  <si>
    <t>S</t>
  </si>
  <si>
    <t>Desviacion estandar</t>
  </si>
  <si>
    <t>Significado &amp; descripción</t>
  </si>
  <si>
    <t>ANALISIS DE VALORES ATIPICOS Y  TIPICOS ITEM BY ITEM</t>
  </si>
  <si>
    <t>VALOR UNITARIO</t>
  </si>
  <si>
    <t>PRECIO UNITARIO</t>
  </si>
  <si>
    <t>Valor atípico por lo cual este valor no se tendrá en cuenta para establecer el promedio.</t>
  </si>
  <si>
    <t>Critical (90%)</t>
  </si>
  <si>
    <t xml:space="preserve">PRESUPUESTO ESTIMADO </t>
  </si>
  <si>
    <t>ITEM 1</t>
  </si>
  <si>
    <t xml:space="preserve"> ITEM 2</t>
  </si>
  <si>
    <t xml:space="preserve">ANALISIS COSTOS UNITARIOS  </t>
  </si>
  <si>
    <t>ÍTEM</t>
  </si>
  <si>
    <t>DESCRIPCIÓN</t>
  </si>
  <si>
    <t xml:space="preserve">VALOR PARCIAL </t>
  </si>
  <si>
    <t>VALOR PROMEDIO</t>
  </si>
  <si>
    <t>A1</t>
  </si>
  <si>
    <t>A2</t>
  </si>
  <si>
    <t>VALOR PRO-UNI</t>
  </si>
  <si>
    <t>CANTIDAD</t>
  </si>
  <si>
    <t>TOTAL</t>
  </si>
  <si>
    <t>ANALISIS VALORES SUPERFICIALMENTE BAJOS O ALTOS</t>
  </si>
  <si>
    <t>VASO DE ORINA MULTIDROGAS</t>
  </si>
  <si>
    <t>BOQUILLA PLASTICAS INDIVIDUALES CON EMPAQUE ACS
SAFIR EVOLUTION ( Alcoholímetro)</t>
  </si>
  <si>
    <t>JPG SERVICES S.A.S</t>
  </si>
  <si>
    <t>INSATECH S.A.S</t>
  </si>
  <si>
    <t>SUR  COMPANY</t>
  </si>
  <si>
    <t>CONSULTORA COMERCIAL</t>
  </si>
  <si>
    <t>atípico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</si>
</sst>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#,##0.000_);\(#,##0.000\)"/>
    <numFmt numFmtId="167" formatCode="_(&quot;$&quot;\ * #,##0_);_(&quot;$&quot;\ * \(#,##0\);_(&quot;$&quot;\ * &quot;-&quot;??_);_(@_)"/>
    <numFmt numFmtId="168" formatCode="0.000_);\(0.000\)"/>
    <numFmt numFmtId="169" formatCode="_-[$$-240A]\ * #,##0_-;\-[$$-240A]\ * #,##0_-;_-[$$-240A]\ 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MS Sans Serif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Berlin Sans FB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  <font>
      <b/>
      <sz val="11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4" fillId="0" borderId="0"/>
    <xf numFmtId="0" fontId="5" fillId="0" borderId="0"/>
    <xf numFmtId="0" fontId="7" fillId="0" borderId="0"/>
    <xf numFmtId="0" fontId="4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0" fillId="0" borderId="0"/>
    <xf numFmtId="0" fontId="1" fillId="0" borderId="0"/>
    <xf numFmtId="0" fontId="5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8" fillId="11" borderId="1" xfId="0" applyFont="1" applyFill="1" applyBorder="1" applyAlignment="1">
      <alignment vertical="center" wrapText="1"/>
    </xf>
    <xf numFmtId="169" fontId="5" fillId="0" borderId="1" xfId="14" applyNumberFormat="1" applyFont="1" applyBorder="1" applyAlignment="1">
      <alignment vertical="center" wrapText="1"/>
    </xf>
    <xf numFmtId="169" fontId="9" fillId="0" borderId="1" xfId="14" applyNumberFormat="1" applyFont="1" applyBorder="1" applyAlignment="1">
      <alignment vertical="center"/>
    </xf>
    <xf numFmtId="0" fontId="8" fillId="11" borderId="1" xfId="0" applyFont="1" applyFill="1" applyBorder="1" applyAlignment="1">
      <alignment horizontal="left" vertical="center" wrapText="1"/>
    </xf>
    <xf numFmtId="0" fontId="6" fillId="12" borderId="1" xfId="13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169" fontId="3" fillId="0" borderId="1" xfId="0" applyNumberFormat="1" applyFont="1" applyBorder="1"/>
    <xf numFmtId="0" fontId="15" fillId="0" borderId="0" xfId="0" applyFont="1"/>
    <xf numFmtId="0" fontId="15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6" fillId="0" borderId="1" xfId="0" applyFont="1" applyBorder="1" applyAlignment="1">
      <alignment horizontal="center"/>
    </xf>
    <xf numFmtId="0" fontId="15" fillId="0" borderId="1" xfId="0" applyFont="1" applyBorder="1"/>
    <xf numFmtId="0" fontId="15" fillId="0" borderId="1" xfId="0" applyFont="1" applyBorder="1" applyAlignment="1">
      <alignment wrapText="1"/>
    </xf>
    <xf numFmtId="0" fontId="16" fillId="0" borderId="0" xfId="0" applyFont="1" applyAlignment="1">
      <alignment horizontal="center"/>
    </xf>
    <xf numFmtId="167" fontId="15" fillId="2" borderId="1" xfId="1" applyNumberFormat="1" applyFont="1" applyFill="1" applyBorder="1" applyAlignment="1">
      <alignment horizontal="left" vertical="center" indent="4"/>
    </xf>
    <xf numFmtId="167" fontId="15" fillId="2" borderId="10" xfId="1" applyNumberFormat="1" applyFont="1" applyFill="1" applyBorder="1" applyAlignment="1">
      <alignment horizontal="left" vertical="center" indent="4"/>
    </xf>
    <xf numFmtId="0" fontId="13" fillId="6" borderId="8" xfId="0" applyFont="1" applyFill="1" applyBorder="1" applyAlignment="1">
      <alignment horizontal="center"/>
    </xf>
    <xf numFmtId="0" fontId="13" fillId="6" borderId="7" xfId="0" applyFont="1" applyFill="1" applyBorder="1" applyAlignment="1">
      <alignment horizontal="center"/>
    </xf>
    <xf numFmtId="167" fontId="15" fillId="9" borderId="1" xfId="1" applyNumberFormat="1" applyFont="1" applyFill="1" applyBorder="1" applyAlignment="1">
      <alignment horizontal="left" vertical="center" indent="4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19" fillId="7" borderId="1" xfId="0" applyFont="1" applyFill="1" applyBorder="1" applyAlignment="1">
      <alignment horizontal="center" vertical="center" wrapText="1"/>
    </xf>
    <xf numFmtId="169" fontId="17" fillId="0" borderId="1" xfId="14" applyNumberFormat="1" applyFont="1" applyBorder="1" applyAlignment="1">
      <alignment vertical="center" wrapText="1"/>
    </xf>
    <xf numFmtId="169" fontId="15" fillId="0" borderId="1" xfId="14" applyNumberFormat="1" applyFont="1" applyBorder="1" applyAlignment="1">
      <alignment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168" fontId="15" fillId="0" borderId="1" xfId="0" applyNumberFormat="1" applyFont="1" applyBorder="1" applyAlignment="1">
      <alignment horizontal="right"/>
    </xf>
    <xf numFmtId="166" fontId="19" fillId="0" borderId="1" xfId="0" applyNumberFormat="1" applyFont="1" applyBorder="1" applyAlignment="1">
      <alignment horizontal="right" vertical="center" wrapText="1"/>
    </xf>
    <xf numFmtId="43" fontId="0" fillId="0" borderId="0" xfId="14" applyFont="1"/>
    <xf numFmtId="43" fontId="0" fillId="0" borderId="0" xfId="0" applyNumberFormat="1"/>
    <xf numFmtId="0" fontId="3" fillId="0" borderId="1" xfId="0" applyFont="1" applyBorder="1" applyAlignment="1">
      <alignment horizontal="right"/>
    </xf>
    <xf numFmtId="0" fontId="11" fillId="12" borderId="1" xfId="0" applyFont="1" applyFill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6" fillId="10" borderId="1" xfId="13" applyFont="1" applyFill="1" applyBorder="1" applyAlignment="1">
      <alignment horizontal="center" vertical="center" wrapText="1"/>
    </xf>
    <xf numFmtId="0" fontId="6" fillId="0" borderId="1" xfId="13" applyFont="1" applyBorder="1" applyAlignment="1">
      <alignment horizontal="center" vertical="center" wrapText="1"/>
    </xf>
    <xf numFmtId="0" fontId="6" fillId="10" borderId="8" xfId="13" applyFont="1" applyFill="1" applyBorder="1" applyAlignment="1">
      <alignment horizontal="center" vertical="center" wrapText="1"/>
    </xf>
    <xf numFmtId="0" fontId="6" fillId="10" borderId="13" xfId="13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/>
    </xf>
    <xf numFmtId="0" fontId="14" fillId="8" borderId="11" xfId="0" applyFont="1" applyFill="1" applyBorder="1" applyAlignment="1">
      <alignment horizontal="center"/>
    </xf>
    <xf numFmtId="0" fontId="14" fillId="8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  <xf numFmtId="0" fontId="15" fillId="0" borderId="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6" fillId="4" borderId="18" xfId="0" applyFont="1" applyFill="1" applyBorder="1" applyAlignment="1">
      <alignment horizontal="center" wrapText="1"/>
    </xf>
    <xf numFmtId="0" fontId="16" fillId="4" borderId="19" xfId="0" applyFont="1" applyFill="1" applyBorder="1" applyAlignment="1">
      <alignment horizontal="center" wrapText="1"/>
    </xf>
    <xf numFmtId="0" fontId="18" fillId="5" borderId="3" xfId="0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4" fillId="8" borderId="0" xfId="0" applyFont="1" applyFill="1" applyAlignment="1">
      <alignment horizontal="left" vertical="center" wrapText="1"/>
    </xf>
    <xf numFmtId="0" fontId="18" fillId="5" borderId="12" xfId="0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167" fontId="15" fillId="0" borderId="0" xfId="0" applyNumberFormat="1" applyFont="1"/>
    <xf numFmtId="9" fontId="0" fillId="0" borderId="0" xfId="0" applyNumberFormat="1"/>
  </cellXfs>
  <cellStyles count="15">
    <cellStyle name="Millares" xfId="14" builtinId="3"/>
    <cellStyle name="Millares 2" xfId="9" xr:uid="{00000000-0005-0000-0000-000000000000}"/>
    <cellStyle name="Millares 3" xfId="10" xr:uid="{00000000-0005-0000-0000-000001000000}"/>
    <cellStyle name="Millares 5" xfId="2" xr:uid="{00000000-0005-0000-0000-000002000000}"/>
    <cellStyle name="Moneda" xfId="1" builtinId="4"/>
    <cellStyle name="Moneda 6" xfId="8" xr:uid="{00000000-0005-0000-0000-000005000000}"/>
    <cellStyle name="Normal" xfId="0" builtinId="0"/>
    <cellStyle name="Normal 13" xfId="13" xr:uid="{809715EE-E0CC-4130-9ED0-E9056B3601A0}"/>
    <cellStyle name="Normal 2" xfId="4" xr:uid="{00000000-0005-0000-0000-000007000000}"/>
    <cellStyle name="Normal 2 2" xfId="5" xr:uid="{00000000-0005-0000-0000-000008000000}"/>
    <cellStyle name="Normal 2 2 2" xfId="12" xr:uid="{00000000-0005-0000-0000-000009000000}"/>
    <cellStyle name="Normal 2 3" xfId="7" xr:uid="{00000000-0005-0000-0000-00000A000000}"/>
    <cellStyle name="Normal 2 4" xfId="11" xr:uid="{00000000-0005-0000-0000-00000B000000}"/>
    <cellStyle name="Normal 3" xfId="3" xr:uid="{00000000-0005-0000-0000-00000C000000}"/>
    <cellStyle name="Normal 4" xfId="6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2</xdr:col>
          <xdr:colOff>76200</xdr:colOff>
          <xdr:row>16</xdr:row>
          <xdr:rowOff>304800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14</xdr:row>
          <xdr:rowOff>19050</xdr:rowOff>
        </xdr:from>
        <xdr:to>
          <xdr:col>2</xdr:col>
          <xdr:colOff>66675</xdr:colOff>
          <xdr:row>15</xdr:row>
          <xdr:rowOff>114300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296333</xdr:colOff>
      <xdr:row>11</xdr:row>
      <xdr:rowOff>74084</xdr:rowOff>
    </xdr:from>
    <xdr:to>
      <xdr:col>0</xdr:col>
      <xdr:colOff>439208</xdr:colOff>
      <xdr:row>11</xdr:row>
      <xdr:rowOff>255059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333" y="1386417"/>
          <a:ext cx="142875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142875</xdr:colOff>
      <xdr:row>11</xdr:row>
      <xdr:rowOff>180975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66950"/>
          <a:ext cx="142875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package" Target="../embeddings/Microsoft_Word_Document1.docx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7"/>
  <sheetViews>
    <sheetView zoomScale="86" zoomScaleNormal="86" workbookViewId="0">
      <selection activeCell="B5" sqref="B5"/>
    </sheetView>
  </sheetViews>
  <sheetFormatPr baseColWidth="10" defaultRowHeight="15" x14ac:dyDescent="0.25"/>
  <cols>
    <col min="1" max="1" width="5.42578125" bestFit="1" customWidth="1"/>
    <col min="2" max="2" width="42" customWidth="1"/>
    <col min="3" max="3" width="10.85546875" customWidth="1"/>
    <col min="4" max="4" width="16.28515625" bestFit="1" customWidth="1"/>
    <col min="5" max="6" width="13.42578125" bestFit="1" customWidth="1"/>
    <col min="7" max="7" width="13.85546875" bestFit="1" customWidth="1"/>
    <col min="8" max="8" width="12" bestFit="1" customWidth="1"/>
    <col min="9" max="9" width="14.85546875" bestFit="1" customWidth="1"/>
    <col min="10" max="12" width="14.85546875" customWidth="1"/>
    <col min="13" max="13" width="17.28515625" bestFit="1" customWidth="1"/>
  </cols>
  <sheetData>
    <row r="2" spans="1:13" x14ac:dyDescent="0.25">
      <c r="A2" s="36"/>
      <c r="B2" s="37"/>
      <c r="C2" s="37"/>
      <c r="D2" s="38" t="s">
        <v>36</v>
      </c>
      <c r="E2" s="38"/>
      <c r="F2" s="38" t="s">
        <v>37</v>
      </c>
      <c r="G2" s="38"/>
      <c r="H2" s="38" t="s">
        <v>38</v>
      </c>
      <c r="I2" s="38"/>
      <c r="J2" s="40" t="s">
        <v>39</v>
      </c>
      <c r="K2" s="41"/>
      <c r="L2" s="39"/>
      <c r="M2" s="39"/>
    </row>
    <row r="3" spans="1:13" ht="29.25" customHeight="1" x14ac:dyDescent="0.25">
      <c r="A3" s="6" t="s">
        <v>24</v>
      </c>
      <c r="B3" s="6" t="s">
        <v>25</v>
      </c>
      <c r="C3" s="6" t="s">
        <v>31</v>
      </c>
      <c r="D3" s="6" t="s">
        <v>16</v>
      </c>
      <c r="E3" s="6" t="s">
        <v>26</v>
      </c>
      <c r="F3" s="6" t="s">
        <v>16</v>
      </c>
      <c r="G3" s="6" t="s">
        <v>26</v>
      </c>
      <c r="H3" s="6" t="s">
        <v>16</v>
      </c>
      <c r="I3" s="6" t="s">
        <v>26</v>
      </c>
      <c r="J3" s="6" t="s">
        <v>16</v>
      </c>
      <c r="K3" s="6" t="s">
        <v>26</v>
      </c>
      <c r="L3" s="6" t="s">
        <v>30</v>
      </c>
      <c r="M3" s="6" t="s">
        <v>27</v>
      </c>
    </row>
    <row r="4" spans="1:13" x14ac:dyDescent="0.25">
      <c r="A4" s="1" t="s">
        <v>28</v>
      </c>
      <c r="B4" s="2" t="s">
        <v>34</v>
      </c>
      <c r="C4" s="7">
        <v>1</v>
      </c>
      <c r="D4" s="3">
        <v>39600</v>
      </c>
      <c r="E4" s="3">
        <f>C4*D4</f>
        <v>39600</v>
      </c>
      <c r="F4" s="3">
        <v>36000</v>
      </c>
      <c r="G4" s="4">
        <f>F4*C4</f>
        <v>36000</v>
      </c>
      <c r="H4" s="4">
        <v>41400</v>
      </c>
      <c r="I4" s="4">
        <f>H4*C4</f>
        <v>41400</v>
      </c>
      <c r="J4" s="4">
        <v>32805</v>
      </c>
      <c r="K4" s="4">
        <f>J4*C4</f>
        <v>32805</v>
      </c>
      <c r="L4" s="4">
        <f>AVERAGE(D4,F4,H4,J4)</f>
        <v>37451.25</v>
      </c>
      <c r="M4" s="4">
        <f>AVERAGE(E4,G4,I4,K4)</f>
        <v>37451.25</v>
      </c>
    </row>
    <row r="5" spans="1:13" ht="38.25" x14ac:dyDescent="0.25">
      <c r="A5" s="1" t="s">
        <v>29</v>
      </c>
      <c r="B5" s="5" t="s">
        <v>35</v>
      </c>
      <c r="C5" s="7">
        <v>1</v>
      </c>
      <c r="D5" s="3">
        <v>6600</v>
      </c>
      <c r="E5" s="3">
        <f>C5*D5</f>
        <v>6600</v>
      </c>
      <c r="F5" s="3">
        <v>6000</v>
      </c>
      <c r="G5" s="4">
        <f t="shared" ref="G5" si="0">F5*C5</f>
        <v>6000</v>
      </c>
      <c r="H5" s="4">
        <v>6900</v>
      </c>
      <c r="I5" s="4">
        <f t="shared" ref="I5" si="1">H5*C5</f>
        <v>6900</v>
      </c>
      <c r="J5" s="4">
        <v>3138</v>
      </c>
      <c r="K5" s="4">
        <f t="shared" ref="K5" si="2">J5*C5</f>
        <v>3138</v>
      </c>
      <c r="L5" s="4">
        <f t="shared" ref="L5" si="3">AVERAGE(D5,F5,H5,J5)</f>
        <v>5659.5</v>
      </c>
      <c r="M5" s="4">
        <f>AVERAGE(E5,G5,I5,K5)</f>
        <v>5659.5</v>
      </c>
    </row>
    <row r="6" spans="1:13" x14ac:dyDescent="0.25">
      <c r="A6" s="34" t="s">
        <v>32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8">
        <f>SUM(M4:M5)</f>
        <v>43110.75</v>
      </c>
    </row>
    <row r="8" spans="1:13" x14ac:dyDescent="0.25">
      <c r="A8" s="35" t="s">
        <v>33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</row>
    <row r="9" spans="1:13" ht="15" customHeight="1" x14ac:dyDescent="0.25">
      <c r="A9" s="36"/>
      <c r="B9" s="37"/>
      <c r="C9" s="37"/>
      <c r="D9" s="38" t="s">
        <v>36</v>
      </c>
      <c r="E9" s="38"/>
      <c r="F9" s="38" t="s">
        <v>37</v>
      </c>
      <c r="G9" s="38"/>
      <c r="H9" s="38" t="s">
        <v>38</v>
      </c>
      <c r="I9" s="38"/>
      <c r="J9" s="40" t="s">
        <v>39</v>
      </c>
      <c r="K9" s="41"/>
      <c r="L9" s="39"/>
      <c r="M9" s="39"/>
    </row>
    <row r="10" spans="1:13" ht="25.5" x14ac:dyDescent="0.25">
      <c r="A10" s="6" t="s">
        <v>24</v>
      </c>
      <c r="B10" s="6" t="s">
        <v>25</v>
      </c>
      <c r="C10" s="6" t="s">
        <v>31</v>
      </c>
      <c r="D10" s="6" t="s">
        <v>16</v>
      </c>
      <c r="E10" s="6" t="s">
        <v>26</v>
      </c>
      <c r="F10" s="6" t="s">
        <v>16</v>
      </c>
      <c r="G10" s="6" t="s">
        <v>26</v>
      </c>
      <c r="H10" s="6" t="s">
        <v>16</v>
      </c>
      <c r="I10" s="6" t="s">
        <v>26</v>
      </c>
      <c r="J10" s="6" t="s">
        <v>16</v>
      </c>
      <c r="K10" s="6" t="s">
        <v>26</v>
      </c>
      <c r="L10" s="6" t="s">
        <v>30</v>
      </c>
      <c r="M10" s="6" t="s">
        <v>27</v>
      </c>
    </row>
    <row r="11" spans="1:13" x14ac:dyDescent="0.25">
      <c r="A11" s="1" t="s">
        <v>28</v>
      </c>
      <c r="B11" s="2" t="s">
        <v>34</v>
      </c>
      <c r="C11" s="7">
        <v>1</v>
      </c>
      <c r="D11" s="3">
        <v>39600</v>
      </c>
      <c r="E11" s="3">
        <f>C11*D11</f>
        <v>39600</v>
      </c>
      <c r="F11" s="3">
        <v>36000</v>
      </c>
      <c r="G11" s="4">
        <f>F11*C11</f>
        <v>36000</v>
      </c>
      <c r="H11" s="4"/>
      <c r="I11" s="4">
        <f>H11*C11</f>
        <v>0</v>
      </c>
      <c r="J11" s="4"/>
      <c r="K11" s="4">
        <f>J11*C11</f>
        <v>0</v>
      </c>
      <c r="L11" s="4">
        <f>AVERAGE(D11,F11,J11)</f>
        <v>37800</v>
      </c>
      <c r="M11" s="4">
        <f>AVERAGE(E11,G11)</f>
        <v>37800</v>
      </c>
    </row>
    <row r="12" spans="1:13" ht="38.25" x14ac:dyDescent="0.25">
      <c r="A12" s="1" t="s">
        <v>29</v>
      </c>
      <c r="B12" s="5" t="s">
        <v>35</v>
      </c>
      <c r="C12" s="7">
        <v>1</v>
      </c>
      <c r="D12" s="3">
        <v>6600</v>
      </c>
      <c r="E12" s="3">
        <f>C12*D12</f>
        <v>6600</v>
      </c>
      <c r="F12" s="3">
        <v>6000</v>
      </c>
      <c r="G12" s="4">
        <f t="shared" ref="G12" si="4">F12*C12</f>
        <v>6000</v>
      </c>
      <c r="H12" s="4"/>
      <c r="I12" s="4">
        <f t="shared" ref="I12" si="5">H12*C12</f>
        <v>0</v>
      </c>
      <c r="J12" s="4"/>
      <c r="K12" s="4">
        <f t="shared" ref="K12" si="6">J12*C12</f>
        <v>0</v>
      </c>
      <c r="L12" s="4">
        <f>AVERAGE(D12,F12,H12,J12)</f>
        <v>6300</v>
      </c>
      <c r="M12" s="4">
        <f>AVERAGE(E12,G12)</f>
        <v>6300</v>
      </c>
    </row>
    <row r="13" spans="1:13" x14ac:dyDescent="0.25">
      <c r="A13" s="34" t="s">
        <v>32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8">
        <f>SUM(M11:M12)</f>
        <v>44100</v>
      </c>
    </row>
    <row r="24" spans="4:5" x14ac:dyDescent="0.25">
      <c r="D24" s="32"/>
      <c r="E24" s="33"/>
    </row>
    <row r="25" spans="4:5" x14ac:dyDescent="0.25">
      <c r="D25" s="32"/>
      <c r="E25" s="33"/>
    </row>
    <row r="26" spans="4:5" x14ac:dyDescent="0.25">
      <c r="D26" s="32"/>
      <c r="E26" s="33"/>
    </row>
    <row r="27" spans="4:5" x14ac:dyDescent="0.25">
      <c r="D27" s="32"/>
      <c r="E27" s="33"/>
    </row>
  </sheetData>
  <mergeCells count="15">
    <mergeCell ref="L2:M2"/>
    <mergeCell ref="A2:C2"/>
    <mergeCell ref="D2:E2"/>
    <mergeCell ref="F2:G2"/>
    <mergeCell ref="H2:I2"/>
    <mergeCell ref="J2:K2"/>
    <mergeCell ref="A13:L13"/>
    <mergeCell ref="A8:M8"/>
    <mergeCell ref="A6:L6"/>
    <mergeCell ref="A9:C9"/>
    <mergeCell ref="D9:E9"/>
    <mergeCell ref="F9:G9"/>
    <mergeCell ref="H9:I9"/>
    <mergeCell ref="L9:M9"/>
    <mergeCell ref="J9:K9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38"/>
  <sheetViews>
    <sheetView topLeftCell="B3" zoomScale="60" zoomScaleNormal="60" workbookViewId="0">
      <selection activeCell="F39" sqref="F39"/>
    </sheetView>
  </sheetViews>
  <sheetFormatPr baseColWidth="10" defaultRowHeight="14.25" x14ac:dyDescent="0.2"/>
  <cols>
    <col min="1" max="1" width="5.140625" style="9" customWidth="1"/>
    <col min="2" max="2" width="23.5703125" style="9" customWidth="1"/>
    <col min="3" max="3" width="20.5703125" style="9" customWidth="1"/>
    <col min="4" max="4" width="21.7109375" style="9" customWidth="1"/>
    <col min="5" max="5" width="26.140625" style="9" customWidth="1"/>
    <col min="6" max="6" width="19.7109375" style="9" customWidth="1"/>
    <col min="7" max="8" width="11.42578125" style="9"/>
    <col min="9" max="9" width="23.28515625" style="9" customWidth="1"/>
    <col min="10" max="10" width="26.42578125" style="9" customWidth="1"/>
    <col min="11" max="11" width="11.42578125" style="9"/>
    <col min="12" max="12" width="24.7109375" style="9" customWidth="1"/>
    <col min="13" max="13" width="28.28515625" style="9" customWidth="1"/>
    <col min="14" max="16384" width="11.42578125" style="9"/>
  </cols>
  <sheetData>
    <row r="2" spans="1:10" ht="15" x14ac:dyDescent="0.25">
      <c r="A2" s="43" t="s">
        <v>15</v>
      </c>
      <c r="B2" s="44"/>
      <c r="C2" s="44"/>
      <c r="D2" s="44"/>
      <c r="E2" s="44"/>
      <c r="F2" s="44"/>
    </row>
    <row r="4" spans="1:10" ht="15" thickBot="1" x14ac:dyDescent="0.25"/>
    <row r="5" spans="1:10" ht="15" customHeight="1" x14ac:dyDescent="0.25">
      <c r="B5" s="49" t="s">
        <v>5</v>
      </c>
      <c r="C5" s="50"/>
    </row>
    <row r="6" spans="1:10" ht="15" customHeight="1" x14ac:dyDescent="0.2">
      <c r="B6" s="47" t="s">
        <v>19</v>
      </c>
      <c r="C6" s="48"/>
    </row>
    <row r="7" spans="1:10" ht="15" customHeight="1" thickBot="1" x14ac:dyDescent="0.25">
      <c r="B7" s="10">
        <v>7</v>
      </c>
      <c r="C7" s="11">
        <v>1.585</v>
      </c>
    </row>
    <row r="9" spans="1:10" ht="15" customHeight="1" x14ac:dyDescent="0.2">
      <c r="D9" s="57" t="s">
        <v>23</v>
      </c>
      <c r="E9" s="57"/>
      <c r="F9" s="57"/>
      <c r="G9" s="57"/>
      <c r="H9" s="57"/>
      <c r="I9" s="57"/>
      <c r="J9" s="57"/>
    </row>
    <row r="10" spans="1:10" ht="16.5" customHeight="1" thickBot="1" x14ac:dyDescent="0.3">
      <c r="A10" s="46" t="s">
        <v>14</v>
      </c>
      <c r="B10" s="46"/>
      <c r="D10" s="21"/>
      <c r="E10" s="21"/>
      <c r="F10" s="21"/>
    </row>
    <row r="11" spans="1:10" ht="27" customHeight="1" x14ac:dyDescent="0.25">
      <c r="A11" s="12" t="s">
        <v>12</v>
      </c>
      <c r="B11" s="13" t="s">
        <v>13</v>
      </c>
      <c r="C11" s="22"/>
      <c r="D11" s="51" t="s">
        <v>4</v>
      </c>
      <c r="E11" s="53" t="s">
        <v>1</v>
      </c>
      <c r="F11" s="53"/>
      <c r="H11" s="51" t="s">
        <v>4</v>
      </c>
      <c r="I11" s="53" t="s">
        <v>1</v>
      </c>
      <c r="J11" s="53"/>
    </row>
    <row r="12" spans="1:10" ht="27" customHeight="1" x14ac:dyDescent="0.2">
      <c r="B12" s="13" t="s">
        <v>11</v>
      </c>
      <c r="C12" s="22"/>
      <c r="D12" s="52"/>
      <c r="E12" s="54" t="s">
        <v>21</v>
      </c>
      <c r="F12" s="54"/>
      <c r="H12" s="52"/>
      <c r="I12" s="54" t="s">
        <v>22</v>
      </c>
      <c r="J12" s="54"/>
    </row>
    <row r="13" spans="1:10" ht="42" customHeight="1" x14ac:dyDescent="0.25">
      <c r="A13" s="12" t="s">
        <v>6</v>
      </c>
      <c r="B13" s="14" t="s">
        <v>7</v>
      </c>
      <c r="C13" s="22"/>
      <c r="D13" s="52"/>
      <c r="E13" s="23" t="s">
        <v>0</v>
      </c>
      <c r="F13" s="23" t="s">
        <v>17</v>
      </c>
      <c r="H13" s="52"/>
      <c r="I13" s="23" t="s">
        <v>0</v>
      </c>
      <c r="J13" s="23" t="s">
        <v>17</v>
      </c>
    </row>
    <row r="14" spans="1:10" ht="27" customHeight="1" x14ac:dyDescent="0.25">
      <c r="A14" s="12" t="s">
        <v>9</v>
      </c>
      <c r="B14" s="13" t="s">
        <v>10</v>
      </c>
      <c r="C14" s="22"/>
      <c r="D14" s="24">
        <v>1</v>
      </c>
      <c r="E14" s="25" t="s">
        <v>36</v>
      </c>
      <c r="F14" s="26">
        <v>39600</v>
      </c>
      <c r="H14" s="24">
        <v>1</v>
      </c>
      <c r="I14" s="25" t="s">
        <v>36</v>
      </c>
      <c r="J14" s="26">
        <v>6600</v>
      </c>
    </row>
    <row r="15" spans="1:10" ht="27" customHeight="1" x14ac:dyDescent="0.25">
      <c r="A15" s="15"/>
      <c r="C15" s="22"/>
      <c r="D15" s="24">
        <v>2</v>
      </c>
      <c r="E15" s="25" t="s">
        <v>37</v>
      </c>
      <c r="F15" s="26">
        <v>36000</v>
      </c>
      <c r="H15" s="24">
        <v>2</v>
      </c>
      <c r="I15" s="25" t="s">
        <v>37</v>
      </c>
      <c r="J15" s="26">
        <v>6000</v>
      </c>
    </row>
    <row r="16" spans="1:10" ht="27" customHeight="1" x14ac:dyDescent="0.25">
      <c r="A16" s="15"/>
      <c r="C16" s="22"/>
      <c r="D16" s="24">
        <v>3</v>
      </c>
      <c r="E16" s="25" t="s">
        <v>38</v>
      </c>
      <c r="F16" s="27">
        <v>41400</v>
      </c>
      <c r="H16" s="24">
        <v>3</v>
      </c>
      <c r="I16" s="25" t="s">
        <v>38</v>
      </c>
      <c r="J16" s="27">
        <v>6900</v>
      </c>
    </row>
    <row r="17" spans="1:10" ht="27" customHeight="1" x14ac:dyDescent="0.25">
      <c r="A17" s="15"/>
      <c r="C17" s="22"/>
      <c r="D17" s="24">
        <v>4</v>
      </c>
      <c r="E17" s="25" t="s">
        <v>39</v>
      </c>
      <c r="F17" s="27">
        <v>32805</v>
      </c>
      <c r="H17" s="24">
        <v>4</v>
      </c>
      <c r="I17" s="25" t="s">
        <v>39</v>
      </c>
      <c r="J17" s="27">
        <v>3138</v>
      </c>
    </row>
    <row r="18" spans="1:10" ht="28.5" customHeight="1" x14ac:dyDescent="0.2">
      <c r="D18" s="55"/>
      <c r="E18" s="28" t="s">
        <v>2</v>
      </c>
      <c r="F18" s="16">
        <f>AVERAGE(F14:F17)</f>
        <v>37451.25</v>
      </c>
      <c r="H18" s="24"/>
      <c r="I18" s="28" t="s">
        <v>2</v>
      </c>
      <c r="J18" s="16">
        <f>AVERAGE(J14:J17)</f>
        <v>5659.5</v>
      </c>
    </row>
    <row r="19" spans="1:10" ht="36.75" customHeight="1" thickBot="1" x14ac:dyDescent="0.25">
      <c r="D19" s="56"/>
      <c r="E19" s="29" t="s">
        <v>3</v>
      </c>
      <c r="F19" s="17">
        <f>_xlfn.STDEV.P(F14:F16)</f>
        <v>2244.9944320643649</v>
      </c>
      <c r="H19" s="24"/>
      <c r="I19" s="29" t="s">
        <v>3</v>
      </c>
      <c r="J19" s="17">
        <f>_xlfn.STDEV.P(J14:J16)</f>
        <v>374.16573867739413</v>
      </c>
    </row>
    <row r="20" spans="1:10" ht="25.5" customHeight="1" x14ac:dyDescent="0.2"/>
    <row r="21" spans="1:10" ht="15" x14ac:dyDescent="0.25">
      <c r="A21" s="45"/>
      <c r="B21" s="45"/>
      <c r="D21" s="18" t="s">
        <v>8</v>
      </c>
      <c r="E21" s="30">
        <f>(F18-MIN(F14:F16))/F19</f>
        <v>0.64643812887567642</v>
      </c>
      <c r="F21" s="31" t="str">
        <f>+IF(((ABS(E21))&gt;$C$3), "atípico", "normal")</f>
        <v>atípico</v>
      </c>
      <c r="H21" s="18" t="s">
        <v>8</v>
      </c>
      <c r="I21" s="30">
        <f>(J18-MIN(J14:J16))/J19</f>
        <v>-0.91002452871180506</v>
      </c>
      <c r="J21" s="31" t="s">
        <v>40</v>
      </c>
    </row>
    <row r="22" spans="1:10" ht="15" x14ac:dyDescent="0.25">
      <c r="D22" s="19" t="s">
        <v>9</v>
      </c>
      <c r="E22" s="30">
        <f>(MAX(F14:F16)-F18)/F19</f>
        <v>1.758913048336143</v>
      </c>
      <c r="F22" s="31" t="str">
        <f>+IF(((ABS(E22))&gt;$C$7), "atípico", "normal")</f>
        <v>atípico</v>
      </c>
      <c r="H22" s="19" t="s">
        <v>9</v>
      </c>
      <c r="I22" s="30">
        <f>(MAX(J14:J16)-J18)/J19</f>
        <v>3.3153757059236244</v>
      </c>
      <c r="J22" s="31" t="str">
        <f>+IF(((ABS(I22))&gt;$C$7), "atípico", "normal")</f>
        <v>atípico</v>
      </c>
    </row>
    <row r="23" spans="1:10" ht="33" customHeight="1" x14ac:dyDescent="0.25">
      <c r="D23" s="19" t="s">
        <v>8</v>
      </c>
      <c r="E23" s="25" t="s">
        <v>39</v>
      </c>
      <c r="F23" s="27">
        <v>32805</v>
      </c>
      <c r="H23" s="19" t="s">
        <v>9</v>
      </c>
      <c r="I23" s="25" t="s">
        <v>38</v>
      </c>
      <c r="J23" s="27">
        <v>6900</v>
      </c>
    </row>
    <row r="24" spans="1:10" ht="26.25" customHeight="1" x14ac:dyDescent="0.25">
      <c r="D24" s="19" t="s">
        <v>9</v>
      </c>
      <c r="E24" s="25" t="s">
        <v>38</v>
      </c>
      <c r="F24" s="27">
        <v>41400</v>
      </c>
      <c r="H24" s="19" t="s">
        <v>9</v>
      </c>
      <c r="I24" s="25" t="s">
        <v>39</v>
      </c>
      <c r="J24" s="27">
        <v>3138</v>
      </c>
    </row>
    <row r="25" spans="1:10" ht="36.75" customHeight="1" x14ac:dyDescent="0.25">
      <c r="D25" s="19" t="s">
        <v>9</v>
      </c>
      <c r="E25" s="63" t="s">
        <v>18</v>
      </c>
      <c r="F25" s="64"/>
      <c r="H25" s="19" t="s">
        <v>9</v>
      </c>
      <c r="I25" s="63" t="s">
        <v>18</v>
      </c>
      <c r="J25" s="64"/>
    </row>
    <row r="26" spans="1:10" ht="17.25" customHeight="1" thickBot="1" x14ac:dyDescent="0.25"/>
    <row r="27" spans="1:10" ht="36.75" customHeight="1" x14ac:dyDescent="0.2">
      <c r="D27" s="58" t="s">
        <v>4</v>
      </c>
      <c r="E27" s="61" t="s">
        <v>1</v>
      </c>
      <c r="F27" s="62"/>
      <c r="H27" s="58" t="s">
        <v>4</v>
      </c>
      <c r="I27" s="61" t="s">
        <v>1</v>
      </c>
      <c r="J27" s="62"/>
    </row>
    <row r="28" spans="1:10" ht="33" customHeight="1" x14ac:dyDescent="0.2">
      <c r="C28" s="21"/>
      <c r="D28" s="59"/>
      <c r="E28" s="54" t="s">
        <v>21</v>
      </c>
      <c r="F28" s="54"/>
      <c r="H28" s="59"/>
      <c r="I28" s="54" t="s">
        <v>22</v>
      </c>
      <c r="J28" s="54"/>
    </row>
    <row r="29" spans="1:10" ht="30.75" customHeight="1" x14ac:dyDescent="0.2">
      <c r="D29" s="60"/>
      <c r="E29" s="23" t="s">
        <v>0</v>
      </c>
      <c r="F29" s="23" t="s">
        <v>17</v>
      </c>
      <c r="H29" s="60"/>
      <c r="I29" s="23" t="s">
        <v>0</v>
      </c>
      <c r="J29" s="23" t="s">
        <v>17</v>
      </c>
    </row>
    <row r="30" spans="1:10" ht="29.25" customHeight="1" x14ac:dyDescent="0.2">
      <c r="D30" s="24">
        <v>1</v>
      </c>
      <c r="E30" s="25" t="s">
        <v>36</v>
      </c>
      <c r="F30" s="26">
        <v>39600</v>
      </c>
      <c r="H30" s="24">
        <v>1</v>
      </c>
      <c r="I30" s="25" t="s">
        <v>36</v>
      </c>
      <c r="J30" s="26">
        <v>6600</v>
      </c>
    </row>
    <row r="31" spans="1:10" ht="37.5" customHeight="1" x14ac:dyDescent="0.2">
      <c r="D31" s="24">
        <v>2</v>
      </c>
      <c r="E31" s="25" t="s">
        <v>37</v>
      </c>
      <c r="F31" s="26">
        <v>36000</v>
      </c>
      <c r="H31" s="24">
        <v>2</v>
      </c>
      <c r="I31" s="25" t="s">
        <v>37</v>
      </c>
      <c r="J31" s="26">
        <v>6000</v>
      </c>
    </row>
    <row r="32" spans="1:10" ht="29.25" customHeight="1" x14ac:dyDescent="0.2">
      <c r="D32" s="24"/>
      <c r="E32" s="25"/>
      <c r="F32" s="27"/>
      <c r="H32" s="24">
        <v>3</v>
      </c>
      <c r="I32" s="25"/>
      <c r="J32" s="27"/>
    </row>
    <row r="33" spans="4:10" ht="15" x14ac:dyDescent="0.2">
      <c r="E33" s="28" t="s">
        <v>2</v>
      </c>
      <c r="F33" s="16">
        <f>AVERAGE(F30:F32)</f>
        <v>37800</v>
      </c>
      <c r="I33" s="28" t="s">
        <v>2</v>
      </c>
      <c r="J33" s="16">
        <f>AVERAGE(J30:J32)</f>
        <v>6300</v>
      </c>
    </row>
    <row r="35" spans="4:10" x14ac:dyDescent="0.2">
      <c r="G35" s="13"/>
    </row>
    <row r="36" spans="4:10" ht="30.75" customHeight="1" x14ac:dyDescent="0.2">
      <c r="D36" s="42" t="s">
        <v>20</v>
      </c>
      <c r="E36" s="42"/>
      <c r="F36" s="20">
        <f>F33</f>
        <v>37800</v>
      </c>
      <c r="H36" s="42" t="s">
        <v>20</v>
      </c>
      <c r="I36" s="42"/>
      <c r="J36" s="20">
        <f>J33</f>
        <v>6300</v>
      </c>
    </row>
    <row r="38" spans="4:10" x14ac:dyDescent="0.2">
      <c r="F38" s="65">
        <f>F36+J36</f>
        <v>44100</v>
      </c>
    </row>
  </sheetData>
  <mergeCells count="23">
    <mergeCell ref="E28:F28"/>
    <mergeCell ref="I25:J25"/>
    <mergeCell ref="I12:J12"/>
    <mergeCell ref="E25:F25"/>
    <mergeCell ref="H27:H29"/>
    <mergeCell ref="I27:J27"/>
    <mergeCell ref="I28:J28"/>
    <mergeCell ref="H36:I36"/>
    <mergeCell ref="A2:F2"/>
    <mergeCell ref="D36:E36"/>
    <mergeCell ref="A21:B21"/>
    <mergeCell ref="A10:B10"/>
    <mergeCell ref="B6:C6"/>
    <mergeCell ref="B5:C5"/>
    <mergeCell ref="D11:D13"/>
    <mergeCell ref="E11:F11"/>
    <mergeCell ref="E12:F12"/>
    <mergeCell ref="D18:D19"/>
    <mergeCell ref="H11:H13"/>
    <mergeCell ref="I11:J11"/>
    <mergeCell ref="D9:J9"/>
    <mergeCell ref="D27:D29"/>
    <mergeCell ref="E27:F27"/>
  </mergeCells>
  <phoneticPr fontId="12" type="noConversion"/>
  <pageMargins left="0.70866141732283472" right="0.70866141732283472" top="0.74803149606299213" bottom="0.74803149606299213" header="0.31496062992125984" footer="0.31496062992125984"/>
  <pageSetup scale="30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12" shapeId="2050" r:id="rId4">
          <objectPr defaultSize="0" r:id="rId5">
            <anchor moveWithCells="1">
              <from>
                <xdr:col>0</xdr:col>
                <xdr:colOff>0</xdr:colOff>
                <xdr:row>15</xdr:row>
                <xdr:rowOff>190500</xdr:rowOff>
              </from>
              <to>
                <xdr:col>2</xdr:col>
                <xdr:colOff>76200</xdr:colOff>
                <xdr:row>16</xdr:row>
                <xdr:rowOff>304800</xdr:rowOff>
              </to>
            </anchor>
          </objectPr>
        </oleObject>
      </mc:Choice>
      <mc:Fallback>
        <oleObject progId="Word.Document.12" shapeId="2050" r:id="rId4"/>
      </mc:Fallback>
    </mc:AlternateContent>
    <mc:AlternateContent xmlns:mc="http://schemas.openxmlformats.org/markup-compatibility/2006">
      <mc:Choice Requires="x14">
        <oleObject progId="Word.Document.12" shapeId="2051" r:id="rId6">
          <objectPr defaultSize="0" r:id="rId7">
            <anchor moveWithCells="1">
              <from>
                <xdr:col>0</xdr:col>
                <xdr:colOff>19050</xdr:colOff>
                <xdr:row>14</xdr:row>
                <xdr:rowOff>19050</xdr:rowOff>
              </from>
              <to>
                <xdr:col>2</xdr:col>
                <xdr:colOff>66675</xdr:colOff>
                <xdr:row>15</xdr:row>
                <xdr:rowOff>114300</xdr:rowOff>
              </to>
            </anchor>
          </objectPr>
        </oleObject>
      </mc:Choice>
      <mc:Fallback>
        <oleObject progId="Word.Document.12" shapeId="2051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0"/>
  <sheetViews>
    <sheetView tabSelected="1" workbookViewId="0">
      <selection activeCell="D13" sqref="D13"/>
    </sheetView>
  </sheetViews>
  <sheetFormatPr baseColWidth="10" defaultRowHeight="15" x14ac:dyDescent="0.25"/>
  <cols>
    <col min="1" max="1" width="6.140625" customWidth="1"/>
    <col min="2" max="2" width="52.7109375" customWidth="1"/>
    <col min="3" max="3" width="12" customWidth="1"/>
    <col min="4" max="4" width="16.28515625" customWidth="1"/>
    <col min="5" max="5" width="20.28515625" customWidth="1"/>
    <col min="7" max="7" width="12" bestFit="1" customWidth="1"/>
  </cols>
  <sheetData>
    <row r="1" spans="1:5" x14ac:dyDescent="0.25">
      <c r="A1" s="36"/>
      <c r="B1" s="37"/>
      <c r="C1" s="37"/>
      <c r="D1" s="39"/>
      <c r="E1" s="39"/>
    </row>
    <row r="2" spans="1:5" ht="25.5" x14ac:dyDescent="0.25">
      <c r="A2" s="6" t="s">
        <v>24</v>
      </c>
      <c r="B2" s="6" t="s">
        <v>25</v>
      </c>
      <c r="C2" s="6" t="s">
        <v>31</v>
      </c>
      <c r="D2" s="6" t="s">
        <v>30</v>
      </c>
      <c r="E2" s="6" t="s">
        <v>27</v>
      </c>
    </row>
    <row r="3" spans="1:5" x14ac:dyDescent="0.25">
      <c r="A3" s="1" t="s">
        <v>28</v>
      </c>
      <c r="B3" s="2" t="s">
        <v>34</v>
      </c>
      <c r="C3" s="7">
        <v>1000</v>
      </c>
      <c r="D3" s="4">
        <v>37800</v>
      </c>
      <c r="E3" s="4">
        <f>C3*D3</f>
        <v>37800000</v>
      </c>
    </row>
    <row r="4" spans="1:5" ht="38.25" x14ac:dyDescent="0.25">
      <c r="A4" s="1" t="s">
        <v>29</v>
      </c>
      <c r="B4" s="5" t="s">
        <v>35</v>
      </c>
      <c r="C4" s="7">
        <v>3523</v>
      </c>
      <c r="D4" s="4">
        <v>6300</v>
      </c>
      <c r="E4" s="4">
        <f t="shared" ref="E4" si="0">C4*D4</f>
        <v>22194900</v>
      </c>
    </row>
    <row r="5" spans="1:5" x14ac:dyDescent="0.25">
      <c r="A5" s="34" t="s">
        <v>32</v>
      </c>
      <c r="B5" s="34"/>
      <c r="C5" s="34"/>
      <c r="D5" s="34"/>
      <c r="E5" s="8">
        <f>SUM(E3:E4)</f>
        <v>59994900</v>
      </c>
    </row>
    <row r="10" spans="1:5" x14ac:dyDescent="0.25">
      <c r="B10" s="66"/>
      <c r="C10" s="66"/>
    </row>
  </sheetData>
  <mergeCells count="3">
    <mergeCell ref="A5:D5"/>
    <mergeCell ref="A1:C1"/>
    <mergeCell ref="D1:E1"/>
  </mergeCells>
  <phoneticPr fontId="1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ANALISIS COTIZACIONES</vt:lpstr>
      <vt:lpstr>ANALISIS ITEM BY ITEM</vt:lpstr>
      <vt:lpstr>PRESPUESTO OFICIAL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Jhonatan Anturi Correa</dc:creator>
  <cp:lastModifiedBy>Adriana del Socorro Martinez España</cp:lastModifiedBy>
  <cp:lastPrinted>2019-04-17T16:32:22Z</cp:lastPrinted>
  <dcterms:created xsi:type="dcterms:W3CDTF">2014-01-07T16:33:54Z</dcterms:created>
  <dcterms:modified xsi:type="dcterms:W3CDTF">2023-10-06T21:47:02Z</dcterms:modified>
</cp:coreProperties>
</file>