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SSD\Desktop\JUEGOS NACIONALES\ESTUDIO DE MERCADO\"/>
    </mc:Choice>
  </mc:AlternateContent>
  <xr:revisionPtr revIDLastSave="0" documentId="13_ncr:1_{8B881B27-B89A-4EF6-BFFC-EFE1339A25D4}" xr6:coauthVersionLast="47" xr6:coauthVersionMax="47" xr10:uidLastSave="{00000000-0000-0000-0000-000000000000}"/>
  <bookViews>
    <workbookView xWindow="-110" yWindow="-110" windowWidth="19420" windowHeight="10420" xr2:uid="{AA02CC0B-A3E4-4638-953C-1C1ED8997ABC}"/>
  </bookViews>
  <sheets>
    <sheet name="ESTUDIO DE MERCADO" sheetId="3" r:id="rId1"/>
    <sheet name="Hoja2" sheetId="2" r:id="rId2"/>
  </sheets>
  <definedNames>
    <definedName name="_xlnm._FilterDatabase" localSheetId="0" hidden="1">'ESTUDIO DE MERCADO'!$B$1:$G$278</definedName>
    <definedName name="_xlnm.Print_Area" localSheetId="0">'ESTUDIO DE MERCADO'!$A$1:$G$109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8" i="3" l="1"/>
  <c r="F92" i="3"/>
  <c r="D93" i="3"/>
  <c r="F79" i="3"/>
  <c r="F34" i="3"/>
  <c r="G21" i="3"/>
  <c r="G58" i="3"/>
  <c r="F58" i="3"/>
  <c r="F65" i="3"/>
  <c r="F67" i="3"/>
  <c r="D54" i="3" l="1"/>
  <c r="D13" i="3"/>
  <c r="G91" i="3"/>
  <c r="G90" i="3"/>
  <c r="G89" i="3"/>
  <c r="G88" i="3"/>
  <c r="G87" i="3"/>
  <c r="G86" i="3"/>
  <c r="G85" i="3"/>
  <c r="G84" i="3"/>
  <c r="G83" i="3"/>
  <c r="G82" i="3"/>
  <c r="G81" i="3"/>
  <c r="G80" i="3"/>
  <c r="F78" i="3"/>
  <c r="F77" i="3"/>
  <c r="F76" i="3"/>
  <c r="F75" i="3"/>
  <c r="F74" i="3"/>
  <c r="F73" i="3"/>
  <c r="F72" i="3"/>
  <c r="F71" i="3"/>
  <c r="F70" i="3"/>
  <c r="F69" i="3"/>
  <c r="F68" i="3"/>
  <c r="F66" i="3"/>
  <c r="F64" i="3"/>
  <c r="F63" i="3"/>
  <c r="F62" i="3"/>
  <c r="F61" i="3"/>
  <c r="F60" i="3"/>
  <c r="F59" i="3"/>
  <c r="F57" i="3"/>
  <c r="F53" i="3"/>
  <c r="F52" i="3"/>
  <c r="F51" i="3"/>
  <c r="F50" i="3"/>
  <c r="F49" i="3"/>
  <c r="F48" i="3"/>
  <c r="F47" i="3"/>
  <c r="F46" i="3"/>
  <c r="F45" i="3"/>
  <c r="F44" i="3"/>
  <c r="F43" i="3"/>
  <c r="F42" i="3"/>
  <c r="G41" i="3"/>
  <c r="F40" i="3"/>
  <c r="F39" i="3"/>
  <c r="F38" i="3"/>
  <c r="G37" i="3"/>
  <c r="F36" i="3"/>
  <c r="F35" i="3"/>
  <c r="G33" i="3"/>
  <c r="G32" i="3"/>
  <c r="G31" i="3"/>
  <c r="G30" i="3"/>
  <c r="G29" i="3"/>
  <c r="G28" i="3"/>
  <c r="G27" i="3"/>
  <c r="G26" i="3"/>
  <c r="G25" i="3"/>
  <c r="G24" i="3"/>
  <c r="G23" i="3"/>
  <c r="G20" i="3"/>
  <c r="G19" i="3"/>
  <c r="F18" i="3"/>
  <c r="F17" i="3"/>
  <c r="F15" i="3"/>
  <c r="F12" i="3"/>
  <c r="F11" i="3"/>
  <c r="F10" i="3"/>
  <c r="F9" i="3"/>
  <c r="F7" i="3"/>
  <c r="F6" i="3"/>
  <c r="F5" i="3"/>
  <c r="G94" i="3" l="1"/>
  <c r="F93" i="3"/>
  <c r="F13" i="3"/>
  <c r="F16" i="3"/>
  <c r="F54" i="3" s="1"/>
  <c r="F94" i="3" l="1"/>
  <c r="F97" i="3"/>
  <c r="G95" i="3"/>
  <c r="D97" i="3" l="1"/>
  <c r="C97" i="3" s="1"/>
  <c r="F95" i="3"/>
</calcChain>
</file>

<file path=xl/sharedStrings.xml><?xml version="1.0" encoding="utf-8"?>
<sst xmlns="http://schemas.openxmlformats.org/spreadsheetml/2006/main" count="136" uniqueCount="109">
  <si>
    <t xml:space="preserve">Artistas </t>
  </si>
  <si>
    <t>Cantidad</t>
  </si>
  <si>
    <t>Valor unitario</t>
  </si>
  <si>
    <t>Uni. Med</t>
  </si>
  <si>
    <t>Valor Total</t>
  </si>
  <si>
    <t>Un</t>
  </si>
  <si>
    <t>Producción Técnica</t>
  </si>
  <si>
    <t>VG</t>
  </si>
  <si>
    <t>2 Ambulancias TAB cada una con 5 avanzadas  12 horas por día.
1 ambulancia medicalizada  con 5 avanzadas  12 horas por día. 
*Cinco (5) brigadas de primer auxilio permanentes en sitio. Estas brigadas de primer auxilio deben estar conformadas y dotadas de la siguiente forma:
-Un (1) coordinador de brigada que debe ser: Tecnólogo en APH, ó auxiliar de enfermería ó enfermero.
-Cinco (5) brigadistas de primer auxilio.
-Un (1) equipo de bioseguridad para cada persona (guantes desechables en cantidad suficiente, tapabocas en cantidad suficiente, monogafas, silbato).
-Un (1) botiquín básico de primeros auxilios.
-Una (1) tabla rígida con correas e inmovilizadores laterales.
-Un (1) juego de inmovilizadores de extremidades.
-Un (1) collarín cervical graduable adulto.
-Un (1) collarín cervical pediátrico
-Un (1) radio con baterías cargadas.
-Una (1) linterna con baterías cargadas e identificación reflectiva</t>
  </si>
  <si>
    <t>Otros Gastos para la Ejecución</t>
  </si>
  <si>
    <t>ITEM</t>
  </si>
  <si>
    <t>Poliza RCE</t>
  </si>
  <si>
    <t>TOTAL DEL CONTRATO</t>
  </si>
  <si>
    <t>SUBTOTAL ARTISTAS</t>
  </si>
  <si>
    <t>SUBTOTAL PRODUCCIÓN TÉCNICA</t>
  </si>
  <si>
    <t>Vallas de cerramiento</t>
  </si>
  <si>
    <t xml:space="preserve">Registro profesional de grabación, video  para registro y evidencias  </t>
  </si>
  <si>
    <t>Efectos especiales para artista</t>
  </si>
  <si>
    <t xml:space="preserve"> </t>
  </si>
  <si>
    <t>Produccion de camisetas para personal logísticos de montaje y durante el evento</t>
  </si>
  <si>
    <t>un</t>
  </si>
  <si>
    <t xml:space="preserve">Manillas para identificación y seguridad (All Access) de personal logístico, artistas y organizadores, marcadas </t>
  </si>
  <si>
    <t>Transporte de Equipos  montaje y desmontaje Medellín-Pereira y Pereira-Medellín</t>
  </si>
  <si>
    <t>Oficinas de producción: incluye, escritorios, sillas, portatiles, impresoras, material de papeleria, tomas de luz, internet</t>
  </si>
  <si>
    <t xml:space="preserve">Estandarte: Lona banner impresa tensada por ambos lados en
estructura de madera + listón de madera pulido
para cargar </t>
  </si>
  <si>
    <t>SUBTOTAL OTROS GASTOS DE EJECUCIÓN</t>
  </si>
  <si>
    <t>Presentador del evento - Carlos calero</t>
  </si>
  <si>
    <t>Presentadora del evento -  Melissa Martinez</t>
  </si>
  <si>
    <t>Tiquetes Bogota - Pereira - Bogota y alojamiento para presentadores y manager</t>
  </si>
  <si>
    <t>pebetero para fuego deportvo 1.20 de diametro * 45cm de altura incluye: instalacion de gas propano conmaguera y accesorios, instalacion electrica para encedido con iniciador y valvula, instalación en el evento, viaticos y transporte</t>
  </si>
  <si>
    <t>Artista ryan castro</t>
  </si>
  <si>
    <t xml:space="preserve">Registro Profesional de  fotografía  para registro y evidencias  de cada uno de los eventos </t>
  </si>
  <si>
    <t>Instalaciones electricas y material electricos incluye tecnico durante el evento</t>
  </si>
  <si>
    <t>Plan de contingencia para evento aproximado de 25.000pax</t>
  </si>
  <si>
    <t>Productor tecnico incluye: Stage del manager, rodiles, tiquetes aereos, hotel, alimentación, transporte local</t>
  </si>
  <si>
    <t>asitentente de productor tecnico incluye: tiquetes aereos, hotel, alimentación, transporte local</t>
  </si>
  <si>
    <t>Productor de campo incluye: tiquetes aereos, hotel, alimentación, transporte local</t>
  </si>
  <si>
    <t>Asistente de Productor de Campo incluye: tiquetes aereos, hotel, alimentación, transporte local</t>
  </si>
  <si>
    <t>Jefe de Protocolo deportivo incluye: tiquetes aereos, hotel, alimentación, transporte local</t>
  </si>
  <si>
    <t>1 carpa de 12x5 estilo a dos aguas con estructura de aluminio de alta resistencia y techo en lona black out . Altura de la carpa 3,50 mts en la parte más baja y 6mts en la zona más alta,  ventiladores, espejos, rack, sillas rimax</t>
  </si>
  <si>
    <t>lona para interior del estadio con banderas de los departamentos 100*1.20 incluye instalación y desistalación</t>
  </si>
  <si>
    <t>Catering para artistas  incluye incluye estación de café, sodas saborizadas, gaseosas, snacks, pasabocas decoración, energizantes, agua personal de aseo personal de aseo</t>
  </si>
  <si>
    <t>Hidratación y refrigerios para los deportistas durante el evento (incluye transporte, logística de entrega en el estadio)</t>
  </si>
  <si>
    <t>camerinos cambio rapido Carpa de de 4*4, con rack, espejos , ventiladores, mesa, aguas , enegizantes</t>
  </si>
  <si>
    <t>Pantalla led de 4 x 6 metros 4.8 pitch (Center)</t>
  </si>
  <si>
    <t>Pantalla led de 3 x 2 metros 4.8 pitch (Ricer)</t>
  </si>
  <si>
    <t>Pantalla leds de 7m x 10m 4.8 pitch (Imag Left)</t>
  </si>
  <si>
    <t>Pantalla leds de 7m x 10m 4.8 pitch (Imag Right)</t>
  </si>
  <si>
    <t>Pantalla led de 12 x 2 metros 4.8 pitch (Cenefa)</t>
  </si>
  <si>
    <t>Pantalla led de 8 x 3 metros 4.8 pitch (Cubo arqueria)</t>
  </si>
  <si>
    <t>Pantalla led de 3 x 3 metros 4.8 pitch (Cubo arqueria)</t>
  </si>
  <si>
    <t>Pantalla led de 3 x 2 metros 4.8 pitch (Deportistas)</t>
  </si>
  <si>
    <t>Pantalla led de 4 x 3 metros 4.8 pitch (Exteriores)</t>
  </si>
  <si>
    <t>Coordinador General del Proyecto  pre-producción, producción y post producción del evento. Incluye hospedaje, alimentación y transporte</t>
  </si>
  <si>
    <t>Coordinador General Logístico del Proyecto para las etapas de pre-producción, producción y post producción del evento. Incluye hospedaje, alimentación y transporte</t>
  </si>
  <si>
    <t>apoyo a la coordinación Logístico del evento para las etapas de pre-producción, producción y post producción .  Incluye hospedaje, alimentación y transporte</t>
  </si>
  <si>
    <t xml:space="preserve">Alimentación personal montaje y desmontaje + personal logístico del eventos en dos turnos + personal de Avanzadas barrios+ Alimentación PMU  (Cada unidad incluye  almuerzo  y 2 refrigerio) </t>
  </si>
  <si>
    <t>Plantas electricas de 250 kva y 300 kva durante dia Montaje, dia de ensayo y evento para luces, video, audio , video y backup</t>
  </si>
  <si>
    <t>Baños para los deportistas que estaran detrás de las tribunas</t>
  </si>
  <si>
    <t>operarias para baños durante el evento</t>
  </si>
  <si>
    <t xml:space="preserve">Auditores con Lectores de boletería tipo PDA o Dispositivos M. </t>
  </si>
  <si>
    <t>Coordinador  Personal especializado para coordinar la lectura de boletería en el evento con pleno conocimiento del software de y manejo de personal. Jornada de 8 horas</t>
  </si>
  <si>
    <t xml:space="preserve">Hotel: Estándar Acomodación Sencilla del 09 al 12 de noviembre de 2023
</t>
  </si>
  <si>
    <t xml:space="preserve">hotel: Estándar Acomodación sencilla cama king del 11 al 12 de noviembre de 2023 </t>
  </si>
  <si>
    <t>Hotel: Suite Presidencial una o dos personas del 11 al 12 de noviembre de 2023</t>
  </si>
  <si>
    <t xml:space="preserve">hotel : Estándar Acomodación Sencilla del 11 al 12 de noviembre de 2023
</t>
  </si>
  <si>
    <t xml:space="preserve">Hotel: Estándar Acomodación sencilla twin del 11 al 12 de noviembre de 2023 </t>
  </si>
  <si>
    <t xml:space="preserve">hotel: Estándar Acomodación sencilla cama king del 09 al 12 de noviembre de 2023 
</t>
  </si>
  <si>
    <t>Camerinos de artístas y músicos  rayan castro incluye: Ventiladores, mesas, sofas, decoración</t>
  </si>
  <si>
    <t>Camerinos de artístas y músicos  herencia de timbiquí incluye:  Ventiladores, mesas, sofas, decoración</t>
  </si>
  <si>
    <t>Municipio de Pereira</t>
  </si>
  <si>
    <t>ESAL</t>
  </si>
  <si>
    <t>Valor de aporte</t>
  </si>
  <si>
    <r>
      <rPr>
        <b/>
        <sz val="10"/>
        <rFont val="Calibri"/>
        <family val="2"/>
        <scheme val="minor"/>
      </rPr>
      <t xml:space="preserve">CIRCUITO CERRADO DE TV    </t>
    </r>
    <r>
      <rPr>
        <sz val="10"/>
        <rFont val="Calibri"/>
        <family val="2"/>
        <scheme val="minor"/>
      </rPr>
      <t xml:space="preserve">                                                                                                                                             1 Camara Foh Blackmagic 6K Pro Cinema + Tamron Lens 150-600 Mm Optic Zoom  Equivalence 55X                                                                                                                                                                                                2 Camara Sony Pxwz190 4K Uhd Hdr High - 25X Lens,2 Camara Roboticas Paasonic Aewh40S Full Hd,3 Action Camera Gopro ,1 Controlador Camaras Roboticas Panasonic
1 Equipo De Computo Mac M1 Portatil ,1 Switcher Atem Television Pro 4K
5 Tripodes Profesionales Libec,5 Stands Para Action Camera Y Ptz Cameras
1 Smarthub 12X12 Blackmagi 4K,1 Sistema De Grabacion Hyperdeck Uhd Blackmagic
1 Monitor Multiview Samsumg Hdr 4K De 32 Pulgadas,1 Monitor Multiview Samsumg Hdr 4K De 27 Pulgadas,12 Kit De Memorias Ultra Fast ,1 Cableado Sdi - Hdmi - Xlr Requerido
1 Sistema De Intercoms De 5 Diademas Hollyland T1000</t>
    </r>
  </si>
  <si>
    <t>VALOR TOTAL</t>
  </si>
  <si>
    <t>VALOR APORTE MUNICPIO</t>
  </si>
  <si>
    <t>VALOR APORTE ESAL</t>
  </si>
  <si>
    <r>
      <rPr>
        <b/>
        <u/>
        <sz val="10"/>
        <rFont val="Calibri"/>
        <family val="2"/>
        <scheme val="minor"/>
      </rPr>
      <t>BACKLINE TODOS LOS ARTISTAS:</t>
    </r>
    <r>
      <rPr>
        <sz val="10"/>
        <rFont val="Calibri"/>
        <family val="2"/>
        <scheme val="minor"/>
      </rPr>
      <t xml:space="preserve">
3 Pioneer CDJ 3000 ,2 mixer DJM 900 NXS2 ,1 Mesa (en Prolyte) para set Dj 
BATERIA YAMAHA OAK CUSTOM,1 Kick de 22” ,1 Snare 14” ,1 Snare 13”,1 Tom aire 10” 
1 Tom aire 12” ,1 tom piso 16” ,6 Stands boom ,1 Base hi-hat ,3 Base redoblante 
1 Silla batería profesional,1 Roland PAD SPD SX con stand ,1 Plexxy  Glass 
 SET PLATILLOS ZILDJIAN A 1 Hi-hat 14” ,1 Crash de 16” ,1  Crash de 18” 
1 Crash de 17” ,1 China de 17” ,1 Splash de 10” 
PERCUSION 1 Set Congas Lp Giovanny Hidalgo (conga y tumba) ,1 Stand para congas
1 Set Timbales Tito puente con stand,1 Set  Toys para timbal,1 Base boom,1 Crash Zildjian 
KEYS ,1 Montage 8 con pedal sustain,1 Roland phantom S88,1 stand de teclado doble 
1 stand de teclado sencillo ,</t>
    </r>
    <r>
      <rPr>
        <u/>
        <sz val="10"/>
        <rFont val="Calibri"/>
        <family val="2"/>
        <scheme val="minor"/>
      </rPr>
      <t>16</t>
    </r>
    <r>
      <rPr>
        <sz val="10"/>
        <rFont val="Calibri"/>
        <family val="2"/>
        <scheme val="minor"/>
      </rPr>
      <t xml:space="preserve"> In ear SHURE PSM 1000,30 Bodypack SHURE PSM 1000 P10R
2 Combinador de antena SHURE PA821A,1 Antena profesional WIRELESS S8091
2 Shure Axient Digital AD4Q,8 Hand helds AD2 SHURE SM 58,2 Antena SHURE UA860SWB
1 Kick 22”,1 Snare 14" ,1 Tom Air 10,1 Tom Floor 14
1 Crash 16”,1 Crash 18”,1  Ride 20”,1  Splash 10”,1  Hi-hat top &amp; bottom 14”,
5 Cymbals Stands- Boom Gibraltar,1  Hit Hat Stand,1  Silla batería
1 Tapete,1 LP Galaxy Giovanni H.  Conga 11-3/4”,1 LP Galaxy Giovanni H.  Tumbadora 12-1/2”,1 Llave para afinar,1 base doble (No Base Matera),1 Bongo Lp,1 Celesta
1 Yamaha Montage 8 de 88 teclas,1 Yamaha Motif XF 7,1 Amplificador de bajo AMPEG SVT 4 
1 Ampeg Cabina 8x10,1 Mesa de percusión pequeña,3 Stands de Guitarra (Hercules),
1 Base de teclado doble (Hercul, </t>
    </r>
    <r>
      <rPr>
        <u/>
        <sz val="10"/>
        <rFont val="Calibri"/>
        <family val="2"/>
        <scheme val="minor"/>
      </rPr>
      <t>13</t>
    </r>
    <r>
      <rPr>
        <sz val="10"/>
        <rFont val="Calibri"/>
        <family val="2"/>
        <scheme val="minor"/>
      </rPr>
      <t xml:space="preserve"> In ear SHURE PSM 1000,13 Bodypack SHURE PSM 1000 P10R,2 Combinador de antena SHURE PA821A,1 Antena profesional WIRELESS S8091
1 Shure Axient Digital AD4Q,4 Hand helds AD2 SHURE SM 58,1 Shure Axient Digital AD4D
2 Bodypack SHURE AD1 con Beta 98h/c,2 Antena SHURE UA860SWB</t>
    </r>
  </si>
  <si>
    <r>
      <rPr>
        <b/>
        <u/>
        <sz val="10"/>
        <rFont val="Calibri"/>
        <family val="2"/>
        <scheme val="minor"/>
      </rPr>
      <t>ESCENARIO PRINCIPAL</t>
    </r>
    <r>
      <rPr>
        <sz val="10"/>
        <rFont val="Calibri"/>
        <family val="2"/>
        <scheme val="minor"/>
      </rPr>
      <t xml:space="preserve">
1 Techo en parrilla Applied de 18,30 x 13,20 con capacidad de 30.000 libras                                                               6 Patas de techo a 12 metros de altura                                                                                                                                      20 pie amigos para techo
1 Tarima principal de 18,3 x 13,20 metros a 1,8 metros de altura 
1 Área de trabajo 4,8 x 4,8 metros a 1,8 metros de altura (MONITORES)
1 Área de trabajo 4,8 x 4,8 metros a 1,8 metros de altura (BACKLINE)
1 Área de trabajo 7 x 5 metros a 1,8 metros de altura (BACKSTAGE)
1 Área de trabajo 6 x 6 metros a 2 niveles (FOH)
4 Carpa 4 x 4 con lona negra (MONITORES)
1 Carpa 12 x 6 con lona negra (BACKSTAGE)
1 Carpa 6 x 6 con lona negra (FOH)
2 Pared de scaffold Layher de 10,28 x 5,14 x 14 metros, con cantiliever y contrapeso para PA, video y outfill 
1 Sobre tarima de 4,8 x 4,8 x 1,2 metros
1 Sobre tarima de 3 x 2 x 0,60 metros
6 Sobre tarima de 3 x 2 x 0,60 metros con ruedas
3 Escalera de acceso a sobretarimas
</t>
    </r>
  </si>
  <si>
    <t xml:space="preserve">Producción complementaria pantallas: 1 Procesador LVP 605S (Cubo arqueria),1 Procesador NOVA PROUHD JR,1 CTV4K Multimodo,4 HDMI 2.0 18gbps Fiber Extender SPROLINK SET,4 SFP Conector fibra multimodo,8 Cilindro MAC para control de contenido, 8 mangueras socapex, 8 pulpos socapex a nema-L6-20,2 distribuidores electricos de 3 fases para video, 5 fases 4/0 para distribuidor electrico de video
</t>
  </si>
  <si>
    <r>
      <rPr>
        <b/>
        <sz val="10"/>
        <rFont val="Calibri"/>
        <family val="2"/>
        <scheme val="minor"/>
      </rPr>
      <t xml:space="preserve">ILUMINACIÓN  : </t>
    </r>
    <r>
      <rPr>
        <sz val="10"/>
        <rFont val="Calibri"/>
        <family val="2"/>
        <scheme val="minor"/>
      </rPr>
      <t xml:space="preserve">                                                                                                                                                                    40 Cabeza móvil ROBE BMFL WB, 49 ROBE COLOR ,42 Cabeza móvil ROBE SPIIDER  
22 Cue pix WW2 ,10 Cabeza movil ROBE BMFL ,40 Par Led COLORADO 1 TRIP
12 ROBECOLOR STROB IP,2 Máquina de humo MDG ,2 Máquina de humo haze 2500 
2 Seguidor HMI 2500,12 Spliiter DMX ,2 Manguera UTP WHIRLDWIND,2 Bahía de Patch ETERCOM,2 Switcher ETERCOM 1 GB,1 Intercoms de 3 Headsets,1 Consola GRAND MA FULL SIZE 3,2 PU MA, 8 cables socapex, 8 pulpos socapex a L6-20, 4 mangueras de 4 señales para luces, 2 distribuidores electricos de 3 fases para luces, 5 faces 4/0 para distribuidores electricos de luces</t>
    </r>
  </si>
  <si>
    <r>
      <rPr>
        <b/>
        <sz val="10"/>
        <rFont val="Calibri"/>
        <family val="2"/>
        <scheme val="minor"/>
      </rPr>
      <t>CONSOLA SINFONICA:</t>
    </r>
    <r>
      <rPr>
        <sz val="10"/>
        <rFont val="Calibri"/>
        <family val="2"/>
        <scheme val="minor"/>
      </rPr>
      <t xml:space="preserve"> 1 Consola DIGICO SD8,1 D2 Rack 48 x 40 ,1 Monitor para comunicación entre FOH y Sinfonica                                                                                                                                                                </t>
    </r>
    <r>
      <rPr>
        <b/>
        <sz val="10"/>
        <rFont val="Calibri"/>
        <family val="2"/>
        <scheme val="minor"/>
      </rPr>
      <t>ESCENARIO SINFONICA:</t>
    </r>
    <r>
      <rPr>
        <sz val="10"/>
        <rFont val="Calibri"/>
        <family val="2"/>
        <scheme val="minor"/>
      </rPr>
      <t xml:space="preserve">1 Techo estructural SOUND BARRIER de 12 x 12 metros                                                        4 Patas para techo a 10,20 metros de altura                                                                                                                            16 pie amigos para techo
1 Tarima de 12 x 12 x 0,60 metros,1 Sobretarima de 12 x 3,60 x 0,90 metros
1 Sobretarima de 12 x 3,60 x 1,20 metros,4 Escalera de acceso a sobretarimas                                                                </t>
    </r>
    <r>
      <rPr>
        <b/>
        <sz val="10"/>
        <rFont val="Calibri"/>
        <family val="2"/>
        <scheme val="minor"/>
      </rPr>
      <t>MICROFONOS PARA BANDA SINFONICA:</t>
    </r>
    <r>
      <rPr>
        <sz val="10"/>
        <rFont val="Calibri"/>
        <family val="2"/>
        <scheme val="minor"/>
      </rPr>
      <t>5 Shure SM81,</t>
    </r>
    <r>
      <rPr>
        <b/>
        <sz val="10"/>
        <rFont val="Calibri"/>
        <family val="2"/>
        <scheme val="minor"/>
      </rPr>
      <t xml:space="preserve"> </t>
    </r>
    <r>
      <rPr>
        <sz val="10"/>
        <rFont val="Calibri"/>
        <family val="2"/>
        <scheme val="minor"/>
      </rPr>
      <t>10 Shure SM57, 10 Shure SM58, 10 Shure BETA57, 4 Cajas Directas IMP2, 35 bases de microfono</t>
    </r>
  </si>
  <si>
    <r>
      <rPr>
        <b/>
        <u/>
        <sz val="10"/>
        <rFont val="Calibri"/>
        <family val="2"/>
        <scheme val="minor"/>
      </rPr>
      <t>SONIDO FOH</t>
    </r>
    <r>
      <rPr>
        <sz val="10"/>
        <rFont val="Calibri"/>
        <family val="2"/>
        <scheme val="minor"/>
      </rPr>
      <t xml:space="preserve">
2 Bumper MEYER SOUND MTG-LEO M, 15 Medios altos MEYER SOUND LEO (Main Left) ,3 Medios altos MEYER SOUND LYON (Downfill Main Left) ,15 Medios altos MEYER SOUND LEO (Main Right),3 Medios altos MEYER SOUND LYON (Downfill Main Right),4 Medios altos MEYER SOUND LYON (Delay Left)
4 Medios altos MEYER SOUND LYON (Delay Rigtht),4 Medios altos MEYER SOUND LYON (Delay Center),9 Bajos MEYER SOUND LFC 1100 (Main left floor),9 Bajos MEYER SOUND LFC 1100 (Main Right floor),8 Medios altos UPQ/2P MEYER SOUND (Deportistas),12 Medios altos MEYER SOUND LYON (Exterior),4 Procesadores MEYER SOUND GALILEO GALAXY,6 Distribuidores MEYER SOUND MDM 5000 ,1 Snake WHIRLWIND SUPER TOUR 56 canales,2 cables W1 a W1 marca WHIRLWIND, 2 pulpos W1 a Canon 5 pines 2 cables LK37,2 pulos LK37 a canon 5 pines, 4 canles socapex, 4 pulpos socapex
10 Sub snake de 12 canales W1 de 30 metros,8 Cajetines WHIRLWIND W1 a XLR chasis hembra,2 Cajetines WHIRLWIND Drumdrop,2 Cable CAT5E 100m,1 distribuidor electrico de 3 fases para audio, 5 fases 4/0 para distribuidores electricos de audio
</t>
    </r>
    <r>
      <rPr>
        <b/>
        <u/>
        <sz val="10"/>
        <rFont val="Calibri"/>
        <family val="2"/>
        <scheme val="minor"/>
      </rPr>
      <t>MONITORES</t>
    </r>
    <r>
      <rPr>
        <sz val="10"/>
        <rFont val="Calibri"/>
        <family val="2"/>
        <scheme val="minor"/>
      </rPr>
      <t xml:space="preserve">
6 Monitores de piso MEYER SOUND MJF 212 ,2 Subs LFC 900 MEYER SOUND (sidefill L)
2 Subs LFC 900 MEYER SOUND (sidefill R),2 Medios altos MEYER SOUND LEOPARD (sidefill L)
2 Medios altos MEYER SOUND LEOPARD (sidefill R),2 Monitores de piso MEYER SOUND MJF 210 (Sinfonica),2 Medios altos MEYER SOUND UPQ/2P (sidefill Sinfonica), 1 distribuidor electrico de 3 fases para monitores
</t>
    </r>
    <r>
      <rPr>
        <b/>
        <u/>
        <sz val="10"/>
        <rFont val="Calibri"/>
        <family val="2"/>
        <scheme val="minor"/>
      </rPr>
      <t>CONSOLA FOH</t>
    </r>
    <r>
      <rPr>
        <sz val="10"/>
        <rFont val="Calibri"/>
        <family val="2"/>
        <scheme val="minor"/>
      </rPr>
      <t xml:space="preserve">
1 Consola AVID S6L 32D,1 Rack 64 x 48 ,1 AVID engine 144, 1 AVID stage rack ,1 Monitor para comunicación en tre FOH y Monitores
</t>
    </r>
    <r>
      <rPr>
        <b/>
        <u/>
        <sz val="10"/>
        <rFont val="Calibri"/>
        <family val="2"/>
        <scheme val="minor"/>
      </rPr>
      <t xml:space="preserve">CONSOLA MONITORES </t>
    </r>
    <r>
      <rPr>
        <sz val="10"/>
        <rFont val="Calibri"/>
        <family val="2"/>
        <scheme val="minor"/>
      </rPr>
      <t xml:space="preserve">
1 Consola YANMAHA CL5,2 YAMAYA RIO 32 X 16,1 Monitor para comunicación en tre FOH y Monitores.                                                                                                                                     </t>
    </r>
    <r>
      <rPr>
        <b/>
        <u/>
        <sz val="10"/>
        <rFont val="Calibri (Cuerpo)_x0000_"/>
      </rPr>
      <t>MICROFONOS:</t>
    </r>
    <r>
      <rPr>
        <b/>
        <sz val="10"/>
        <rFont val="Calibri"/>
        <family val="2"/>
        <scheme val="minor"/>
      </rPr>
      <t xml:space="preserve"> </t>
    </r>
    <r>
      <rPr>
        <sz val="10"/>
        <rFont val="Calibri"/>
        <family val="2"/>
        <scheme val="minor"/>
      </rPr>
      <t xml:space="preserve">1 Shure BETA 91, 1 shure BETA 52, 3 Shure beta 98, 3 Shure KSM 141, 8 Shure SM58, 8 Shure SM57, 8 Shure BETA 57, 12 Cajas Directas IMP2, 30 Bases para microfono
</t>
    </r>
  </si>
  <si>
    <t>Artista Tradicional Nacional, herencia de timbiquí</t>
  </si>
  <si>
    <t>Sillas rimax que se dispondran detras de las tribunas para ubicar a los deportistas antes de iniciar el desfile</t>
  </si>
  <si>
    <t>Catering para orquesta sinfonica, artista nacional y comparsa prueba de sonido y dia del evento aproximadamente para 350 pax</t>
  </si>
  <si>
    <t>Transporte todos los Artistas ryan castro y herencia de timbiquí  (con personal de apoyo y colaboradores)</t>
  </si>
  <si>
    <t>emisión y/o impresión de boletería para las disciplinas deportivas de los Juegos Nacionales, marcadas por tribunas, incluye pulep por ser evento gratuito no genera pago.</t>
  </si>
  <si>
    <t>Marcación de espacios : Salidas de emergencias - Baños - zona invitados especiales e invitados VIP</t>
  </si>
  <si>
    <t>Catering para  zona vip  e invitados  especiales ( ministerio del deporte - presidencia- gabinete ministerial)  incluye estación de café, sodas saborizadas, gaseosas, agua ,snacks, pasabocas decoración,  personal de aseo.</t>
  </si>
  <si>
    <t>Adecuación mobiliario Zona vip e invitados especiales: mesas, decoración, sillas</t>
  </si>
  <si>
    <t>Gastos de transporte y alojamiento de personal de producción técnica encargados de montaje y desmontaje de todo el escenario, sonido, iluminación, del evento</t>
  </si>
  <si>
    <t>Tunel de ingreso para deportistas durante el desfile elaborado en lona de 9oz. Medida 3 x 3 x 10 mt.
Impresión sublimado Costuras sencillas Incluye sogas de anclaje Y maleta.</t>
  </si>
  <si>
    <t>Comparsas de la ciudad de Pereira con 200 artistas incluye: Bailarines profesionales de danza folclórica pertenecientes a escuelas y academias de danza de la ciudad,  transporte, vestuario y parafernalia ( tocados) para hombres y mujeres de las diferentes regiones del pais, coreógrafos especializados en danza folclórica colombiana y coordinador general de la puesta en escena durante dia del ensayo y evento</t>
  </si>
  <si>
    <t>Personal de logistica operativa (80)  y coordinadores(4) para montaje, desmontaje   y dia del ensayo  debidamente uniformados , transporte radios de comunicación dos turno de 8 horas</t>
  </si>
  <si>
    <t>Banderas de 2.3mts para el juramento asta 5 x 50 sublimadas sencillas por 1 lado tela brillid nacional , con tarima , instaladas con astas en PTS negro</t>
  </si>
  <si>
    <t xml:space="preserve">Hospedaje , tiquetes, organizadores del evento  antes, durante y después de la realización del evento mas </t>
  </si>
  <si>
    <t>Extintores Extintores ABC x 10 libras multiproposito (amarillos)</t>
  </si>
  <si>
    <t>transporte de personal de avanzada de produccion al evento, reuniones post producción . Reuniones con ministerion, con produccion tecnica, personal de logistica  Nota : son las diferentes reuniones que se hacen en el estacdio o alcaldia para la realización del evento.</t>
  </si>
  <si>
    <t>Atril con Branding</t>
  </si>
  <si>
    <t>MAURICO AGUDELO ARIAS</t>
  </si>
  <si>
    <t>REPRESENTANTE LEGAL</t>
  </si>
  <si>
    <r>
      <rPr>
        <b/>
        <sz val="10"/>
        <rFont val="Calibri"/>
        <family val="2"/>
        <scheme val="minor"/>
      </rPr>
      <t>TRUSSING &amp; RIGGING</t>
    </r>
    <r>
      <rPr>
        <sz val="10"/>
        <rFont val="Calibri"/>
        <family val="2"/>
        <scheme val="minor"/>
      </rPr>
      <t xml:space="preserve"> :4 Truss de 16 x 0,40 x 0,40 metros (luces),2 Truss de 9 x 0,40 x 0,40 metros (luces),2 Truss de 8 x 0,40 x 0,40 metros (video),1 Truss de 15 x 0,40 x 0,40 metros (video)2 Arco en truss 7,50 x 2,50 metros (Cubo arqueria),2 Arco en truss 5 x 4 metros (Deportistas),2 Arco en truss 6 x 6 metros (Exterior)
2 Escaleras para iluminacion,10 Motores CM Lodestar de 1 tonelada (techos),24 Motores CM Lodestar de 1/2 tonelada (luces),18 Motores CM Lodestar de 1 tonelada (video)
4 Motores CM Lodestar de 2 tonelada (audio)1 Hardware necesario para todos los puntos de colgado según diseño  (Spancets, Chacles, Cuerdas, Cadenas, Cableado, Sistema Eléctrico, Subestaciones, Guayas, Ratchet Straps, Fijaciones, Lastres, Hamburguesas, Clamps, C-Clam</t>
    </r>
  </si>
  <si>
    <t xml:space="preserve">Iluminación de cancha: 44Cabeza movil AQUABEAM 440,16Cabeza movil ROBE BMFL ,22Cabeza ALEDA K10	
6HUMO,96Par Led 10 vatios ,24Cue pix WW2,1Comand Wing GRAND MA,4Estructura	
1Generador eléctrico de 300 KVA (cancha)	</t>
  </si>
  <si>
    <t xml:space="preserve">Personal logístico: logísticos operativos para acomodación y control de ingresos(600)  coordinador (15 ) logisticos de protocolo (10) para el evento debidamente uniformados ,  transporte, radios de comunicación  dos turnos de 8 horas                                                                                                                                                               nota: logistico operativo $ 155.000 , coordinador $ 220.000 , logistico protocolo $ 325.000 </t>
  </si>
  <si>
    <t>insumos de aseo para baños</t>
  </si>
  <si>
    <t>Arreglos de la sinfonica</t>
  </si>
  <si>
    <t>Plantas para backup: Generador electrico de 350kva</t>
  </si>
  <si>
    <t xml:space="preserve">hotel: Estándar Acomodación sencilla twin del 9 al 12 de noviembre de 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</si>
</sst>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 #,##0_-;\-&quot;$&quot;\ * #,##0_-;_-&quot;$&quot;\ * &quot;-&quot;_-;_-@_-"/>
    <numFmt numFmtId="165" formatCode="_-&quot;$&quot;\ * #,##0.00_-;\-&quot;$&quot;\ * #,##0.00_-;_-&quot;$&quot;\ * &quot;-&quot;??_-;_-@_-"/>
    <numFmt numFmtId="166" formatCode="_-&quot;$&quot;* #,##0_-;\-&quot;$&quot;* #,##0_-;_-&quot;$&quot;* &quot;-&quot;??_-;_-@_-"/>
    <numFmt numFmtId="167" formatCode="_-&quot;$&quot;\ * #,##0_-;\-&quot;$&quot;\ * #,##0_-;_-&quot;$&quot;\ * &quot;-&quot;??_-;_-@_-"/>
    <numFmt numFmtId="168" formatCode="_-[$$-2C0A]\ * #,##0_-;\-[$$-2C0A]\ * #,##0_-;_-[$$-2C0A]\ * &quot;-&quot;??_-;_-@_-"/>
  </numFmts>
  <fonts count="12">
    <font>
      <sz val="11"/>
      <color theme="1"/>
      <name val="Calibri"/>
      <family val="2"/>
      <scheme val="minor"/>
    </font>
    <font>
      <sz val="11"/>
      <color theme="1"/>
      <name val="Calibri"/>
      <family val="2"/>
      <scheme val="minor"/>
    </font>
    <font>
      <sz val="10"/>
      <name val="Calibri"/>
      <family val="2"/>
      <scheme val="minor"/>
    </font>
    <font>
      <sz val="16"/>
      <name val="Calibri"/>
      <family val="2"/>
      <scheme val="minor"/>
    </font>
    <font>
      <b/>
      <sz val="10"/>
      <name val="Calibri"/>
      <family val="2"/>
      <scheme val="minor"/>
    </font>
    <font>
      <sz val="10"/>
      <color theme="1"/>
      <name val="Calibri"/>
      <family val="2"/>
      <scheme val="minor"/>
    </font>
    <font>
      <b/>
      <u/>
      <sz val="10"/>
      <name val="Calibri"/>
      <family val="2"/>
      <scheme val="minor"/>
    </font>
    <font>
      <u/>
      <sz val="10"/>
      <name val="Calibri"/>
      <family val="2"/>
      <scheme val="minor"/>
    </font>
    <font>
      <sz val="12"/>
      <name val="Calibri"/>
      <family val="2"/>
      <scheme val="minor"/>
    </font>
    <font>
      <b/>
      <u/>
      <sz val="10"/>
      <name val="Calibri (Cuerpo)_x0000_"/>
    </font>
    <font>
      <sz val="10"/>
      <color rgb="FFFF0000"/>
      <name val="Calibri"/>
      <family val="2"/>
      <scheme val="minor"/>
    </font>
    <font>
      <b/>
      <sz val="10"/>
      <color theme="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cellStyleXfs>
  <cellXfs count="81">
    <xf numFmtId="0" fontId="0" fillId="0" borderId="0" xfId="0"/>
    <xf numFmtId="0" fontId="2" fillId="0" borderId="0" xfId="0" applyFont="1" applyAlignment="1">
      <alignment vertical="center"/>
    </xf>
    <xf numFmtId="0" fontId="2" fillId="0" borderId="0" xfId="0" applyFont="1"/>
    <xf numFmtId="0" fontId="2" fillId="4" borderId="0" xfId="0" applyFont="1" applyFill="1" applyAlignment="1">
      <alignment vertical="center"/>
    </xf>
    <xf numFmtId="0" fontId="2" fillId="4" borderId="0" xfId="0" applyFont="1" applyFill="1"/>
    <xf numFmtId="1" fontId="2" fillId="4" borderId="1" xfId="1" applyNumberFormat="1" applyFont="1" applyFill="1" applyBorder="1" applyAlignment="1">
      <alignment horizontal="center" vertical="center"/>
    </xf>
    <xf numFmtId="166" fontId="2" fillId="4" borderId="1" xfId="2" applyNumberFormat="1" applyFont="1" applyFill="1" applyBorder="1" applyAlignment="1">
      <alignment vertical="center"/>
    </xf>
    <xf numFmtId="166" fontId="2" fillId="4" borderId="1" xfId="2" applyNumberFormat="1" applyFont="1" applyFill="1" applyBorder="1" applyAlignment="1">
      <alignment horizontal="center" vertical="center"/>
    </xf>
    <xf numFmtId="166" fontId="2" fillId="4" borderId="0" xfId="0" applyNumberFormat="1" applyFont="1" applyFill="1" applyAlignment="1">
      <alignment vertical="center"/>
    </xf>
    <xf numFmtId="0" fontId="2" fillId="4" borderId="1" xfId="0" applyFont="1" applyFill="1" applyBorder="1" applyAlignment="1">
      <alignment horizontal="center" vertical="center"/>
    </xf>
    <xf numFmtId="1" fontId="2" fillId="4" borderId="0" xfId="1" applyNumberFormat="1" applyFont="1" applyFill="1" applyAlignment="1">
      <alignment horizontal="center"/>
    </xf>
    <xf numFmtId="166" fontId="2" fillId="4" borderId="0" xfId="2" applyNumberFormat="1" applyFont="1" applyFill="1" applyBorder="1" applyAlignment="1">
      <alignment horizontal="center"/>
    </xf>
    <xf numFmtId="1" fontId="2" fillId="4" borderId="0" xfId="1" applyNumberFormat="1" applyFont="1" applyFill="1" applyBorder="1" applyAlignment="1">
      <alignment horizontal="center"/>
    </xf>
    <xf numFmtId="166" fontId="2" fillId="4" borderId="0" xfId="0" applyNumberFormat="1" applyFont="1" applyFill="1"/>
    <xf numFmtId="0" fontId="2" fillId="4" borderId="0" xfId="0" applyFont="1" applyFill="1" applyAlignment="1">
      <alignment vertical="center" wrapText="1"/>
    </xf>
    <xf numFmtId="1" fontId="2" fillId="4" borderId="0" xfId="1" applyNumberFormat="1" applyFont="1" applyFill="1" applyBorder="1" applyAlignment="1">
      <alignment horizontal="right"/>
    </xf>
    <xf numFmtId="166" fontId="2" fillId="4" borderId="0" xfId="2" applyNumberFormat="1" applyFont="1" applyFill="1" applyAlignment="1">
      <alignment horizontal="center"/>
    </xf>
    <xf numFmtId="0" fontId="2" fillId="0" borderId="0" xfId="0" applyFont="1" applyAlignment="1">
      <alignment vertical="center" wrapText="1"/>
    </xf>
    <xf numFmtId="1" fontId="2" fillId="0" borderId="0" xfId="1" applyNumberFormat="1" applyFont="1" applyAlignment="1">
      <alignment horizontal="center"/>
    </xf>
    <xf numFmtId="166" fontId="2" fillId="0" borderId="0" xfId="2" applyNumberFormat="1" applyFont="1" applyAlignment="1">
      <alignment horizontal="center"/>
    </xf>
    <xf numFmtId="0" fontId="5" fillId="4" borderId="0" xfId="0" applyFont="1" applyFill="1" applyAlignment="1">
      <alignment vertical="center"/>
    </xf>
    <xf numFmtId="1" fontId="5" fillId="4" borderId="1" xfId="1" applyNumberFormat="1" applyFont="1" applyFill="1" applyBorder="1" applyAlignment="1">
      <alignment horizontal="center" vertical="center"/>
    </xf>
    <xf numFmtId="166" fontId="5" fillId="4" borderId="1" xfId="2" applyNumberFormat="1" applyFont="1" applyFill="1" applyBorder="1" applyAlignment="1">
      <alignment horizontal="center" vertical="center"/>
    </xf>
    <xf numFmtId="0" fontId="5" fillId="4" borderId="0" xfId="0" applyFont="1" applyFill="1"/>
    <xf numFmtId="0" fontId="5" fillId="4" borderId="1" xfId="0" applyFont="1" applyFill="1" applyBorder="1" applyAlignment="1">
      <alignment horizontal="center" vertical="center"/>
    </xf>
    <xf numFmtId="166" fontId="5" fillId="4" borderId="1" xfId="2" applyNumberFormat="1" applyFont="1" applyFill="1" applyBorder="1" applyAlignment="1">
      <alignment vertical="center"/>
    </xf>
    <xf numFmtId="0" fontId="5" fillId="4" borderId="1" xfId="0" applyFont="1" applyFill="1" applyBorder="1" applyAlignment="1">
      <alignment vertical="center" wrapText="1"/>
    </xf>
    <xf numFmtId="0" fontId="2" fillId="4" borderId="1" xfId="0" applyFont="1" applyFill="1" applyBorder="1" applyAlignment="1">
      <alignment vertical="center" wrapText="1"/>
    </xf>
    <xf numFmtId="0" fontId="4" fillId="4" borderId="0" xfId="0" applyFont="1" applyFill="1" applyAlignment="1">
      <alignment vertical="center" wrapText="1"/>
    </xf>
    <xf numFmtId="0" fontId="4" fillId="4" borderId="0" xfId="0" applyFont="1" applyFill="1" applyAlignment="1">
      <alignment horizontal="right" vertical="center" wrapText="1"/>
    </xf>
    <xf numFmtId="166" fontId="4" fillId="4" borderId="0" xfId="2" applyNumberFormat="1" applyFont="1" applyFill="1" applyBorder="1" applyAlignment="1">
      <alignment horizontal="center" vertical="center"/>
    </xf>
    <xf numFmtId="166" fontId="4" fillId="3" borderId="1" xfId="2" applyNumberFormat="1" applyFont="1" applyFill="1" applyBorder="1" applyAlignment="1">
      <alignment horizontal="right" vertical="center" wrapText="1"/>
    </xf>
    <xf numFmtId="1" fontId="4" fillId="3" borderId="1" xfId="1" applyNumberFormat="1" applyFont="1" applyFill="1" applyBorder="1" applyAlignment="1">
      <alignment horizontal="center" vertical="center"/>
    </xf>
    <xf numFmtId="166" fontId="4" fillId="3" borderId="1" xfId="2" applyNumberFormat="1" applyFont="1" applyFill="1" applyBorder="1" applyAlignment="1">
      <alignment vertical="center"/>
    </xf>
    <xf numFmtId="166" fontId="4" fillId="3" borderId="1" xfId="2" applyNumberFormat="1" applyFont="1" applyFill="1" applyBorder="1" applyAlignment="1">
      <alignment horizontal="center" vertical="center"/>
    </xf>
    <xf numFmtId="0" fontId="4" fillId="2" borderId="1" xfId="0" applyFont="1" applyFill="1" applyBorder="1" applyAlignment="1">
      <alignment vertical="center" wrapText="1"/>
    </xf>
    <xf numFmtId="0" fontId="4" fillId="2" borderId="1" xfId="0" applyFont="1" applyFill="1" applyBorder="1" applyAlignment="1">
      <alignment vertical="center"/>
    </xf>
    <xf numFmtId="166" fontId="4" fillId="2" borderId="1" xfId="2" applyNumberFormat="1" applyFont="1" applyFill="1" applyBorder="1" applyAlignment="1">
      <alignment vertical="center"/>
    </xf>
    <xf numFmtId="0" fontId="4" fillId="2" borderId="1" xfId="0" applyFont="1" applyFill="1" applyBorder="1" applyAlignment="1">
      <alignment horizontal="center" vertical="center"/>
    </xf>
    <xf numFmtId="0" fontId="4" fillId="4" borderId="1" xfId="0" applyFont="1" applyFill="1" applyBorder="1" applyAlignment="1">
      <alignment vertical="center" wrapText="1"/>
    </xf>
    <xf numFmtId="0" fontId="4" fillId="4" borderId="1" xfId="0" applyFont="1" applyFill="1" applyBorder="1" applyAlignment="1">
      <alignment vertical="center"/>
    </xf>
    <xf numFmtId="166" fontId="4" fillId="4" borderId="1" xfId="2" applyNumberFormat="1" applyFont="1" applyFill="1" applyBorder="1" applyAlignment="1">
      <alignment vertical="center"/>
    </xf>
    <xf numFmtId="0" fontId="4" fillId="4" borderId="1" xfId="0" applyFont="1" applyFill="1" applyBorder="1" applyAlignment="1">
      <alignment horizontal="center" vertical="center"/>
    </xf>
    <xf numFmtId="0" fontId="4" fillId="4" borderId="1" xfId="0" applyFont="1" applyFill="1" applyBorder="1" applyAlignment="1">
      <alignment horizontal="center" vertical="center" wrapText="1"/>
    </xf>
    <xf numFmtId="1" fontId="4" fillId="4" borderId="1" xfId="1" applyNumberFormat="1" applyFont="1" applyFill="1" applyBorder="1" applyAlignment="1">
      <alignment horizontal="center" vertical="center" wrapText="1"/>
    </xf>
    <xf numFmtId="166" fontId="4" fillId="4" borderId="1" xfId="2" applyNumberFormat="1" applyFont="1" applyFill="1" applyBorder="1" applyAlignment="1">
      <alignment horizontal="center" vertical="center" wrapText="1"/>
    </xf>
    <xf numFmtId="166" fontId="4" fillId="4" borderId="1" xfId="2" applyNumberFormat="1" applyFont="1" applyFill="1" applyBorder="1" applyAlignment="1">
      <alignment horizontal="center" vertical="center"/>
    </xf>
    <xf numFmtId="0" fontId="4" fillId="4" borderId="1" xfId="0" applyFont="1" applyFill="1" applyBorder="1" applyAlignment="1">
      <alignment horizontal="right" vertical="center" wrapText="1"/>
    </xf>
    <xf numFmtId="166" fontId="4" fillId="4" borderId="1" xfId="2" applyNumberFormat="1" applyFont="1" applyFill="1" applyBorder="1" applyAlignment="1">
      <alignment horizontal="right" vertical="center" wrapText="1"/>
    </xf>
    <xf numFmtId="166" fontId="2" fillId="4" borderId="1" xfId="2" applyNumberFormat="1" applyFont="1" applyFill="1" applyBorder="1" applyAlignment="1">
      <alignment horizontal="left" vertical="center" wrapText="1"/>
    </xf>
    <xf numFmtId="0" fontId="2" fillId="4" borderId="1" xfId="0" applyFont="1" applyFill="1" applyBorder="1" applyAlignment="1">
      <alignment horizontal="center" vertical="center" wrapText="1"/>
    </xf>
    <xf numFmtId="167" fontId="2" fillId="4" borderId="1" xfId="2" applyNumberFormat="1" applyFont="1" applyFill="1" applyBorder="1" applyAlignment="1">
      <alignment horizontal="right" vertical="center" wrapText="1"/>
    </xf>
    <xf numFmtId="0" fontId="2" fillId="4" borderId="1" xfId="0" applyFont="1" applyFill="1" applyBorder="1" applyAlignment="1">
      <alignment horizontal="right" vertical="center" wrapText="1"/>
    </xf>
    <xf numFmtId="3" fontId="5" fillId="4" borderId="1" xfId="0" applyNumberFormat="1" applyFont="1" applyFill="1" applyBorder="1" applyAlignment="1">
      <alignment horizontal="center" vertical="center"/>
    </xf>
    <xf numFmtId="0" fontId="2" fillId="0" borderId="1" xfId="0" applyFont="1" applyBorder="1"/>
    <xf numFmtId="0" fontId="2" fillId="4" borderId="1" xfId="0" applyFont="1" applyFill="1" applyBorder="1"/>
    <xf numFmtId="0" fontId="2" fillId="4" borderId="1" xfId="0" applyFont="1" applyFill="1" applyBorder="1" applyAlignment="1">
      <alignment vertical="center"/>
    </xf>
    <xf numFmtId="0" fontId="5" fillId="4" borderId="1" xfId="0" applyFont="1" applyFill="1" applyBorder="1"/>
    <xf numFmtId="0" fontId="5" fillId="4" borderId="1" xfId="0" applyFont="1" applyFill="1" applyBorder="1" applyAlignment="1">
      <alignment vertical="center"/>
    </xf>
    <xf numFmtId="166" fontId="2" fillId="4" borderId="1" xfId="0" applyNumberFormat="1" applyFont="1" applyFill="1" applyBorder="1"/>
    <xf numFmtId="166" fontId="2" fillId="4" borderId="1" xfId="0" applyNumberFormat="1" applyFont="1" applyFill="1" applyBorder="1" applyAlignment="1">
      <alignment vertical="center"/>
    </xf>
    <xf numFmtId="167" fontId="2" fillId="4" borderId="1" xfId="0" applyNumberFormat="1" applyFont="1" applyFill="1" applyBorder="1" applyAlignment="1">
      <alignment vertical="center"/>
    </xf>
    <xf numFmtId="165" fontId="2" fillId="4" borderId="0" xfId="0" applyNumberFormat="1" applyFont="1" applyFill="1" applyAlignment="1">
      <alignment vertical="center"/>
    </xf>
    <xf numFmtId="167" fontId="2" fillId="4" borderId="1" xfId="0" applyNumberFormat="1" applyFont="1" applyFill="1" applyBorder="1" applyAlignment="1">
      <alignment vertical="center" wrapText="1"/>
    </xf>
    <xf numFmtId="164" fontId="2" fillId="4" borderId="1" xfId="3" applyFont="1" applyFill="1" applyBorder="1" applyAlignment="1">
      <alignment horizontal="center"/>
    </xf>
    <xf numFmtId="166" fontId="2" fillId="4" borderId="1" xfId="2" applyNumberFormat="1" applyFont="1" applyFill="1" applyBorder="1" applyAlignment="1">
      <alignment horizontal="center"/>
    </xf>
    <xf numFmtId="1" fontId="4" fillId="4" borderId="1" xfId="1" applyNumberFormat="1" applyFont="1" applyFill="1" applyBorder="1" applyAlignment="1">
      <alignment horizontal="right"/>
    </xf>
    <xf numFmtId="0" fontId="2" fillId="4" borderId="1" xfId="0" applyFont="1" applyFill="1" applyBorder="1" applyAlignment="1">
      <alignment horizontal="left" vertical="top" wrapText="1"/>
    </xf>
    <xf numFmtId="0" fontId="10" fillId="4" borderId="0" xfId="0" applyFont="1" applyFill="1" applyAlignment="1">
      <alignment vertical="center"/>
    </xf>
    <xf numFmtId="168" fontId="2" fillId="4" borderId="1" xfId="0" applyNumberFormat="1" applyFont="1" applyFill="1" applyBorder="1" applyAlignment="1">
      <alignment vertical="center"/>
    </xf>
    <xf numFmtId="49" fontId="2" fillId="4" borderId="1" xfId="2" applyNumberFormat="1" applyFont="1" applyFill="1" applyBorder="1" applyAlignment="1">
      <alignment horizontal="left" vertical="center" wrapText="1"/>
    </xf>
    <xf numFmtId="0" fontId="0" fillId="4" borderId="1" xfId="0" applyFill="1" applyBorder="1" applyAlignment="1">
      <alignment wrapText="1"/>
    </xf>
    <xf numFmtId="0" fontId="10" fillId="4" borderId="1" xfId="0" applyFont="1" applyFill="1" applyBorder="1"/>
    <xf numFmtId="166" fontId="11" fillId="4" borderId="0" xfId="2" applyNumberFormat="1" applyFont="1" applyFill="1" applyBorder="1" applyAlignment="1">
      <alignment horizontal="center" vertical="center"/>
    </xf>
    <xf numFmtId="3" fontId="2" fillId="4" borderId="0" xfId="0" applyNumberFormat="1" applyFont="1" applyFill="1"/>
    <xf numFmtId="49" fontId="3" fillId="4" borderId="1" xfId="2" applyNumberFormat="1" applyFont="1" applyFill="1" applyBorder="1" applyAlignment="1">
      <alignment vertical="center" wrapText="1"/>
    </xf>
    <xf numFmtId="49" fontId="8" fillId="4" borderId="1" xfId="2" applyNumberFormat="1" applyFont="1" applyFill="1" applyBorder="1" applyAlignment="1">
      <alignment vertical="center" wrapText="1"/>
    </xf>
    <xf numFmtId="0" fontId="2" fillId="4" borderId="0" xfId="0" applyFont="1" applyFill="1" applyAlignment="1">
      <alignment horizontal="center"/>
    </xf>
    <xf numFmtId="0" fontId="2" fillId="4" borderId="1" xfId="0" applyFont="1" applyFill="1" applyBorder="1" applyAlignment="1">
      <alignment horizontal="center"/>
    </xf>
    <xf numFmtId="0" fontId="4" fillId="4" borderId="1" xfId="0" applyFont="1" applyFill="1" applyBorder="1" applyAlignment="1">
      <alignment horizontal="right" vertical="center" wrapText="1" indent="1"/>
    </xf>
    <xf numFmtId="164" fontId="4" fillId="4" borderId="1" xfId="3" applyFont="1" applyFill="1" applyBorder="1" applyAlignment="1">
      <alignment vertical="center"/>
    </xf>
  </cellXfs>
  <cellStyles count="4">
    <cellStyle name="Millares" xfId="1" builtinId="3"/>
    <cellStyle name="Moneda" xfId="2" builtinId="4"/>
    <cellStyle name="Moneda [0]" xfId="3"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97</xdr:row>
      <xdr:rowOff>0</xdr:rowOff>
    </xdr:from>
    <xdr:to>
      <xdr:col>1</xdr:col>
      <xdr:colOff>3672222</xdr:colOff>
      <xdr:row>104</xdr:row>
      <xdr:rowOff>114300</xdr:rowOff>
    </xdr:to>
    <xdr:pic>
      <xdr:nvPicPr>
        <xdr:cNvPr id="2" name="Imagen 1">
          <a:extLst>
            <a:ext uri="{FF2B5EF4-FFF2-40B4-BE49-F238E27FC236}">
              <a16:creationId xmlns:a16="http://schemas.microsoft.com/office/drawing/2014/main" id="{F987C626-F78F-4CA6-9398-E4CCEAAD4E4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56502300"/>
          <a:ext cx="3989722" cy="12700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9204E9-2E2C-420D-B4DC-187A4FEE4EFF}">
  <sheetPr>
    <pageSetUpPr fitToPage="1"/>
  </sheetPr>
  <dimension ref="A1:H278"/>
  <sheetViews>
    <sheetView tabSelected="1" zoomScale="60" zoomScaleNormal="60" zoomScaleSheetLayoutView="90" workbookViewId="0">
      <selection activeCell="C8" sqref="C8"/>
    </sheetView>
  </sheetViews>
  <sheetFormatPr baseColWidth="10" defaultColWidth="11.453125" defaultRowHeight="13"/>
  <cols>
    <col min="1" max="1" width="4.453125" style="1" customWidth="1"/>
    <col min="2" max="2" width="78.81640625" style="17" customWidth="1"/>
    <col min="3" max="3" width="17.54296875" style="18" bestFit="1" customWidth="1"/>
    <col min="4" max="4" width="20.81640625" style="19" customWidth="1"/>
    <col min="5" max="5" width="7.453125" style="18" customWidth="1"/>
    <col min="6" max="6" width="25" style="2" customWidth="1"/>
    <col min="7" max="7" width="25.453125" style="2" customWidth="1"/>
    <col min="8" max="8" width="20.453125" style="2" customWidth="1"/>
    <col min="9" max="16384" width="11.453125" style="2"/>
  </cols>
  <sheetData>
    <row r="1" spans="1:8" ht="21" customHeight="1">
      <c r="B1" s="75"/>
      <c r="C1" s="75"/>
      <c r="D1" s="75"/>
      <c r="E1" s="75"/>
      <c r="F1" s="76" t="s">
        <v>70</v>
      </c>
      <c r="G1" s="77" t="s">
        <v>71</v>
      </c>
    </row>
    <row r="2" spans="1:8" ht="19.75" customHeight="1">
      <c r="B2" s="39" t="s">
        <v>0</v>
      </c>
      <c r="C2" s="44" t="s">
        <v>1</v>
      </c>
      <c r="D2" s="45" t="s">
        <v>2</v>
      </c>
      <c r="E2" s="45" t="s">
        <v>3</v>
      </c>
      <c r="F2" s="45" t="s">
        <v>4</v>
      </c>
      <c r="G2" s="78" t="s">
        <v>72</v>
      </c>
    </row>
    <row r="3" spans="1:8" s="4" customFormat="1">
      <c r="A3" s="3"/>
      <c r="B3" s="27" t="s">
        <v>30</v>
      </c>
      <c r="C3" s="5">
        <v>1</v>
      </c>
      <c r="D3" s="6">
        <v>1529500000</v>
      </c>
      <c r="E3" s="7" t="s">
        <v>5</v>
      </c>
      <c r="F3" s="6">
        <v>1529500000</v>
      </c>
      <c r="G3" s="55">
        <v>0</v>
      </c>
    </row>
    <row r="4" spans="1:8" s="4" customFormat="1">
      <c r="A4" s="3"/>
      <c r="B4" s="27" t="s">
        <v>64</v>
      </c>
      <c r="C4" s="5">
        <v>1</v>
      </c>
      <c r="D4" s="6">
        <v>2003246</v>
      </c>
      <c r="E4" s="7"/>
      <c r="F4" s="6">
        <v>2003246</v>
      </c>
      <c r="G4" s="55">
        <v>0</v>
      </c>
    </row>
    <row r="5" spans="1:8" s="4" customFormat="1" ht="26">
      <c r="A5" s="3"/>
      <c r="B5" s="27" t="s">
        <v>65</v>
      </c>
      <c r="C5" s="5">
        <v>3</v>
      </c>
      <c r="D5" s="6">
        <v>368543</v>
      </c>
      <c r="E5" s="7"/>
      <c r="F5" s="6">
        <f>+D5*C5</f>
        <v>1105629</v>
      </c>
      <c r="G5" s="55">
        <v>0</v>
      </c>
    </row>
    <row r="6" spans="1:8" s="4" customFormat="1">
      <c r="A6" s="3"/>
      <c r="B6" s="27" t="s">
        <v>66</v>
      </c>
      <c r="C6" s="5">
        <v>11</v>
      </c>
      <c r="D6" s="6">
        <v>422807</v>
      </c>
      <c r="E6" s="7"/>
      <c r="F6" s="6">
        <f>+D6*C6</f>
        <v>4650877</v>
      </c>
      <c r="G6" s="55">
        <v>0</v>
      </c>
    </row>
    <row r="7" spans="1:8" s="4" customFormat="1">
      <c r="A7" s="3"/>
      <c r="B7" s="27" t="s">
        <v>63</v>
      </c>
      <c r="C7" s="5">
        <v>7</v>
      </c>
      <c r="D7" s="6">
        <v>422807</v>
      </c>
      <c r="E7" s="7"/>
      <c r="F7" s="6">
        <f>+D7*C7</f>
        <v>2959649</v>
      </c>
      <c r="G7" s="55">
        <v>0</v>
      </c>
    </row>
    <row r="8" spans="1:8" s="4" customFormat="1">
      <c r="A8" s="3"/>
      <c r="B8" s="27" t="s">
        <v>108</v>
      </c>
      <c r="C8" s="5">
        <v>3</v>
      </c>
      <c r="D8" s="6">
        <v>422807</v>
      </c>
      <c r="E8" s="7"/>
      <c r="F8" s="6">
        <f>(+D8*C8)*3</f>
        <v>3805263</v>
      </c>
      <c r="G8" s="55">
        <v>0</v>
      </c>
    </row>
    <row r="9" spans="1:8" s="4" customFormat="1" ht="26">
      <c r="A9" s="3"/>
      <c r="B9" s="27" t="s">
        <v>67</v>
      </c>
      <c r="C9" s="5">
        <v>1</v>
      </c>
      <c r="D9" s="6">
        <v>422807</v>
      </c>
      <c r="E9" s="7"/>
      <c r="F9" s="6">
        <f>(+D9*C9)*3</f>
        <v>1268421</v>
      </c>
      <c r="G9" s="55">
        <v>0</v>
      </c>
    </row>
    <row r="10" spans="1:8" s="4" customFormat="1" ht="26">
      <c r="A10" s="3"/>
      <c r="B10" s="27" t="s">
        <v>62</v>
      </c>
      <c r="C10" s="5">
        <v>1</v>
      </c>
      <c r="D10" s="6">
        <v>368543</v>
      </c>
      <c r="E10" s="7"/>
      <c r="F10" s="6">
        <f>(+D10*C10)*3</f>
        <v>1105629</v>
      </c>
      <c r="G10" s="55">
        <v>0</v>
      </c>
    </row>
    <row r="11" spans="1:8" s="4" customFormat="1">
      <c r="A11" s="3"/>
      <c r="B11" s="27" t="s">
        <v>83</v>
      </c>
      <c r="C11" s="5">
        <v>1</v>
      </c>
      <c r="D11" s="6">
        <v>95000000</v>
      </c>
      <c r="E11" s="7" t="s">
        <v>5</v>
      </c>
      <c r="F11" s="6">
        <f t="shared" ref="F11:F12" si="0">+D11*C11</f>
        <v>95000000</v>
      </c>
      <c r="G11" s="55">
        <v>0</v>
      </c>
    </row>
    <row r="12" spans="1:8" s="4" customFormat="1" ht="65">
      <c r="A12" s="3"/>
      <c r="B12" s="27" t="s">
        <v>93</v>
      </c>
      <c r="C12" s="5">
        <v>200</v>
      </c>
      <c r="D12" s="6">
        <v>757978.4</v>
      </c>
      <c r="E12" s="7" t="s">
        <v>5</v>
      </c>
      <c r="F12" s="6">
        <f t="shared" si="0"/>
        <v>151595680</v>
      </c>
      <c r="G12" s="55">
        <v>0</v>
      </c>
    </row>
    <row r="13" spans="1:8">
      <c r="B13" s="31" t="s">
        <v>13</v>
      </c>
      <c r="C13" s="32"/>
      <c r="D13" s="33">
        <f>SUM(D3:D12)</f>
        <v>1629689538.4000001</v>
      </c>
      <c r="E13" s="34"/>
      <c r="F13" s="33">
        <f>SUM(F3:F12)</f>
        <v>1792994394</v>
      </c>
      <c r="G13" s="54"/>
    </row>
    <row r="14" spans="1:8">
      <c r="B14" s="35" t="s">
        <v>6</v>
      </c>
      <c r="C14" s="36"/>
      <c r="D14" s="37"/>
      <c r="E14" s="38"/>
      <c r="F14" s="36"/>
      <c r="G14" s="54"/>
    </row>
    <row r="15" spans="1:8" s="3" customFormat="1" ht="368.15" customHeight="1">
      <c r="B15" s="67" t="s">
        <v>82</v>
      </c>
      <c r="C15" s="9">
        <v>1</v>
      </c>
      <c r="D15" s="7">
        <v>638359625</v>
      </c>
      <c r="E15" s="7" t="s">
        <v>7</v>
      </c>
      <c r="F15" s="6">
        <f>C15*D15</f>
        <v>638359625</v>
      </c>
      <c r="G15" s="56"/>
      <c r="H15" s="8"/>
    </row>
    <row r="16" spans="1:8" s="3" customFormat="1" ht="261" customHeight="1">
      <c r="B16" s="27" t="s">
        <v>78</v>
      </c>
      <c r="C16" s="9">
        <v>1</v>
      </c>
      <c r="D16" s="74">
        <v>662824500</v>
      </c>
      <c r="E16" s="7"/>
      <c r="F16" s="6">
        <f>C16*D16</f>
        <v>662824500</v>
      </c>
      <c r="G16" s="56"/>
    </row>
    <row r="17" spans="1:8" s="3" customFormat="1" ht="386.15" customHeight="1">
      <c r="B17" s="27" t="s">
        <v>77</v>
      </c>
      <c r="C17" s="9">
        <v>1</v>
      </c>
      <c r="D17" s="7">
        <v>46170000</v>
      </c>
      <c r="E17" s="7"/>
      <c r="F17" s="6">
        <f>C17*D17</f>
        <v>46170000</v>
      </c>
      <c r="G17" s="56"/>
    </row>
    <row r="18" spans="1:8" s="3" customFormat="1" ht="132" customHeight="1">
      <c r="B18" s="27" t="s">
        <v>81</v>
      </c>
      <c r="C18" s="9">
        <v>1</v>
      </c>
      <c r="D18" s="7">
        <v>6650000</v>
      </c>
      <c r="E18" s="7"/>
      <c r="F18" s="6">
        <f>C18*D18</f>
        <v>6650000</v>
      </c>
      <c r="G18" s="56"/>
    </row>
    <row r="19" spans="1:8" s="3" customFormat="1" ht="129.75" customHeight="1">
      <c r="B19" s="27" t="s">
        <v>80</v>
      </c>
      <c r="C19" s="9">
        <v>1</v>
      </c>
      <c r="D19" s="7">
        <v>346873500</v>
      </c>
      <c r="E19" s="7"/>
      <c r="F19" s="6">
        <v>0</v>
      </c>
      <c r="G19" s="60">
        <f>C19*D19</f>
        <v>346873500</v>
      </c>
    </row>
    <row r="20" spans="1:8" s="3" customFormat="1" ht="162" customHeight="1">
      <c r="B20" s="27" t="s">
        <v>73</v>
      </c>
      <c r="C20" s="9">
        <v>1</v>
      </c>
      <c r="D20" s="7">
        <v>376886290</v>
      </c>
      <c r="E20" s="7"/>
      <c r="F20" s="6">
        <v>0</v>
      </c>
      <c r="G20" s="60">
        <f>C20*D20</f>
        <v>376886290</v>
      </c>
      <c r="H20" s="8"/>
    </row>
    <row r="21" spans="1:8" s="3" customFormat="1" ht="162" customHeight="1">
      <c r="B21" s="27" t="s">
        <v>102</v>
      </c>
      <c r="C21" s="9">
        <v>1</v>
      </c>
      <c r="D21" s="7">
        <v>176525687</v>
      </c>
      <c r="E21" s="7"/>
      <c r="F21" s="6">
        <v>0</v>
      </c>
      <c r="G21" s="60">
        <f>C21*D21</f>
        <v>176525687</v>
      </c>
      <c r="H21" s="62"/>
    </row>
    <row r="22" spans="1:8" s="3" customFormat="1" ht="90" customHeight="1">
      <c r="B22" s="27" t="s">
        <v>103</v>
      </c>
      <c r="C22" s="9">
        <v>1</v>
      </c>
      <c r="D22" s="7">
        <v>290627354</v>
      </c>
      <c r="E22" s="7"/>
      <c r="F22" s="6">
        <v>130000000</v>
      </c>
      <c r="G22" s="60">
        <v>160627354</v>
      </c>
      <c r="H22" s="62"/>
    </row>
    <row r="23" spans="1:8" s="3" customFormat="1" ht="15" customHeight="1">
      <c r="B23" s="27" t="s">
        <v>44</v>
      </c>
      <c r="C23" s="9">
        <v>3</v>
      </c>
      <c r="D23" s="7">
        <v>25080000</v>
      </c>
      <c r="E23" s="7"/>
      <c r="F23" s="6">
        <v>0</v>
      </c>
      <c r="G23" s="60">
        <f t="shared" ref="G23:G33" si="1">C23*D23</f>
        <v>75240000</v>
      </c>
    </row>
    <row r="24" spans="1:8" s="3" customFormat="1" ht="15" customHeight="1">
      <c r="B24" s="27" t="s">
        <v>45</v>
      </c>
      <c r="C24" s="9">
        <v>3</v>
      </c>
      <c r="D24" s="7">
        <v>21565000</v>
      </c>
      <c r="E24" s="7"/>
      <c r="F24" s="6">
        <v>0</v>
      </c>
      <c r="G24" s="60">
        <f t="shared" si="1"/>
        <v>64695000</v>
      </c>
    </row>
    <row r="25" spans="1:8" s="3" customFormat="1" ht="15" customHeight="1">
      <c r="B25" s="27" t="s">
        <v>46</v>
      </c>
      <c r="C25" s="9">
        <v>1</v>
      </c>
      <c r="D25" s="7">
        <v>34105000</v>
      </c>
      <c r="E25" s="7"/>
      <c r="F25" s="6">
        <v>0</v>
      </c>
      <c r="G25" s="60">
        <f t="shared" si="1"/>
        <v>34105000</v>
      </c>
    </row>
    <row r="26" spans="1:8" s="3" customFormat="1" ht="15" customHeight="1">
      <c r="B26" s="27" t="s">
        <v>47</v>
      </c>
      <c r="C26" s="9">
        <v>1</v>
      </c>
      <c r="D26" s="7">
        <v>34105000</v>
      </c>
      <c r="E26" s="7"/>
      <c r="F26" s="6">
        <v>0</v>
      </c>
      <c r="G26" s="60">
        <f t="shared" si="1"/>
        <v>34105000</v>
      </c>
    </row>
    <row r="27" spans="1:8" s="3" customFormat="1" ht="15" customHeight="1">
      <c r="B27" s="27" t="s">
        <v>48</v>
      </c>
      <c r="C27" s="9">
        <v>1</v>
      </c>
      <c r="D27" s="7">
        <v>38760000</v>
      </c>
      <c r="E27" s="7"/>
      <c r="F27" s="6">
        <v>0</v>
      </c>
      <c r="G27" s="60">
        <f t="shared" si="1"/>
        <v>38760000</v>
      </c>
    </row>
    <row r="28" spans="1:8" s="3" customFormat="1" ht="15" customHeight="1">
      <c r="B28" s="27" t="s">
        <v>49</v>
      </c>
      <c r="C28" s="9">
        <v>3</v>
      </c>
      <c r="D28" s="7">
        <v>31825000</v>
      </c>
      <c r="E28" s="7"/>
      <c r="F28" s="6">
        <v>0</v>
      </c>
      <c r="G28" s="60">
        <f t="shared" si="1"/>
        <v>95475000</v>
      </c>
    </row>
    <row r="29" spans="1:8" s="3" customFormat="1" ht="15" customHeight="1">
      <c r="B29" s="27" t="s">
        <v>50</v>
      </c>
      <c r="C29" s="9">
        <v>2</v>
      </c>
      <c r="D29" s="7">
        <v>17385000</v>
      </c>
      <c r="E29" s="7"/>
      <c r="F29" s="6">
        <v>0</v>
      </c>
      <c r="G29" s="60">
        <f t="shared" si="1"/>
        <v>34770000</v>
      </c>
    </row>
    <row r="30" spans="1:8" s="3" customFormat="1" ht="15" customHeight="1">
      <c r="B30" s="27" t="s">
        <v>51</v>
      </c>
      <c r="C30" s="9">
        <v>2</v>
      </c>
      <c r="D30" s="7">
        <v>15865000</v>
      </c>
      <c r="E30" s="7"/>
      <c r="F30" s="6">
        <v>0</v>
      </c>
      <c r="G30" s="60">
        <f t="shared" si="1"/>
        <v>31730000</v>
      </c>
    </row>
    <row r="31" spans="1:8" s="3" customFormat="1" ht="15" customHeight="1">
      <c r="B31" s="27" t="s">
        <v>52</v>
      </c>
      <c r="C31" s="9">
        <v>2</v>
      </c>
      <c r="D31" s="7">
        <v>17337500</v>
      </c>
      <c r="E31" s="7"/>
      <c r="F31" s="6">
        <v>0</v>
      </c>
      <c r="G31" s="60">
        <f t="shared" si="1"/>
        <v>34675000</v>
      </c>
    </row>
    <row r="32" spans="1:8" s="3" customFormat="1" ht="87.75" customHeight="1">
      <c r="A32" s="14"/>
      <c r="B32" s="27" t="s">
        <v>79</v>
      </c>
      <c r="C32" s="9">
        <v>1</v>
      </c>
      <c r="D32" s="7">
        <v>133267409</v>
      </c>
      <c r="E32" s="7"/>
      <c r="F32" s="6">
        <v>0</v>
      </c>
      <c r="G32" s="60">
        <f t="shared" si="1"/>
        <v>133267409</v>
      </c>
    </row>
    <row r="33" spans="1:8" s="3" customFormat="1" ht="50.25" customHeight="1">
      <c r="A33" s="14"/>
      <c r="B33" s="27" t="s">
        <v>57</v>
      </c>
      <c r="C33" s="5">
        <v>4</v>
      </c>
      <c r="D33" s="6">
        <v>11400000</v>
      </c>
      <c r="E33" s="7"/>
      <c r="F33" s="6">
        <v>0</v>
      </c>
      <c r="G33" s="60">
        <f t="shared" si="1"/>
        <v>45600000</v>
      </c>
    </row>
    <row r="34" spans="1:8" s="3" customFormat="1" ht="50.25" customHeight="1">
      <c r="A34" s="14"/>
      <c r="B34" s="27" t="s">
        <v>107</v>
      </c>
      <c r="C34" s="5">
        <v>2</v>
      </c>
      <c r="D34" s="6">
        <v>14250000</v>
      </c>
      <c r="E34" s="7"/>
      <c r="F34" s="6">
        <f>C34*D34</f>
        <v>28500000</v>
      </c>
      <c r="G34" s="60"/>
    </row>
    <row r="35" spans="1:8" s="4" customFormat="1" ht="27" customHeight="1">
      <c r="A35" s="3" t="s">
        <v>18</v>
      </c>
      <c r="B35" s="27" t="s">
        <v>68</v>
      </c>
      <c r="C35" s="5">
        <v>4</v>
      </c>
      <c r="D35" s="6">
        <v>2850000</v>
      </c>
      <c r="E35" s="7" t="s">
        <v>7</v>
      </c>
      <c r="F35" s="6">
        <f>C35*D35</f>
        <v>11400000</v>
      </c>
      <c r="G35" s="55">
        <v>0</v>
      </c>
    </row>
    <row r="36" spans="1:8" s="4" customFormat="1" ht="26.25" customHeight="1">
      <c r="A36" s="3"/>
      <c r="B36" s="27" t="s">
        <v>69</v>
      </c>
      <c r="C36" s="5">
        <v>2</v>
      </c>
      <c r="D36" s="6">
        <v>2850000</v>
      </c>
      <c r="E36" s="7"/>
      <c r="F36" s="6">
        <f>C36*D36</f>
        <v>5700000</v>
      </c>
      <c r="G36" s="55">
        <v>0</v>
      </c>
    </row>
    <row r="37" spans="1:8" s="4" customFormat="1" ht="26.25" customHeight="1">
      <c r="A37" s="3"/>
      <c r="B37" s="27" t="s">
        <v>43</v>
      </c>
      <c r="C37" s="5">
        <v>2</v>
      </c>
      <c r="D37" s="6">
        <v>5035000</v>
      </c>
      <c r="E37" s="7" t="s">
        <v>20</v>
      </c>
      <c r="F37" s="6">
        <v>0</v>
      </c>
      <c r="G37" s="59">
        <f>C37*D37</f>
        <v>10070000</v>
      </c>
    </row>
    <row r="38" spans="1:8" s="4" customFormat="1" ht="26">
      <c r="A38" s="3"/>
      <c r="B38" s="27" t="s">
        <v>41</v>
      </c>
      <c r="C38" s="5">
        <v>6</v>
      </c>
      <c r="D38" s="6">
        <v>3720770</v>
      </c>
      <c r="E38" s="7" t="s">
        <v>7</v>
      </c>
      <c r="F38" s="6">
        <f>D38*C38</f>
        <v>22324620</v>
      </c>
      <c r="G38" s="55">
        <v>0</v>
      </c>
    </row>
    <row r="39" spans="1:8" s="4" customFormat="1" ht="30" customHeight="1">
      <c r="A39" s="3"/>
      <c r="B39" s="27" t="s">
        <v>90</v>
      </c>
      <c r="C39" s="5">
        <v>1</v>
      </c>
      <c r="D39" s="6">
        <v>3325000</v>
      </c>
      <c r="E39" s="7"/>
      <c r="F39" s="6">
        <f t="shared" ref="F39:F50" si="2">D39*C39</f>
        <v>3325000</v>
      </c>
      <c r="G39" s="55"/>
    </row>
    <row r="40" spans="1:8" s="4" customFormat="1" ht="58.5" customHeight="1">
      <c r="A40" s="3"/>
      <c r="B40" s="26" t="s">
        <v>89</v>
      </c>
      <c r="C40" s="21">
        <v>1</v>
      </c>
      <c r="D40" s="25">
        <v>5700000</v>
      </c>
      <c r="E40" s="22"/>
      <c r="F40" s="25">
        <f t="shared" si="2"/>
        <v>5700000</v>
      </c>
      <c r="G40" s="57">
        <v>0</v>
      </c>
    </row>
    <row r="41" spans="1:8" s="4" customFormat="1" ht="39" customHeight="1">
      <c r="A41" s="3"/>
      <c r="B41" s="27" t="s">
        <v>85</v>
      </c>
      <c r="C41" s="5">
        <v>1</v>
      </c>
      <c r="D41" s="6">
        <v>36575000</v>
      </c>
      <c r="E41" s="7"/>
      <c r="F41" s="6">
        <v>0</v>
      </c>
      <c r="G41" s="60">
        <f>C41*D41</f>
        <v>36575000</v>
      </c>
    </row>
    <row r="42" spans="1:8" s="23" customFormat="1" ht="20.5" customHeight="1">
      <c r="A42" s="20"/>
      <c r="B42" s="26" t="s">
        <v>15</v>
      </c>
      <c r="C42" s="21">
        <v>1300</v>
      </c>
      <c r="D42" s="22">
        <v>11474.1</v>
      </c>
      <c r="E42" s="22" t="s">
        <v>5</v>
      </c>
      <c r="F42" s="25">
        <f>D42*C42</f>
        <v>14916330</v>
      </c>
      <c r="G42" s="57"/>
    </row>
    <row r="43" spans="1:8" s="4" customFormat="1" ht="44.15" customHeight="1">
      <c r="A43" s="3"/>
      <c r="B43" s="27" t="s">
        <v>84</v>
      </c>
      <c r="C43" s="5">
        <v>2000</v>
      </c>
      <c r="D43" s="7">
        <v>1081.0999999999999</v>
      </c>
      <c r="E43" s="7" t="s">
        <v>5</v>
      </c>
      <c r="F43" s="6">
        <f>D43*C43</f>
        <v>2162200</v>
      </c>
      <c r="G43" s="55"/>
    </row>
    <row r="44" spans="1:8" s="3" customFormat="1" ht="219" customHeight="1">
      <c r="A44" s="8"/>
      <c r="B44" s="27" t="s">
        <v>8</v>
      </c>
      <c r="C44" s="9">
        <v>1</v>
      </c>
      <c r="D44" s="7">
        <v>11548177</v>
      </c>
      <c r="E44" s="7" t="s">
        <v>7</v>
      </c>
      <c r="F44" s="6">
        <f t="shared" si="2"/>
        <v>11548177</v>
      </c>
      <c r="G44" s="56">
        <v>0</v>
      </c>
    </row>
    <row r="45" spans="1:8" s="4" customFormat="1">
      <c r="A45" s="3"/>
      <c r="B45" s="27" t="s">
        <v>16</v>
      </c>
      <c r="C45" s="5">
        <v>2</v>
      </c>
      <c r="D45" s="6">
        <v>4628400</v>
      </c>
      <c r="E45" s="7" t="s">
        <v>7</v>
      </c>
      <c r="F45" s="6">
        <f t="shared" si="2"/>
        <v>9256800</v>
      </c>
      <c r="G45" s="55">
        <v>0</v>
      </c>
      <c r="H45" s="3"/>
    </row>
    <row r="46" spans="1:8" s="4" customFormat="1">
      <c r="A46" s="3"/>
      <c r="B46" s="27" t="s">
        <v>31</v>
      </c>
      <c r="C46" s="5">
        <v>2</v>
      </c>
      <c r="D46" s="6">
        <v>1061822.5</v>
      </c>
      <c r="E46" s="7"/>
      <c r="F46" s="6">
        <f t="shared" si="2"/>
        <v>2123645</v>
      </c>
      <c r="G46" s="55">
        <v>0</v>
      </c>
      <c r="H46" s="3"/>
    </row>
    <row r="47" spans="1:8" s="4" customFormat="1">
      <c r="A47" s="3"/>
      <c r="B47" s="27" t="s">
        <v>32</v>
      </c>
      <c r="C47" s="5">
        <v>17</v>
      </c>
      <c r="D47" s="6">
        <v>2735525</v>
      </c>
      <c r="E47" s="7" t="s">
        <v>7</v>
      </c>
      <c r="F47" s="6">
        <f t="shared" si="2"/>
        <v>46503925</v>
      </c>
      <c r="G47" s="55">
        <v>0</v>
      </c>
    </row>
    <row r="48" spans="1:8" s="4" customFormat="1" ht="120.75" customHeight="1">
      <c r="A48" s="68"/>
      <c r="B48" s="27" t="s">
        <v>104</v>
      </c>
      <c r="C48" s="5">
        <v>1</v>
      </c>
      <c r="D48" s="6">
        <v>189145000</v>
      </c>
      <c r="E48" s="7" t="s">
        <v>7</v>
      </c>
      <c r="F48" s="6">
        <f t="shared" si="2"/>
        <v>189145000</v>
      </c>
      <c r="G48" s="72">
        <v>0</v>
      </c>
    </row>
    <row r="49" spans="1:7" s="4" customFormat="1" ht="35.15" customHeight="1">
      <c r="A49" s="3"/>
      <c r="B49" s="27" t="s">
        <v>94</v>
      </c>
      <c r="C49" s="5">
        <v>1</v>
      </c>
      <c r="D49" s="6">
        <v>25232000</v>
      </c>
      <c r="E49" s="7" t="s">
        <v>20</v>
      </c>
      <c r="F49" s="6">
        <f t="shared" si="2"/>
        <v>25232000</v>
      </c>
      <c r="G49" s="72">
        <v>0</v>
      </c>
    </row>
    <row r="50" spans="1:7" s="4" customFormat="1">
      <c r="A50" s="3"/>
      <c r="B50" s="27" t="s">
        <v>33</v>
      </c>
      <c r="C50" s="5">
        <v>1</v>
      </c>
      <c r="D50" s="6">
        <v>1425000</v>
      </c>
      <c r="E50" s="7" t="s">
        <v>5</v>
      </c>
      <c r="F50" s="6">
        <f t="shared" si="2"/>
        <v>1425000</v>
      </c>
      <c r="G50" s="55">
        <v>0</v>
      </c>
    </row>
    <row r="51" spans="1:7" s="20" customFormat="1" ht="29">
      <c r="B51" s="71" t="s">
        <v>87</v>
      </c>
      <c r="C51" s="53">
        <v>40000</v>
      </c>
      <c r="D51" s="25">
        <v>2828.15</v>
      </c>
      <c r="E51" s="22"/>
      <c r="F51" s="25">
        <f t="shared" ref="F51:F53" si="3">C51*D51</f>
        <v>113126000</v>
      </c>
      <c r="G51" s="58">
        <v>0</v>
      </c>
    </row>
    <row r="52" spans="1:7" s="20" customFormat="1">
      <c r="B52" s="26" t="s">
        <v>60</v>
      </c>
      <c r="C52" s="24">
        <v>17</v>
      </c>
      <c r="D52" s="25">
        <v>203490</v>
      </c>
      <c r="E52" s="22"/>
      <c r="F52" s="25">
        <f>C52*D52</f>
        <v>3459330</v>
      </c>
      <c r="G52" s="58">
        <v>0</v>
      </c>
    </row>
    <row r="53" spans="1:7" s="20" customFormat="1" ht="26">
      <c r="B53" s="26" t="s">
        <v>61</v>
      </c>
      <c r="C53" s="24">
        <v>3</v>
      </c>
      <c r="D53" s="25">
        <v>180880</v>
      </c>
      <c r="E53" s="22"/>
      <c r="F53" s="25">
        <f t="shared" si="3"/>
        <v>542640</v>
      </c>
      <c r="G53" s="58">
        <v>0</v>
      </c>
    </row>
    <row r="54" spans="1:7" s="20" customFormat="1" ht="12.65" customHeight="1">
      <c r="B54" s="31" t="s">
        <v>14</v>
      </c>
      <c r="C54" s="24"/>
      <c r="D54" s="25">
        <f>SUM(D15:D53)</f>
        <v>3236093312.8499999</v>
      </c>
      <c r="E54" s="22"/>
      <c r="F54" s="25">
        <f>SUM(F15:F53)</f>
        <v>1980394792</v>
      </c>
      <c r="G54" s="58"/>
    </row>
    <row r="55" spans="1:7" s="4" customFormat="1" ht="21.65" customHeight="1">
      <c r="A55" s="3"/>
      <c r="B55" s="39" t="s">
        <v>9</v>
      </c>
      <c r="C55" s="40"/>
      <c r="D55" s="41"/>
      <c r="E55" s="42"/>
      <c r="F55" s="40"/>
      <c r="G55" s="55"/>
    </row>
    <row r="56" spans="1:7" s="4" customFormat="1" ht="24.75" customHeight="1">
      <c r="A56" s="3"/>
      <c r="B56" s="43" t="s">
        <v>10</v>
      </c>
      <c r="C56" s="44" t="s">
        <v>1</v>
      </c>
      <c r="D56" s="45" t="s">
        <v>2</v>
      </c>
      <c r="E56" s="45" t="s">
        <v>3</v>
      </c>
      <c r="F56" s="45" t="s">
        <v>4</v>
      </c>
      <c r="G56" s="55"/>
    </row>
    <row r="57" spans="1:7" s="4" customFormat="1" ht="33" customHeight="1">
      <c r="A57" s="3"/>
      <c r="B57" s="27" t="s">
        <v>96</v>
      </c>
      <c r="C57" s="5">
        <v>5</v>
      </c>
      <c r="D57" s="6">
        <v>4302998.4000000004</v>
      </c>
      <c r="E57" s="7" t="s">
        <v>7</v>
      </c>
      <c r="F57" s="6">
        <f t="shared" ref="F57:F62" si="4">D57*C57</f>
        <v>21514992</v>
      </c>
      <c r="G57" s="55"/>
    </row>
    <row r="58" spans="1:7" s="4" customFormat="1" ht="27.65" customHeight="1">
      <c r="A58" s="3"/>
      <c r="B58" s="27" t="s">
        <v>42</v>
      </c>
      <c r="C58" s="5">
        <v>2000</v>
      </c>
      <c r="D58" s="6">
        <v>14250</v>
      </c>
      <c r="E58" s="7" t="s">
        <v>7</v>
      </c>
      <c r="F58" s="6">
        <f>D58*1300</f>
        <v>18525000</v>
      </c>
      <c r="G58" s="59">
        <f>D58*700</f>
        <v>9975000</v>
      </c>
    </row>
    <row r="59" spans="1:7" s="4" customFormat="1">
      <c r="A59" s="3"/>
      <c r="B59" s="27" t="s">
        <v>97</v>
      </c>
      <c r="C59" s="5">
        <v>15</v>
      </c>
      <c r="D59" s="6">
        <v>15832.7</v>
      </c>
      <c r="E59" s="7" t="s">
        <v>7</v>
      </c>
      <c r="F59" s="6">
        <f>D59*C59</f>
        <v>237490.5</v>
      </c>
      <c r="G59" s="72">
        <v>0</v>
      </c>
    </row>
    <row r="60" spans="1:7" s="4" customFormat="1">
      <c r="A60" s="3"/>
      <c r="B60" s="27" t="s">
        <v>11</v>
      </c>
      <c r="C60" s="5">
        <v>1</v>
      </c>
      <c r="D60" s="6">
        <v>28500000</v>
      </c>
      <c r="E60" s="7" t="s">
        <v>7</v>
      </c>
      <c r="F60" s="6">
        <f t="shared" si="4"/>
        <v>28500000</v>
      </c>
      <c r="G60" s="55">
        <v>0</v>
      </c>
    </row>
    <row r="61" spans="1:7" s="4" customFormat="1">
      <c r="A61" s="3"/>
      <c r="B61" s="27" t="s">
        <v>17</v>
      </c>
      <c r="C61" s="5">
        <v>1</v>
      </c>
      <c r="D61" s="6">
        <v>35625000</v>
      </c>
      <c r="E61" s="7" t="s">
        <v>7</v>
      </c>
      <c r="F61" s="6">
        <f t="shared" si="4"/>
        <v>35625000</v>
      </c>
      <c r="G61" s="55">
        <v>0</v>
      </c>
    </row>
    <row r="62" spans="1:7" s="3" customFormat="1" ht="30" customHeight="1">
      <c r="B62" s="49" t="s">
        <v>95</v>
      </c>
      <c r="C62" s="50">
        <v>3</v>
      </c>
      <c r="D62" s="51">
        <v>4750000</v>
      </c>
      <c r="E62" s="47"/>
      <c r="F62" s="6">
        <f t="shared" si="4"/>
        <v>14250000</v>
      </c>
      <c r="G62" s="56">
        <v>0</v>
      </c>
    </row>
    <row r="63" spans="1:7" s="3" customFormat="1" ht="24" customHeight="1">
      <c r="B63" s="49" t="s">
        <v>40</v>
      </c>
      <c r="C63" s="50">
        <v>1</v>
      </c>
      <c r="D63" s="51">
        <v>4067900</v>
      </c>
      <c r="E63" s="47"/>
      <c r="F63" s="6">
        <f t="shared" ref="F63:F79" si="5">D63*C63</f>
        <v>4067900</v>
      </c>
      <c r="G63" s="56">
        <v>0</v>
      </c>
    </row>
    <row r="64" spans="1:7" s="3" customFormat="1" ht="26.25" customHeight="1">
      <c r="B64" s="49" t="s">
        <v>34</v>
      </c>
      <c r="C64" s="50">
        <v>1</v>
      </c>
      <c r="D64" s="51">
        <v>23750000</v>
      </c>
      <c r="E64" s="52" t="s">
        <v>20</v>
      </c>
      <c r="F64" s="6">
        <f t="shared" si="5"/>
        <v>23750000</v>
      </c>
      <c r="G64" s="56">
        <v>0</v>
      </c>
    </row>
    <row r="65" spans="2:7" s="3" customFormat="1" ht="26.25" customHeight="1">
      <c r="B65" s="49" t="s">
        <v>35</v>
      </c>
      <c r="C65" s="50">
        <v>1</v>
      </c>
      <c r="D65" s="51">
        <v>14250000</v>
      </c>
      <c r="E65" s="52" t="s">
        <v>20</v>
      </c>
      <c r="F65" s="6">
        <f t="shared" si="5"/>
        <v>14250000</v>
      </c>
      <c r="G65" s="56">
        <v>0</v>
      </c>
    </row>
    <row r="66" spans="2:7" s="3" customFormat="1" ht="25.5" customHeight="1">
      <c r="B66" s="49" t="s">
        <v>36</v>
      </c>
      <c r="C66" s="50">
        <v>1</v>
      </c>
      <c r="D66" s="51">
        <v>23750000</v>
      </c>
      <c r="E66" s="52" t="s">
        <v>20</v>
      </c>
      <c r="F66" s="6">
        <f t="shared" si="5"/>
        <v>23750000</v>
      </c>
      <c r="G66" s="56">
        <v>0</v>
      </c>
    </row>
    <row r="67" spans="2:7" s="3" customFormat="1" ht="33.75" customHeight="1">
      <c r="B67" s="49" t="s">
        <v>37</v>
      </c>
      <c r="C67" s="50">
        <v>1</v>
      </c>
      <c r="D67" s="51">
        <v>14250000</v>
      </c>
      <c r="E67" s="52" t="s">
        <v>20</v>
      </c>
      <c r="F67" s="6">
        <f t="shared" si="5"/>
        <v>14250000</v>
      </c>
      <c r="G67" s="56">
        <v>0</v>
      </c>
    </row>
    <row r="68" spans="2:7" s="3" customFormat="1" ht="24.75" customHeight="1">
      <c r="B68" s="49" t="s">
        <v>38</v>
      </c>
      <c r="C68" s="50">
        <v>1</v>
      </c>
      <c r="D68" s="51">
        <v>7916635</v>
      </c>
      <c r="E68" s="52" t="s">
        <v>5</v>
      </c>
      <c r="F68" s="6">
        <f t="shared" si="5"/>
        <v>7916635</v>
      </c>
      <c r="G68" s="56">
        <v>0</v>
      </c>
    </row>
    <row r="69" spans="2:7" s="3" customFormat="1" ht="15.75" customHeight="1">
      <c r="B69" s="49" t="s">
        <v>26</v>
      </c>
      <c r="C69" s="50">
        <v>1</v>
      </c>
      <c r="D69" s="51">
        <v>20372750</v>
      </c>
      <c r="E69" s="52"/>
      <c r="F69" s="6">
        <f t="shared" si="5"/>
        <v>20372750</v>
      </c>
      <c r="G69" s="56">
        <v>0</v>
      </c>
    </row>
    <row r="70" spans="2:7" s="3" customFormat="1" ht="15.75" customHeight="1">
      <c r="B70" s="49" t="s">
        <v>27</v>
      </c>
      <c r="C70" s="50">
        <v>1</v>
      </c>
      <c r="D70" s="51">
        <v>17385000</v>
      </c>
      <c r="E70" s="52"/>
      <c r="F70" s="6">
        <f t="shared" si="5"/>
        <v>17385000</v>
      </c>
      <c r="G70" s="56">
        <v>0</v>
      </c>
    </row>
    <row r="71" spans="2:7" s="3" customFormat="1" ht="15.75" customHeight="1">
      <c r="B71" s="49" t="s">
        <v>28</v>
      </c>
      <c r="C71" s="50">
        <v>1</v>
      </c>
      <c r="D71" s="51">
        <v>3718300</v>
      </c>
      <c r="E71" s="52"/>
      <c r="F71" s="6">
        <f t="shared" si="5"/>
        <v>3718300</v>
      </c>
      <c r="G71" s="56">
        <v>0</v>
      </c>
    </row>
    <row r="72" spans="2:7" s="3" customFormat="1" ht="38.5" customHeight="1">
      <c r="B72" s="49" t="s">
        <v>24</v>
      </c>
      <c r="C72" s="50">
        <v>33</v>
      </c>
      <c r="D72" s="51">
        <v>313500</v>
      </c>
      <c r="E72" s="52" t="s">
        <v>20</v>
      </c>
      <c r="F72" s="6">
        <f t="shared" si="5"/>
        <v>10345500</v>
      </c>
      <c r="G72" s="56">
        <v>0</v>
      </c>
    </row>
    <row r="73" spans="2:7" s="3" customFormat="1" ht="39">
      <c r="B73" s="49" t="s">
        <v>92</v>
      </c>
      <c r="C73" s="50">
        <v>1</v>
      </c>
      <c r="D73" s="51">
        <v>17100000</v>
      </c>
      <c r="E73" s="52"/>
      <c r="F73" s="6">
        <f t="shared" si="5"/>
        <v>17100000</v>
      </c>
      <c r="G73" s="56">
        <v>0</v>
      </c>
    </row>
    <row r="74" spans="2:7" s="3" customFormat="1" ht="49.5" customHeight="1">
      <c r="B74" s="49" t="s">
        <v>39</v>
      </c>
      <c r="C74" s="50">
        <v>1</v>
      </c>
      <c r="D74" s="51">
        <v>7110655</v>
      </c>
      <c r="E74" s="52"/>
      <c r="F74" s="6">
        <f t="shared" si="5"/>
        <v>7110655</v>
      </c>
      <c r="G74" s="56">
        <v>0</v>
      </c>
    </row>
    <row r="75" spans="2:7" s="3" customFormat="1" ht="13.5" customHeight="1">
      <c r="B75" s="49" t="s">
        <v>99</v>
      </c>
      <c r="C75" s="50">
        <v>1</v>
      </c>
      <c r="D75" s="51">
        <v>561976</v>
      </c>
      <c r="E75" s="52"/>
      <c r="F75" s="6">
        <f t="shared" si="5"/>
        <v>561976</v>
      </c>
      <c r="G75" s="56">
        <v>0</v>
      </c>
    </row>
    <row r="76" spans="2:7" s="3" customFormat="1" ht="45.75" customHeight="1">
      <c r="B76" s="49" t="s">
        <v>29</v>
      </c>
      <c r="C76" s="50">
        <v>1</v>
      </c>
      <c r="D76" s="51">
        <v>13300000</v>
      </c>
      <c r="E76" s="52"/>
      <c r="F76" s="6">
        <f t="shared" si="5"/>
        <v>13300000</v>
      </c>
      <c r="G76" s="56">
        <v>0</v>
      </c>
    </row>
    <row r="77" spans="2:7" s="3" customFormat="1" ht="31" customHeight="1">
      <c r="B77" s="49" t="s">
        <v>58</v>
      </c>
      <c r="C77" s="50">
        <v>10</v>
      </c>
      <c r="D77" s="51">
        <v>203300</v>
      </c>
      <c r="E77" s="52"/>
      <c r="F77" s="6">
        <f t="shared" si="5"/>
        <v>2033000</v>
      </c>
      <c r="G77" s="56">
        <v>0</v>
      </c>
    </row>
    <row r="78" spans="2:7" s="3" customFormat="1" ht="35.15" customHeight="1">
      <c r="B78" s="49" t="s">
        <v>59</v>
      </c>
      <c r="C78" s="50">
        <v>68</v>
      </c>
      <c r="D78" s="51">
        <v>142500</v>
      </c>
      <c r="E78" s="52"/>
      <c r="F78" s="6">
        <f t="shared" si="5"/>
        <v>9690000</v>
      </c>
      <c r="G78" s="56">
        <v>0</v>
      </c>
    </row>
    <row r="79" spans="2:7" s="3" customFormat="1" ht="35.15" customHeight="1">
      <c r="B79" s="49" t="s">
        <v>105</v>
      </c>
      <c r="C79" s="50">
        <v>43</v>
      </c>
      <c r="D79" s="51">
        <v>142500</v>
      </c>
      <c r="E79" s="52"/>
      <c r="F79" s="6">
        <f t="shared" si="5"/>
        <v>6127500</v>
      </c>
      <c r="G79" s="56"/>
    </row>
    <row r="80" spans="2:7" s="3" customFormat="1" ht="27.75" customHeight="1">
      <c r="B80" s="49" t="s">
        <v>53</v>
      </c>
      <c r="C80" s="50">
        <v>1</v>
      </c>
      <c r="D80" s="51">
        <v>13205000</v>
      </c>
      <c r="E80" s="52"/>
      <c r="F80" s="6">
        <v>0</v>
      </c>
      <c r="G80" s="61">
        <f>C80*D80</f>
        <v>13205000</v>
      </c>
    </row>
    <row r="81" spans="2:7" s="3" customFormat="1" ht="26.25" customHeight="1">
      <c r="B81" s="49" t="s">
        <v>54</v>
      </c>
      <c r="C81" s="50">
        <v>1</v>
      </c>
      <c r="D81" s="51">
        <v>7600000</v>
      </c>
      <c r="E81" s="52"/>
      <c r="F81" s="6">
        <v>0</v>
      </c>
      <c r="G81" s="61">
        <f t="shared" ref="G81:G91" si="6">C81*D81</f>
        <v>7600000</v>
      </c>
    </row>
    <row r="82" spans="2:7" s="3" customFormat="1" ht="33.75" customHeight="1">
      <c r="B82" s="49" t="s">
        <v>55</v>
      </c>
      <c r="C82" s="50">
        <v>2</v>
      </c>
      <c r="D82" s="51">
        <v>3325000</v>
      </c>
      <c r="E82" s="52"/>
      <c r="F82" s="6">
        <v>0</v>
      </c>
      <c r="G82" s="61">
        <f t="shared" si="6"/>
        <v>6650000</v>
      </c>
    </row>
    <row r="83" spans="2:7" s="3" customFormat="1" ht="16.5" customHeight="1">
      <c r="B83" s="49" t="s">
        <v>19</v>
      </c>
      <c r="C83" s="50">
        <v>400</v>
      </c>
      <c r="D83" s="51">
        <v>15200</v>
      </c>
      <c r="E83" s="52"/>
      <c r="F83" s="6">
        <v>0</v>
      </c>
      <c r="G83" s="61">
        <f t="shared" si="6"/>
        <v>6080000</v>
      </c>
    </row>
    <row r="84" spans="2:7" s="3" customFormat="1" ht="81" customHeight="1">
      <c r="B84" s="49" t="s">
        <v>91</v>
      </c>
      <c r="C84" s="50">
        <v>1</v>
      </c>
      <c r="D84" s="51">
        <v>19950000</v>
      </c>
      <c r="E84" s="52"/>
      <c r="F84" s="6">
        <v>0</v>
      </c>
      <c r="G84" s="61">
        <f t="shared" si="6"/>
        <v>19950000</v>
      </c>
    </row>
    <row r="85" spans="2:7" s="3" customFormat="1" ht="39">
      <c r="B85" s="70" t="s">
        <v>98</v>
      </c>
      <c r="C85" s="50">
        <v>1</v>
      </c>
      <c r="D85" s="51">
        <v>7790000</v>
      </c>
      <c r="E85" s="52"/>
      <c r="F85" s="6">
        <v>0</v>
      </c>
      <c r="G85" s="61">
        <f t="shared" si="6"/>
        <v>7790000</v>
      </c>
    </row>
    <row r="86" spans="2:7" s="3" customFormat="1" ht="16.5" customHeight="1">
      <c r="B86" s="49" t="s">
        <v>22</v>
      </c>
      <c r="C86" s="50">
        <v>1</v>
      </c>
      <c r="D86" s="51">
        <v>53200000</v>
      </c>
      <c r="E86" s="52"/>
      <c r="F86" s="6">
        <v>0</v>
      </c>
      <c r="G86" s="61">
        <f t="shared" si="6"/>
        <v>53200000</v>
      </c>
    </row>
    <row r="87" spans="2:7" s="3" customFormat="1" ht="31.5" customHeight="1">
      <c r="B87" s="49" t="s">
        <v>21</v>
      </c>
      <c r="C87" s="50">
        <v>1</v>
      </c>
      <c r="D87" s="51">
        <v>1995000</v>
      </c>
      <c r="E87" s="52"/>
      <c r="F87" s="6">
        <v>0</v>
      </c>
      <c r="G87" s="61">
        <f t="shared" si="6"/>
        <v>1995000</v>
      </c>
    </row>
    <row r="88" spans="2:7" s="3" customFormat="1" ht="24" customHeight="1">
      <c r="B88" s="49" t="s">
        <v>56</v>
      </c>
      <c r="C88" s="50">
        <v>500</v>
      </c>
      <c r="D88" s="51">
        <v>51300</v>
      </c>
      <c r="E88" s="52"/>
      <c r="F88" s="6">
        <v>0</v>
      </c>
      <c r="G88" s="61">
        <f t="shared" si="6"/>
        <v>25650000</v>
      </c>
    </row>
    <row r="89" spans="2:7" s="3" customFormat="1" ht="64" customHeight="1">
      <c r="B89" s="49" t="s">
        <v>86</v>
      </c>
      <c r="C89" s="50">
        <v>1</v>
      </c>
      <c r="D89" s="51">
        <v>23750000</v>
      </c>
      <c r="E89" s="52"/>
      <c r="F89" s="6">
        <v>0</v>
      </c>
      <c r="G89" s="61">
        <f t="shared" si="6"/>
        <v>23750000</v>
      </c>
    </row>
    <row r="90" spans="2:7" s="3" customFormat="1" ht="28" customHeight="1">
      <c r="B90" s="49" t="s">
        <v>23</v>
      </c>
      <c r="C90" s="50">
        <v>2</v>
      </c>
      <c r="D90" s="51">
        <v>3230000</v>
      </c>
      <c r="E90" s="52"/>
      <c r="F90" s="6">
        <v>0</v>
      </c>
      <c r="G90" s="61">
        <f t="shared" si="6"/>
        <v>6460000</v>
      </c>
    </row>
    <row r="91" spans="2:7" s="3" customFormat="1" ht="30.75" customHeight="1">
      <c r="B91" s="49" t="s">
        <v>88</v>
      </c>
      <c r="C91" s="50">
        <v>10</v>
      </c>
      <c r="D91" s="51">
        <v>285000</v>
      </c>
      <c r="E91" s="52"/>
      <c r="F91" s="6"/>
      <c r="G91" s="69">
        <f t="shared" si="6"/>
        <v>2850000</v>
      </c>
    </row>
    <row r="92" spans="2:7" s="3" customFormat="1" ht="30.75" customHeight="1">
      <c r="B92" s="49" t="s">
        <v>106</v>
      </c>
      <c r="C92" s="50">
        <v>1</v>
      </c>
      <c r="D92" s="51">
        <v>2204000</v>
      </c>
      <c r="E92" s="52"/>
      <c r="F92" s="6">
        <f>C92*D92</f>
        <v>2204000</v>
      </c>
      <c r="G92" s="69"/>
    </row>
    <row r="93" spans="2:7" s="3" customFormat="1" ht="15.75" customHeight="1">
      <c r="B93" s="48" t="s">
        <v>25</v>
      </c>
      <c r="C93" s="50"/>
      <c r="D93" s="46">
        <f>SUM(D57:D92)</f>
        <v>378143597.10000002</v>
      </c>
      <c r="E93" s="47"/>
      <c r="F93" s="46">
        <f>SUM(F57:F92)</f>
        <v>316585698.5</v>
      </c>
      <c r="G93" s="56"/>
    </row>
    <row r="94" spans="2:7" s="3" customFormat="1" ht="15.75" customHeight="1">
      <c r="B94" s="79" t="s">
        <v>12</v>
      </c>
      <c r="C94" s="39"/>
      <c r="D94" s="47"/>
      <c r="E94" s="47"/>
      <c r="F94" s="46">
        <f>+F54+F13+F93</f>
        <v>4089974884.5</v>
      </c>
      <c r="G94" s="80">
        <f>SUM(G3:G93)</f>
        <v>1915135240</v>
      </c>
    </row>
    <row r="95" spans="2:7" s="3" customFormat="1" ht="15.75" customHeight="1">
      <c r="B95" s="28"/>
      <c r="C95" s="28"/>
      <c r="D95" s="29"/>
      <c r="E95" s="29"/>
      <c r="F95" s="73" t="e">
        <f>#REF!-F94</f>
        <v>#REF!</v>
      </c>
      <c r="G95" s="73" t="e">
        <f>#REF!-G94</f>
        <v>#REF!</v>
      </c>
    </row>
    <row r="96" spans="2:7" s="3" customFormat="1" ht="25" customHeight="1">
      <c r="B96" s="28"/>
      <c r="C96" s="28"/>
      <c r="D96" s="29" t="s">
        <v>75</v>
      </c>
      <c r="E96" s="29"/>
      <c r="F96" s="30" t="s">
        <v>76</v>
      </c>
      <c r="G96" s="30"/>
    </row>
    <row r="97" spans="1:7" s="4" customFormat="1">
      <c r="A97" s="3"/>
      <c r="B97" s="63" t="s">
        <v>74</v>
      </c>
      <c r="C97" s="64">
        <f>D97+F97</f>
        <v>6005110124.5</v>
      </c>
      <c r="D97" s="65">
        <f>F94</f>
        <v>4089974884.5</v>
      </c>
      <c r="E97" s="66"/>
      <c r="F97" s="59">
        <f>G94</f>
        <v>1915135240</v>
      </c>
      <c r="G97" s="13"/>
    </row>
    <row r="98" spans="1:7" s="4" customFormat="1">
      <c r="A98" s="3"/>
      <c r="E98" s="12"/>
      <c r="F98" s="13"/>
    </row>
    <row r="99" spans="1:7" s="4" customFormat="1">
      <c r="A99" s="3"/>
      <c r="B99" s="14"/>
      <c r="C99" s="10"/>
      <c r="D99" s="11"/>
      <c r="E99" s="15"/>
      <c r="F99" s="13"/>
      <c r="G99" s="13"/>
    </row>
    <row r="100" spans="1:7" s="4" customFormat="1">
      <c r="A100" s="3"/>
      <c r="B100" s="14"/>
      <c r="C100" s="10"/>
      <c r="D100" s="11"/>
      <c r="E100" s="15"/>
      <c r="F100" s="13"/>
    </row>
    <row r="101" spans="1:7" s="4" customFormat="1">
      <c r="A101" s="3"/>
      <c r="B101" s="14"/>
      <c r="C101" s="12"/>
      <c r="D101" s="11"/>
      <c r="E101" s="12"/>
    </row>
    <row r="102" spans="1:7" s="4" customFormat="1">
      <c r="A102" s="3"/>
      <c r="B102" s="14"/>
      <c r="C102" s="12"/>
      <c r="D102" s="11"/>
      <c r="E102" s="12"/>
    </row>
    <row r="103" spans="1:7" s="4" customFormat="1">
      <c r="A103" s="3"/>
      <c r="B103" s="14"/>
      <c r="C103" s="12"/>
      <c r="D103" s="11"/>
      <c r="E103" s="12"/>
    </row>
    <row r="104" spans="1:7" s="4" customFormat="1">
      <c r="A104" s="3"/>
      <c r="B104" s="14"/>
      <c r="C104" s="12"/>
      <c r="D104" s="11"/>
      <c r="E104" s="12"/>
    </row>
    <row r="105" spans="1:7" s="4" customFormat="1">
      <c r="A105" s="3"/>
      <c r="B105" s="14" t="s">
        <v>100</v>
      </c>
      <c r="C105" s="12"/>
      <c r="D105" s="11"/>
      <c r="E105" s="12"/>
    </row>
    <row r="106" spans="1:7" s="4" customFormat="1">
      <c r="A106" s="3"/>
      <c r="B106" s="14" t="s">
        <v>101</v>
      </c>
      <c r="C106" s="12"/>
      <c r="D106" s="11"/>
      <c r="E106" s="12"/>
    </row>
    <row r="107" spans="1:7" s="4" customFormat="1">
      <c r="A107" s="3"/>
      <c r="B107" s="14"/>
      <c r="C107" s="12"/>
      <c r="D107" s="11"/>
      <c r="E107" s="12"/>
    </row>
    <row r="108" spans="1:7" s="4" customFormat="1">
      <c r="A108" s="3"/>
      <c r="B108" s="14"/>
      <c r="C108" s="12"/>
      <c r="D108" s="11"/>
      <c r="E108" s="12"/>
    </row>
    <row r="109" spans="1:7" s="4" customFormat="1">
      <c r="A109" s="3"/>
      <c r="B109" s="14"/>
      <c r="C109" s="12"/>
      <c r="D109" s="11"/>
      <c r="E109" s="12"/>
    </row>
    <row r="110" spans="1:7" s="4" customFormat="1">
      <c r="A110" s="3"/>
      <c r="B110" s="14"/>
      <c r="C110" s="12"/>
      <c r="D110" s="11"/>
      <c r="E110" s="12"/>
    </row>
    <row r="111" spans="1:7" s="4" customFormat="1">
      <c r="A111" s="3"/>
      <c r="B111" s="14"/>
      <c r="C111" s="12"/>
      <c r="D111" s="11"/>
      <c r="E111" s="12"/>
    </row>
    <row r="112" spans="1:7" s="4" customFormat="1">
      <c r="A112" s="3"/>
      <c r="B112" s="14"/>
      <c r="C112" s="12"/>
      <c r="D112" s="11"/>
      <c r="E112" s="12"/>
    </row>
    <row r="113" spans="1:5" s="4" customFormat="1">
      <c r="A113" s="3"/>
      <c r="B113" s="14"/>
      <c r="C113" s="12"/>
      <c r="D113" s="11"/>
      <c r="E113" s="12"/>
    </row>
    <row r="114" spans="1:5" s="4" customFormat="1">
      <c r="A114" s="3"/>
      <c r="B114" s="14"/>
      <c r="C114" s="12"/>
      <c r="D114" s="11"/>
      <c r="E114" s="12"/>
    </row>
    <row r="115" spans="1:5" s="4" customFormat="1">
      <c r="A115" s="3"/>
      <c r="B115" s="14"/>
      <c r="C115" s="12"/>
      <c r="D115" s="11"/>
      <c r="E115" s="12"/>
    </row>
    <row r="116" spans="1:5" s="4" customFormat="1">
      <c r="A116" s="3"/>
      <c r="B116" s="14"/>
      <c r="C116" s="12"/>
      <c r="D116" s="11"/>
      <c r="E116" s="12"/>
    </row>
    <row r="117" spans="1:5" s="4" customFormat="1">
      <c r="A117" s="3"/>
      <c r="B117" s="14"/>
      <c r="C117" s="12"/>
      <c r="D117" s="11"/>
      <c r="E117" s="12"/>
    </row>
    <row r="118" spans="1:5" s="4" customFormat="1">
      <c r="A118" s="3"/>
      <c r="B118" s="14"/>
      <c r="C118" s="12"/>
      <c r="D118" s="11"/>
      <c r="E118" s="12"/>
    </row>
    <row r="119" spans="1:5" s="4" customFormat="1">
      <c r="A119" s="3"/>
      <c r="B119" s="14"/>
      <c r="C119" s="12"/>
      <c r="D119" s="11"/>
      <c r="E119" s="12"/>
    </row>
    <row r="120" spans="1:5" s="4" customFormat="1">
      <c r="A120" s="3"/>
      <c r="B120" s="14"/>
      <c r="C120" s="12"/>
      <c r="D120" s="11"/>
      <c r="E120" s="12"/>
    </row>
    <row r="121" spans="1:5" s="4" customFormat="1">
      <c r="A121" s="3"/>
      <c r="B121" s="14"/>
      <c r="C121" s="12"/>
      <c r="D121" s="11"/>
      <c r="E121" s="12"/>
    </row>
    <row r="122" spans="1:5" s="4" customFormat="1">
      <c r="A122" s="3"/>
      <c r="B122" s="14"/>
      <c r="C122" s="12"/>
      <c r="D122" s="11"/>
      <c r="E122" s="12"/>
    </row>
    <row r="123" spans="1:5" s="4" customFormat="1">
      <c r="A123" s="3"/>
      <c r="B123" s="14"/>
      <c r="C123" s="12"/>
      <c r="D123" s="11"/>
      <c r="E123" s="12"/>
    </row>
    <row r="124" spans="1:5" s="4" customFormat="1">
      <c r="A124" s="3"/>
      <c r="B124" s="14"/>
      <c r="C124" s="12"/>
      <c r="D124" s="11"/>
      <c r="E124" s="12"/>
    </row>
    <row r="125" spans="1:5" s="4" customFormat="1">
      <c r="A125" s="3"/>
      <c r="B125" s="14"/>
      <c r="C125" s="12"/>
      <c r="D125" s="11"/>
      <c r="E125" s="12"/>
    </row>
    <row r="126" spans="1:5" s="4" customFormat="1">
      <c r="A126" s="3"/>
      <c r="B126" s="14"/>
      <c r="C126" s="12"/>
      <c r="D126" s="11"/>
      <c r="E126" s="12"/>
    </row>
    <row r="127" spans="1:5" s="4" customFormat="1">
      <c r="A127" s="3"/>
      <c r="B127" s="14"/>
      <c r="C127" s="12"/>
      <c r="D127" s="11"/>
      <c r="E127" s="12"/>
    </row>
    <row r="128" spans="1:5" s="4" customFormat="1">
      <c r="A128" s="3"/>
      <c r="B128" s="14"/>
      <c r="C128" s="12"/>
      <c r="D128" s="11"/>
      <c r="E128" s="12"/>
    </row>
    <row r="129" spans="1:5" s="4" customFormat="1">
      <c r="A129" s="3"/>
      <c r="B129" s="14"/>
      <c r="C129" s="12"/>
      <c r="D129" s="11"/>
      <c r="E129" s="12"/>
    </row>
    <row r="130" spans="1:5" s="4" customFormat="1">
      <c r="A130" s="3"/>
      <c r="B130" s="14"/>
      <c r="C130" s="12"/>
      <c r="D130" s="11"/>
      <c r="E130" s="12"/>
    </row>
    <row r="131" spans="1:5" s="4" customFormat="1">
      <c r="A131" s="3"/>
      <c r="B131" s="14"/>
      <c r="C131" s="12"/>
      <c r="D131" s="11"/>
      <c r="E131" s="12"/>
    </row>
    <row r="132" spans="1:5" s="4" customFormat="1">
      <c r="A132" s="3"/>
      <c r="B132" s="14"/>
      <c r="C132" s="12"/>
      <c r="D132" s="11"/>
      <c r="E132" s="12"/>
    </row>
    <row r="133" spans="1:5" s="4" customFormat="1">
      <c r="A133" s="3"/>
      <c r="B133" s="14"/>
      <c r="C133" s="12"/>
      <c r="D133" s="11"/>
      <c r="E133" s="12"/>
    </row>
    <row r="134" spans="1:5" s="4" customFormat="1">
      <c r="A134" s="3"/>
      <c r="B134" s="14"/>
      <c r="C134" s="12"/>
      <c r="D134" s="11"/>
      <c r="E134" s="12"/>
    </row>
    <row r="135" spans="1:5" s="4" customFormat="1">
      <c r="A135" s="3"/>
      <c r="B135" s="14"/>
      <c r="C135" s="12"/>
      <c r="D135" s="11"/>
      <c r="E135" s="12"/>
    </row>
    <row r="136" spans="1:5" s="4" customFormat="1">
      <c r="A136" s="3"/>
      <c r="B136" s="14"/>
      <c r="C136" s="12"/>
      <c r="D136" s="11"/>
      <c r="E136" s="12"/>
    </row>
    <row r="137" spans="1:5" s="4" customFormat="1">
      <c r="A137" s="3"/>
      <c r="B137" s="14"/>
      <c r="C137" s="12"/>
      <c r="D137" s="11"/>
      <c r="E137" s="12"/>
    </row>
    <row r="138" spans="1:5" s="4" customFormat="1">
      <c r="A138" s="3"/>
      <c r="B138" s="14"/>
      <c r="C138" s="12"/>
      <c r="D138" s="11"/>
      <c r="E138" s="12"/>
    </row>
    <row r="139" spans="1:5" s="4" customFormat="1">
      <c r="A139" s="3"/>
      <c r="B139" s="14"/>
      <c r="C139" s="12"/>
      <c r="D139" s="11"/>
      <c r="E139" s="12"/>
    </row>
    <row r="140" spans="1:5" s="4" customFormat="1">
      <c r="A140" s="3"/>
      <c r="B140" s="14"/>
      <c r="C140" s="10"/>
      <c r="D140" s="16"/>
      <c r="E140" s="10"/>
    </row>
    <row r="141" spans="1:5" s="4" customFormat="1">
      <c r="A141" s="3"/>
      <c r="B141" s="14"/>
      <c r="C141" s="10"/>
      <c r="D141" s="16"/>
      <c r="E141" s="10"/>
    </row>
    <row r="142" spans="1:5" s="4" customFormat="1">
      <c r="A142" s="3"/>
      <c r="B142" s="14"/>
      <c r="C142" s="10"/>
      <c r="D142" s="16"/>
      <c r="E142" s="10"/>
    </row>
    <row r="143" spans="1:5" s="4" customFormat="1">
      <c r="A143" s="3"/>
      <c r="B143" s="14"/>
      <c r="C143" s="10"/>
      <c r="D143" s="16"/>
      <c r="E143" s="10"/>
    </row>
    <row r="144" spans="1:5" s="4" customFormat="1">
      <c r="A144" s="3"/>
      <c r="B144" s="14"/>
      <c r="C144" s="10"/>
      <c r="D144" s="16"/>
      <c r="E144" s="10"/>
    </row>
    <row r="145" spans="1:5" s="4" customFormat="1">
      <c r="A145" s="3"/>
      <c r="B145" s="14"/>
      <c r="C145" s="10"/>
      <c r="D145" s="16"/>
      <c r="E145" s="10"/>
    </row>
    <row r="146" spans="1:5" s="4" customFormat="1">
      <c r="A146" s="3"/>
      <c r="B146" s="14"/>
      <c r="C146" s="10"/>
      <c r="D146" s="16"/>
      <c r="E146" s="10"/>
    </row>
    <row r="147" spans="1:5" s="4" customFormat="1">
      <c r="A147" s="3"/>
      <c r="B147" s="14"/>
      <c r="C147" s="10"/>
      <c r="D147" s="16"/>
      <c r="E147" s="10"/>
    </row>
    <row r="148" spans="1:5" s="4" customFormat="1">
      <c r="A148" s="3"/>
      <c r="B148" s="14"/>
      <c r="C148" s="10"/>
      <c r="D148" s="16"/>
      <c r="E148" s="10"/>
    </row>
    <row r="149" spans="1:5" s="4" customFormat="1">
      <c r="A149" s="3"/>
      <c r="B149" s="14"/>
      <c r="C149" s="10"/>
      <c r="D149" s="16"/>
      <c r="E149" s="10"/>
    </row>
    <row r="150" spans="1:5" s="4" customFormat="1">
      <c r="A150" s="3"/>
      <c r="B150" s="14"/>
      <c r="C150" s="10"/>
      <c r="D150" s="16"/>
      <c r="E150" s="10"/>
    </row>
    <row r="151" spans="1:5" s="4" customFormat="1">
      <c r="A151" s="3"/>
      <c r="B151" s="14"/>
      <c r="C151" s="10"/>
      <c r="D151" s="16"/>
      <c r="E151" s="10"/>
    </row>
    <row r="152" spans="1:5" s="4" customFormat="1">
      <c r="A152" s="3"/>
      <c r="B152" s="14"/>
      <c r="C152" s="10"/>
      <c r="D152" s="16"/>
      <c r="E152" s="10"/>
    </row>
    <row r="153" spans="1:5" s="4" customFormat="1">
      <c r="A153" s="3"/>
      <c r="B153" s="14"/>
      <c r="C153" s="10"/>
      <c r="D153" s="16"/>
      <c r="E153" s="10"/>
    </row>
    <row r="154" spans="1:5" s="4" customFormat="1">
      <c r="A154" s="3"/>
      <c r="B154" s="14"/>
      <c r="C154" s="10"/>
      <c r="D154" s="16"/>
      <c r="E154" s="10"/>
    </row>
    <row r="155" spans="1:5" s="4" customFormat="1">
      <c r="A155" s="3"/>
      <c r="B155" s="14"/>
      <c r="C155" s="10"/>
      <c r="D155" s="16"/>
      <c r="E155" s="10"/>
    </row>
    <row r="156" spans="1:5" s="4" customFormat="1">
      <c r="A156" s="3"/>
      <c r="B156" s="14"/>
      <c r="C156" s="10"/>
      <c r="D156" s="16"/>
      <c r="E156" s="10"/>
    </row>
    <row r="157" spans="1:5" s="4" customFormat="1">
      <c r="A157" s="3"/>
      <c r="B157" s="14"/>
      <c r="C157" s="10"/>
      <c r="D157" s="16"/>
      <c r="E157" s="10"/>
    </row>
    <row r="158" spans="1:5" s="4" customFormat="1">
      <c r="A158" s="3"/>
      <c r="B158" s="14"/>
      <c r="C158" s="10"/>
      <c r="D158" s="16"/>
      <c r="E158" s="10"/>
    </row>
    <row r="159" spans="1:5" s="4" customFormat="1">
      <c r="A159" s="3"/>
      <c r="B159" s="14"/>
      <c r="C159" s="10"/>
      <c r="D159" s="16"/>
      <c r="E159" s="10"/>
    </row>
    <row r="160" spans="1:5" s="4" customFormat="1">
      <c r="A160" s="3"/>
      <c r="B160" s="14"/>
      <c r="C160" s="10"/>
      <c r="D160" s="16"/>
      <c r="E160" s="10"/>
    </row>
    <row r="161" spans="1:5" s="4" customFormat="1">
      <c r="A161" s="3"/>
      <c r="B161" s="14"/>
      <c r="C161" s="10"/>
      <c r="D161" s="16"/>
      <c r="E161" s="10"/>
    </row>
    <row r="162" spans="1:5" s="4" customFormat="1">
      <c r="A162" s="3"/>
      <c r="B162" s="14"/>
      <c r="C162" s="10"/>
      <c r="D162" s="16"/>
      <c r="E162" s="10"/>
    </row>
    <row r="163" spans="1:5" s="4" customFormat="1">
      <c r="A163" s="3"/>
      <c r="B163" s="14"/>
      <c r="C163" s="10"/>
      <c r="D163" s="16"/>
      <c r="E163" s="10"/>
    </row>
    <row r="164" spans="1:5" s="4" customFormat="1">
      <c r="A164" s="3"/>
      <c r="B164" s="14"/>
      <c r="C164" s="10"/>
      <c r="D164" s="16"/>
      <c r="E164" s="10"/>
    </row>
    <row r="165" spans="1:5" s="4" customFormat="1">
      <c r="A165" s="3"/>
      <c r="B165" s="14"/>
      <c r="C165" s="10"/>
      <c r="D165" s="16"/>
      <c r="E165" s="10"/>
    </row>
    <row r="166" spans="1:5" s="4" customFormat="1">
      <c r="A166" s="3"/>
      <c r="B166" s="14"/>
      <c r="C166" s="10"/>
      <c r="D166" s="16"/>
      <c r="E166" s="10"/>
    </row>
    <row r="167" spans="1:5" s="4" customFormat="1">
      <c r="A167" s="3"/>
      <c r="B167" s="14"/>
      <c r="C167" s="10"/>
      <c r="D167" s="16"/>
      <c r="E167" s="10"/>
    </row>
    <row r="168" spans="1:5" s="4" customFormat="1">
      <c r="A168" s="3"/>
      <c r="B168" s="14"/>
      <c r="C168" s="10"/>
      <c r="D168" s="16"/>
      <c r="E168" s="10"/>
    </row>
    <row r="169" spans="1:5" s="4" customFormat="1">
      <c r="A169" s="3"/>
      <c r="B169" s="14"/>
      <c r="C169" s="10"/>
      <c r="D169" s="16"/>
      <c r="E169" s="10"/>
    </row>
    <row r="170" spans="1:5" s="4" customFormat="1">
      <c r="A170" s="3"/>
      <c r="B170" s="14"/>
      <c r="C170" s="10"/>
      <c r="D170" s="16"/>
      <c r="E170" s="10"/>
    </row>
    <row r="171" spans="1:5" s="4" customFormat="1">
      <c r="A171" s="3"/>
      <c r="B171" s="14"/>
      <c r="C171" s="10"/>
      <c r="D171" s="16"/>
      <c r="E171" s="10"/>
    </row>
    <row r="172" spans="1:5" s="4" customFormat="1">
      <c r="A172" s="3"/>
      <c r="B172" s="14"/>
      <c r="C172" s="10"/>
      <c r="D172" s="16"/>
      <c r="E172" s="10"/>
    </row>
    <row r="173" spans="1:5" s="4" customFormat="1">
      <c r="A173" s="3"/>
      <c r="B173" s="14"/>
      <c r="C173" s="10"/>
      <c r="D173" s="16"/>
      <c r="E173" s="10"/>
    </row>
    <row r="174" spans="1:5" s="4" customFormat="1">
      <c r="A174" s="3"/>
      <c r="B174" s="14"/>
      <c r="C174" s="10"/>
      <c r="D174" s="16"/>
      <c r="E174" s="10"/>
    </row>
    <row r="175" spans="1:5" s="4" customFormat="1">
      <c r="A175" s="3"/>
      <c r="B175" s="14"/>
      <c r="C175" s="10"/>
      <c r="D175" s="16"/>
      <c r="E175" s="10"/>
    </row>
    <row r="176" spans="1:5" s="4" customFormat="1">
      <c r="A176" s="3"/>
      <c r="B176" s="14"/>
      <c r="C176" s="10"/>
      <c r="D176" s="16"/>
      <c r="E176" s="10"/>
    </row>
    <row r="177" spans="1:5" s="4" customFormat="1">
      <c r="A177" s="3"/>
      <c r="B177" s="14"/>
      <c r="C177" s="10"/>
      <c r="D177" s="16"/>
      <c r="E177" s="10"/>
    </row>
    <row r="178" spans="1:5" s="4" customFormat="1">
      <c r="A178" s="3"/>
      <c r="B178" s="14"/>
      <c r="C178" s="10"/>
      <c r="D178" s="16"/>
      <c r="E178" s="10"/>
    </row>
    <row r="179" spans="1:5" s="4" customFormat="1">
      <c r="A179" s="3"/>
      <c r="B179" s="14"/>
      <c r="C179" s="10"/>
      <c r="D179" s="16"/>
      <c r="E179" s="10"/>
    </row>
    <row r="180" spans="1:5" s="4" customFormat="1">
      <c r="A180" s="3"/>
      <c r="B180" s="14"/>
      <c r="C180" s="10"/>
      <c r="D180" s="16"/>
      <c r="E180" s="10"/>
    </row>
    <row r="181" spans="1:5" s="4" customFormat="1">
      <c r="A181" s="3"/>
      <c r="B181" s="14"/>
      <c r="C181" s="10"/>
      <c r="D181" s="16"/>
      <c r="E181" s="10"/>
    </row>
    <row r="182" spans="1:5" s="4" customFormat="1">
      <c r="A182" s="3"/>
      <c r="B182" s="14"/>
      <c r="C182" s="10"/>
      <c r="D182" s="16"/>
      <c r="E182" s="10"/>
    </row>
    <row r="183" spans="1:5" s="4" customFormat="1">
      <c r="A183" s="3"/>
      <c r="B183" s="14"/>
      <c r="C183" s="10"/>
      <c r="D183" s="16"/>
      <c r="E183" s="10"/>
    </row>
    <row r="184" spans="1:5" s="4" customFormat="1">
      <c r="A184" s="3"/>
      <c r="B184" s="14"/>
      <c r="C184" s="10"/>
      <c r="D184" s="16"/>
      <c r="E184" s="10"/>
    </row>
    <row r="185" spans="1:5" s="4" customFormat="1">
      <c r="A185" s="3"/>
      <c r="B185" s="14"/>
      <c r="C185" s="10"/>
      <c r="D185" s="16"/>
      <c r="E185" s="10"/>
    </row>
    <row r="186" spans="1:5" s="4" customFormat="1">
      <c r="A186" s="3"/>
      <c r="B186" s="14"/>
      <c r="C186" s="10"/>
      <c r="D186" s="16"/>
      <c r="E186" s="10"/>
    </row>
    <row r="187" spans="1:5" s="4" customFormat="1">
      <c r="A187" s="3"/>
      <c r="B187" s="14"/>
      <c r="C187" s="10"/>
      <c r="D187" s="16"/>
      <c r="E187" s="10"/>
    </row>
    <row r="188" spans="1:5" s="4" customFormat="1">
      <c r="A188" s="3"/>
      <c r="B188" s="14"/>
      <c r="C188" s="10"/>
      <c r="D188" s="16"/>
      <c r="E188" s="10"/>
    </row>
    <row r="189" spans="1:5" s="4" customFormat="1">
      <c r="A189" s="3"/>
      <c r="B189" s="14"/>
      <c r="C189" s="10"/>
      <c r="D189" s="16"/>
      <c r="E189" s="10"/>
    </row>
    <row r="190" spans="1:5" s="4" customFormat="1">
      <c r="A190" s="3"/>
      <c r="B190" s="14"/>
      <c r="C190" s="10"/>
      <c r="D190" s="16"/>
      <c r="E190" s="10"/>
    </row>
    <row r="191" spans="1:5" s="4" customFormat="1">
      <c r="A191" s="3"/>
      <c r="B191" s="14"/>
      <c r="C191" s="10"/>
      <c r="D191" s="16"/>
      <c r="E191" s="10"/>
    </row>
    <row r="192" spans="1:5" s="4" customFormat="1">
      <c r="A192" s="3"/>
      <c r="B192" s="14"/>
      <c r="C192" s="10"/>
      <c r="D192" s="16"/>
      <c r="E192" s="10"/>
    </row>
    <row r="193" spans="1:5" s="4" customFormat="1">
      <c r="A193" s="3"/>
      <c r="B193" s="14"/>
      <c r="C193" s="10"/>
      <c r="D193" s="16"/>
      <c r="E193" s="10"/>
    </row>
    <row r="194" spans="1:5" s="4" customFormat="1">
      <c r="A194" s="3"/>
      <c r="B194" s="14"/>
      <c r="C194" s="10"/>
      <c r="D194" s="16"/>
      <c r="E194" s="10"/>
    </row>
    <row r="195" spans="1:5" s="4" customFormat="1">
      <c r="A195" s="3"/>
      <c r="B195" s="14"/>
      <c r="C195" s="10"/>
      <c r="D195" s="16"/>
      <c r="E195" s="10"/>
    </row>
    <row r="196" spans="1:5" s="4" customFormat="1">
      <c r="A196" s="3"/>
      <c r="B196" s="14"/>
      <c r="C196" s="10"/>
      <c r="D196" s="16"/>
      <c r="E196" s="10"/>
    </row>
    <row r="197" spans="1:5" s="4" customFormat="1">
      <c r="A197" s="3"/>
      <c r="B197" s="14"/>
      <c r="C197" s="10"/>
      <c r="D197" s="16"/>
      <c r="E197" s="10"/>
    </row>
    <row r="198" spans="1:5" s="4" customFormat="1">
      <c r="A198" s="3"/>
      <c r="B198" s="14"/>
      <c r="C198" s="10"/>
      <c r="D198" s="16"/>
      <c r="E198" s="10"/>
    </row>
    <row r="199" spans="1:5" s="4" customFormat="1">
      <c r="A199" s="3"/>
      <c r="B199" s="14"/>
      <c r="C199" s="10"/>
      <c r="D199" s="16"/>
      <c r="E199" s="10"/>
    </row>
    <row r="200" spans="1:5" s="4" customFormat="1">
      <c r="A200" s="3"/>
      <c r="B200" s="14"/>
      <c r="C200" s="10"/>
      <c r="D200" s="16"/>
      <c r="E200" s="10"/>
    </row>
    <row r="201" spans="1:5" s="4" customFormat="1">
      <c r="A201" s="3"/>
      <c r="B201" s="14"/>
      <c r="C201" s="10"/>
      <c r="D201" s="16"/>
      <c r="E201" s="10"/>
    </row>
    <row r="202" spans="1:5" s="4" customFormat="1">
      <c r="A202" s="3"/>
      <c r="B202" s="14"/>
      <c r="C202" s="10"/>
      <c r="D202" s="16"/>
      <c r="E202" s="10"/>
    </row>
    <row r="203" spans="1:5" s="4" customFormat="1">
      <c r="A203" s="3"/>
      <c r="B203" s="14"/>
      <c r="C203" s="10"/>
      <c r="D203" s="16"/>
      <c r="E203" s="10"/>
    </row>
    <row r="204" spans="1:5" s="4" customFormat="1">
      <c r="A204" s="3"/>
      <c r="B204" s="14"/>
      <c r="C204" s="10"/>
      <c r="D204" s="16"/>
      <c r="E204" s="10"/>
    </row>
    <row r="205" spans="1:5" s="4" customFormat="1">
      <c r="A205" s="3"/>
      <c r="B205" s="14"/>
      <c r="C205" s="10"/>
      <c r="D205" s="16"/>
      <c r="E205" s="10"/>
    </row>
    <row r="206" spans="1:5" s="4" customFormat="1">
      <c r="A206" s="3"/>
      <c r="B206" s="14"/>
      <c r="C206" s="10"/>
      <c r="D206" s="16"/>
      <c r="E206" s="10"/>
    </row>
    <row r="207" spans="1:5" s="4" customFormat="1">
      <c r="A207" s="3"/>
      <c r="B207" s="14"/>
      <c r="C207" s="10"/>
      <c r="D207" s="16"/>
      <c r="E207" s="10"/>
    </row>
    <row r="208" spans="1:5" s="4" customFormat="1">
      <c r="A208" s="3"/>
      <c r="B208" s="14"/>
      <c r="C208" s="10"/>
      <c r="D208" s="16"/>
      <c r="E208" s="10"/>
    </row>
    <row r="209" spans="1:5" s="4" customFormat="1">
      <c r="A209" s="3"/>
      <c r="B209" s="14"/>
      <c r="C209" s="10"/>
      <c r="D209" s="16"/>
      <c r="E209" s="10"/>
    </row>
    <row r="210" spans="1:5" s="4" customFormat="1">
      <c r="A210" s="3"/>
      <c r="B210" s="14"/>
      <c r="C210" s="10"/>
      <c r="D210" s="16"/>
      <c r="E210" s="10"/>
    </row>
    <row r="211" spans="1:5" s="4" customFormat="1">
      <c r="A211" s="3"/>
      <c r="B211" s="14"/>
      <c r="C211" s="10"/>
      <c r="D211" s="16"/>
      <c r="E211" s="10"/>
    </row>
    <row r="212" spans="1:5" s="4" customFormat="1">
      <c r="A212" s="3"/>
      <c r="B212" s="14"/>
      <c r="C212" s="10"/>
      <c r="D212" s="16"/>
      <c r="E212" s="10"/>
    </row>
    <row r="213" spans="1:5" s="4" customFormat="1">
      <c r="A213" s="3"/>
      <c r="B213" s="14"/>
      <c r="C213" s="10"/>
      <c r="D213" s="16"/>
      <c r="E213" s="10"/>
    </row>
    <row r="214" spans="1:5" s="4" customFormat="1">
      <c r="A214" s="3"/>
      <c r="B214" s="14"/>
      <c r="C214" s="10"/>
      <c r="D214" s="16"/>
      <c r="E214" s="10"/>
    </row>
    <row r="215" spans="1:5" s="4" customFormat="1">
      <c r="A215" s="3"/>
      <c r="B215" s="14"/>
      <c r="C215" s="10"/>
      <c r="D215" s="16"/>
      <c r="E215" s="10"/>
    </row>
    <row r="216" spans="1:5" s="4" customFormat="1">
      <c r="A216" s="3"/>
      <c r="B216" s="14"/>
      <c r="C216" s="10"/>
      <c r="D216" s="16"/>
      <c r="E216" s="10"/>
    </row>
    <row r="217" spans="1:5" s="4" customFormat="1">
      <c r="A217" s="3"/>
      <c r="B217" s="14"/>
      <c r="C217" s="10"/>
      <c r="D217" s="16"/>
      <c r="E217" s="10"/>
    </row>
    <row r="218" spans="1:5" s="4" customFormat="1">
      <c r="A218" s="3"/>
      <c r="B218" s="14"/>
      <c r="C218" s="10"/>
      <c r="D218" s="16"/>
      <c r="E218" s="10"/>
    </row>
    <row r="219" spans="1:5" s="4" customFormat="1">
      <c r="A219" s="3"/>
      <c r="B219" s="14"/>
      <c r="C219" s="10"/>
      <c r="D219" s="16"/>
      <c r="E219" s="10"/>
    </row>
    <row r="220" spans="1:5" s="4" customFormat="1">
      <c r="A220" s="3"/>
      <c r="B220" s="14"/>
      <c r="C220" s="10"/>
      <c r="D220" s="16"/>
      <c r="E220" s="10"/>
    </row>
    <row r="221" spans="1:5" s="4" customFormat="1">
      <c r="A221" s="3"/>
      <c r="B221" s="14"/>
      <c r="C221" s="10"/>
      <c r="D221" s="16"/>
      <c r="E221" s="10"/>
    </row>
    <row r="222" spans="1:5" s="4" customFormat="1">
      <c r="A222" s="3"/>
      <c r="B222" s="14"/>
      <c r="C222" s="10"/>
      <c r="D222" s="16"/>
      <c r="E222" s="10"/>
    </row>
    <row r="223" spans="1:5" s="4" customFormat="1">
      <c r="A223" s="3"/>
      <c r="B223" s="14"/>
      <c r="C223" s="10"/>
      <c r="D223" s="16"/>
      <c r="E223" s="10"/>
    </row>
    <row r="224" spans="1:5" s="4" customFormat="1">
      <c r="A224" s="3"/>
      <c r="B224" s="14"/>
      <c r="C224" s="10"/>
      <c r="D224" s="16"/>
      <c r="E224" s="10"/>
    </row>
    <row r="225" spans="1:5" s="4" customFormat="1">
      <c r="A225" s="3"/>
      <c r="B225" s="14"/>
      <c r="C225" s="10"/>
      <c r="D225" s="16"/>
      <c r="E225" s="10"/>
    </row>
    <row r="226" spans="1:5" s="4" customFormat="1">
      <c r="A226" s="3"/>
      <c r="B226" s="14"/>
      <c r="C226" s="10"/>
      <c r="D226" s="16"/>
      <c r="E226" s="10"/>
    </row>
    <row r="227" spans="1:5" s="4" customFormat="1">
      <c r="A227" s="3"/>
      <c r="B227" s="14"/>
      <c r="C227" s="10"/>
      <c r="D227" s="16"/>
      <c r="E227" s="10"/>
    </row>
    <row r="228" spans="1:5" s="4" customFormat="1">
      <c r="A228" s="3"/>
      <c r="B228" s="14"/>
      <c r="C228" s="10"/>
      <c r="D228" s="16"/>
      <c r="E228" s="10"/>
    </row>
    <row r="229" spans="1:5" s="4" customFormat="1">
      <c r="A229" s="3"/>
      <c r="B229" s="14"/>
      <c r="C229" s="10"/>
      <c r="D229" s="16"/>
      <c r="E229" s="10"/>
    </row>
    <row r="230" spans="1:5" s="4" customFormat="1">
      <c r="A230" s="3"/>
      <c r="B230" s="14"/>
      <c r="C230" s="10"/>
      <c r="D230" s="16"/>
      <c r="E230" s="10"/>
    </row>
    <row r="231" spans="1:5" s="4" customFormat="1">
      <c r="A231" s="3"/>
      <c r="B231" s="14"/>
      <c r="C231" s="10"/>
      <c r="D231" s="16"/>
      <c r="E231" s="10"/>
    </row>
    <row r="232" spans="1:5" s="4" customFormat="1">
      <c r="A232" s="3"/>
      <c r="B232" s="14"/>
      <c r="C232" s="10"/>
      <c r="D232" s="16"/>
      <c r="E232" s="10"/>
    </row>
    <row r="233" spans="1:5" s="4" customFormat="1">
      <c r="A233" s="3"/>
      <c r="B233" s="14"/>
      <c r="C233" s="10"/>
      <c r="D233" s="16"/>
      <c r="E233" s="10"/>
    </row>
    <row r="234" spans="1:5" s="4" customFormat="1">
      <c r="A234" s="3"/>
      <c r="B234" s="14"/>
      <c r="C234" s="10"/>
      <c r="D234" s="16"/>
      <c r="E234" s="10"/>
    </row>
    <row r="235" spans="1:5" s="4" customFormat="1">
      <c r="A235" s="3"/>
      <c r="B235" s="14"/>
      <c r="C235" s="10"/>
      <c r="D235" s="16"/>
      <c r="E235" s="10"/>
    </row>
    <row r="236" spans="1:5" s="4" customFormat="1">
      <c r="A236" s="3"/>
      <c r="B236" s="14"/>
      <c r="C236" s="10"/>
      <c r="D236" s="16"/>
      <c r="E236" s="10"/>
    </row>
    <row r="237" spans="1:5" s="4" customFormat="1">
      <c r="A237" s="3"/>
      <c r="B237" s="14"/>
      <c r="C237" s="10"/>
      <c r="D237" s="16"/>
      <c r="E237" s="10"/>
    </row>
    <row r="238" spans="1:5" s="4" customFormat="1">
      <c r="A238" s="3"/>
      <c r="B238" s="14"/>
      <c r="C238" s="10"/>
      <c r="D238" s="16"/>
      <c r="E238" s="10"/>
    </row>
    <row r="239" spans="1:5" s="4" customFormat="1">
      <c r="A239" s="3"/>
      <c r="B239" s="14"/>
      <c r="C239" s="10"/>
      <c r="D239" s="16"/>
      <c r="E239" s="10"/>
    </row>
    <row r="240" spans="1:5" s="4" customFormat="1">
      <c r="A240" s="3"/>
      <c r="B240" s="14"/>
      <c r="C240" s="10"/>
      <c r="D240" s="16"/>
      <c r="E240" s="10"/>
    </row>
    <row r="241" spans="1:5" s="4" customFormat="1">
      <c r="A241" s="3"/>
      <c r="B241" s="14"/>
      <c r="C241" s="10"/>
      <c r="D241" s="16"/>
      <c r="E241" s="10"/>
    </row>
    <row r="242" spans="1:5" s="4" customFormat="1">
      <c r="A242" s="3"/>
      <c r="B242" s="14"/>
      <c r="C242" s="10"/>
      <c r="D242" s="16"/>
      <c r="E242" s="10"/>
    </row>
    <row r="243" spans="1:5" s="4" customFormat="1">
      <c r="A243" s="3"/>
      <c r="B243" s="14"/>
      <c r="C243" s="10"/>
      <c r="D243" s="16"/>
      <c r="E243" s="10"/>
    </row>
    <row r="244" spans="1:5" s="4" customFormat="1">
      <c r="A244" s="3"/>
      <c r="B244" s="14"/>
      <c r="C244" s="10"/>
      <c r="D244" s="16"/>
      <c r="E244" s="10"/>
    </row>
    <row r="245" spans="1:5" s="4" customFormat="1">
      <c r="A245" s="3"/>
      <c r="B245" s="14"/>
      <c r="C245" s="10"/>
      <c r="D245" s="16"/>
      <c r="E245" s="10"/>
    </row>
    <row r="246" spans="1:5" s="4" customFormat="1">
      <c r="A246" s="3"/>
      <c r="B246" s="14"/>
      <c r="C246" s="10"/>
      <c r="D246" s="16"/>
      <c r="E246" s="10"/>
    </row>
    <row r="247" spans="1:5" s="4" customFormat="1">
      <c r="A247" s="3"/>
      <c r="B247" s="14"/>
      <c r="C247" s="10"/>
      <c r="D247" s="16"/>
      <c r="E247" s="10"/>
    </row>
    <row r="248" spans="1:5" s="4" customFormat="1">
      <c r="A248" s="3"/>
      <c r="B248" s="14"/>
      <c r="C248" s="10"/>
      <c r="D248" s="16"/>
      <c r="E248" s="10"/>
    </row>
    <row r="249" spans="1:5" s="4" customFormat="1">
      <c r="A249" s="3"/>
      <c r="B249" s="14"/>
      <c r="C249" s="10"/>
      <c r="D249" s="16"/>
      <c r="E249" s="10"/>
    </row>
    <row r="250" spans="1:5" s="4" customFormat="1">
      <c r="A250" s="3"/>
      <c r="B250" s="14"/>
      <c r="C250" s="10"/>
      <c r="D250" s="16"/>
      <c r="E250" s="10"/>
    </row>
    <row r="251" spans="1:5" s="4" customFormat="1">
      <c r="A251" s="3"/>
      <c r="B251" s="14"/>
      <c r="C251" s="10"/>
      <c r="D251" s="16"/>
      <c r="E251" s="10"/>
    </row>
    <row r="252" spans="1:5" s="4" customFormat="1">
      <c r="A252" s="3"/>
      <c r="B252" s="14"/>
      <c r="C252" s="10"/>
      <c r="D252" s="16"/>
      <c r="E252" s="10"/>
    </row>
    <row r="253" spans="1:5" s="4" customFormat="1">
      <c r="A253" s="3"/>
      <c r="B253" s="14"/>
      <c r="C253" s="10"/>
      <c r="D253" s="16"/>
      <c r="E253" s="10"/>
    </row>
    <row r="254" spans="1:5" s="4" customFormat="1">
      <c r="A254" s="3"/>
      <c r="B254" s="14"/>
      <c r="C254" s="10"/>
      <c r="D254" s="16"/>
      <c r="E254" s="10"/>
    </row>
    <row r="255" spans="1:5" s="4" customFormat="1">
      <c r="A255" s="3"/>
      <c r="B255" s="14"/>
      <c r="C255" s="10"/>
      <c r="D255" s="16"/>
      <c r="E255" s="10"/>
    </row>
    <row r="256" spans="1:5" s="4" customFormat="1">
      <c r="A256" s="3"/>
      <c r="B256" s="14"/>
      <c r="C256" s="10"/>
      <c r="D256" s="16"/>
      <c r="E256" s="10"/>
    </row>
    <row r="257" spans="1:5" s="4" customFormat="1">
      <c r="A257" s="3"/>
      <c r="B257" s="14"/>
      <c r="C257" s="10"/>
      <c r="D257" s="16"/>
      <c r="E257" s="10"/>
    </row>
    <row r="258" spans="1:5" s="4" customFormat="1">
      <c r="A258" s="3"/>
      <c r="B258" s="14"/>
      <c r="C258" s="10"/>
      <c r="D258" s="16"/>
      <c r="E258" s="10"/>
    </row>
    <row r="259" spans="1:5" s="4" customFormat="1">
      <c r="A259" s="3"/>
      <c r="B259" s="14"/>
      <c r="C259" s="10"/>
      <c r="D259" s="16"/>
      <c r="E259" s="10"/>
    </row>
    <row r="260" spans="1:5" s="4" customFormat="1">
      <c r="A260" s="3"/>
      <c r="B260" s="14"/>
      <c r="C260" s="10"/>
      <c r="D260" s="16"/>
      <c r="E260" s="10"/>
    </row>
    <row r="261" spans="1:5" s="4" customFormat="1">
      <c r="A261" s="3"/>
      <c r="B261" s="14"/>
      <c r="C261" s="10"/>
      <c r="D261" s="16"/>
      <c r="E261" s="10"/>
    </row>
    <row r="262" spans="1:5" s="4" customFormat="1">
      <c r="A262" s="3"/>
      <c r="B262" s="14"/>
      <c r="C262" s="10"/>
      <c r="D262" s="16"/>
      <c r="E262" s="10"/>
    </row>
    <row r="263" spans="1:5" s="4" customFormat="1">
      <c r="A263" s="3"/>
      <c r="B263" s="14"/>
      <c r="C263" s="10"/>
      <c r="D263" s="16"/>
      <c r="E263" s="10"/>
    </row>
    <row r="264" spans="1:5" s="4" customFormat="1">
      <c r="A264" s="3"/>
      <c r="B264" s="14"/>
      <c r="C264" s="10"/>
      <c r="D264" s="16"/>
      <c r="E264" s="10"/>
    </row>
    <row r="265" spans="1:5" s="4" customFormat="1">
      <c r="A265" s="3"/>
      <c r="B265" s="14"/>
      <c r="C265" s="10"/>
      <c r="D265" s="16"/>
      <c r="E265" s="10"/>
    </row>
    <row r="266" spans="1:5" s="4" customFormat="1">
      <c r="A266" s="3"/>
      <c r="B266" s="14"/>
      <c r="C266" s="10"/>
      <c r="D266" s="16"/>
      <c r="E266" s="10"/>
    </row>
    <row r="267" spans="1:5" s="4" customFormat="1">
      <c r="A267" s="3"/>
      <c r="B267" s="14"/>
      <c r="C267" s="10"/>
      <c r="D267" s="16"/>
      <c r="E267" s="10"/>
    </row>
    <row r="268" spans="1:5" s="4" customFormat="1">
      <c r="A268" s="3"/>
      <c r="B268" s="14"/>
      <c r="C268" s="10"/>
      <c r="D268" s="16"/>
      <c r="E268" s="10"/>
    </row>
    <row r="269" spans="1:5" s="4" customFormat="1">
      <c r="A269" s="3"/>
      <c r="B269" s="14"/>
      <c r="C269" s="10"/>
      <c r="D269" s="16"/>
      <c r="E269" s="10"/>
    </row>
    <row r="270" spans="1:5" s="4" customFormat="1">
      <c r="A270" s="3"/>
      <c r="B270" s="14"/>
      <c r="C270" s="10"/>
      <c r="D270" s="16"/>
      <c r="E270" s="10"/>
    </row>
    <row r="271" spans="1:5" s="4" customFormat="1">
      <c r="A271" s="3"/>
      <c r="B271" s="14"/>
      <c r="C271" s="10"/>
      <c r="D271" s="16"/>
      <c r="E271" s="10"/>
    </row>
    <row r="272" spans="1:5" s="4" customFormat="1">
      <c r="A272" s="3"/>
      <c r="B272" s="14"/>
      <c r="C272" s="10"/>
      <c r="D272" s="16"/>
      <c r="E272" s="10"/>
    </row>
    <row r="273" spans="1:5" s="4" customFormat="1">
      <c r="A273" s="3"/>
      <c r="B273" s="14"/>
      <c r="C273" s="10"/>
      <c r="D273" s="16"/>
      <c r="E273" s="10"/>
    </row>
    <row r="274" spans="1:5" s="4" customFormat="1">
      <c r="A274" s="3"/>
      <c r="B274" s="14"/>
      <c r="C274" s="10"/>
      <c r="D274" s="16"/>
      <c r="E274" s="10"/>
    </row>
    <row r="275" spans="1:5" s="4" customFormat="1">
      <c r="A275" s="3"/>
      <c r="B275" s="14"/>
      <c r="C275" s="10"/>
      <c r="D275" s="16"/>
      <c r="E275" s="10"/>
    </row>
    <row r="276" spans="1:5" s="4" customFormat="1">
      <c r="A276" s="3"/>
      <c r="B276" s="14"/>
      <c r="C276" s="10"/>
      <c r="D276" s="16"/>
      <c r="E276" s="10"/>
    </row>
    <row r="277" spans="1:5" s="4" customFormat="1">
      <c r="A277" s="3"/>
      <c r="B277" s="14"/>
      <c r="C277" s="10"/>
      <c r="D277" s="16"/>
      <c r="E277" s="10"/>
    </row>
    <row r="278" spans="1:5" s="4" customFormat="1">
      <c r="A278" s="3"/>
      <c r="B278" s="14"/>
      <c r="C278" s="10"/>
      <c r="D278" s="16"/>
      <c r="E278" s="10"/>
    </row>
  </sheetData>
  <autoFilter ref="B1:G278" xr:uid="{8D89DB71-ADCA-4F72-A4B8-66D2BCAC5E6B}"/>
  <pageMargins left="0.7" right="0.7" top="0.75" bottom="0.75" header="0.3" footer="0.3"/>
  <pageSetup scale="50" fitToHeight="0" orientation="portrait" r:id="rId1"/>
  <rowBreaks count="1" manualBreakCount="1">
    <brk id="96" max="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8D25B-A3E7-4ADD-A7C3-48F0AFF899C9}">
  <dimension ref="A1"/>
  <sheetViews>
    <sheetView workbookViewId="0"/>
  </sheetViews>
  <sheetFormatPr baseColWidth="10" defaultRowHeight="1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ESTUDIO DE MERCADO</vt:lpstr>
      <vt:lpstr>Hoja2</vt:lpstr>
      <vt:lpstr>'ESTUDIO DE MERCADO'!Área_de_impresión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SSD</cp:lastModifiedBy>
  <cp:lastPrinted>2023-10-20T04:13:58Z</cp:lastPrinted>
  <dcterms:created xsi:type="dcterms:W3CDTF">2023-07-17T14:16:45Z</dcterms:created>
  <dcterms:modified xsi:type="dcterms:W3CDTF">2023-11-03T21:55:40Z</dcterms:modified>
</cp:coreProperties>
</file>