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030"/>
  </bookViews>
  <sheets>
    <sheet name="LA QUIEBRA - ZARZAL" sheetId="287" r:id="rId1"/>
  </sheets>
  <definedNames>
    <definedName name="_xlnm._FilterDatabase" localSheetId="0" hidden="1">'LA QUIEBRA - ZARZAL'!$A$1:$H$343</definedName>
    <definedName name="_xlnm.Print_Area" localSheetId="0">'LA QUIEBRA - ZARZAL'!$A$1:$H$343</definedName>
  </definedNames>
  <calcPr calcId="162913"/>
</workbook>
</file>

<file path=xl/calcChain.xml><?xml version="1.0" encoding="utf-8"?>
<calcChain xmlns="http://schemas.openxmlformats.org/spreadsheetml/2006/main">
  <c r="E338" i="287" l="1"/>
  <c r="E337" i="287"/>
  <c r="E335" i="287"/>
  <c r="E334" i="287"/>
  <c r="F152" i="287" l="1"/>
  <c r="F112" i="287"/>
  <c r="F129" i="287"/>
  <c r="F291" i="287"/>
  <c r="F263" i="287"/>
  <c r="G333" i="287" l="1"/>
  <c r="G334" i="287"/>
  <c r="G335" i="287"/>
  <c r="G336" i="287"/>
  <c r="G337" i="287"/>
  <c r="G338" i="287"/>
  <c r="F140" i="287" l="1"/>
  <c r="F287" i="287"/>
  <c r="G332" i="287" l="1"/>
  <c r="G331" i="287"/>
  <c r="G330" i="287"/>
  <c r="G329" i="287"/>
  <c r="G327" i="287"/>
  <c r="G326" i="287"/>
  <c r="G325" i="287"/>
  <c r="G324" i="287"/>
  <c r="G323" i="287"/>
  <c r="G322" i="287"/>
  <c r="G320" i="287"/>
  <c r="G319" i="287"/>
  <c r="G318" i="287"/>
  <c r="G317" i="287"/>
  <c r="G315" i="287"/>
  <c r="G314" i="287"/>
  <c r="G312" i="287"/>
  <c r="G310" i="287"/>
  <c r="G309" i="287"/>
  <c r="G307" i="287"/>
  <c r="G306" i="287"/>
  <c r="G305" i="287"/>
  <c r="G303" i="287"/>
  <c r="G302" i="287"/>
  <c r="G301" i="287"/>
  <c r="G298" i="287"/>
  <c r="G297" i="287"/>
  <c r="G296" i="287"/>
  <c r="G294" i="287"/>
  <c r="G293" i="287"/>
  <c r="G292" i="287"/>
  <c r="G291" i="287"/>
  <c r="G288" i="287"/>
  <c r="G287" i="287"/>
  <c r="G286" i="287"/>
  <c r="G285" i="287"/>
  <c r="G283" i="287"/>
  <c r="G282" i="287"/>
  <c r="G281" i="287"/>
  <c r="G280" i="287"/>
  <c r="G279" i="287"/>
  <c r="G277" i="287"/>
  <c r="G274" i="287"/>
  <c r="G273" i="287"/>
  <c r="G272" i="287"/>
  <c r="G271" i="287"/>
  <c r="G269" i="287"/>
  <c r="G268" i="287"/>
  <c r="G267" i="287"/>
  <c r="G265" i="287"/>
  <c r="G264" i="287"/>
  <c r="G263" i="287"/>
  <c r="G259" i="287"/>
  <c r="G258" i="287"/>
  <c r="G257" i="287"/>
  <c r="G256" i="287"/>
  <c r="G255" i="287"/>
  <c r="G254" i="287"/>
  <c r="G251" i="287"/>
  <c r="G250" i="287"/>
  <c r="G249" i="287"/>
  <c r="G247" i="287"/>
  <c r="G246" i="287"/>
  <c r="G245" i="287"/>
  <c r="G244" i="287"/>
  <c r="G242" i="287"/>
  <c r="G241" i="287"/>
  <c r="G240" i="287"/>
  <c r="G238" i="287"/>
  <c r="G237" i="287"/>
  <c r="G236" i="287"/>
  <c r="G233" i="287"/>
  <c r="G232" i="287"/>
  <c r="G231" i="287"/>
  <c r="G230" i="287"/>
  <c r="G228" i="287"/>
  <c r="G227" i="287"/>
  <c r="G226" i="287"/>
  <c r="G224" i="287"/>
  <c r="G223" i="287"/>
  <c r="G222" i="287"/>
  <c r="G219" i="287"/>
  <c r="G218" i="287"/>
  <c r="G217" i="287"/>
  <c r="G215" i="287"/>
  <c r="G214" i="287"/>
  <c r="G213" i="287"/>
  <c r="G209" i="287"/>
  <c r="G208" i="287"/>
  <c r="G207" i="287"/>
  <c r="G206" i="287"/>
  <c r="G205" i="287"/>
  <c r="G204" i="287"/>
  <c r="G203" i="287"/>
  <c r="G201" i="287"/>
  <c r="G200" i="287"/>
  <c r="G199" i="287"/>
  <c r="G198" i="287"/>
  <c r="G197" i="287"/>
  <c r="G196" i="287"/>
  <c r="G195" i="287"/>
  <c r="G194" i="287"/>
  <c r="G193" i="287"/>
  <c r="G192" i="287"/>
  <c r="G191" i="287"/>
  <c r="G190" i="287"/>
  <c r="G188" i="287"/>
  <c r="G187" i="287"/>
  <c r="G186" i="287"/>
  <c r="G185" i="287"/>
  <c r="G183" i="287"/>
  <c r="G182" i="287"/>
  <c r="G181" i="287"/>
  <c r="G178" i="287"/>
  <c r="G177" i="287"/>
  <c r="G174" i="287"/>
  <c r="G173" i="287"/>
  <c r="G172" i="287"/>
  <c r="G170" i="287"/>
  <c r="G169" i="287"/>
  <c r="G167" i="287"/>
  <c r="G166" i="287"/>
  <c r="G165" i="287"/>
  <c r="G163" i="287"/>
  <c r="G162" i="287"/>
  <c r="G161" i="287"/>
  <c r="G159" i="287"/>
  <c r="G158" i="287"/>
  <c r="G157" i="287"/>
  <c r="G156" i="287"/>
  <c r="G154" i="287"/>
  <c r="G153" i="287"/>
  <c r="G152" i="287"/>
  <c r="G150" i="287"/>
  <c r="G149" i="287"/>
  <c r="G148" i="287"/>
  <c r="G147" i="287"/>
  <c r="G145" i="287"/>
  <c r="G144" i="287"/>
  <c r="G143" i="287"/>
  <c r="G142" i="287"/>
  <c r="G140" i="287"/>
  <c r="G139" i="287"/>
  <c r="G138" i="287"/>
  <c r="G137" i="287"/>
  <c r="G135" i="287"/>
  <c r="G134" i="287"/>
  <c r="G133" i="287"/>
  <c r="G132" i="287"/>
  <c r="G131" i="287"/>
  <c r="G129" i="287"/>
  <c r="G128" i="287"/>
  <c r="G127" i="287"/>
  <c r="G126" i="287"/>
  <c r="G124" i="287"/>
  <c r="G123" i="287"/>
  <c r="G122" i="287"/>
  <c r="G121" i="287"/>
  <c r="G120" i="287"/>
  <c r="G119" i="287"/>
  <c r="G118" i="287"/>
  <c r="G117" i="287"/>
  <c r="G116" i="287"/>
  <c r="G114" i="287"/>
  <c r="G113" i="287"/>
  <c r="G112" i="287"/>
  <c r="G110" i="287"/>
  <c r="G109" i="287"/>
  <c r="G108" i="287"/>
  <c r="G107" i="287"/>
  <c r="G106" i="287"/>
  <c r="G105" i="287"/>
  <c r="G104" i="287"/>
  <c r="G103" i="287"/>
  <c r="G102" i="287"/>
  <c r="G101" i="287"/>
  <c r="G100" i="287"/>
  <c r="G98" i="287"/>
  <c r="G97" i="287"/>
  <c r="G95" i="287"/>
  <c r="G94" i="287"/>
  <c r="G93" i="287"/>
  <c r="G92" i="287"/>
  <c r="G90" i="287"/>
  <c r="G89" i="287"/>
  <c r="G88" i="287"/>
  <c r="G87" i="287"/>
  <c r="G85" i="287"/>
  <c r="G84" i="287"/>
  <c r="G83" i="287"/>
  <c r="G79" i="287"/>
  <c r="G78" i="287"/>
  <c r="G77" i="287"/>
  <c r="G76" i="287"/>
  <c r="G75" i="287"/>
  <c r="G74" i="287"/>
  <c r="G72" i="287"/>
  <c r="G71" i="287"/>
  <c r="G70" i="287"/>
  <c r="G69" i="287"/>
  <c r="G68" i="287"/>
  <c r="G66" i="287"/>
  <c r="G65" i="287"/>
  <c r="G63" i="287"/>
  <c r="G62" i="287"/>
  <c r="G61" i="287"/>
  <c r="G60" i="287"/>
  <c r="G59" i="287"/>
  <c r="G58" i="287"/>
  <c r="G55" i="287"/>
  <c r="G54" i="287"/>
  <c r="G52" i="287"/>
  <c r="G51" i="287"/>
  <c r="G50" i="287"/>
  <c r="G48" i="287"/>
  <c r="G47" i="287"/>
  <c r="G46" i="287"/>
  <c r="G44" i="287"/>
  <c r="G43" i="287"/>
  <c r="G42" i="287"/>
  <c r="G40" i="287"/>
  <c r="G39" i="287"/>
  <c r="G38" i="287"/>
  <c r="G35" i="287"/>
  <c r="G34" i="287"/>
  <c r="G33" i="287"/>
  <c r="G32" i="287"/>
  <c r="G30" i="287"/>
  <c r="G29" i="287"/>
  <c r="G28" i="287"/>
  <c r="G27" i="287"/>
  <c r="G25" i="287"/>
  <c r="G24" i="287"/>
  <c r="G23" i="287"/>
  <c r="G22" i="287"/>
  <c r="G17" i="287"/>
  <c r="G16" i="287"/>
  <c r="G15" i="287"/>
  <c r="G14" i="287"/>
  <c r="G12" i="287"/>
  <c r="G11" i="287"/>
  <c r="G10" i="287"/>
  <c r="G9" i="287"/>
  <c r="G8" i="287"/>
  <c r="G7" i="287"/>
  <c r="G5" i="287"/>
  <c r="G4" i="287"/>
  <c r="G339" i="287" l="1"/>
  <c r="H321" i="287"/>
  <c r="H2" i="287"/>
  <c r="H289" i="287"/>
  <c r="H252" i="287"/>
  <c r="H175" i="287"/>
  <c r="H260" i="287"/>
  <c r="H299" i="287"/>
  <c r="H80" i="287"/>
  <c r="H18" i="287"/>
  <c r="H339" i="287" l="1"/>
  <c r="H342" i="287" l="1"/>
  <c r="H341" i="287"/>
  <c r="H340" i="287"/>
  <c r="H343" i="287" l="1"/>
</calcChain>
</file>

<file path=xl/comments1.xml><?xml version="1.0" encoding="utf-8"?>
<comments xmlns="http://schemas.openxmlformats.org/spreadsheetml/2006/main">
  <authors>
    <author>Luffi</author>
  </authors>
  <commentList>
    <comment ref="C98" authorId="0">
      <text>
        <r>
          <rPr>
            <sz val="9"/>
            <color indexed="81"/>
            <rFont val="Tahoma"/>
            <family val="2"/>
          </rPr>
          <t>Agregar APU de 30kg/cm2</t>
        </r>
      </text>
    </comment>
    <comment ref="C106" authorId="0">
      <text>
        <r>
          <rPr>
            <sz val="9"/>
            <color indexed="81"/>
            <rFont val="Tahoma"/>
            <family val="2"/>
          </rPr>
          <t xml:space="preserve">se debe buscar un mejor bosquejo.
</t>
        </r>
      </text>
    </comment>
    <comment ref="C185" authorId="0">
      <text>
        <r>
          <rPr>
            <b/>
            <sz val="9"/>
            <color indexed="81"/>
            <rFont val="Tahoma"/>
            <family val="2"/>
          </rPr>
          <t>Calibre?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Cambiar malla de gavion a 12</t>
        </r>
      </text>
    </comment>
  </commentList>
</comments>
</file>

<file path=xl/sharedStrings.xml><?xml version="1.0" encoding="utf-8"?>
<sst xmlns="http://schemas.openxmlformats.org/spreadsheetml/2006/main" count="875" uniqueCount="597">
  <si>
    <t>UN</t>
  </si>
  <si>
    <t>DIA</t>
  </si>
  <si>
    <t>M3</t>
  </si>
  <si>
    <t>KG</t>
  </si>
  <si>
    <t>1.1.2</t>
  </si>
  <si>
    <t>ML</t>
  </si>
  <si>
    <t>1.2.1</t>
  </si>
  <si>
    <t>M2</t>
  </si>
  <si>
    <t>1.3.1</t>
  </si>
  <si>
    <t>1.3.2</t>
  </si>
  <si>
    <t>1.3.3</t>
  </si>
  <si>
    <t>ITEM</t>
  </si>
  <si>
    <t>VR UNIT</t>
  </si>
  <si>
    <t xml:space="preserve">CAPITULO I - TRABAJOS PRELIMINARES </t>
  </si>
  <si>
    <t>1.1</t>
  </si>
  <si>
    <t>ROCERIA Y LIMPIEZA</t>
  </si>
  <si>
    <t>1.3</t>
  </si>
  <si>
    <t>CERRAMIENTO</t>
  </si>
  <si>
    <t>CERRAMIETO CON LATA DE GUADUA H=1,5 METROS</t>
  </si>
  <si>
    <t>1.4</t>
  </si>
  <si>
    <t>TECHO PROVICIONAL EN PLASTICO Y GUADUA</t>
  </si>
  <si>
    <t>CON TRANSPORTE DE DESECHOS</t>
  </si>
  <si>
    <t>SIN TRANSPORTE DE DESECHOS</t>
  </si>
  <si>
    <t xml:space="preserve">CERCAS </t>
  </si>
  <si>
    <t>1,1,1</t>
  </si>
  <si>
    <t>1.2</t>
  </si>
  <si>
    <t>1.2.2</t>
  </si>
  <si>
    <t>CERRAMIENTO CON GUADUA Y YUTE H:1.7 m</t>
  </si>
  <si>
    <t>2.1.1.1.1</t>
  </si>
  <si>
    <t>2.1.1.1.2</t>
  </si>
  <si>
    <t>2.1.1.1.3</t>
  </si>
  <si>
    <t>2.1.1.1.4</t>
  </si>
  <si>
    <t>2.1.1.2.1</t>
  </si>
  <si>
    <t>2.1.1.2.2</t>
  </si>
  <si>
    <t>2.1.1.2.3</t>
  </si>
  <si>
    <t>2.1.1.2.4</t>
  </si>
  <si>
    <t>CAPITULO 2 - EXCAVACIONES</t>
  </si>
  <si>
    <t>2.1.1</t>
  </si>
  <si>
    <t>2.1.1.1</t>
  </si>
  <si>
    <t>EXCAVACIONES</t>
  </si>
  <si>
    <t>EXCAVACIONES EN ZANJA</t>
  </si>
  <si>
    <t>HASTA 2 M DE PROFUNDIDAD</t>
  </si>
  <si>
    <t>TIERRA SECA</t>
  </si>
  <si>
    <t>TIERRA HUMEDA</t>
  </si>
  <si>
    <t>ROCA</t>
  </si>
  <si>
    <t>2.1.1.2</t>
  </si>
  <si>
    <t>DE 2-4 M DE PROFUNDIDAD</t>
  </si>
  <si>
    <t>2.1.1.3</t>
  </si>
  <si>
    <t>A MAS DE 4 M DE PROFUNDIDAD</t>
  </si>
  <si>
    <t>2.1.1.3.1</t>
  </si>
  <si>
    <t>2.1.1.3.2</t>
  </si>
  <si>
    <t>2.1.1.3.3</t>
  </si>
  <si>
    <t>2.1.1.3.4</t>
  </si>
  <si>
    <t xml:space="preserve">CONGLOMERADO </t>
  </si>
  <si>
    <t>2.1.2</t>
  </si>
  <si>
    <t>2.1.2.1</t>
  </si>
  <si>
    <t>2.1.2.1.1</t>
  </si>
  <si>
    <t>2.1.2.1.2</t>
  </si>
  <si>
    <t>2.1.2.1.3</t>
  </si>
  <si>
    <t>2.1.2.2</t>
  </si>
  <si>
    <t>2.1.2.2.1</t>
  </si>
  <si>
    <t>2.1.2.2.2</t>
  </si>
  <si>
    <t>2.1.2.2.3</t>
  </si>
  <si>
    <t>EXCAVACION A CIELO ABIERTO</t>
  </si>
  <si>
    <t>PARA CORRECCION DE CAUCES</t>
  </si>
  <si>
    <t>HORA</t>
  </si>
  <si>
    <t>2.1.2.3</t>
  </si>
  <si>
    <t>2.1.2.3.1</t>
  </si>
  <si>
    <t>2.1.2.3.2</t>
  </si>
  <si>
    <t>2.1.2.3.3</t>
  </si>
  <si>
    <t>PARA CONFORMACION DE TALUDES CON SISTEMA MECANICO</t>
  </si>
  <si>
    <t>PARA CONFORMACION DE TALUDES CON SISTEMA MANUAL</t>
  </si>
  <si>
    <t>2.1.3</t>
  </si>
  <si>
    <t>2.1.3.1</t>
  </si>
  <si>
    <t>2.1.3.2</t>
  </si>
  <si>
    <t>2.1.3.3</t>
  </si>
  <si>
    <t>OTRAS EXCAVACIONES</t>
  </si>
  <si>
    <t xml:space="preserve">TIERRA </t>
  </si>
  <si>
    <t>RELLENOS</t>
  </si>
  <si>
    <t>2.2.1</t>
  </si>
  <si>
    <t>2.2.2</t>
  </si>
  <si>
    <t>RELLENOS EN ZANJA</t>
  </si>
  <si>
    <t>RELLENOS ALREDEDOR DE ESTRUCTURAS</t>
  </si>
  <si>
    <t>2.2.3</t>
  </si>
  <si>
    <t>2.2.3.1</t>
  </si>
  <si>
    <t>2.2.3.1.1</t>
  </si>
  <si>
    <t>SUMINISTRO DE MATERIAL SELECCIONADO</t>
  </si>
  <si>
    <t>PARA CONSTRUCCION DE TERRAPLENES - CONFORMACION DE TALUDES</t>
  </si>
  <si>
    <t>2.2.3.1.2</t>
  </si>
  <si>
    <t>2.2.3.1.3</t>
  </si>
  <si>
    <t>2.2.3.1.4</t>
  </si>
  <si>
    <t>CON SUCIO DE RIO COMPACTACION MECANICA</t>
  </si>
  <si>
    <t>2.2.3.2</t>
  </si>
  <si>
    <t>PARA RELLENOS ALREDEDOR DE ESTRUCTURAS SIN MATERIAL IN SITU</t>
  </si>
  <si>
    <t>AFIRMADOS</t>
  </si>
  <si>
    <t>2.3.1</t>
  </si>
  <si>
    <t>2.3.2</t>
  </si>
  <si>
    <t>PARA PAVIMENTOS</t>
  </si>
  <si>
    <t>PARA ESTRUCTURAS</t>
  </si>
  <si>
    <t>PILOTES Y CAISSONS</t>
  </si>
  <si>
    <t>2.4.1</t>
  </si>
  <si>
    <t>2.4.2</t>
  </si>
  <si>
    <t>MAQUINARIA PESADA</t>
  </si>
  <si>
    <t>2.5.1</t>
  </si>
  <si>
    <t>2.5.2</t>
  </si>
  <si>
    <t>2.5.3</t>
  </si>
  <si>
    <t>TIRO DE DINAMITA</t>
  </si>
  <si>
    <t>REPALEO MANUAL</t>
  </si>
  <si>
    <t>M3-MH</t>
  </si>
  <si>
    <t>3.1.1.1</t>
  </si>
  <si>
    <t>3.1.1</t>
  </si>
  <si>
    <t>OBRAS EN CONCRETO SIMPLE</t>
  </si>
  <si>
    <t>PEATONALES</t>
  </si>
  <si>
    <t>ESCALAS</t>
  </si>
  <si>
    <t>3.1.1.2</t>
  </si>
  <si>
    <t>RAMPAS</t>
  </si>
  <si>
    <t>3.1.1.3</t>
  </si>
  <si>
    <t>ANDENES</t>
  </si>
  <si>
    <t>3.1.2</t>
  </si>
  <si>
    <t>3.1.2.1</t>
  </si>
  <si>
    <t>3.1.2.2</t>
  </si>
  <si>
    <t>CAPITULO 3 - OBRAS EN CONCRETO</t>
  </si>
  <si>
    <t xml:space="preserve">MURO DE CONTENCION EN CONCRETO CICLOPEO </t>
  </si>
  <si>
    <t>MURO DE CONTENCION EN CONCRETO 3000 P.S.I</t>
  </si>
  <si>
    <t>3.1.3</t>
  </si>
  <si>
    <t>MORTERO</t>
  </si>
  <si>
    <t>3.1.3.1</t>
  </si>
  <si>
    <t>3.1.3.2</t>
  </si>
  <si>
    <t>INYECCION MORTERO 1:1 PARA ANCLAJE PANTALLA</t>
  </si>
  <si>
    <t>RECUBRIMIENTO EN MORTERO 1:3 ESPESOR 5 cm</t>
  </si>
  <si>
    <t>3.1.4</t>
  </si>
  <si>
    <t>3.1.5</t>
  </si>
  <si>
    <t>SARDINELES</t>
  </si>
  <si>
    <t>PAVIMENTOS EN CONCRETO MR42</t>
  </si>
  <si>
    <t>3.1.5.1</t>
  </si>
  <si>
    <t>3.1.5.2</t>
  </si>
  <si>
    <t>3.1.6</t>
  </si>
  <si>
    <t>3.1.7</t>
  </si>
  <si>
    <t>3.1.8</t>
  </si>
  <si>
    <t>CONCRETO SOLADO DE LIMPIEZA</t>
  </si>
  <si>
    <t>3.1.9</t>
  </si>
  <si>
    <t>3.1.10</t>
  </si>
  <si>
    <t>3.1.11</t>
  </si>
  <si>
    <t>3.1.12</t>
  </si>
  <si>
    <t>3.1.13</t>
  </si>
  <si>
    <t>3.1.14</t>
  </si>
  <si>
    <t>ENROCADOS CON LIGANTE DE CONCRETO</t>
  </si>
  <si>
    <t>3.1.14.1</t>
  </si>
  <si>
    <t>3.1.14.2</t>
  </si>
  <si>
    <t>3.1.14.3</t>
  </si>
  <si>
    <t>PARA PROTECCION DE ENTREGAS O REVESTIMIENTO DE CAUCES - DOSIFICACION: CONCRETO 50%, PIEDRA 50%</t>
  </si>
  <si>
    <t>PARA  CONFORMACION  DE CANALES - DOSIFICACION: CONCRETO 50%, PIEDRA 50%</t>
  </si>
  <si>
    <t>DIQUES DE CONTROL Y/O REGULACION - DOSIFICACION: CONCRETO 50%, PIEDRA 50%</t>
  </si>
  <si>
    <t>3.1.15</t>
  </si>
  <si>
    <t>PANTALLA</t>
  </si>
  <si>
    <t>3.1.15.1</t>
  </si>
  <si>
    <t>PANTALLAS PASIVAS e=10 cm CONCRETO DE 3000 P.S.I</t>
  </si>
  <si>
    <t>3.1.15.2</t>
  </si>
  <si>
    <t>PANTALLAS PASIVAS e=15 cm CONCRETO DE 3000 P.S.I</t>
  </si>
  <si>
    <t>3.1.15.3</t>
  </si>
  <si>
    <t>PANTALLA ACTIVA e&lt;=35 cm CONCRETO DE 3500 P.S.I</t>
  </si>
  <si>
    <t>3.1.15.4</t>
  </si>
  <si>
    <t>3.1.15.5</t>
  </si>
  <si>
    <t>3.1.15.6</t>
  </si>
  <si>
    <t>3.1.15.7</t>
  </si>
  <si>
    <t>3.1.15.8</t>
  </si>
  <si>
    <t>3.1.16</t>
  </si>
  <si>
    <t>CUNETAS, CANALES Y ZANJAS COLECTORAS</t>
  </si>
  <si>
    <t>3.1.16.1</t>
  </si>
  <si>
    <t>3.1.16.2</t>
  </si>
  <si>
    <t>3.1.16.3</t>
  </si>
  <si>
    <t>CANALES</t>
  </si>
  <si>
    <t>3.1.16.4</t>
  </si>
  <si>
    <t>3.1.17</t>
  </si>
  <si>
    <t>CIMENTACIONES</t>
  </si>
  <si>
    <t>3.1.17.1</t>
  </si>
  <si>
    <t>3.1.17.2</t>
  </si>
  <si>
    <t>3.1.17.3</t>
  </si>
  <si>
    <t>3.1.17.4</t>
  </si>
  <si>
    <t>3.1.17.5</t>
  </si>
  <si>
    <t>3.1.18</t>
  </si>
  <si>
    <t>3.1.18.1</t>
  </si>
  <si>
    <t>3.1.18.2</t>
  </si>
  <si>
    <t>ENROCADOS SIN LIGANTE EN CONCRETO</t>
  </si>
  <si>
    <t>PARA CONFORMACION DE PADDIES</t>
  </si>
  <si>
    <t>PARA PROTECCION  DE FONDO Y PAREDES</t>
  </si>
  <si>
    <t>3.1.19</t>
  </si>
  <si>
    <t>3.1.20</t>
  </si>
  <si>
    <t>ESTRUCTURAS DE DISIPACION DE ENERGIA</t>
  </si>
  <si>
    <t>JUNTAS DE CONSTRUCCION</t>
  </si>
  <si>
    <t>SELLO PVC DE 15 m</t>
  </si>
  <si>
    <t>SELLO PVC DE 10 m</t>
  </si>
  <si>
    <t>SELLO PVC DE 22 m</t>
  </si>
  <si>
    <t>3.2.1</t>
  </si>
  <si>
    <t>3.2.2</t>
  </si>
  <si>
    <t>3.2.3</t>
  </si>
  <si>
    <t>3.2.4</t>
  </si>
  <si>
    <t>SELLO ELASTOMERICO PARA PAVIMENTO RIGIDO</t>
  </si>
  <si>
    <t>INSTALACION DE MALLAS ELECTROSOLDADAS</t>
  </si>
  <si>
    <t>3.3.1</t>
  </si>
  <si>
    <t>3.3.2</t>
  </si>
  <si>
    <t>MALLA ELECTROSOLDADA D131 (15X15 DE 5.0 mm)</t>
  </si>
  <si>
    <t>MALLA ELECTROSOLDADA D158 (15X15 DE 5.5 mm)</t>
  </si>
  <si>
    <t>3.3.3</t>
  </si>
  <si>
    <t>MALLA ELECTROSOLDADA D106 (15X15 DE 4.5 mm)</t>
  </si>
  <si>
    <t>3.3.4</t>
  </si>
  <si>
    <t>MALLA ELECTROSOLDADA D84 (15X15 DE 4.0 mm)</t>
  </si>
  <si>
    <t>SUMINISTRO Y COLOCACION DE REFUERZO</t>
  </si>
  <si>
    <t>3.4.1</t>
  </si>
  <si>
    <t>3.4.2</t>
  </si>
  <si>
    <t>3.4.3</t>
  </si>
  <si>
    <t xml:space="preserve">SUMINISTRO Y COLOCAIÓN DE ACERO DE REFUERZO </t>
  </si>
  <si>
    <t>CANASTILLA DE APOYOS PARA DOVELAS DE PAVIMENTOS EN 3/8" Y 1/4"</t>
  </si>
  <si>
    <t>SUMINISTRO Y COLOCACION DE ESTRIBOS L=0.95 METROS</t>
  </si>
  <si>
    <t>ROTURA DE PAVIMENTOS</t>
  </si>
  <si>
    <t>EN ASFALTO</t>
  </si>
  <si>
    <t>3.5.1</t>
  </si>
  <si>
    <t>3.5.2</t>
  </si>
  <si>
    <t>DEMOLICIONES</t>
  </si>
  <si>
    <t>3.7.1</t>
  </si>
  <si>
    <t>3.7.2</t>
  </si>
  <si>
    <t>3.7.3</t>
  </si>
  <si>
    <t>3.8.1</t>
  </si>
  <si>
    <t>3.8.2</t>
  </si>
  <si>
    <t>3.8.3</t>
  </si>
  <si>
    <t>ESTRUCTURAS CON COSTALES DE FIBRA Y SUELO CEMENTO</t>
  </si>
  <si>
    <t>3.9.1</t>
  </si>
  <si>
    <t>CANALES CON COSTALES DE FIBRA Y SUELO CEMENTO 10:1 (SUELO DE MATERIAL DE PRESTAMO)</t>
  </si>
  <si>
    <t>3.9.2</t>
  </si>
  <si>
    <t>CANALES CON COSTALES DE FIBRA Y SUELO CEMENTO 10:1 (SUELO DE LA ZONA)</t>
  </si>
  <si>
    <t>ZANJAS O ACEQUIAS DE CORONA O MEDIA LADERA</t>
  </si>
  <si>
    <t>3.10.1</t>
  </si>
  <si>
    <t>3.10.2</t>
  </si>
  <si>
    <t>SUELO CEMENTO 10:1</t>
  </si>
  <si>
    <t>SUELO CEMENTO 12:1</t>
  </si>
  <si>
    <t>SUMINISTRO Y COLOCACION DE TUBERIA EN CONCRETO REFORZADO</t>
  </si>
  <si>
    <t>4.1.1</t>
  </si>
  <si>
    <t>DIAMETRO DE 36"</t>
  </si>
  <si>
    <t>CONCRETO PARA ANCLAJES Y EMPOTRAMIENTO DE TUBERIAS</t>
  </si>
  <si>
    <t>CONSTRUCCION DE ALCANTARILLADOS</t>
  </si>
  <si>
    <t>4.3.1</t>
  </si>
  <si>
    <t>SUMINISTRO Y COLOCACION TUBERIAS DE PVC AGUAS LLUVIAS</t>
  </si>
  <si>
    <t>4.3.1.1</t>
  </si>
  <si>
    <t>4.3.1.2</t>
  </si>
  <si>
    <t>4.3.1.3</t>
  </si>
  <si>
    <t>4.3.2</t>
  </si>
  <si>
    <t>SUMINISTRO Y COLOCACION TUBERIAS PVC SANITARIA</t>
  </si>
  <si>
    <t>4.3.2.1</t>
  </si>
  <si>
    <t>4.3.2.2</t>
  </si>
  <si>
    <t>4.3.2.3</t>
  </si>
  <si>
    <t>4.3.2.4</t>
  </si>
  <si>
    <t>DIAMETRO DE 2" (INCLUYE ACCESORIOS)</t>
  </si>
  <si>
    <t>DIAMETRO DE 3" (INCLUYE ACCESORIOS)</t>
  </si>
  <si>
    <t>DIAMETRO DE 4" (INCLUYE ACCESORIOS)</t>
  </si>
  <si>
    <t>DIAMETRO DE 6" (INCLUYE ACCESORIOS)</t>
  </si>
  <si>
    <t>SUMNISTRO Y COLOCACION DE TUBERIA P.V.C NOVAFORT</t>
  </si>
  <si>
    <t>4.3.3</t>
  </si>
  <si>
    <t xml:space="preserve">DIAMETRO DE 110 m.m- 4.33" </t>
  </si>
  <si>
    <t xml:space="preserve">DIAMETRO DE 160 m.m- 6.3" </t>
  </si>
  <si>
    <t xml:space="preserve">DIAMETRO DE  200 m.m- 7.87" </t>
  </si>
  <si>
    <t>DIAMETRO DE 250 m.m- 9.84"</t>
  </si>
  <si>
    <t>DIAMETRO DE 315 m.m- 12.4"</t>
  </si>
  <si>
    <t>DIAMETRO DE 400 m.m- 15.75"</t>
  </si>
  <si>
    <t>DIAMETRO DE 450 m.m- 17.2"</t>
  </si>
  <si>
    <t>DIAMETRO DE 500 m.m- 19.685"</t>
  </si>
  <si>
    <t>4.3.3.1</t>
  </si>
  <si>
    <t>4.3.3.2</t>
  </si>
  <si>
    <t>4.3.3.3</t>
  </si>
  <si>
    <t>4.3.3.4</t>
  </si>
  <si>
    <t>4.3.3.5</t>
  </si>
  <si>
    <t>4.3.3.6</t>
  </si>
  <si>
    <t>4.3.3.7</t>
  </si>
  <si>
    <t>4.3.3.8</t>
  </si>
  <si>
    <t>SUMNISTRO Y COLOCACION DE TUBERIA P.V.C NOVALOC</t>
  </si>
  <si>
    <t>4.3.4</t>
  </si>
  <si>
    <t>DIAMETRO DE  24"</t>
  </si>
  <si>
    <t>DIAMETRO DE  27"</t>
  </si>
  <si>
    <t>DIAMETRO DE  30"</t>
  </si>
  <si>
    <t>DIAMETRO DE  33"</t>
  </si>
  <si>
    <t>DIAMETRO DE  36"</t>
  </si>
  <si>
    <t>DIAMETRO DE  39"</t>
  </si>
  <si>
    <t>DIAMETRO DE  42"</t>
  </si>
  <si>
    <t>4.3.4.1</t>
  </si>
  <si>
    <t>4.3.4.2</t>
  </si>
  <si>
    <t>4.3.4.3</t>
  </si>
  <si>
    <t>4.3.4.4</t>
  </si>
  <si>
    <t>4.3.4.5</t>
  </si>
  <si>
    <t>4.3.4.6</t>
  </si>
  <si>
    <t>4.3.4.7</t>
  </si>
  <si>
    <t>4.3.3.9</t>
  </si>
  <si>
    <t>4.3.3.10</t>
  </si>
  <si>
    <t>4.3.3.11</t>
  </si>
  <si>
    <t>4.3.3.12</t>
  </si>
  <si>
    <t>SILLA YEE PVC ALCANTARILLADO 160X110 (6X4")</t>
  </si>
  <si>
    <t>SILLA YEE PVC ALCANTARILLADO 200X160 (8X6")</t>
  </si>
  <si>
    <t>SILLA YEE PVC ALCANTARILLADO 250X200 (10X8")</t>
  </si>
  <si>
    <t>SILLA YEE PVC ALCANTARILLADO 315X200 (12X8")</t>
  </si>
  <si>
    <t>CAMARAS DE INSPECCION Y DE CAIDA</t>
  </si>
  <si>
    <t>4.4.1</t>
  </si>
  <si>
    <t>4.4.1.1</t>
  </si>
  <si>
    <t>4.4.1.1.1</t>
  </si>
  <si>
    <t>4.4.1.1.2</t>
  </si>
  <si>
    <t>4.4.1.1.3</t>
  </si>
  <si>
    <t>DE CONCRETO SIMPLE</t>
  </si>
  <si>
    <t xml:space="preserve">DIAMETRO DE 1.20 METROS </t>
  </si>
  <si>
    <t>CILINDRO</t>
  </si>
  <si>
    <t>CONO</t>
  </si>
  <si>
    <t>BASES Y CAÑUELAS</t>
  </si>
  <si>
    <t>DIAMETRO DE 1.5 METROS</t>
  </si>
  <si>
    <t xml:space="preserve">CILINDRO </t>
  </si>
  <si>
    <t xml:space="preserve">CONO </t>
  </si>
  <si>
    <t>4.4.1.2</t>
  </si>
  <si>
    <t>4.4.1.2.1</t>
  </si>
  <si>
    <t>4.4.1.2.3</t>
  </si>
  <si>
    <t>4.4.1.2.2</t>
  </si>
  <si>
    <t>4.4.2</t>
  </si>
  <si>
    <t>4.4.2.1</t>
  </si>
  <si>
    <t>4.4.2.1.1</t>
  </si>
  <si>
    <t>4.4.2.1.2</t>
  </si>
  <si>
    <t>4.4.2.1.3</t>
  </si>
  <si>
    <t>DE CONCRETO CICLOPEO</t>
  </si>
  <si>
    <t>4.4.2.2</t>
  </si>
  <si>
    <t>4.4.2.2.1</t>
  </si>
  <si>
    <t>4.4.2.2.2</t>
  </si>
  <si>
    <t>4.4.2.2.3</t>
  </si>
  <si>
    <t>TAPAS PARA CAMARAS EN CONCRETO REFORZADO</t>
  </si>
  <si>
    <t>4.4.3</t>
  </si>
  <si>
    <t>4.4.3.1</t>
  </si>
  <si>
    <t>4.4.3.2</t>
  </si>
  <si>
    <t>PARA VIA PEATONAL</t>
  </si>
  <si>
    <t>PARA VIA AUTOMOTOR</t>
  </si>
  <si>
    <t>TAPAS PARA CAMARAS EN HIERRO FUNDIDO</t>
  </si>
  <si>
    <t>4.4.4</t>
  </si>
  <si>
    <t>EMPALME DE CAMARAS</t>
  </si>
  <si>
    <t>4.4.5</t>
  </si>
  <si>
    <t>4.5.1</t>
  </si>
  <si>
    <t>4.5.1.1</t>
  </si>
  <si>
    <t>4.5.1.2</t>
  </si>
  <si>
    <t>4.5.1.3</t>
  </si>
  <si>
    <t>CAJA DE INSPECCION</t>
  </si>
  <si>
    <t>TIPO I</t>
  </si>
  <si>
    <t>EN CONCRETO SIMPLE</t>
  </si>
  <si>
    <t>BASES Y CAÑUELAS PARA CAJAS DE INSPECCION</t>
  </si>
  <si>
    <t>TAPAS PARA CAJAS DE INSPECCION</t>
  </si>
  <si>
    <t>TIPO II</t>
  </si>
  <si>
    <t>4.5.2</t>
  </si>
  <si>
    <t>4.5.2.1</t>
  </si>
  <si>
    <t>4.5.2.2</t>
  </si>
  <si>
    <t>4.5.2.3</t>
  </si>
  <si>
    <t>SUMIDEROS</t>
  </si>
  <si>
    <t>4.6.1</t>
  </si>
  <si>
    <t>4.6.2</t>
  </si>
  <si>
    <t>4.6.3</t>
  </si>
  <si>
    <t>4.6.4</t>
  </si>
  <si>
    <t>SUMIDEROS SIMPLES</t>
  </si>
  <si>
    <t>SUMIDEROS TRANSVERSALES</t>
  </si>
  <si>
    <t>SUMIDERO TIPO SIFON</t>
  </si>
  <si>
    <t>SUMINISTRO E INSTALACION DE REJA PARA SUMIDERO</t>
  </si>
  <si>
    <t>MANGUERA DE POLIETILENO</t>
  </si>
  <si>
    <t>SUMINISTRO Y COLOCACION DE MANGUERA DE POLIETILENO 2"</t>
  </si>
  <si>
    <t>SUMINISTRO Y COLOCACION DE MANGUERA DE POLIETILENO 3"</t>
  </si>
  <si>
    <t>SUMINISTRO Y COLOCACION DE MANGUERA DE POLIETILENO 4"</t>
  </si>
  <si>
    <t>4.7.1</t>
  </si>
  <si>
    <t>4.7.2</t>
  </si>
  <si>
    <t>4.7.3</t>
  </si>
  <si>
    <t>CAPITULO 5 - GAVIONES</t>
  </si>
  <si>
    <t>CAPITULO 4 - COLECCIÓN Y ENTREGA DE AGUAS</t>
  </si>
  <si>
    <t>CON MALLAS DE TRIPLE TORSION</t>
  </si>
  <si>
    <t>MUROS DE CONTENCION</t>
  </si>
  <si>
    <t>5.1.1</t>
  </si>
  <si>
    <t>5.1.2</t>
  </si>
  <si>
    <t>5.1.3</t>
  </si>
  <si>
    <t>ESTRUCTURAS DE ENTREGA</t>
  </si>
  <si>
    <t>5.1.4</t>
  </si>
  <si>
    <t>CORRECCION DE CAUCES</t>
  </si>
  <si>
    <t>5.1.5</t>
  </si>
  <si>
    <t>5.1.6</t>
  </si>
  <si>
    <t>GAVIONES CON COSTALES DE FIBRA CON SUELO CEMENTO 10:1</t>
  </si>
  <si>
    <t>GAVIONES CON COSTALES DE FIBRA CON SUELO</t>
  </si>
  <si>
    <t>CAPITULO 6 - DRENAJE SUBTERRANEO</t>
  </si>
  <si>
    <t>6.1.1</t>
  </si>
  <si>
    <t>6.1.1.1</t>
  </si>
  <si>
    <t>DREN EN ZANJA</t>
  </si>
  <si>
    <t>MATERIAL FILTRANTE</t>
  </si>
  <si>
    <t>6.1.1.2</t>
  </si>
  <si>
    <t>6.1.1.3</t>
  </si>
  <si>
    <t>6.1.2</t>
  </si>
  <si>
    <t>SUMINISTRO Y COLOCACION TUBERIA PERFORADA</t>
  </si>
  <si>
    <t>6.1.2.1</t>
  </si>
  <si>
    <t>6.1.2.2</t>
  </si>
  <si>
    <t>6.1.2.3</t>
  </si>
  <si>
    <t>Ø 2" ALL PERFORADA PARA DRENES</t>
  </si>
  <si>
    <t>Ø 3" ALL PERFORADA PARA DRENES</t>
  </si>
  <si>
    <t>Ø 4" ALL PERFORADA PARA DRENES</t>
  </si>
  <si>
    <t>SUMNISTRO Y COLOCACION DE TUBERIA ACANALADA</t>
  </si>
  <si>
    <t>6.1.3</t>
  </si>
  <si>
    <t>6.1.3.1</t>
  </si>
  <si>
    <t>6.1.3.2</t>
  </si>
  <si>
    <t>6.1.3.3</t>
  </si>
  <si>
    <t>SIN TELA  DIAMETRO DE 65 m.m</t>
  </si>
  <si>
    <t>CON TELA DIAMETRO DE 65 m.m</t>
  </si>
  <si>
    <t>SIN TELA DIAMETRO DE 100  m.m</t>
  </si>
  <si>
    <t>CON TELA DIAMETRO DE 100 m.m</t>
  </si>
  <si>
    <t>6.1.3.4</t>
  </si>
  <si>
    <t>CON EQUIPO MANUAL</t>
  </si>
  <si>
    <t>6.2.1</t>
  </si>
  <si>
    <t>EN  TIERRA</t>
  </si>
  <si>
    <t>6.2.1.1</t>
  </si>
  <si>
    <t xml:space="preserve">CON EQUIPO MECANICO </t>
  </si>
  <si>
    <t>6.2.2</t>
  </si>
  <si>
    <t>EN TIERRA</t>
  </si>
  <si>
    <t>6.2.2.1</t>
  </si>
  <si>
    <t>6.2.2.2</t>
  </si>
  <si>
    <t>6.2.2.3</t>
  </si>
  <si>
    <t>SUMINISTRO Y COLOCACIÓN DE GEOTEXTILES</t>
  </si>
  <si>
    <t>SUMNISTRO Y COLOCACION DE GEOTEXTIL T - 1400</t>
  </si>
  <si>
    <t>SUMNISTRO Y COLOCACION DE GEOTEXTIL NT - 2500</t>
  </si>
  <si>
    <t>6.3.1</t>
  </si>
  <si>
    <t>6.3.2</t>
  </si>
  <si>
    <t>6.3.3</t>
  </si>
  <si>
    <t>6.3.4</t>
  </si>
  <si>
    <t>SUMNISTRO Y COLOCACION DE GEOTEXTIL T - 2500</t>
  </si>
  <si>
    <t>CAPITULO 7 - ACARREOS</t>
  </si>
  <si>
    <t>SOBREACARREOS EN VEHICULO AUTOMOTOR</t>
  </si>
  <si>
    <t>7.1.1</t>
  </si>
  <si>
    <t>7.1.2</t>
  </si>
  <si>
    <t>7.1.3</t>
  </si>
  <si>
    <t>7.1.4</t>
  </si>
  <si>
    <t>M3-KM</t>
  </si>
  <si>
    <t>VJ</t>
  </si>
  <si>
    <t>7.2.1</t>
  </si>
  <si>
    <t>7.2.2</t>
  </si>
  <si>
    <t>AL HOMBRO FUERTE PENDIENTE</t>
  </si>
  <si>
    <t>M3-HM</t>
  </si>
  <si>
    <t>EN BESTIA FUERTE PENDIENTE</t>
  </si>
  <si>
    <t>7.2.3</t>
  </si>
  <si>
    <t>CAPITULO 8 - OBRAS DE BIOINGENIERIA</t>
  </si>
  <si>
    <t>TRINCHOS O EMPALIZADOS EN GUADUA O MADERA ROLLIZA</t>
  </si>
  <si>
    <t>8.1.1</t>
  </si>
  <si>
    <t>8.1.2</t>
  </si>
  <si>
    <t>FILTROS EN GUADUA</t>
  </si>
  <si>
    <t>BARRERAS VIVAS</t>
  </si>
  <si>
    <t>8.3.1</t>
  </si>
  <si>
    <t>GUADUILLA, BAMBU O SIMILAR</t>
  </si>
  <si>
    <t>8.3.2</t>
  </si>
  <si>
    <t>TRATAMIENTO CON BIOMANTO</t>
  </si>
  <si>
    <t>REVEGETACION CON ESTACAS VIVAS</t>
  </si>
  <si>
    <t>CON ESTACAS DE CAÑA BRAVA O SIMILAR</t>
  </si>
  <si>
    <t>CON ESTACAS DE MATARRATON, QUIEBRABARRIGO O SIMILAR</t>
  </si>
  <si>
    <t>8.5.1</t>
  </si>
  <si>
    <t>8.5.2</t>
  </si>
  <si>
    <t>REVEGETALIZACION CON ESPECIES ARBOREAS</t>
  </si>
  <si>
    <t xml:space="preserve">CON GUADUA O ESPECIES FORESTALES </t>
  </si>
  <si>
    <t>8.6.1</t>
  </si>
  <si>
    <t>COBERTURA VEGETAL</t>
  </si>
  <si>
    <t>EMPRADIZADO CON CESPEDONES</t>
  </si>
  <si>
    <t>COMBERTURA CON MANI FORRAJERO</t>
  </si>
  <si>
    <t>8.7.1</t>
  </si>
  <si>
    <t>8.7.2</t>
  </si>
  <si>
    <t>PODA Y ERRADICACION DE ARBOLES</t>
  </si>
  <si>
    <t>PODA DE ARBOLES</t>
  </si>
  <si>
    <t>8.8.1</t>
  </si>
  <si>
    <t>8.8.2</t>
  </si>
  <si>
    <t>8.8.3</t>
  </si>
  <si>
    <t>ESTABLECIMIENTO DE RASTROJOS</t>
  </si>
  <si>
    <t>SUMINISTRO Y COLOCACION DE PLASTICOS PARA PROTECCION DE TALUDES</t>
  </si>
  <si>
    <t>COMISION DE TOPOGRAFIA</t>
  </si>
  <si>
    <t>ACEQUIA EN GEOMEMBRANA</t>
  </si>
  <si>
    <t>LAMINA DE ALFAJOR</t>
  </si>
  <si>
    <t>JORNAL POR ADMINISTRACION OFICIAL</t>
  </si>
  <si>
    <t>9.7.1</t>
  </si>
  <si>
    <t>JORNALES</t>
  </si>
  <si>
    <t>9.7.2</t>
  </si>
  <si>
    <t>9.7.3</t>
  </si>
  <si>
    <t>JORNAL POR ADMINISTRACION OBRERO</t>
  </si>
  <si>
    <t>CON LIMONCILLO, CITRONELA, VETIBER Y/O VETIVERIA O SIMILAR</t>
  </si>
  <si>
    <t>2.4.3</t>
  </si>
  <si>
    <t>ACARREOS EN VEHICULO NO AUTOMOTOR</t>
  </si>
  <si>
    <t>RETROEXCAVADORA DE ORUGA (1 Yarda Cubica)</t>
  </si>
  <si>
    <t>RETROCARGADOR (Pajarita)</t>
  </si>
  <si>
    <t xml:space="preserve">BULDOZER </t>
  </si>
  <si>
    <t>JORNAL POR ADMINISTRACION AYUDANTE PRACTICO</t>
  </si>
  <si>
    <t>JEEP O CAMINETA HASTA 3 KM</t>
  </si>
  <si>
    <t>EN BUGGI FUERTE PENDIENTE</t>
  </si>
  <si>
    <t>ADITIVOS</t>
  </si>
  <si>
    <t>CERCAS EN GUADUA Y ALAMBRE DE PUAS CAL:12</t>
  </si>
  <si>
    <t>CERCAS EN GUADUA Y ALAMBRE DE PUAS CAL:14</t>
  </si>
  <si>
    <t>1.2.3</t>
  </si>
  <si>
    <t>1.2.5</t>
  </si>
  <si>
    <t>1.2.4</t>
  </si>
  <si>
    <t>CERCAS EN POSTES DE CONCRETO  L=2.50 M CAL:12</t>
  </si>
  <si>
    <t>1.2.6</t>
  </si>
  <si>
    <t>CERCAS EN POSTES DE CONCRETO  L=2.50 M CAL:14</t>
  </si>
  <si>
    <t>CERCAS EN MADERA CUADRADA DE 4X4 " DE EUCALIPTO Y ALAMBRE DE PUAS CAL:12</t>
  </si>
  <si>
    <t>CERCAS EN MADERA CUADRADA DE 4X4 " DE EUCALIPTO  Y ALAMBRE DE PUAS CAL:14</t>
  </si>
  <si>
    <t xml:space="preserve">ADHERENCIA CONCRETO FRESCO A ENDURECIDO </t>
  </si>
  <si>
    <t xml:space="preserve">ACELERANTE PARA CONCRETO </t>
  </si>
  <si>
    <t xml:space="preserve">SELLADOR Y ADHESIVO ELASTICO </t>
  </si>
  <si>
    <t xml:space="preserve"> CON ALAMBRE Y HORCON SENCILLO</t>
  </si>
  <si>
    <t>3.10.3</t>
  </si>
  <si>
    <t>ACEQUIA EN CONCRETO CLASE III Y MALLA DE GALLINERO</t>
  </si>
  <si>
    <t xml:space="preserve">SOBREACARREO  A MAS DE 8KM </t>
  </si>
  <si>
    <t xml:space="preserve"> HASTA 8 KILOMETROS CARGUE MECANICO</t>
  </si>
  <si>
    <t>3.1.5.3</t>
  </si>
  <si>
    <t>3.5.3</t>
  </si>
  <si>
    <t>CONGLOMERADO</t>
  </si>
  <si>
    <t>TIERRA</t>
  </si>
  <si>
    <t>CERRAMIENTO CON POSTE GALVANIZADO, MALLA ESLABONADA CAL:10 H:2 metros Y ANCLAJE DE POSTES EN CONCRETO</t>
  </si>
  <si>
    <t>MIXTO (50% SUCIO DE RIO-50% AFIRMADO) COMPACTACION MECANICA</t>
  </si>
  <si>
    <t>SIN MATERIAL IN SITU (CENIZA) COMPACTACION MECANICA</t>
  </si>
  <si>
    <t>CON MATERIAL IN SITU (CENIZA) COMPACTACION MECANICA</t>
  </si>
  <si>
    <t xml:space="preserve">EXCAVACION PARA CAISSONS EN TIERRA O CONGLOMERADO 0-15m </t>
  </si>
  <si>
    <t>EXCAVACION PARA CAISSONS EN TIERRA  O CONGLOMERADO- BAJO AGUA 0-15 m (INCLUYE CONGLOMERADO)</t>
  </si>
  <si>
    <t>ENTIBADO EN GUADUA Y TELERA</t>
  </si>
  <si>
    <t>SARDINEL TIPO A</t>
  </si>
  <si>
    <t>SARDINEL TIPO B</t>
  </si>
  <si>
    <t>SARDINEL TIPO C</t>
  </si>
  <si>
    <t xml:space="preserve">RECUBRIMIENTO DE BERMAS </t>
  </si>
  <si>
    <t xml:space="preserve">RECUBRIMIENTO DE GAVIONES </t>
  </si>
  <si>
    <t>BARRERAS PARA CORRECCION DE CAUCE</t>
  </si>
  <si>
    <t>ANCLAJE ACTIVO CABLE 1/2" x 8 TORONES DE ALTA RESISTENCIA</t>
  </si>
  <si>
    <t>ANCLAJE ACTIVO CABLE 1/2" x 6 TORONES DE ALTA RESISTENCIA</t>
  </si>
  <si>
    <t>ANCLAJE ACTIVO CABLE 1/2" x 4 TORONES DE ALTA RESISTENCIA</t>
  </si>
  <si>
    <t>ANCLAJE ACTIVO CABLE 1/2" x 3 TORONES DE ALTA RESISTENCIA</t>
  </si>
  <si>
    <t xml:space="preserve">CUNETA VIA PEATONAL </t>
  </si>
  <si>
    <t xml:space="preserve">CUNETA VIA VEHICULAR </t>
  </si>
  <si>
    <t>ZANJA COLECTORA</t>
  </si>
  <si>
    <t xml:space="preserve">CONCRETO CLASE II PARA PILOTES D = 0,35 METROS </t>
  </si>
  <si>
    <t xml:space="preserve">CONCRETO CLASE II ZAPATA DE CIMENTACION </t>
  </si>
  <si>
    <t xml:space="preserve">CONCRETO CLASE II PARA VIGA DE CIMENTACION </t>
  </si>
  <si>
    <t xml:space="preserve">CONCRETO CLASE II PARA CAISSONS </t>
  </si>
  <si>
    <t xml:space="preserve">CONCRETO CLASE III PARA ANILLO CAISSONS </t>
  </si>
  <si>
    <t>ANCLAJE PARA POSTE 0.25X0.25 DE H: 0.5m</t>
  </si>
  <si>
    <t>EN CONCRETO (ESPESOR &lt;= e: 15 cm)</t>
  </si>
  <si>
    <t>EN CONCRETO ( ESPESOR &gt; e: 15 cm)</t>
  </si>
  <si>
    <t xml:space="preserve">CORTE DE PAVIMENTOS </t>
  </si>
  <si>
    <t>CORTE Y SELLO JUNTA CON MATERIAL ELASTOMERICOS (2.5cm)</t>
  </si>
  <si>
    <t>CORTE ANDEN DE CONCRETO CON DISCO (2.5 cm de profundidad)</t>
  </si>
  <si>
    <t>CORTE PAVIMENTO DE CONCRETO CON DISCO (2.5 cm de profundidad)</t>
  </si>
  <si>
    <t>MATERIAL FILTRANTE TIPO GRAVILLA</t>
  </si>
  <si>
    <t>MATERIAL FILTRANTE TIPO ARENA</t>
  </si>
  <si>
    <t>MATERIAL FILTRANTE TIPO PIEDRA</t>
  </si>
  <si>
    <t>DRENES SUBHORIZONTALES</t>
  </si>
  <si>
    <t xml:space="preserve">SUMNISTRO Y COLOCACION DE GEOTEXTIL NT - 1600 </t>
  </si>
  <si>
    <t xml:space="preserve"> CON ALAMBRE Y DOBLE HORCON</t>
  </si>
  <si>
    <t>ERRADICACION DE ARBOLES Atura &gt;5 m (incluye tala y desenraice)</t>
  </si>
  <si>
    <t>ERRADICACION DE ARBOLES  Atura &lt;5 m (incluye tala y desenraice)</t>
  </si>
  <si>
    <t>INSTALACION ANCLAJE EPOXICO 1/2 X 8 in EN CONCRETO</t>
  </si>
  <si>
    <t xml:space="preserve">BARANDA TUBULAR EN  POSTE GALVANIZADO </t>
  </si>
  <si>
    <t>PAVIMENTOS EN CONCRETO MR30</t>
  </si>
  <si>
    <t>PAVIMENTOS</t>
  </si>
  <si>
    <t>3.1.4.1</t>
  </si>
  <si>
    <t>3.1.4.2</t>
  </si>
  <si>
    <t>PARA LLENOS ALREDEDOR DE ESTRUCTURAS CON ESCORIA</t>
  </si>
  <si>
    <t>2.2.3.3</t>
  </si>
  <si>
    <t>3.1.2.3</t>
  </si>
  <si>
    <t>MURO EN LADRILLO ESTRUCTURAL (Ancho 9cm, altura 20cm y profundiad 40cm)</t>
  </si>
  <si>
    <t>3.1.2.4</t>
  </si>
  <si>
    <t>MURO EN LADRILLO ESTRUCTURAL (Ancho 12cm, altura 20cm y profundiad 40cm)</t>
  </si>
  <si>
    <t xml:space="preserve">MUROS EN CONCRETO Y MAMPOSTERIA ESTRUCTURAL </t>
  </si>
  <si>
    <t>3.1.3.3</t>
  </si>
  <si>
    <t>2.4.4</t>
  </si>
  <si>
    <t>PERFORACION MECANICA PARA PILOTES EN TIERRA O CONGLOMERADO D:0.35m A UNA PROFUNDIDAD DE 0-15m</t>
  </si>
  <si>
    <t>EXCAVACION PARA PILOTES D:0.35 m EN TIERRA</t>
  </si>
  <si>
    <t>2.4.5</t>
  </si>
  <si>
    <t>EXCAVACION PARA PILOTES D:0.35 m EN CONGLOMERADO</t>
  </si>
  <si>
    <t>MORTERO PARA LLENADO DE CELDAS DE MAMPOSTERIA ESTRUCTURAL f´cr=175Kg/m2  tamaño de celdas (0.08mX0.34m)</t>
  </si>
  <si>
    <t>ALCANTARILLA DE CAJON (BOX COULVERT) f´c: 4000 P.S.I</t>
  </si>
  <si>
    <t>CANAL CON PANTALLAS DEFLECTORAS Y RAPIDAS CON TAPA f´c:3000 P.S.I</t>
  </si>
  <si>
    <t>CANALES Y ESTRUCTURAS ESCALONADAS f´c:3000 P.S.I</t>
  </si>
  <si>
    <t>PROTECCION DE CAUCE TIPO AZUD f´c:2500 P.S.I</t>
  </si>
  <si>
    <t>3.1.15.9</t>
  </si>
  <si>
    <t>DADOS EN CONCRETO PARA ANCLAJE f´c:3500P.S.I</t>
  </si>
  <si>
    <t>DADOS EN CONCRETO PARA ANCLAJE f´c:4000P.S.I</t>
  </si>
  <si>
    <t>3.1.3.4</t>
  </si>
  <si>
    <t>LECHADA DE INYECCION 1:2 CON BOMBA 70PSI</t>
  </si>
  <si>
    <t>6.2.2.4</t>
  </si>
  <si>
    <t>ENCAMISADO PARA DRENES SUBHORIZONTALES EN TIERRA</t>
  </si>
  <si>
    <t>ENCAMISADO PARA DRENES SUBHORIZONTALES EN CONGLOMERADO</t>
  </si>
  <si>
    <t>6.2.2.5</t>
  </si>
  <si>
    <t>SUMINITRO E INSTALACION PLATINA 1/2X20X20cm EN ACERO A-36 (incluye perforacion, roscado de varilla, tuerca y arandela)</t>
  </si>
  <si>
    <t>VR PARCIAL</t>
  </si>
  <si>
    <t xml:space="preserve">VR CAPÍTULO </t>
  </si>
  <si>
    <t>CANTIDAD</t>
  </si>
  <si>
    <t xml:space="preserve">TOTAL COSTOS DIRECTOS </t>
  </si>
  <si>
    <t>ADMINISTRACIÓN</t>
  </si>
  <si>
    <t>IMPREVISTOS</t>
  </si>
  <si>
    <t>UTILIDADES</t>
  </si>
  <si>
    <t>COSTO TOTAL</t>
  </si>
  <si>
    <t xml:space="preserve"> HASTA 8 KILOMETROS CARGUE MANUAL</t>
  </si>
  <si>
    <t>CAPITULO 9 - MANTENIMIENTO DE OBRAS</t>
  </si>
  <si>
    <t xml:space="preserve"> HASTA 8 KILOMETROS CARGUE MANUAL (MANTENIMIENTO DE OBRAS)</t>
  </si>
  <si>
    <t>JEEP O CAMIONETA HASTA 3 KM (MANTENIMIENTO DE OBRAS)</t>
  </si>
  <si>
    <t>AL HOMBRO FUERTE PENDIENTE (MANTENIMIENTO DE OBRAS)</t>
  </si>
  <si>
    <t>EN BUGGI FUERTE PENDIENTE (MANTENIMIENTO DE OBRAS)</t>
  </si>
  <si>
    <t>CÓDIGO UNSPSC</t>
  </si>
  <si>
    <t>NEIRA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</si>
</sst>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(* #,##0_);_(* \(#,##0\);_(* &quot;-&quot;??_);_(@_)"/>
    <numFmt numFmtId="169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u/>
      <sz val="12.4"/>
      <color theme="10"/>
      <name val="Arial"/>
      <family val="2"/>
    </font>
    <font>
      <sz val="11"/>
      <color theme="1"/>
      <name val="Arial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4">
    <xf numFmtId="0" fontId="0" fillId="0" borderId="0"/>
    <xf numFmtId="0" fontId="3" fillId="0" borderId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166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6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6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43" fontId="8" fillId="0" borderId="1" xfId="32" applyFont="1" applyFill="1" applyBorder="1" applyAlignment="1">
      <alignment horizontal="center" vertical="center" wrapText="1"/>
    </xf>
    <xf numFmtId="43" fontId="9" fillId="0" borderId="1" xfId="32" quotePrefix="1" applyFont="1" applyFill="1" applyBorder="1" applyAlignment="1">
      <alignment vertical="center"/>
    </xf>
    <xf numFmtId="43" fontId="9" fillId="4" borderId="1" xfId="32" quotePrefix="1" applyFont="1" applyFill="1" applyBorder="1" applyAlignment="1">
      <alignment vertical="center"/>
    </xf>
    <xf numFmtId="43" fontId="9" fillId="0" borderId="1" xfId="32" applyFont="1" applyFill="1" applyBorder="1" applyAlignment="1">
      <alignment vertical="center"/>
    </xf>
    <xf numFmtId="0" fontId="0" fillId="0" borderId="0" xfId="0" applyAlignment="1">
      <alignment vertical="center"/>
    </xf>
    <xf numFmtId="2" fontId="10" fillId="3" borderId="3" xfId="0" applyNumberFormat="1" applyFont="1" applyFill="1" applyBorder="1" applyAlignment="1">
      <alignment vertical="center" wrapText="1"/>
    </xf>
    <xf numFmtId="43" fontId="10" fillId="3" borderId="3" xfId="32" applyFont="1" applyFill="1" applyBorder="1" applyAlignment="1">
      <alignment vertical="center" wrapText="1"/>
    </xf>
    <xf numFmtId="49" fontId="9" fillId="4" borderId="1" xfId="0" applyNumberFormat="1" applyFont="1" applyFill="1" applyBorder="1" applyAlignment="1">
      <alignment horizontal="left" vertical="center"/>
    </xf>
    <xf numFmtId="2" fontId="9" fillId="4" borderId="1" xfId="0" applyNumberFormat="1" applyFont="1" applyFill="1" applyBorder="1" applyAlignment="1">
      <alignment vertical="center" wrapText="1"/>
    </xf>
    <xf numFmtId="168" fontId="3" fillId="0" borderId="1" xfId="8" applyNumberFormat="1" applyFont="1" applyFill="1" applyBorder="1" applyAlignment="1">
      <alignment vertical="center"/>
    </xf>
    <xf numFmtId="43" fontId="3" fillId="0" borderId="1" xfId="32" applyFont="1" applyFill="1" applyBorder="1" applyAlignment="1">
      <alignment vertical="center"/>
    </xf>
    <xf numFmtId="168" fontId="3" fillId="0" borderId="1" xfId="8" applyNumberFormat="1" applyFont="1" applyFill="1" applyBorder="1" applyAlignment="1">
      <alignment horizontal="center" vertical="center"/>
    </xf>
    <xf numFmtId="43" fontId="0" fillId="0" borderId="1" xfId="32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2" fontId="9" fillId="0" borderId="2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43" fontId="0" fillId="0" borderId="1" xfId="32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3" fontId="14" fillId="0" borderId="1" xfId="32" quotePrefix="1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43" fontId="9" fillId="0" borderId="2" xfId="32" quotePrefix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2" fontId="0" fillId="0" borderId="1" xfId="0" applyNumberFormat="1" applyBorder="1" applyAlignment="1">
      <alignment horizontal="left" vertical="center"/>
    </xf>
    <xf numFmtId="0" fontId="0" fillId="4" borderId="2" xfId="0" applyFill="1" applyBorder="1" applyAlignment="1">
      <alignment vertical="center"/>
    </xf>
    <xf numFmtId="43" fontId="0" fillId="4" borderId="1" xfId="32" applyFont="1" applyFill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left" vertical="center"/>
    </xf>
    <xf numFmtId="43" fontId="0" fillId="0" borderId="0" xfId="32" applyFont="1" applyAlignment="1">
      <alignment vertical="center"/>
    </xf>
    <xf numFmtId="0" fontId="2" fillId="0" borderId="0" xfId="0" applyFont="1" applyAlignment="1">
      <alignment vertical="center"/>
    </xf>
    <xf numFmtId="43" fontId="2" fillId="0" borderId="0" xfId="32" applyFont="1" applyAlignment="1">
      <alignment vertical="center"/>
    </xf>
    <xf numFmtId="43" fontId="9" fillId="3" borderId="1" xfId="32" quotePrefix="1" applyFont="1" applyFill="1" applyBorder="1" applyAlignment="1">
      <alignment vertical="center"/>
    </xf>
    <xf numFmtId="0" fontId="15" fillId="0" borderId="0" xfId="0" applyFont="1"/>
    <xf numFmtId="0" fontId="15" fillId="0" borderId="4" xfId="0" applyFont="1" applyBorder="1" applyAlignment="1">
      <alignment wrapText="1"/>
    </xf>
    <xf numFmtId="9" fontId="15" fillId="0" borderId="1" xfId="0" applyNumberFormat="1" applyFont="1" applyBorder="1"/>
    <xf numFmtId="0" fontId="15" fillId="0" borderId="1" xfId="0" applyFont="1" applyBorder="1"/>
    <xf numFmtId="44" fontId="3" fillId="0" borderId="1" xfId="33" applyFont="1" applyBorder="1"/>
    <xf numFmtId="44" fontId="15" fillId="0" borderId="5" xfId="33" applyFont="1" applyBorder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5" fillId="0" borderId="7" xfId="0" applyFont="1" applyBorder="1"/>
    <xf numFmtId="44" fontId="15" fillId="0" borderId="8" xfId="33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44" fontId="0" fillId="0" borderId="0" xfId="0" applyNumberFormat="1"/>
    <xf numFmtId="44" fontId="0" fillId="0" borderId="0" xfId="33" applyFont="1"/>
    <xf numFmtId="0" fontId="15" fillId="0" borderId="9" xfId="0" applyFont="1" applyBorder="1" applyAlignment="1">
      <alignment wrapText="1"/>
    </xf>
    <xf numFmtId="9" fontId="15" fillId="0" borderId="10" xfId="0" applyNumberFormat="1" applyFont="1" applyBorder="1"/>
    <xf numFmtId="0" fontId="15" fillId="0" borderId="10" xfId="0" applyFont="1" applyBorder="1"/>
    <xf numFmtId="44" fontId="3" fillId="0" borderId="10" xfId="33" applyFont="1" applyBorder="1"/>
    <xf numFmtId="44" fontId="15" fillId="0" borderId="11" xfId="33" applyFont="1" applyBorder="1" applyAlignment="1">
      <alignment horizontal="center" vertical="center"/>
    </xf>
    <xf numFmtId="44" fontId="15" fillId="0" borderId="12" xfId="33" applyFont="1" applyBorder="1" applyAlignment="1">
      <alignment horizontal="center" vertical="center"/>
    </xf>
    <xf numFmtId="44" fontId="15" fillId="0" borderId="13" xfId="33" applyFont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43" fontId="1" fillId="0" borderId="1" xfId="32" applyFont="1" applyFill="1" applyBorder="1" applyAlignment="1">
      <alignment vertical="center"/>
    </xf>
    <xf numFmtId="43" fontId="1" fillId="0" borderId="1" xfId="32" applyFont="1" applyBorder="1" applyAlignment="1">
      <alignment vertical="center"/>
    </xf>
    <xf numFmtId="43" fontId="1" fillId="4" borderId="1" xfId="32" applyFont="1" applyFill="1" applyBorder="1" applyAlignment="1">
      <alignment vertical="center"/>
    </xf>
    <xf numFmtId="43" fontId="18" fillId="3" borderId="3" xfId="32" applyFont="1" applyFill="1" applyBorder="1" applyAlignment="1">
      <alignment vertical="center" wrapText="1"/>
    </xf>
    <xf numFmtId="43" fontId="19" fillId="0" borderId="1" xfId="32" quotePrefix="1" applyFont="1" applyFill="1" applyBorder="1" applyAlignment="1">
      <alignment vertical="center"/>
    </xf>
    <xf numFmtId="43" fontId="19" fillId="0" borderId="1" xfId="32" applyFont="1" applyFill="1" applyBorder="1" applyAlignment="1">
      <alignment vertical="center"/>
    </xf>
    <xf numFmtId="2" fontId="10" fillId="3" borderId="3" xfId="0" applyNumberFormat="1" applyFont="1" applyFill="1" applyBorder="1" applyAlignment="1">
      <alignment horizontal="center" vertical="center" wrapText="1"/>
    </xf>
    <xf numFmtId="2" fontId="10" fillId="3" borderId="0" xfId="0" applyNumberFormat="1" applyFont="1" applyFill="1" applyBorder="1" applyAlignment="1">
      <alignment horizontal="center" vertical="center" wrapText="1"/>
    </xf>
  </cellXfs>
  <cellStyles count="34">
    <cellStyle name="40% - Énfasis1 2" xfId="29"/>
    <cellStyle name="40% - Énfasis1 3" xfId="30"/>
    <cellStyle name="Euro" xfId="9"/>
    <cellStyle name="Euro 2" xfId="10"/>
    <cellStyle name="Euro 3" xfId="11"/>
    <cellStyle name="Hipervínculo 2" xfId="25"/>
    <cellStyle name="Millares" xfId="32" builtinId="3"/>
    <cellStyle name="Millares 2" xfId="3"/>
    <cellStyle name="Millares 2 2" xfId="12"/>
    <cellStyle name="Millares 3" xfId="8"/>
    <cellStyle name="Millares 4" xfId="2"/>
    <cellStyle name="Moneda" xfId="33" builtinId="4"/>
    <cellStyle name="Moneda [0] 2" xfId="5"/>
    <cellStyle name="Moneda 2" xfId="4"/>
    <cellStyle name="Moneda 2 2" xfId="14"/>
    <cellStyle name="Moneda 2 3" xfId="27"/>
    <cellStyle name="Moneda 3" xfId="13"/>
    <cellStyle name="Moneda 4" xfId="31"/>
    <cellStyle name="Normal" xfId="0" builtinId="0"/>
    <cellStyle name="Normal 11 2" xfId="15"/>
    <cellStyle name="Normal 2" xfId="6"/>
    <cellStyle name="Normal 2 2" xfId="17"/>
    <cellStyle name="Normal 2 2 2" xfId="26"/>
    <cellStyle name="Normal 2 3" xfId="16"/>
    <cellStyle name="Normal 2 3 2" xfId="28"/>
    <cellStyle name="Normal 23" xfId="18"/>
    <cellStyle name="Normal 3" xfId="1"/>
    <cellStyle name="Normal 4" xfId="19"/>
    <cellStyle name="Normal 4 2" xfId="20"/>
    <cellStyle name="Normal 5" xfId="21"/>
    <cellStyle name="Normal 6" xfId="22"/>
    <cellStyle name="Normal 7" xfId="23"/>
    <cellStyle name="Normal 7 2" xfId="24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8"/>
  <sheetViews>
    <sheetView tabSelected="1" view="pageBreakPreview" zoomScale="85" zoomScaleNormal="140" zoomScaleSheetLayoutView="85"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A344" sqref="A344:XFD353"/>
    </sheetView>
  </sheetViews>
  <sheetFormatPr baseColWidth="10" defaultRowHeight="15" x14ac:dyDescent="0.25"/>
  <cols>
    <col min="1" max="1" width="8.7109375" style="27" customWidth="1"/>
    <col min="2" max="2" width="13" style="27" bestFit="1" customWidth="1"/>
    <col min="3" max="3" width="55.7109375" style="27" customWidth="1"/>
    <col min="4" max="4" width="11.85546875" style="27" bestFit="1" customWidth="1"/>
    <col min="5" max="5" width="16" style="54" customWidth="1"/>
    <col min="6" max="6" width="12.42578125" style="54" customWidth="1"/>
    <col min="7" max="7" width="17.7109375" style="54" bestFit="1" customWidth="1"/>
    <col min="8" max="8" width="18.42578125" style="54" customWidth="1"/>
    <col min="9" max="16384" width="11.42578125" style="27"/>
  </cols>
  <sheetData>
    <row r="1" spans="1:8" ht="30" x14ac:dyDescent="0.25">
      <c r="A1" s="2" t="s">
        <v>11</v>
      </c>
      <c r="B1" s="78" t="s">
        <v>595</v>
      </c>
      <c r="C1" s="3" t="s">
        <v>596</v>
      </c>
      <c r="D1" s="2" t="s">
        <v>0</v>
      </c>
      <c r="E1" s="23" t="s">
        <v>12</v>
      </c>
      <c r="F1" s="23" t="s">
        <v>583</v>
      </c>
      <c r="G1" s="23" t="s">
        <v>581</v>
      </c>
      <c r="H1" s="23" t="s">
        <v>582</v>
      </c>
    </row>
    <row r="2" spans="1:8" ht="14.45" customHeight="1" x14ac:dyDescent="0.25">
      <c r="A2" s="86" t="s">
        <v>13</v>
      </c>
      <c r="B2" s="86"/>
      <c r="C2" s="86"/>
      <c r="D2" s="28"/>
      <c r="E2" s="29"/>
      <c r="F2" s="29"/>
      <c r="G2" s="29"/>
      <c r="H2" s="29">
        <f>SUM(G3:G17)</f>
        <v>0</v>
      </c>
    </row>
    <row r="3" spans="1:8" ht="16.5" x14ac:dyDescent="0.25">
      <c r="A3" s="21" t="s">
        <v>14</v>
      </c>
      <c r="B3" s="79"/>
      <c r="C3" s="7" t="s">
        <v>15</v>
      </c>
      <c r="D3" s="4"/>
      <c r="E3" s="26">
        <v>0</v>
      </c>
      <c r="F3" s="26"/>
      <c r="G3" s="26"/>
      <c r="H3" s="26"/>
    </row>
    <row r="4" spans="1:8" ht="16.5" x14ac:dyDescent="0.25">
      <c r="A4" s="21" t="s">
        <v>24</v>
      </c>
      <c r="B4" s="79">
        <v>70131600</v>
      </c>
      <c r="C4" s="7" t="s">
        <v>21</v>
      </c>
      <c r="D4" s="5" t="s">
        <v>7</v>
      </c>
      <c r="E4" s="24">
        <v>1563</v>
      </c>
      <c r="F4" s="24"/>
      <c r="G4" s="24">
        <f>ROUND(E4*F4,0)</f>
        <v>0</v>
      </c>
      <c r="H4" s="24"/>
    </row>
    <row r="5" spans="1:8" ht="16.5" x14ac:dyDescent="0.25">
      <c r="A5" s="21" t="s">
        <v>4</v>
      </c>
      <c r="B5" s="79">
        <v>70131600</v>
      </c>
      <c r="C5" s="7" t="s">
        <v>22</v>
      </c>
      <c r="D5" s="5" t="s">
        <v>7</v>
      </c>
      <c r="E5" s="24">
        <v>1516</v>
      </c>
      <c r="F5" s="24"/>
      <c r="G5" s="24">
        <f>ROUND(E5*F5,0)</f>
        <v>0</v>
      </c>
      <c r="H5" s="24"/>
    </row>
    <row r="6" spans="1:8" ht="16.5" x14ac:dyDescent="0.25">
      <c r="A6" s="21" t="s">
        <v>25</v>
      </c>
      <c r="B6" s="79"/>
      <c r="C6" s="7" t="s">
        <v>23</v>
      </c>
      <c r="D6" s="5"/>
      <c r="E6" s="26">
        <v>0</v>
      </c>
      <c r="F6" s="24"/>
      <c r="G6" s="26"/>
      <c r="H6" s="26"/>
    </row>
    <row r="7" spans="1:8" ht="16.5" x14ac:dyDescent="0.25">
      <c r="A7" s="21" t="s">
        <v>6</v>
      </c>
      <c r="B7" s="79">
        <v>72154013</v>
      </c>
      <c r="C7" s="7" t="s">
        <v>485</v>
      </c>
      <c r="D7" s="5" t="s">
        <v>5</v>
      </c>
      <c r="E7" s="24">
        <v>10448</v>
      </c>
      <c r="F7" s="24"/>
      <c r="G7" s="24">
        <f t="shared" ref="G7:G17" si="0">ROUND(E7*F7,0)</f>
        <v>0</v>
      </c>
      <c r="H7" s="24"/>
    </row>
    <row r="8" spans="1:8" ht="16.5" x14ac:dyDescent="0.25">
      <c r="A8" s="30" t="s">
        <v>26</v>
      </c>
      <c r="B8" s="79">
        <v>72154013</v>
      </c>
      <c r="C8" s="31" t="s">
        <v>486</v>
      </c>
      <c r="D8" s="19" t="s">
        <v>5</v>
      </c>
      <c r="E8" s="25">
        <v>9913</v>
      </c>
      <c r="F8" s="24"/>
      <c r="G8" s="24">
        <f t="shared" si="0"/>
        <v>0</v>
      </c>
      <c r="H8" s="25"/>
    </row>
    <row r="9" spans="1:8" ht="33" x14ac:dyDescent="0.25">
      <c r="A9" s="30" t="s">
        <v>487</v>
      </c>
      <c r="B9" s="79">
        <v>72154013</v>
      </c>
      <c r="C9" s="31" t="s">
        <v>493</v>
      </c>
      <c r="D9" s="19" t="s">
        <v>5</v>
      </c>
      <c r="E9" s="25">
        <v>20898</v>
      </c>
      <c r="F9" s="24"/>
      <c r="G9" s="24">
        <f t="shared" si="0"/>
        <v>0</v>
      </c>
      <c r="H9" s="25"/>
    </row>
    <row r="10" spans="1:8" ht="33" x14ac:dyDescent="0.25">
      <c r="A10" s="30" t="s">
        <v>489</v>
      </c>
      <c r="B10" s="79">
        <v>72154013</v>
      </c>
      <c r="C10" s="31" t="s">
        <v>494</v>
      </c>
      <c r="D10" s="19" t="s">
        <v>5</v>
      </c>
      <c r="E10" s="25">
        <v>20363</v>
      </c>
      <c r="F10" s="24"/>
      <c r="G10" s="24">
        <f t="shared" si="0"/>
        <v>0</v>
      </c>
      <c r="H10" s="25"/>
    </row>
    <row r="11" spans="1:8" ht="16.5" x14ac:dyDescent="0.25">
      <c r="A11" s="21" t="s">
        <v>488</v>
      </c>
      <c r="B11" s="79">
        <v>72154013</v>
      </c>
      <c r="C11" s="7" t="s">
        <v>490</v>
      </c>
      <c r="D11" s="5" t="s">
        <v>5</v>
      </c>
      <c r="E11" s="24">
        <v>64336</v>
      </c>
      <c r="F11" s="24"/>
      <c r="G11" s="24">
        <f t="shared" si="0"/>
        <v>0</v>
      </c>
      <c r="H11" s="24"/>
    </row>
    <row r="12" spans="1:8" ht="16.5" x14ac:dyDescent="0.25">
      <c r="A12" s="30" t="s">
        <v>491</v>
      </c>
      <c r="B12" s="79">
        <v>72154013</v>
      </c>
      <c r="C12" s="31" t="s">
        <v>492</v>
      </c>
      <c r="D12" s="19" t="s">
        <v>5</v>
      </c>
      <c r="E12" s="25">
        <v>63801</v>
      </c>
      <c r="F12" s="24"/>
      <c r="G12" s="24">
        <f t="shared" si="0"/>
        <v>0</v>
      </c>
      <c r="H12" s="25"/>
    </row>
    <row r="13" spans="1:8" ht="16.5" x14ac:dyDescent="0.25">
      <c r="A13" s="21" t="s">
        <v>16</v>
      </c>
      <c r="B13" s="79"/>
      <c r="C13" s="7" t="s">
        <v>17</v>
      </c>
      <c r="D13" s="5"/>
      <c r="E13" s="26">
        <v>0</v>
      </c>
      <c r="F13" s="24"/>
      <c r="G13" s="26"/>
      <c r="H13" s="26"/>
    </row>
    <row r="14" spans="1:8" ht="16.5" x14ac:dyDescent="0.25">
      <c r="A14" s="21" t="s">
        <v>8</v>
      </c>
      <c r="B14" s="79">
        <v>72154013</v>
      </c>
      <c r="C14" s="7" t="s">
        <v>18</v>
      </c>
      <c r="D14" s="5" t="s">
        <v>5</v>
      </c>
      <c r="E14" s="24">
        <v>18411</v>
      </c>
      <c r="F14" s="24"/>
      <c r="G14" s="24">
        <f t="shared" si="0"/>
        <v>0</v>
      </c>
      <c r="H14" s="24"/>
    </row>
    <row r="15" spans="1:8" ht="49.5" x14ac:dyDescent="0.25">
      <c r="A15" s="21" t="s">
        <v>9</v>
      </c>
      <c r="B15" s="79">
        <v>72154013</v>
      </c>
      <c r="C15" s="7" t="s">
        <v>507</v>
      </c>
      <c r="D15" s="5" t="s">
        <v>5</v>
      </c>
      <c r="E15" s="24">
        <v>184240</v>
      </c>
      <c r="F15" s="24"/>
      <c r="G15" s="24">
        <f t="shared" si="0"/>
        <v>0</v>
      </c>
      <c r="H15" s="24"/>
    </row>
    <row r="16" spans="1:8" ht="16.5" x14ac:dyDescent="0.25">
      <c r="A16" s="21" t="s">
        <v>10</v>
      </c>
      <c r="B16" s="79">
        <v>72154013</v>
      </c>
      <c r="C16" s="7" t="s">
        <v>27</v>
      </c>
      <c r="D16" s="5" t="s">
        <v>5</v>
      </c>
      <c r="E16" s="24">
        <v>11459</v>
      </c>
      <c r="F16" s="24"/>
      <c r="G16" s="24">
        <f t="shared" si="0"/>
        <v>0</v>
      </c>
      <c r="H16" s="24"/>
    </row>
    <row r="17" spans="1:8" ht="16.5" x14ac:dyDescent="0.25">
      <c r="A17" s="21" t="s">
        <v>19</v>
      </c>
      <c r="B17" s="79">
        <v>25174100</v>
      </c>
      <c r="C17" s="7" t="s">
        <v>20</v>
      </c>
      <c r="D17" s="5" t="s">
        <v>7</v>
      </c>
      <c r="E17" s="24">
        <v>14359</v>
      </c>
      <c r="F17" s="24"/>
      <c r="G17" s="24">
        <f t="shared" si="0"/>
        <v>0</v>
      </c>
      <c r="H17" s="24"/>
    </row>
    <row r="18" spans="1:8" ht="14.45" customHeight="1" x14ac:dyDescent="0.25">
      <c r="A18" s="87" t="s">
        <v>36</v>
      </c>
      <c r="B18" s="87"/>
      <c r="C18" s="87"/>
      <c r="D18" s="28"/>
      <c r="E18" s="29">
        <v>0</v>
      </c>
      <c r="F18" s="57"/>
      <c r="G18" s="29"/>
      <c r="H18" s="29">
        <f>SUM(G22:G79)</f>
        <v>5788360</v>
      </c>
    </row>
    <row r="19" spans="1:8" ht="16.5" x14ac:dyDescent="0.25">
      <c r="A19" s="10">
        <v>2.1</v>
      </c>
      <c r="B19" s="79"/>
      <c r="C19" s="7" t="s">
        <v>39</v>
      </c>
      <c r="D19" s="32"/>
      <c r="E19" s="33">
        <v>0</v>
      </c>
      <c r="F19" s="24"/>
      <c r="G19" s="33"/>
      <c r="H19" s="33"/>
    </row>
    <row r="20" spans="1:8" ht="16.5" hidden="1" x14ac:dyDescent="0.25">
      <c r="A20" s="6" t="s">
        <v>37</v>
      </c>
      <c r="B20" s="79"/>
      <c r="C20" s="7" t="s">
        <v>40</v>
      </c>
      <c r="D20" s="32"/>
      <c r="E20" s="33">
        <v>0</v>
      </c>
      <c r="F20" s="24"/>
      <c r="G20" s="33"/>
      <c r="H20" s="33"/>
    </row>
    <row r="21" spans="1:8" ht="16.5" hidden="1" x14ac:dyDescent="0.25">
      <c r="A21" s="6" t="s">
        <v>38</v>
      </c>
      <c r="B21" s="79"/>
      <c r="C21" s="7" t="s">
        <v>41</v>
      </c>
      <c r="D21" s="32"/>
      <c r="E21" s="33">
        <v>0</v>
      </c>
      <c r="F21" s="24"/>
      <c r="G21" s="33"/>
      <c r="H21" s="33"/>
    </row>
    <row r="22" spans="1:8" ht="16.5" hidden="1" x14ac:dyDescent="0.25">
      <c r="A22" s="6" t="s">
        <v>28</v>
      </c>
      <c r="B22" s="79">
        <v>72141500</v>
      </c>
      <c r="C22" s="7" t="s">
        <v>42</v>
      </c>
      <c r="D22" s="34" t="s">
        <v>2</v>
      </c>
      <c r="E22" s="24">
        <v>19928</v>
      </c>
      <c r="F22" s="24"/>
      <c r="G22" s="24">
        <f t="shared" ref="G22:G25" si="1">ROUND(E22*F22,0)</f>
        <v>0</v>
      </c>
      <c r="H22" s="24"/>
    </row>
    <row r="23" spans="1:8" ht="16.5" x14ac:dyDescent="0.25">
      <c r="A23" s="6" t="s">
        <v>29</v>
      </c>
      <c r="B23" s="79">
        <v>72141500</v>
      </c>
      <c r="C23" s="7" t="s">
        <v>43</v>
      </c>
      <c r="D23" s="34" t="s">
        <v>2</v>
      </c>
      <c r="E23" s="24">
        <v>22994</v>
      </c>
      <c r="F23" s="24">
        <v>180</v>
      </c>
      <c r="G23" s="24">
        <f t="shared" si="1"/>
        <v>4138920</v>
      </c>
      <c r="H23" s="24"/>
    </row>
    <row r="24" spans="1:8" ht="16.5" hidden="1" x14ac:dyDescent="0.25">
      <c r="A24" s="6" t="s">
        <v>30</v>
      </c>
      <c r="B24" s="79">
        <v>72141500</v>
      </c>
      <c r="C24" s="7" t="s">
        <v>505</v>
      </c>
      <c r="D24" s="34" t="s">
        <v>2</v>
      </c>
      <c r="E24" s="24">
        <v>33724</v>
      </c>
      <c r="F24" s="24"/>
      <c r="G24" s="24">
        <f t="shared" si="1"/>
        <v>0</v>
      </c>
      <c r="H24" s="24"/>
    </row>
    <row r="25" spans="1:8" ht="16.5" hidden="1" x14ac:dyDescent="0.25">
      <c r="A25" s="6" t="s">
        <v>31</v>
      </c>
      <c r="B25" s="79">
        <v>72141500</v>
      </c>
      <c r="C25" s="7" t="s">
        <v>44</v>
      </c>
      <c r="D25" s="9" t="s">
        <v>2</v>
      </c>
      <c r="E25" s="24">
        <v>170273</v>
      </c>
      <c r="F25" s="24"/>
      <c r="G25" s="24">
        <f t="shared" si="1"/>
        <v>0</v>
      </c>
      <c r="H25" s="24"/>
    </row>
    <row r="26" spans="1:8" ht="16.5" hidden="1" x14ac:dyDescent="0.25">
      <c r="A26" s="6" t="s">
        <v>45</v>
      </c>
      <c r="B26" s="79"/>
      <c r="C26" s="7" t="s">
        <v>46</v>
      </c>
      <c r="D26" s="32"/>
      <c r="E26" s="26">
        <v>0</v>
      </c>
      <c r="F26" s="24"/>
      <c r="G26" s="26"/>
      <c r="H26" s="26"/>
    </row>
    <row r="27" spans="1:8" ht="16.5" hidden="1" x14ac:dyDescent="0.25">
      <c r="A27" s="6" t="s">
        <v>32</v>
      </c>
      <c r="B27" s="79">
        <v>72141500</v>
      </c>
      <c r="C27" s="7" t="s">
        <v>42</v>
      </c>
      <c r="D27" s="34" t="s">
        <v>2</v>
      </c>
      <c r="E27" s="24">
        <v>23257</v>
      </c>
      <c r="F27" s="24"/>
      <c r="G27" s="24">
        <f t="shared" ref="G27:G30" si="2">ROUND(E27*F27,0)</f>
        <v>0</v>
      </c>
      <c r="H27" s="24"/>
    </row>
    <row r="28" spans="1:8" ht="16.5" hidden="1" x14ac:dyDescent="0.25">
      <c r="A28" s="6" t="s">
        <v>33</v>
      </c>
      <c r="B28" s="79">
        <v>72141500</v>
      </c>
      <c r="C28" s="7" t="s">
        <v>43</v>
      </c>
      <c r="D28" s="34" t="s">
        <v>2</v>
      </c>
      <c r="E28" s="24">
        <v>26953</v>
      </c>
      <c r="F28" s="24"/>
      <c r="G28" s="24">
        <f t="shared" si="2"/>
        <v>0</v>
      </c>
      <c r="H28" s="24"/>
    </row>
    <row r="29" spans="1:8" ht="16.5" hidden="1" x14ac:dyDescent="0.25">
      <c r="A29" s="6" t="s">
        <v>34</v>
      </c>
      <c r="B29" s="79">
        <v>72141500</v>
      </c>
      <c r="C29" s="7" t="s">
        <v>505</v>
      </c>
      <c r="D29" s="34" t="s">
        <v>2</v>
      </c>
      <c r="E29" s="24">
        <v>36916</v>
      </c>
      <c r="F29" s="24"/>
      <c r="G29" s="24">
        <f t="shared" si="2"/>
        <v>0</v>
      </c>
      <c r="H29" s="24"/>
    </row>
    <row r="30" spans="1:8" ht="16.5" hidden="1" x14ac:dyDescent="0.25">
      <c r="A30" s="6" t="s">
        <v>35</v>
      </c>
      <c r="B30" s="79">
        <v>72141500</v>
      </c>
      <c r="C30" s="7" t="s">
        <v>44</v>
      </c>
      <c r="D30" s="9" t="s">
        <v>2</v>
      </c>
      <c r="E30" s="24">
        <v>174020</v>
      </c>
      <c r="F30" s="24"/>
      <c r="G30" s="24">
        <f t="shared" si="2"/>
        <v>0</v>
      </c>
      <c r="H30" s="24"/>
    </row>
    <row r="31" spans="1:8" ht="16.5" hidden="1" x14ac:dyDescent="0.25">
      <c r="A31" s="6" t="s">
        <v>47</v>
      </c>
      <c r="B31" s="79"/>
      <c r="C31" s="7" t="s">
        <v>48</v>
      </c>
      <c r="D31" s="32"/>
      <c r="E31" s="33">
        <v>0</v>
      </c>
      <c r="F31" s="24"/>
      <c r="G31" s="33"/>
      <c r="H31" s="33"/>
    </row>
    <row r="32" spans="1:8" ht="16.5" hidden="1" x14ac:dyDescent="0.25">
      <c r="A32" s="6" t="s">
        <v>49</v>
      </c>
      <c r="B32" s="79">
        <v>72141500</v>
      </c>
      <c r="C32" s="7" t="s">
        <v>42</v>
      </c>
      <c r="D32" s="34" t="s">
        <v>2</v>
      </c>
      <c r="E32" s="24">
        <v>31163</v>
      </c>
      <c r="F32" s="24"/>
      <c r="G32" s="24">
        <f t="shared" ref="G32:G35" si="3">ROUND(E32*F32,0)</f>
        <v>0</v>
      </c>
      <c r="H32" s="24"/>
    </row>
    <row r="33" spans="1:8" ht="16.5" hidden="1" x14ac:dyDescent="0.25">
      <c r="A33" s="6" t="s">
        <v>50</v>
      </c>
      <c r="B33" s="79">
        <v>72141500</v>
      </c>
      <c r="C33" s="7" t="s">
        <v>43</v>
      </c>
      <c r="D33" s="34" t="s">
        <v>2</v>
      </c>
      <c r="E33" s="24">
        <v>35951</v>
      </c>
      <c r="F33" s="24"/>
      <c r="G33" s="24">
        <f t="shared" si="3"/>
        <v>0</v>
      </c>
      <c r="H33" s="24"/>
    </row>
    <row r="34" spans="1:8" ht="16.5" hidden="1" x14ac:dyDescent="0.25">
      <c r="A34" s="6" t="s">
        <v>51</v>
      </c>
      <c r="B34" s="79">
        <v>72141500</v>
      </c>
      <c r="C34" s="7" t="s">
        <v>53</v>
      </c>
      <c r="D34" s="34" t="s">
        <v>2</v>
      </c>
      <c r="E34" s="24">
        <v>49457</v>
      </c>
      <c r="F34" s="24"/>
      <c r="G34" s="24">
        <f t="shared" si="3"/>
        <v>0</v>
      </c>
      <c r="H34" s="24"/>
    </row>
    <row r="35" spans="1:8" ht="16.5" hidden="1" x14ac:dyDescent="0.25">
      <c r="A35" s="6" t="s">
        <v>52</v>
      </c>
      <c r="B35" s="79">
        <v>72141500</v>
      </c>
      <c r="C35" s="7" t="s">
        <v>44</v>
      </c>
      <c r="D35" s="9" t="s">
        <v>2</v>
      </c>
      <c r="E35" s="24">
        <v>189016</v>
      </c>
      <c r="F35" s="24"/>
      <c r="G35" s="24">
        <f t="shared" si="3"/>
        <v>0</v>
      </c>
      <c r="H35" s="24"/>
    </row>
    <row r="36" spans="1:8" ht="16.5" hidden="1" x14ac:dyDescent="0.25">
      <c r="A36" s="6" t="s">
        <v>54</v>
      </c>
      <c r="B36" s="79"/>
      <c r="C36" s="7" t="s">
        <v>63</v>
      </c>
      <c r="D36" s="32"/>
      <c r="E36" s="26">
        <v>0</v>
      </c>
      <c r="F36" s="24"/>
      <c r="G36" s="26"/>
      <c r="H36" s="26"/>
    </row>
    <row r="37" spans="1:8" ht="16.5" hidden="1" x14ac:dyDescent="0.25">
      <c r="A37" s="6" t="s">
        <v>55</v>
      </c>
      <c r="B37" s="79"/>
      <c r="C37" s="7" t="s">
        <v>64</v>
      </c>
      <c r="D37" s="32"/>
      <c r="E37" s="26">
        <v>0</v>
      </c>
      <c r="F37" s="24"/>
      <c r="G37" s="26"/>
      <c r="H37" s="26"/>
    </row>
    <row r="38" spans="1:8" ht="16.5" hidden="1" x14ac:dyDescent="0.25">
      <c r="A38" s="6" t="s">
        <v>56</v>
      </c>
      <c r="B38" s="79">
        <v>72141500</v>
      </c>
      <c r="C38" s="7" t="s">
        <v>43</v>
      </c>
      <c r="D38" s="34" t="s">
        <v>2</v>
      </c>
      <c r="E38" s="24">
        <v>22887</v>
      </c>
      <c r="F38" s="24"/>
      <c r="G38" s="24">
        <f t="shared" ref="G38:G40" si="4">ROUND(E38*F38,0)</f>
        <v>0</v>
      </c>
      <c r="H38" s="24"/>
    </row>
    <row r="39" spans="1:8" ht="16.5" hidden="1" x14ac:dyDescent="0.25">
      <c r="A39" s="6" t="s">
        <v>57</v>
      </c>
      <c r="B39" s="79">
        <v>72141500</v>
      </c>
      <c r="C39" s="7" t="s">
        <v>53</v>
      </c>
      <c r="D39" s="34" t="s">
        <v>2</v>
      </c>
      <c r="E39" s="24">
        <v>26186</v>
      </c>
      <c r="F39" s="24"/>
      <c r="G39" s="24">
        <f t="shared" si="4"/>
        <v>0</v>
      </c>
      <c r="H39" s="24"/>
    </row>
    <row r="40" spans="1:8" ht="16.5" hidden="1" x14ac:dyDescent="0.25">
      <c r="A40" s="6" t="s">
        <v>58</v>
      </c>
      <c r="B40" s="79">
        <v>72141500</v>
      </c>
      <c r="C40" s="7" t="s">
        <v>44</v>
      </c>
      <c r="D40" s="9" t="s">
        <v>2</v>
      </c>
      <c r="E40" s="24">
        <v>170903</v>
      </c>
      <c r="F40" s="24"/>
      <c r="G40" s="24">
        <f t="shared" si="4"/>
        <v>0</v>
      </c>
      <c r="H40" s="24"/>
    </row>
    <row r="41" spans="1:8" ht="33" hidden="1" x14ac:dyDescent="0.25">
      <c r="A41" s="6" t="s">
        <v>59</v>
      </c>
      <c r="B41" s="79"/>
      <c r="C41" s="7" t="s">
        <v>70</v>
      </c>
      <c r="D41" s="32"/>
      <c r="E41" s="26">
        <v>0</v>
      </c>
      <c r="F41" s="24"/>
      <c r="G41" s="26"/>
      <c r="H41" s="26"/>
    </row>
    <row r="42" spans="1:8" ht="16.5" hidden="1" x14ac:dyDescent="0.25">
      <c r="A42" s="6" t="s">
        <v>60</v>
      </c>
      <c r="B42" s="79">
        <v>72141500</v>
      </c>
      <c r="C42" s="7" t="s">
        <v>43</v>
      </c>
      <c r="D42" s="34" t="s">
        <v>2</v>
      </c>
      <c r="E42" s="24">
        <v>6113</v>
      </c>
      <c r="F42" s="24"/>
      <c r="G42" s="24">
        <f t="shared" ref="G42:G44" si="5">ROUND(E42*F42,0)</f>
        <v>0</v>
      </c>
      <c r="H42" s="24"/>
    </row>
    <row r="43" spans="1:8" ht="16.5" hidden="1" x14ac:dyDescent="0.25">
      <c r="A43" s="6" t="s">
        <v>61</v>
      </c>
      <c r="B43" s="79">
        <v>72141500</v>
      </c>
      <c r="C43" s="7" t="s">
        <v>53</v>
      </c>
      <c r="D43" s="34" t="s">
        <v>2</v>
      </c>
      <c r="E43" s="24">
        <v>7993</v>
      </c>
      <c r="F43" s="24"/>
      <c r="G43" s="24">
        <f t="shared" si="5"/>
        <v>0</v>
      </c>
      <c r="H43" s="24"/>
    </row>
    <row r="44" spans="1:8" ht="16.5" hidden="1" x14ac:dyDescent="0.25">
      <c r="A44" s="6" t="s">
        <v>62</v>
      </c>
      <c r="B44" s="79">
        <v>72141500</v>
      </c>
      <c r="C44" s="7" t="s">
        <v>44</v>
      </c>
      <c r="D44" s="9" t="s">
        <v>2</v>
      </c>
      <c r="E44" s="24">
        <v>46319</v>
      </c>
      <c r="F44" s="24"/>
      <c r="G44" s="24">
        <f t="shared" si="5"/>
        <v>0</v>
      </c>
      <c r="H44" s="24"/>
    </row>
    <row r="45" spans="1:8" ht="30" hidden="1" customHeight="1" x14ac:dyDescent="0.25">
      <c r="A45" s="6" t="s">
        <v>66</v>
      </c>
      <c r="B45" s="79"/>
      <c r="C45" s="7" t="s">
        <v>71</v>
      </c>
      <c r="D45" s="32"/>
      <c r="E45" s="80">
        <v>0</v>
      </c>
      <c r="F45" s="24"/>
      <c r="G45" s="35"/>
      <c r="H45" s="35"/>
    </row>
    <row r="46" spans="1:8" ht="16.5" hidden="1" x14ac:dyDescent="0.25">
      <c r="A46" s="6" t="s">
        <v>67</v>
      </c>
      <c r="B46" s="79">
        <v>72141500</v>
      </c>
      <c r="C46" s="7" t="s">
        <v>506</v>
      </c>
      <c r="D46" s="34" t="s">
        <v>2</v>
      </c>
      <c r="E46" s="24">
        <v>21461</v>
      </c>
      <c r="F46" s="24"/>
      <c r="G46" s="24">
        <f t="shared" ref="G46:G48" si="6">ROUND(E46*F46,0)</f>
        <v>0</v>
      </c>
      <c r="H46" s="24"/>
    </row>
    <row r="47" spans="1:8" ht="16.5" hidden="1" x14ac:dyDescent="0.25">
      <c r="A47" s="6" t="s">
        <v>68</v>
      </c>
      <c r="B47" s="79">
        <v>72141500</v>
      </c>
      <c r="C47" s="7" t="s">
        <v>53</v>
      </c>
      <c r="D47" s="34" t="s">
        <v>2</v>
      </c>
      <c r="E47" s="24">
        <v>23761</v>
      </c>
      <c r="F47" s="24"/>
      <c r="G47" s="24">
        <f t="shared" si="6"/>
        <v>0</v>
      </c>
      <c r="H47" s="24"/>
    </row>
    <row r="48" spans="1:8" ht="16.5" hidden="1" x14ac:dyDescent="0.25">
      <c r="A48" s="6" t="s">
        <v>69</v>
      </c>
      <c r="B48" s="79">
        <v>72141500</v>
      </c>
      <c r="C48" s="7" t="s">
        <v>44</v>
      </c>
      <c r="D48" s="9" t="s">
        <v>2</v>
      </c>
      <c r="E48" s="24">
        <v>172361</v>
      </c>
      <c r="F48" s="24"/>
      <c r="G48" s="24">
        <f t="shared" si="6"/>
        <v>0</v>
      </c>
      <c r="H48" s="24"/>
    </row>
    <row r="49" spans="1:8" ht="16.5" hidden="1" x14ac:dyDescent="0.25">
      <c r="A49" s="36" t="s">
        <v>72</v>
      </c>
      <c r="B49" s="79"/>
      <c r="C49" s="7" t="s">
        <v>76</v>
      </c>
      <c r="D49" s="11"/>
      <c r="E49" s="80">
        <v>0</v>
      </c>
      <c r="F49" s="24"/>
      <c r="G49" s="35"/>
      <c r="H49" s="35"/>
    </row>
    <row r="50" spans="1:8" ht="16.5" hidden="1" x14ac:dyDescent="0.25">
      <c r="A50" s="36" t="s">
        <v>73</v>
      </c>
      <c r="B50" s="79">
        <v>72141500</v>
      </c>
      <c r="C50" s="7" t="s">
        <v>77</v>
      </c>
      <c r="D50" s="9" t="s">
        <v>2</v>
      </c>
      <c r="E50" s="24">
        <v>23990</v>
      </c>
      <c r="F50" s="24"/>
      <c r="G50" s="24">
        <f t="shared" ref="G50:G52" si="7">ROUND(E50*F50,0)</f>
        <v>0</v>
      </c>
      <c r="H50" s="24"/>
    </row>
    <row r="51" spans="1:8" ht="16.5" hidden="1" x14ac:dyDescent="0.25">
      <c r="A51" s="36" t="s">
        <v>74</v>
      </c>
      <c r="B51" s="79">
        <v>72141500</v>
      </c>
      <c r="C51" s="7" t="s">
        <v>53</v>
      </c>
      <c r="D51" s="9" t="s">
        <v>2</v>
      </c>
      <c r="E51" s="24">
        <v>26524</v>
      </c>
      <c r="F51" s="24"/>
      <c r="G51" s="24">
        <f t="shared" si="7"/>
        <v>0</v>
      </c>
      <c r="H51" s="24"/>
    </row>
    <row r="52" spans="1:8" ht="16.5" hidden="1" x14ac:dyDescent="0.25">
      <c r="A52" s="36" t="s">
        <v>75</v>
      </c>
      <c r="B52" s="79">
        <v>72141500</v>
      </c>
      <c r="C52" s="7" t="s">
        <v>44</v>
      </c>
      <c r="D52" s="9" t="s">
        <v>2</v>
      </c>
      <c r="E52" s="24">
        <v>158853</v>
      </c>
      <c r="F52" s="24"/>
      <c r="G52" s="24">
        <f t="shared" si="7"/>
        <v>0</v>
      </c>
      <c r="H52" s="24"/>
    </row>
    <row r="53" spans="1:8" ht="16.5" x14ac:dyDescent="0.25">
      <c r="A53" s="37">
        <v>2.2000000000000002</v>
      </c>
      <c r="B53" s="79"/>
      <c r="C53" s="38" t="s">
        <v>78</v>
      </c>
      <c r="D53" s="11"/>
      <c r="E53" s="80">
        <v>0</v>
      </c>
      <c r="F53" s="24"/>
      <c r="G53" s="35"/>
      <c r="H53" s="35"/>
    </row>
    <row r="54" spans="1:8" ht="16.5" hidden="1" x14ac:dyDescent="0.25">
      <c r="A54" s="36" t="s">
        <v>79</v>
      </c>
      <c r="B54" s="79">
        <v>11111502</v>
      </c>
      <c r="C54" s="7" t="s">
        <v>81</v>
      </c>
      <c r="D54" s="9" t="s">
        <v>2</v>
      </c>
      <c r="E54" s="24">
        <v>15331</v>
      </c>
      <c r="F54" s="24"/>
      <c r="G54" s="24">
        <f t="shared" ref="G54:G55" si="8">ROUND(E54*F54,0)</f>
        <v>0</v>
      </c>
      <c r="H54" s="24"/>
    </row>
    <row r="55" spans="1:8" ht="16.5" x14ac:dyDescent="0.25">
      <c r="A55" s="36" t="s">
        <v>80</v>
      </c>
      <c r="B55" s="79">
        <v>11111502</v>
      </c>
      <c r="C55" s="7" t="s">
        <v>82</v>
      </c>
      <c r="D55" s="9" t="s">
        <v>2</v>
      </c>
      <c r="E55" s="24">
        <v>20618</v>
      </c>
      <c r="F55" s="24">
        <v>80</v>
      </c>
      <c r="G55" s="24">
        <f t="shared" si="8"/>
        <v>1649440</v>
      </c>
      <c r="H55" s="24"/>
    </row>
    <row r="56" spans="1:8" ht="16.5" hidden="1" x14ac:dyDescent="0.25">
      <c r="A56" s="11" t="s">
        <v>83</v>
      </c>
      <c r="B56" s="79"/>
      <c r="C56" s="11" t="s">
        <v>86</v>
      </c>
      <c r="D56" s="11"/>
      <c r="E56" s="80">
        <v>0</v>
      </c>
      <c r="F56" s="24"/>
      <c r="G56" s="35"/>
      <c r="H56" s="35"/>
    </row>
    <row r="57" spans="1:8" ht="30" hidden="1" x14ac:dyDescent="0.25">
      <c r="A57" s="6" t="s">
        <v>84</v>
      </c>
      <c r="B57" s="79"/>
      <c r="C57" s="18" t="s">
        <v>87</v>
      </c>
      <c r="D57" s="39"/>
      <c r="E57" s="80">
        <v>0</v>
      </c>
      <c r="F57" s="24"/>
      <c r="G57" s="35"/>
      <c r="H57" s="35"/>
    </row>
    <row r="58" spans="1:8" ht="16.5" hidden="1" x14ac:dyDescent="0.25">
      <c r="A58" s="6" t="s">
        <v>85</v>
      </c>
      <c r="B58" s="79">
        <v>11111502</v>
      </c>
      <c r="C58" s="8" t="s">
        <v>509</v>
      </c>
      <c r="D58" s="9" t="s">
        <v>2</v>
      </c>
      <c r="E58" s="24">
        <v>98400</v>
      </c>
      <c r="F58" s="24"/>
      <c r="G58" s="24">
        <f t="shared" ref="G58:G63" si="9">ROUND(E58*F58,0)</f>
        <v>0</v>
      </c>
      <c r="H58" s="24"/>
    </row>
    <row r="59" spans="1:8" ht="16.5" hidden="1" x14ac:dyDescent="0.25">
      <c r="A59" s="6" t="s">
        <v>88</v>
      </c>
      <c r="B59" s="79">
        <v>11111502</v>
      </c>
      <c r="C59" s="8" t="s">
        <v>510</v>
      </c>
      <c r="D59" s="9" t="s">
        <v>2</v>
      </c>
      <c r="E59" s="24">
        <v>20025</v>
      </c>
      <c r="F59" s="24"/>
      <c r="G59" s="24">
        <f t="shared" si="9"/>
        <v>0</v>
      </c>
      <c r="H59" s="24"/>
    </row>
    <row r="60" spans="1:8" ht="16.5" hidden="1" x14ac:dyDescent="0.25">
      <c r="A60" s="6" t="s">
        <v>89</v>
      </c>
      <c r="B60" s="79">
        <v>11111502</v>
      </c>
      <c r="C60" s="8" t="s">
        <v>91</v>
      </c>
      <c r="D60" s="9" t="s">
        <v>2</v>
      </c>
      <c r="E60" s="24">
        <v>113020</v>
      </c>
      <c r="F60" s="24"/>
      <c r="G60" s="24">
        <f t="shared" si="9"/>
        <v>0</v>
      </c>
      <c r="H60" s="24"/>
    </row>
    <row r="61" spans="1:8" ht="30" hidden="1" x14ac:dyDescent="0.25">
      <c r="A61" s="6" t="s">
        <v>90</v>
      </c>
      <c r="B61" s="79">
        <v>11111502</v>
      </c>
      <c r="C61" s="18" t="s">
        <v>508</v>
      </c>
      <c r="D61" s="9" t="s">
        <v>2</v>
      </c>
      <c r="E61" s="24">
        <v>106550</v>
      </c>
      <c r="F61" s="24"/>
      <c r="G61" s="24">
        <f t="shared" si="9"/>
        <v>0</v>
      </c>
      <c r="H61" s="24"/>
    </row>
    <row r="62" spans="1:8" ht="30" hidden="1" x14ac:dyDescent="0.25">
      <c r="A62" s="6" t="s">
        <v>92</v>
      </c>
      <c r="B62" s="79">
        <v>11111502</v>
      </c>
      <c r="C62" s="18" t="s">
        <v>93</v>
      </c>
      <c r="D62" s="9" t="s">
        <v>2</v>
      </c>
      <c r="E62" s="24">
        <v>103591</v>
      </c>
      <c r="F62" s="24"/>
      <c r="G62" s="24">
        <f t="shared" si="9"/>
        <v>0</v>
      </c>
      <c r="H62" s="24"/>
    </row>
    <row r="63" spans="1:8" ht="16.5" hidden="1" x14ac:dyDescent="0.25">
      <c r="A63" s="6" t="s">
        <v>554</v>
      </c>
      <c r="B63" s="79">
        <v>11111502</v>
      </c>
      <c r="C63" s="18" t="s">
        <v>553</v>
      </c>
      <c r="D63" s="9" t="s">
        <v>2</v>
      </c>
      <c r="E63" s="24">
        <v>32546</v>
      </c>
      <c r="F63" s="24"/>
      <c r="G63" s="24">
        <f t="shared" si="9"/>
        <v>0</v>
      </c>
      <c r="H63" s="24"/>
    </row>
    <row r="64" spans="1:8" ht="16.5" hidden="1" x14ac:dyDescent="0.25">
      <c r="A64" s="10">
        <v>2.2999999999999998</v>
      </c>
      <c r="B64" s="79"/>
      <c r="C64" s="11" t="s">
        <v>94</v>
      </c>
      <c r="D64" s="11"/>
      <c r="E64" s="80">
        <v>0</v>
      </c>
      <c r="F64" s="24"/>
      <c r="G64" s="35"/>
      <c r="H64" s="35"/>
    </row>
    <row r="65" spans="1:8" ht="16.5" hidden="1" x14ac:dyDescent="0.25">
      <c r="A65" s="6" t="s">
        <v>95</v>
      </c>
      <c r="B65" s="79">
        <v>70131600</v>
      </c>
      <c r="C65" s="11" t="s">
        <v>97</v>
      </c>
      <c r="D65" s="9" t="s">
        <v>2</v>
      </c>
      <c r="E65" s="24">
        <v>114081</v>
      </c>
      <c r="F65" s="24"/>
      <c r="G65" s="24">
        <f t="shared" ref="G65:G66" si="10">ROUND(E65*F65,0)</f>
        <v>0</v>
      </c>
      <c r="H65" s="24"/>
    </row>
    <row r="66" spans="1:8" ht="16.5" hidden="1" x14ac:dyDescent="0.25">
      <c r="A66" s="6" t="s">
        <v>96</v>
      </c>
      <c r="B66" s="79">
        <v>70131600</v>
      </c>
      <c r="C66" s="11" t="s">
        <v>98</v>
      </c>
      <c r="D66" s="9" t="s">
        <v>2</v>
      </c>
      <c r="E66" s="24">
        <v>102334</v>
      </c>
      <c r="F66" s="24"/>
      <c r="G66" s="24">
        <f t="shared" si="10"/>
        <v>0</v>
      </c>
      <c r="H66" s="24"/>
    </row>
    <row r="67" spans="1:8" ht="16.5" hidden="1" x14ac:dyDescent="0.25">
      <c r="A67" s="8">
        <v>2.4</v>
      </c>
      <c r="B67" s="79"/>
      <c r="C67" s="11" t="s">
        <v>99</v>
      </c>
      <c r="D67" s="11"/>
      <c r="E67" s="80">
        <v>0</v>
      </c>
      <c r="F67" s="24"/>
      <c r="G67" s="35"/>
      <c r="H67" s="35"/>
    </row>
    <row r="68" spans="1:8" ht="16.5" hidden="1" x14ac:dyDescent="0.25">
      <c r="A68" s="8" t="s">
        <v>100</v>
      </c>
      <c r="B68" s="79">
        <v>72141500</v>
      </c>
      <c r="C68" s="11" t="s">
        <v>563</v>
      </c>
      <c r="D68" s="12" t="s">
        <v>5</v>
      </c>
      <c r="E68" s="24">
        <v>37888</v>
      </c>
      <c r="F68" s="24"/>
      <c r="G68" s="24">
        <f t="shared" ref="G68:G72" si="11">ROUND(E68*F68,0)</f>
        <v>0</v>
      </c>
      <c r="H68" s="24"/>
    </row>
    <row r="69" spans="1:8" ht="30" hidden="1" x14ac:dyDescent="0.25">
      <c r="A69" s="11" t="s">
        <v>101</v>
      </c>
      <c r="B69" s="79">
        <v>72141500</v>
      </c>
      <c r="C69" s="18" t="s">
        <v>511</v>
      </c>
      <c r="D69" s="9" t="s">
        <v>2</v>
      </c>
      <c r="E69" s="24">
        <v>118482</v>
      </c>
      <c r="F69" s="24"/>
      <c r="G69" s="24">
        <f t="shared" si="11"/>
        <v>0</v>
      </c>
      <c r="H69" s="24"/>
    </row>
    <row r="70" spans="1:8" ht="45" hidden="1" x14ac:dyDescent="0.25">
      <c r="A70" s="11" t="s">
        <v>476</v>
      </c>
      <c r="B70" s="79">
        <v>72141500</v>
      </c>
      <c r="C70" s="18" t="s">
        <v>512</v>
      </c>
      <c r="D70" s="9" t="s">
        <v>2</v>
      </c>
      <c r="E70" s="24">
        <v>128197</v>
      </c>
      <c r="F70" s="24"/>
      <c r="G70" s="24">
        <f t="shared" si="11"/>
        <v>0</v>
      </c>
      <c r="H70" s="24"/>
    </row>
    <row r="71" spans="1:8" ht="30" hidden="1" x14ac:dyDescent="0.25">
      <c r="A71" s="11" t="s">
        <v>561</v>
      </c>
      <c r="B71" s="79">
        <v>72141500</v>
      </c>
      <c r="C71" s="18" t="s">
        <v>562</v>
      </c>
      <c r="D71" s="9" t="s">
        <v>5</v>
      </c>
      <c r="E71" s="24">
        <v>58469</v>
      </c>
      <c r="F71" s="24"/>
      <c r="G71" s="24">
        <f t="shared" si="11"/>
        <v>0</v>
      </c>
      <c r="H71" s="24"/>
    </row>
    <row r="72" spans="1:8" ht="16.5" hidden="1" x14ac:dyDescent="0.25">
      <c r="A72" s="11" t="s">
        <v>564</v>
      </c>
      <c r="B72" s="79">
        <v>72141500</v>
      </c>
      <c r="C72" s="18" t="s">
        <v>565</v>
      </c>
      <c r="D72" s="9" t="s">
        <v>5</v>
      </c>
      <c r="E72" s="24">
        <v>51947</v>
      </c>
      <c r="F72" s="24"/>
      <c r="G72" s="24">
        <f t="shared" si="11"/>
        <v>0</v>
      </c>
      <c r="H72" s="24"/>
    </row>
    <row r="73" spans="1:8" ht="16.5" hidden="1" x14ac:dyDescent="0.25">
      <c r="A73" s="8">
        <v>2.5</v>
      </c>
      <c r="B73" s="79"/>
      <c r="C73" s="11" t="s">
        <v>102</v>
      </c>
      <c r="D73" s="11"/>
      <c r="E73" s="80">
        <v>0</v>
      </c>
      <c r="F73" s="24"/>
      <c r="G73" s="35"/>
      <c r="H73" s="35"/>
    </row>
    <row r="74" spans="1:8" ht="16.5" hidden="1" x14ac:dyDescent="0.25">
      <c r="A74" s="11" t="s">
        <v>103</v>
      </c>
      <c r="B74" s="79">
        <v>22101500</v>
      </c>
      <c r="C74" s="11" t="s">
        <v>478</v>
      </c>
      <c r="D74" s="12" t="s">
        <v>65</v>
      </c>
      <c r="E74" s="24">
        <v>181047</v>
      </c>
      <c r="F74" s="24"/>
      <c r="G74" s="24">
        <f t="shared" ref="G74:G79" si="12">ROUND(E74*F74,0)</f>
        <v>0</v>
      </c>
      <c r="H74" s="24"/>
    </row>
    <row r="75" spans="1:8" ht="16.5" hidden="1" x14ac:dyDescent="0.25">
      <c r="A75" s="11" t="s">
        <v>104</v>
      </c>
      <c r="B75" s="79">
        <v>22101500</v>
      </c>
      <c r="C75" s="11" t="s">
        <v>479</v>
      </c>
      <c r="D75" s="12" t="s">
        <v>65</v>
      </c>
      <c r="E75" s="24">
        <v>131670</v>
      </c>
      <c r="F75" s="24"/>
      <c r="G75" s="24">
        <f t="shared" si="12"/>
        <v>0</v>
      </c>
      <c r="H75" s="24"/>
    </row>
    <row r="76" spans="1:8" ht="16.5" hidden="1" x14ac:dyDescent="0.25">
      <c r="A76" s="11" t="s">
        <v>105</v>
      </c>
      <c r="B76" s="79">
        <v>22101500</v>
      </c>
      <c r="C76" s="11" t="s">
        <v>480</v>
      </c>
      <c r="D76" s="12" t="s">
        <v>65</v>
      </c>
      <c r="E76" s="24">
        <v>131670</v>
      </c>
      <c r="F76" s="24"/>
      <c r="G76" s="24">
        <f t="shared" si="12"/>
        <v>0</v>
      </c>
      <c r="H76" s="24"/>
    </row>
    <row r="77" spans="1:8" ht="16.5" hidden="1" x14ac:dyDescent="0.25">
      <c r="A77" s="8">
        <v>2.6</v>
      </c>
      <c r="B77" s="79">
        <v>12131500</v>
      </c>
      <c r="C77" s="11" t="s">
        <v>106</v>
      </c>
      <c r="D77" s="12" t="s">
        <v>0</v>
      </c>
      <c r="E77" s="24">
        <v>38404</v>
      </c>
      <c r="F77" s="24"/>
      <c r="G77" s="24">
        <f t="shared" si="12"/>
        <v>0</v>
      </c>
      <c r="H77" s="24"/>
    </row>
    <row r="78" spans="1:8" ht="16.5" hidden="1" x14ac:dyDescent="0.25">
      <c r="A78" s="8">
        <v>2.7</v>
      </c>
      <c r="B78" s="79">
        <v>72141500</v>
      </c>
      <c r="C78" s="11" t="s">
        <v>107</v>
      </c>
      <c r="D78" s="12" t="s">
        <v>108</v>
      </c>
      <c r="E78" s="24">
        <v>19928</v>
      </c>
      <c r="F78" s="24"/>
      <c r="G78" s="24">
        <f t="shared" si="12"/>
        <v>0</v>
      </c>
      <c r="H78" s="24"/>
    </row>
    <row r="79" spans="1:8" ht="16.5" hidden="1" x14ac:dyDescent="0.25">
      <c r="A79" s="8">
        <v>2.8</v>
      </c>
      <c r="B79" s="79">
        <v>72141500</v>
      </c>
      <c r="C79" s="11" t="s">
        <v>513</v>
      </c>
      <c r="D79" s="9" t="s">
        <v>7</v>
      </c>
      <c r="E79" s="24">
        <v>25875</v>
      </c>
      <c r="F79" s="24"/>
      <c r="G79" s="24">
        <f t="shared" si="12"/>
        <v>0</v>
      </c>
      <c r="H79" s="24"/>
    </row>
    <row r="80" spans="1:8" ht="14.45" customHeight="1" x14ac:dyDescent="0.25">
      <c r="A80" s="87" t="s">
        <v>121</v>
      </c>
      <c r="B80" s="87"/>
      <c r="C80" s="87"/>
      <c r="D80" s="28"/>
      <c r="E80" s="29">
        <v>0</v>
      </c>
      <c r="F80" s="57"/>
      <c r="G80" s="29"/>
      <c r="H80" s="29">
        <f>SUM(G83:G174)</f>
        <v>55133625</v>
      </c>
    </row>
    <row r="81" spans="1:8" ht="16.5" x14ac:dyDescent="0.25">
      <c r="A81" s="8">
        <v>3.1</v>
      </c>
      <c r="B81" s="79"/>
      <c r="C81" s="11" t="s">
        <v>111</v>
      </c>
      <c r="D81" s="11"/>
      <c r="E81" s="80">
        <v>0</v>
      </c>
      <c r="F81" s="24"/>
      <c r="G81" s="35"/>
      <c r="H81" s="35"/>
    </row>
    <row r="82" spans="1:8" ht="16.5" hidden="1" x14ac:dyDescent="0.25">
      <c r="A82" s="11" t="s">
        <v>110</v>
      </c>
      <c r="B82" s="79"/>
      <c r="C82" s="11" t="s">
        <v>112</v>
      </c>
      <c r="D82" s="11"/>
      <c r="E82" s="80">
        <v>0</v>
      </c>
      <c r="F82" s="24"/>
      <c r="G82" s="35"/>
      <c r="H82" s="35"/>
    </row>
    <row r="83" spans="1:8" ht="16.5" hidden="1" x14ac:dyDescent="0.25">
      <c r="A83" s="11" t="s">
        <v>109</v>
      </c>
      <c r="B83" s="79">
        <v>30111500</v>
      </c>
      <c r="C83" s="11" t="s">
        <v>113</v>
      </c>
      <c r="D83" s="9" t="s">
        <v>2</v>
      </c>
      <c r="E83" s="24">
        <v>679744</v>
      </c>
      <c r="F83" s="24"/>
      <c r="G83" s="24">
        <f t="shared" ref="G83:G85" si="13">ROUND(E83*F83,0)</f>
        <v>0</v>
      </c>
      <c r="H83" s="24"/>
    </row>
    <row r="84" spans="1:8" ht="16.5" hidden="1" x14ac:dyDescent="0.25">
      <c r="A84" s="40" t="s">
        <v>114</v>
      </c>
      <c r="B84" s="79">
        <v>30111500</v>
      </c>
      <c r="C84" s="40" t="s">
        <v>115</v>
      </c>
      <c r="D84" s="20" t="s">
        <v>2</v>
      </c>
      <c r="E84" s="25">
        <v>541329</v>
      </c>
      <c r="F84" s="24"/>
      <c r="G84" s="24">
        <f t="shared" si="13"/>
        <v>0</v>
      </c>
      <c r="H84" s="25"/>
    </row>
    <row r="85" spans="1:8" ht="16.5" hidden="1" x14ac:dyDescent="0.25">
      <c r="A85" s="40" t="s">
        <v>116</v>
      </c>
      <c r="B85" s="79">
        <v>30111500</v>
      </c>
      <c r="C85" s="40" t="s">
        <v>117</v>
      </c>
      <c r="D85" s="20" t="s">
        <v>2</v>
      </c>
      <c r="E85" s="25">
        <v>536604</v>
      </c>
      <c r="F85" s="24"/>
      <c r="G85" s="24">
        <f t="shared" si="13"/>
        <v>0</v>
      </c>
      <c r="H85" s="25"/>
    </row>
    <row r="86" spans="1:8" ht="16.5" hidden="1" x14ac:dyDescent="0.25">
      <c r="A86" s="11" t="s">
        <v>118</v>
      </c>
      <c r="B86" s="79"/>
      <c r="C86" s="11" t="s">
        <v>559</v>
      </c>
      <c r="D86" s="4"/>
      <c r="E86" s="81">
        <v>0</v>
      </c>
      <c r="F86" s="24"/>
      <c r="G86" s="41"/>
      <c r="H86" s="41"/>
    </row>
    <row r="87" spans="1:8" ht="16.5" hidden="1" x14ac:dyDescent="0.25">
      <c r="A87" s="11" t="s">
        <v>119</v>
      </c>
      <c r="B87" s="79">
        <v>30111500</v>
      </c>
      <c r="C87" s="4" t="s">
        <v>122</v>
      </c>
      <c r="D87" s="9" t="s">
        <v>2</v>
      </c>
      <c r="E87" s="24">
        <v>593041</v>
      </c>
      <c r="F87" s="24"/>
      <c r="G87" s="24">
        <f t="shared" ref="G87:G90" si="14">ROUND(E87*F87,0)</f>
        <v>0</v>
      </c>
      <c r="H87" s="24"/>
    </row>
    <row r="88" spans="1:8" ht="16.5" hidden="1" x14ac:dyDescent="0.25">
      <c r="A88" s="11" t="s">
        <v>120</v>
      </c>
      <c r="B88" s="79">
        <v>30111500</v>
      </c>
      <c r="C88" s="11" t="s">
        <v>123</v>
      </c>
      <c r="D88" s="9" t="s">
        <v>2</v>
      </c>
      <c r="E88" s="24">
        <v>713291</v>
      </c>
      <c r="F88" s="24"/>
      <c r="G88" s="24">
        <f t="shared" si="14"/>
        <v>0</v>
      </c>
      <c r="H88" s="24"/>
    </row>
    <row r="89" spans="1:8" ht="30" hidden="1" x14ac:dyDescent="0.25">
      <c r="A89" s="11" t="s">
        <v>555</v>
      </c>
      <c r="B89" s="79">
        <v>72151903</v>
      </c>
      <c r="C89" s="18" t="s">
        <v>556</v>
      </c>
      <c r="D89" s="9" t="s">
        <v>7</v>
      </c>
      <c r="E89" s="24">
        <v>52826</v>
      </c>
      <c r="F89" s="24"/>
      <c r="G89" s="24">
        <f t="shared" si="14"/>
        <v>0</v>
      </c>
      <c r="H89" s="24"/>
    </row>
    <row r="90" spans="1:8" ht="30" hidden="1" x14ac:dyDescent="0.25">
      <c r="A90" s="11" t="s">
        <v>557</v>
      </c>
      <c r="B90" s="79">
        <v>72151903</v>
      </c>
      <c r="C90" s="18" t="s">
        <v>558</v>
      </c>
      <c r="D90" s="9" t="s">
        <v>7</v>
      </c>
      <c r="E90" s="24">
        <v>56031</v>
      </c>
      <c r="F90" s="24"/>
      <c r="G90" s="24">
        <f t="shared" si="14"/>
        <v>0</v>
      </c>
      <c r="H90" s="24"/>
    </row>
    <row r="91" spans="1:8" ht="16.5" hidden="1" x14ac:dyDescent="0.25">
      <c r="A91" s="11" t="s">
        <v>124</v>
      </c>
      <c r="B91" s="79"/>
      <c r="C91" s="11" t="s">
        <v>125</v>
      </c>
      <c r="D91" s="11"/>
      <c r="E91" s="80">
        <v>0</v>
      </c>
      <c r="F91" s="24"/>
      <c r="G91" s="35"/>
      <c r="H91" s="35"/>
    </row>
    <row r="92" spans="1:8" ht="16.5" hidden="1" x14ac:dyDescent="0.25">
      <c r="A92" s="11" t="s">
        <v>126</v>
      </c>
      <c r="B92" s="79">
        <v>30111504</v>
      </c>
      <c r="C92" s="11" t="s">
        <v>128</v>
      </c>
      <c r="D92" s="9" t="s">
        <v>5</v>
      </c>
      <c r="E92" s="24">
        <v>16620</v>
      </c>
      <c r="F92" s="24"/>
      <c r="G92" s="24">
        <f t="shared" ref="G92:G95" si="15">ROUND(E92*F92,0)</f>
        <v>0</v>
      </c>
      <c r="H92" s="24"/>
    </row>
    <row r="93" spans="1:8" ht="16.5" hidden="1" x14ac:dyDescent="0.25">
      <c r="A93" s="11" t="s">
        <v>127</v>
      </c>
      <c r="B93" s="79">
        <v>30111504</v>
      </c>
      <c r="C93" s="11" t="s">
        <v>129</v>
      </c>
      <c r="D93" s="9" t="s">
        <v>7</v>
      </c>
      <c r="E93" s="24">
        <v>26611</v>
      </c>
      <c r="F93" s="24"/>
      <c r="G93" s="24">
        <f t="shared" si="15"/>
        <v>0</v>
      </c>
      <c r="H93" s="24"/>
    </row>
    <row r="94" spans="1:8" ht="45" hidden="1" x14ac:dyDescent="0.25">
      <c r="A94" s="11" t="s">
        <v>560</v>
      </c>
      <c r="B94" s="79">
        <v>30111504</v>
      </c>
      <c r="C94" s="18" t="s">
        <v>566</v>
      </c>
      <c r="D94" s="9" t="s">
        <v>5</v>
      </c>
      <c r="E94" s="24">
        <v>23401</v>
      </c>
      <c r="F94" s="24"/>
      <c r="G94" s="24">
        <f t="shared" si="15"/>
        <v>0</v>
      </c>
      <c r="H94" s="24"/>
    </row>
    <row r="95" spans="1:8" ht="16.5" hidden="1" x14ac:dyDescent="0.25">
      <c r="A95" s="11" t="s">
        <v>574</v>
      </c>
      <c r="B95" s="79">
        <v>30111506</v>
      </c>
      <c r="C95" s="18" t="s">
        <v>575</v>
      </c>
      <c r="D95" s="9" t="s">
        <v>5</v>
      </c>
      <c r="E95" s="24">
        <v>25993</v>
      </c>
      <c r="F95" s="24"/>
      <c r="G95" s="24">
        <f t="shared" si="15"/>
        <v>0</v>
      </c>
      <c r="H95" s="24"/>
    </row>
    <row r="96" spans="1:8" ht="16.5" hidden="1" x14ac:dyDescent="0.25">
      <c r="A96" s="11" t="s">
        <v>130</v>
      </c>
      <c r="B96" s="79"/>
      <c r="C96" s="4" t="s">
        <v>550</v>
      </c>
      <c r="D96" s="9"/>
      <c r="E96" s="26">
        <v>0</v>
      </c>
      <c r="F96" s="24"/>
      <c r="G96" s="26"/>
      <c r="H96" s="26"/>
    </row>
    <row r="97" spans="1:8" ht="16.5" hidden="1" x14ac:dyDescent="0.25">
      <c r="A97" s="40" t="s">
        <v>551</v>
      </c>
      <c r="B97" s="79">
        <v>30111500</v>
      </c>
      <c r="C97" s="40" t="s">
        <v>133</v>
      </c>
      <c r="D97" s="17" t="s">
        <v>2</v>
      </c>
      <c r="E97" s="25">
        <v>623387</v>
      </c>
      <c r="F97" s="24"/>
      <c r="G97" s="24">
        <f t="shared" ref="G97:G98" si="16">ROUND(E97*F97,0)</f>
        <v>0</v>
      </c>
      <c r="H97" s="25"/>
    </row>
    <row r="98" spans="1:8" ht="16.5" hidden="1" x14ac:dyDescent="0.25">
      <c r="A98" s="42" t="s">
        <v>552</v>
      </c>
      <c r="B98" s="79">
        <v>30111500</v>
      </c>
      <c r="C98" s="42" t="s">
        <v>549</v>
      </c>
      <c r="D98" s="22" t="s">
        <v>2</v>
      </c>
      <c r="E98" s="43">
        <v>595282</v>
      </c>
      <c r="F98" s="24"/>
      <c r="G98" s="24">
        <f t="shared" si="16"/>
        <v>0</v>
      </c>
      <c r="H98" s="43"/>
    </row>
    <row r="99" spans="1:8" ht="16.5" hidden="1" x14ac:dyDescent="0.25">
      <c r="A99" s="11" t="s">
        <v>131</v>
      </c>
      <c r="B99" s="79"/>
      <c r="C99" s="11" t="s">
        <v>132</v>
      </c>
      <c r="D99" s="1"/>
      <c r="E99" s="81">
        <v>0</v>
      </c>
      <c r="F99" s="24"/>
      <c r="G99" s="41"/>
      <c r="H99" s="41"/>
    </row>
    <row r="100" spans="1:8" ht="16.5" hidden="1" x14ac:dyDescent="0.25">
      <c r="A100" s="40" t="s">
        <v>134</v>
      </c>
      <c r="B100" s="79">
        <v>30111500</v>
      </c>
      <c r="C100" s="44" t="s">
        <v>514</v>
      </c>
      <c r="D100" s="17" t="s">
        <v>5</v>
      </c>
      <c r="E100" s="25">
        <v>43676</v>
      </c>
      <c r="F100" s="24"/>
      <c r="G100" s="24">
        <f t="shared" ref="G100:G110" si="17">ROUND(E100*F100,0)</f>
        <v>0</v>
      </c>
      <c r="H100" s="25"/>
    </row>
    <row r="101" spans="1:8" ht="16.5" hidden="1" x14ac:dyDescent="0.25">
      <c r="A101" s="40" t="s">
        <v>135</v>
      </c>
      <c r="B101" s="79">
        <v>30111500</v>
      </c>
      <c r="C101" s="44" t="s">
        <v>515</v>
      </c>
      <c r="D101" s="17" t="s">
        <v>5</v>
      </c>
      <c r="E101" s="25">
        <v>45519</v>
      </c>
      <c r="F101" s="24"/>
      <c r="G101" s="24">
        <f t="shared" si="17"/>
        <v>0</v>
      </c>
      <c r="H101" s="25"/>
    </row>
    <row r="102" spans="1:8" ht="16.5" hidden="1" x14ac:dyDescent="0.25">
      <c r="A102" s="40" t="s">
        <v>503</v>
      </c>
      <c r="B102" s="79">
        <v>30111500</v>
      </c>
      <c r="C102" s="44" t="s">
        <v>516</v>
      </c>
      <c r="D102" s="17" t="s">
        <v>5</v>
      </c>
      <c r="E102" s="25">
        <v>49031</v>
      </c>
      <c r="F102" s="24"/>
      <c r="G102" s="24">
        <f t="shared" si="17"/>
        <v>0</v>
      </c>
      <c r="H102" s="25"/>
    </row>
    <row r="103" spans="1:8" ht="16.5" hidden="1" x14ac:dyDescent="0.25">
      <c r="A103" s="40" t="s">
        <v>136</v>
      </c>
      <c r="B103" s="79">
        <v>30111500</v>
      </c>
      <c r="C103" s="40" t="s">
        <v>517</v>
      </c>
      <c r="D103" s="20" t="s">
        <v>2</v>
      </c>
      <c r="E103" s="25">
        <v>602345</v>
      </c>
      <c r="F103" s="24"/>
      <c r="G103" s="24">
        <f t="shared" si="17"/>
        <v>0</v>
      </c>
      <c r="H103" s="25"/>
    </row>
    <row r="104" spans="1:8" ht="16.5" hidden="1" x14ac:dyDescent="0.25">
      <c r="A104" s="40" t="s">
        <v>137</v>
      </c>
      <c r="B104" s="79">
        <v>30111500</v>
      </c>
      <c r="C104" s="40" t="s">
        <v>518</v>
      </c>
      <c r="D104" s="17" t="s">
        <v>2</v>
      </c>
      <c r="E104" s="25">
        <v>628340</v>
      </c>
      <c r="F104" s="24"/>
      <c r="G104" s="24">
        <f t="shared" si="17"/>
        <v>0</v>
      </c>
      <c r="H104" s="25"/>
    </row>
    <row r="105" spans="1:8" ht="16.5" hidden="1" x14ac:dyDescent="0.25">
      <c r="A105" s="11" t="s">
        <v>138</v>
      </c>
      <c r="B105" s="79">
        <v>30111500</v>
      </c>
      <c r="C105" s="11" t="s">
        <v>139</v>
      </c>
      <c r="D105" s="1" t="s">
        <v>2</v>
      </c>
      <c r="E105" s="24">
        <v>438061</v>
      </c>
      <c r="F105" s="24"/>
      <c r="G105" s="24">
        <f t="shared" si="17"/>
        <v>0</v>
      </c>
      <c r="H105" s="24"/>
    </row>
    <row r="106" spans="1:8" ht="16.5" hidden="1" x14ac:dyDescent="0.25">
      <c r="A106" s="40" t="s">
        <v>140</v>
      </c>
      <c r="B106" s="79">
        <v>30111500</v>
      </c>
      <c r="C106" s="40" t="s">
        <v>519</v>
      </c>
      <c r="D106" s="17" t="s">
        <v>2</v>
      </c>
      <c r="E106" s="25">
        <v>594701</v>
      </c>
      <c r="F106" s="24"/>
      <c r="G106" s="24">
        <f t="shared" si="17"/>
        <v>0</v>
      </c>
      <c r="H106" s="25"/>
    </row>
    <row r="107" spans="1:8" ht="16.5" hidden="1" x14ac:dyDescent="0.25">
      <c r="A107" s="11" t="s">
        <v>141</v>
      </c>
      <c r="B107" s="79">
        <v>30111500</v>
      </c>
      <c r="C107" s="11" t="s">
        <v>570</v>
      </c>
      <c r="D107" s="1" t="s">
        <v>2</v>
      </c>
      <c r="E107" s="24">
        <v>533011</v>
      </c>
      <c r="F107" s="24"/>
      <c r="G107" s="24">
        <f t="shared" si="17"/>
        <v>0</v>
      </c>
      <c r="H107" s="24"/>
    </row>
    <row r="108" spans="1:8" ht="16.5" x14ac:dyDescent="0.25">
      <c r="A108" s="11" t="s">
        <v>142</v>
      </c>
      <c r="B108" s="79">
        <v>30111500</v>
      </c>
      <c r="C108" s="4" t="s">
        <v>569</v>
      </c>
      <c r="D108" s="1" t="s">
        <v>2</v>
      </c>
      <c r="E108" s="24">
        <v>705503</v>
      </c>
      <c r="F108" s="24">
        <v>30.5</v>
      </c>
      <c r="G108" s="24">
        <f t="shared" si="17"/>
        <v>21517842</v>
      </c>
      <c r="H108" s="24"/>
    </row>
    <row r="109" spans="1:8" ht="30" hidden="1" x14ac:dyDescent="0.25">
      <c r="A109" s="11" t="s">
        <v>143</v>
      </c>
      <c r="B109" s="79">
        <v>30111500</v>
      </c>
      <c r="C109" s="45" t="s">
        <v>568</v>
      </c>
      <c r="D109" s="1" t="s">
        <v>2</v>
      </c>
      <c r="E109" s="24">
        <v>754758</v>
      </c>
      <c r="F109" s="24"/>
      <c r="G109" s="24">
        <f t="shared" si="17"/>
        <v>0</v>
      </c>
      <c r="H109" s="24"/>
    </row>
    <row r="110" spans="1:8" ht="16.5" hidden="1" x14ac:dyDescent="0.25">
      <c r="A110" s="11" t="s">
        <v>144</v>
      </c>
      <c r="B110" s="79">
        <v>30111500</v>
      </c>
      <c r="C110" s="4" t="s">
        <v>567</v>
      </c>
      <c r="D110" s="1" t="s">
        <v>2</v>
      </c>
      <c r="E110" s="24">
        <v>713609</v>
      </c>
      <c r="F110" s="24"/>
      <c r="G110" s="24">
        <f t="shared" si="17"/>
        <v>0</v>
      </c>
      <c r="H110" s="24"/>
    </row>
    <row r="111" spans="1:8" ht="16.5" x14ac:dyDescent="0.25">
      <c r="A111" s="11" t="s">
        <v>145</v>
      </c>
      <c r="B111" s="79"/>
      <c r="C111" s="11" t="s">
        <v>146</v>
      </c>
      <c r="D111" s="4"/>
      <c r="E111" s="81">
        <v>0</v>
      </c>
      <c r="F111" s="24"/>
      <c r="G111" s="41"/>
      <c r="H111" s="41"/>
    </row>
    <row r="112" spans="1:8" ht="30" x14ac:dyDescent="0.25">
      <c r="A112" s="40" t="s">
        <v>147</v>
      </c>
      <c r="B112" s="79">
        <v>30111500</v>
      </c>
      <c r="C112" s="44" t="s">
        <v>150</v>
      </c>
      <c r="D112" s="17" t="s">
        <v>2</v>
      </c>
      <c r="E112" s="25">
        <v>405729</v>
      </c>
      <c r="F112" s="24">
        <f>15+3.5</f>
        <v>18.5</v>
      </c>
      <c r="G112" s="24">
        <f t="shared" ref="G112:G114" si="18">ROUND(E112*F112,0)</f>
        <v>7505987</v>
      </c>
      <c r="H112" s="25"/>
    </row>
    <row r="113" spans="1:8" ht="30" hidden="1" x14ac:dyDescent="0.25">
      <c r="A113" s="40" t="s">
        <v>148</v>
      </c>
      <c r="B113" s="79">
        <v>30111500</v>
      </c>
      <c r="C113" s="44" t="s">
        <v>151</v>
      </c>
      <c r="D113" s="17" t="s">
        <v>2</v>
      </c>
      <c r="E113" s="25">
        <v>426693</v>
      </c>
      <c r="F113" s="24"/>
      <c r="G113" s="24">
        <f t="shared" si="18"/>
        <v>0</v>
      </c>
      <c r="H113" s="25"/>
    </row>
    <row r="114" spans="1:8" ht="30" hidden="1" x14ac:dyDescent="0.25">
      <c r="A114" s="40" t="s">
        <v>149</v>
      </c>
      <c r="B114" s="79">
        <v>30111500</v>
      </c>
      <c r="C114" s="44" t="s">
        <v>152</v>
      </c>
      <c r="D114" s="17" t="s">
        <v>2</v>
      </c>
      <c r="E114" s="25">
        <v>447998</v>
      </c>
      <c r="F114" s="24"/>
      <c r="G114" s="24">
        <f t="shared" si="18"/>
        <v>0</v>
      </c>
      <c r="H114" s="25"/>
    </row>
    <row r="115" spans="1:8" ht="16.5" hidden="1" x14ac:dyDescent="0.25">
      <c r="A115" s="11" t="s">
        <v>153</v>
      </c>
      <c r="B115" s="79"/>
      <c r="C115" s="18" t="s">
        <v>154</v>
      </c>
      <c r="D115" s="4"/>
      <c r="E115" s="81">
        <v>0</v>
      </c>
      <c r="F115" s="24"/>
      <c r="G115" s="41"/>
      <c r="H115" s="41"/>
    </row>
    <row r="116" spans="1:8" ht="16.5" hidden="1" x14ac:dyDescent="0.25">
      <c r="A116" s="11" t="s">
        <v>155</v>
      </c>
      <c r="B116" s="79">
        <v>30111500</v>
      </c>
      <c r="C116" s="18" t="s">
        <v>156</v>
      </c>
      <c r="D116" s="1" t="s">
        <v>7</v>
      </c>
      <c r="E116" s="24">
        <v>80103</v>
      </c>
      <c r="F116" s="24"/>
      <c r="G116" s="24">
        <f t="shared" ref="G116:G124" si="19">ROUND(E116*F116,0)</f>
        <v>0</v>
      </c>
      <c r="H116" s="24"/>
    </row>
    <row r="117" spans="1:8" ht="16.5" hidden="1" x14ac:dyDescent="0.25">
      <c r="A117" s="11" t="s">
        <v>157</v>
      </c>
      <c r="B117" s="79">
        <v>30111500</v>
      </c>
      <c r="C117" s="18" t="s">
        <v>158</v>
      </c>
      <c r="D117" s="12" t="s">
        <v>7</v>
      </c>
      <c r="E117" s="24">
        <v>101518</v>
      </c>
      <c r="F117" s="24"/>
      <c r="G117" s="24">
        <f t="shared" si="19"/>
        <v>0</v>
      </c>
      <c r="H117" s="24"/>
    </row>
    <row r="118" spans="1:8" ht="16.5" hidden="1" x14ac:dyDescent="0.25">
      <c r="A118" s="11" t="s">
        <v>159</v>
      </c>
      <c r="B118" s="79">
        <v>30111500</v>
      </c>
      <c r="C118" s="18" t="s">
        <v>160</v>
      </c>
      <c r="D118" s="12" t="s">
        <v>2</v>
      </c>
      <c r="E118" s="24">
        <v>715907</v>
      </c>
      <c r="F118" s="24"/>
      <c r="G118" s="24">
        <f t="shared" si="19"/>
        <v>0</v>
      </c>
      <c r="H118" s="24"/>
    </row>
    <row r="119" spans="1:8" ht="16.5" hidden="1" x14ac:dyDescent="0.25">
      <c r="A119" s="11" t="s">
        <v>161</v>
      </c>
      <c r="B119" s="79">
        <v>31151700</v>
      </c>
      <c r="C119" s="4" t="s">
        <v>523</v>
      </c>
      <c r="D119" s="12" t="s">
        <v>5</v>
      </c>
      <c r="E119" s="24">
        <v>337197</v>
      </c>
      <c r="F119" s="24"/>
      <c r="G119" s="24">
        <f t="shared" si="19"/>
        <v>0</v>
      </c>
      <c r="H119" s="24"/>
    </row>
    <row r="120" spans="1:8" ht="16.5" hidden="1" x14ac:dyDescent="0.25">
      <c r="A120" s="11" t="s">
        <v>162</v>
      </c>
      <c r="B120" s="79">
        <v>31151700</v>
      </c>
      <c r="C120" s="4" t="s">
        <v>522</v>
      </c>
      <c r="D120" s="12" t="s">
        <v>5</v>
      </c>
      <c r="E120" s="24">
        <v>348744</v>
      </c>
      <c r="F120" s="24"/>
      <c r="G120" s="24">
        <f t="shared" si="19"/>
        <v>0</v>
      </c>
      <c r="H120" s="24"/>
    </row>
    <row r="121" spans="1:8" ht="16.5" hidden="1" x14ac:dyDescent="0.25">
      <c r="A121" s="11" t="s">
        <v>163</v>
      </c>
      <c r="B121" s="79">
        <v>31151700</v>
      </c>
      <c r="C121" s="4" t="s">
        <v>521</v>
      </c>
      <c r="D121" s="12" t="s">
        <v>5</v>
      </c>
      <c r="E121" s="24">
        <v>371839</v>
      </c>
      <c r="F121" s="24"/>
      <c r="G121" s="24">
        <f t="shared" si="19"/>
        <v>0</v>
      </c>
      <c r="H121" s="24"/>
    </row>
    <row r="122" spans="1:8" ht="16.5" hidden="1" x14ac:dyDescent="0.25">
      <c r="A122" s="11" t="s">
        <v>164</v>
      </c>
      <c r="B122" s="79">
        <v>31151700</v>
      </c>
      <c r="C122" s="4" t="s">
        <v>520</v>
      </c>
      <c r="D122" s="12" t="s">
        <v>5</v>
      </c>
      <c r="E122" s="24">
        <v>402386</v>
      </c>
      <c r="F122" s="24"/>
      <c r="G122" s="24">
        <f t="shared" si="19"/>
        <v>0</v>
      </c>
      <c r="H122" s="24"/>
    </row>
    <row r="123" spans="1:8" ht="16.5" hidden="1" x14ac:dyDescent="0.25">
      <c r="A123" s="11" t="s">
        <v>165</v>
      </c>
      <c r="B123" s="79">
        <v>30111500</v>
      </c>
      <c r="C123" s="46" t="s">
        <v>572</v>
      </c>
      <c r="D123" s="13" t="s">
        <v>2</v>
      </c>
      <c r="E123" s="47">
        <v>699683</v>
      </c>
      <c r="F123" s="24"/>
      <c r="G123" s="24">
        <f t="shared" si="19"/>
        <v>0</v>
      </c>
      <c r="H123" s="47"/>
    </row>
    <row r="124" spans="1:8" ht="16.5" hidden="1" x14ac:dyDescent="0.25">
      <c r="A124" s="11" t="s">
        <v>571</v>
      </c>
      <c r="B124" s="79">
        <v>30111500</v>
      </c>
      <c r="C124" s="46" t="s">
        <v>573</v>
      </c>
      <c r="D124" s="13" t="s">
        <v>2</v>
      </c>
      <c r="E124" s="47">
        <v>714149</v>
      </c>
      <c r="F124" s="24"/>
      <c r="G124" s="24">
        <f t="shared" si="19"/>
        <v>0</v>
      </c>
      <c r="H124" s="47"/>
    </row>
    <row r="125" spans="1:8" ht="16.5" hidden="1" x14ac:dyDescent="0.25">
      <c r="A125" s="11" t="s">
        <v>166</v>
      </c>
      <c r="B125" s="79"/>
      <c r="C125" s="4" t="s">
        <v>167</v>
      </c>
      <c r="D125" s="4"/>
      <c r="E125" s="81">
        <v>0</v>
      </c>
      <c r="F125" s="24"/>
      <c r="G125" s="41"/>
      <c r="H125" s="41"/>
    </row>
    <row r="126" spans="1:8" ht="16.5" hidden="1" x14ac:dyDescent="0.25">
      <c r="A126" s="11" t="s">
        <v>168</v>
      </c>
      <c r="B126" s="79">
        <v>30111500</v>
      </c>
      <c r="C126" s="4" t="s">
        <v>525</v>
      </c>
      <c r="D126" s="12" t="s">
        <v>2</v>
      </c>
      <c r="E126" s="47">
        <v>676307</v>
      </c>
      <c r="F126" s="24"/>
      <c r="G126" s="24">
        <f t="shared" ref="G126:G129" si="20">ROUND(E126*F126,0)</f>
        <v>0</v>
      </c>
      <c r="H126" s="47"/>
    </row>
    <row r="127" spans="1:8" ht="16.5" hidden="1" x14ac:dyDescent="0.25">
      <c r="A127" s="11" t="s">
        <v>169</v>
      </c>
      <c r="B127" s="79">
        <v>30111500</v>
      </c>
      <c r="C127" s="4" t="s">
        <v>524</v>
      </c>
      <c r="D127" s="12" t="s">
        <v>2</v>
      </c>
      <c r="E127" s="47">
        <v>649010</v>
      </c>
      <c r="F127" s="24"/>
      <c r="G127" s="24">
        <f t="shared" si="20"/>
        <v>0</v>
      </c>
      <c r="H127" s="47"/>
    </row>
    <row r="128" spans="1:8" ht="16.5" x14ac:dyDescent="0.25">
      <c r="A128" s="11" t="s">
        <v>170</v>
      </c>
      <c r="B128" s="79">
        <v>30111500</v>
      </c>
      <c r="C128" s="4" t="s">
        <v>171</v>
      </c>
      <c r="D128" s="12" t="s">
        <v>2</v>
      </c>
      <c r="E128" s="47">
        <v>693826</v>
      </c>
      <c r="F128" s="24"/>
      <c r="G128" s="24">
        <f t="shared" si="20"/>
        <v>0</v>
      </c>
      <c r="H128" s="47"/>
    </row>
    <row r="129" spans="1:8" ht="16.5" x14ac:dyDescent="0.25">
      <c r="A129" s="4" t="s">
        <v>172</v>
      </c>
      <c r="B129" s="79">
        <v>30111500</v>
      </c>
      <c r="C129" s="11" t="s">
        <v>526</v>
      </c>
      <c r="D129" s="12" t="s">
        <v>2</v>
      </c>
      <c r="E129" s="24">
        <v>696097</v>
      </c>
      <c r="F129" s="24">
        <f>80*0.11</f>
        <v>8.8000000000000007</v>
      </c>
      <c r="G129" s="24">
        <f t="shared" si="20"/>
        <v>6125654</v>
      </c>
      <c r="H129" s="24"/>
    </row>
    <row r="130" spans="1:8" ht="16.5" hidden="1" x14ac:dyDescent="0.25">
      <c r="A130" s="11" t="s">
        <v>173</v>
      </c>
      <c r="B130" s="79"/>
      <c r="C130" s="4" t="s">
        <v>174</v>
      </c>
      <c r="D130" s="4"/>
      <c r="E130" s="81">
        <v>0</v>
      </c>
      <c r="F130" s="24"/>
      <c r="G130" s="41"/>
      <c r="H130" s="41"/>
    </row>
    <row r="131" spans="1:8" ht="16.5" hidden="1" x14ac:dyDescent="0.25">
      <c r="A131" s="11" t="s">
        <v>175</v>
      </c>
      <c r="B131" s="79">
        <v>30111500</v>
      </c>
      <c r="C131" s="11" t="s">
        <v>527</v>
      </c>
      <c r="D131" s="1" t="s">
        <v>5</v>
      </c>
      <c r="E131" s="24">
        <v>52734</v>
      </c>
      <c r="F131" s="24"/>
      <c r="G131" s="24">
        <f t="shared" ref="G131:G135" si="21">ROUND(E131*F131,0)</f>
        <v>0</v>
      </c>
      <c r="H131" s="24"/>
    </row>
    <row r="132" spans="1:8" ht="16.5" hidden="1" x14ac:dyDescent="0.25">
      <c r="A132" s="11" t="s">
        <v>176</v>
      </c>
      <c r="B132" s="79">
        <v>30111500</v>
      </c>
      <c r="C132" s="4" t="s">
        <v>528</v>
      </c>
      <c r="D132" s="1" t="s">
        <v>2</v>
      </c>
      <c r="E132" s="24">
        <v>623493</v>
      </c>
      <c r="F132" s="24"/>
      <c r="G132" s="24">
        <f t="shared" si="21"/>
        <v>0</v>
      </c>
      <c r="H132" s="24"/>
    </row>
    <row r="133" spans="1:8" ht="16.5" hidden="1" x14ac:dyDescent="0.25">
      <c r="A133" s="11" t="s">
        <v>177</v>
      </c>
      <c r="B133" s="79">
        <v>30111500</v>
      </c>
      <c r="C133" s="4" t="s">
        <v>529</v>
      </c>
      <c r="D133" s="1" t="s">
        <v>2</v>
      </c>
      <c r="E133" s="24">
        <v>593749</v>
      </c>
      <c r="F133" s="24"/>
      <c r="G133" s="24">
        <f t="shared" si="21"/>
        <v>0</v>
      </c>
      <c r="H133" s="24"/>
    </row>
    <row r="134" spans="1:8" ht="16.5" hidden="1" x14ac:dyDescent="0.25">
      <c r="A134" s="11" t="s">
        <v>178</v>
      </c>
      <c r="B134" s="79">
        <v>30111500</v>
      </c>
      <c r="C134" s="4" t="s">
        <v>530</v>
      </c>
      <c r="D134" s="1" t="s">
        <v>2</v>
      </c>
      <c r="E134" s="24">
        <v>531962</v>
      </c>
      <c r="F134" s="24"/>
      <c r="G134" s="24">
        <f t="shared" si="21"/>
        <v>0</v>
      </c>
      <c r="H134" s="24"/>
    </row>
    <row r="135" spans="1:8" ht="16.5" hidden="1" x14ac:dyDescent="0.25">
      <c r="A135" s="11" t="s">
        <v>179</v>
      </c>
      <c r="B135" s="79">
        <v>30111500</v>
      </c>
      <c r="C135" s="4" t="s">
        <v>531</v>
      </c>
      <c r="D135" s="1" t="s">
        <v>2</v>
      </c>
      <c r="E135" s="24">
        <v>504665</v>
      </c>
      <c r="F135" s="24"/>
      <c r="G135" s="24">
        <f t="shared" si="21"/>
        <v>0</v>
      </c>
      <c r="H135" s="24"/>
    </row>
    <row r="136" spans="1:8" ht="16.5" x14ac:dyDescent="0.25">
      <c r="A136" s="11" t="s">
        <v>180</v>
      </c>
      <c r="B136" s="79"/>
      <c r="C136" s="4" t="s">
        <v>183</v>
      </c>
      <c r="D136" s="4"/>
      <c r="E136" s="81">
        <v>0</v>
      </c>
      <c r="F136" s="24"/>
      <c r="G136" s="41"/>
      <c r="H136" s="41"/>
    </row>
    <row r="137" spans="1:8" ht="16.5" hidden="1" x14ac:dyDescent="0.25">
      <c r="A137" s="11" t="s">
        <v>181</v>
      </c>
      <c r="B137" s="79">
        <v>11111600</v>
      </c>
      <c r="C137" s="4" t="s">
        <v>184</v>
      </c>
      <c r="D137" s="1" t="s">
        <v>2</v>
      </c>
      <c r="E137" s="24">
        <v>371952</v>
      </c>
      <c r="F137" s="24"/>
      <c r="G137" s="24">
        <f t="shared" ref="G137:G140" si="22">ROUND(E137*F137,0)</f>
        <v>0</v>
      </c>
      <c r="H137" s="24"/>
    </row>
    <row r="138" spans="1:8" ht="16.5" hidden="1" x14ac:dyDescent="0.25">
      <c r="A138" s="11" t="s">
        <v>182</v>
      </c>
      <c r="B138" s="79">
        <v>11111600</v>
      </c>
      <c r="C138" s="4" t="s">
        <v>185</v>
      </c>
      <c r="D138" s="1" t="s">
        <v>2</v>
      </c>
      <c r="E138" s="24">
        <v>150704</v>
      </c>
      <c r="F138" s="24"/>
      <c r="G138" s="24">
        <f t="shared" si="22"/>
        <v>0</v>
      </c>
      <c r="H138" s="24"/>
    </row>
    <row r="139" spans="1:8" ht="16.5" hidden="1" x14ac:dyDescent="0.25">
      <c r="A139" s="11" t="s">
        <v>186</v>
      </c>
      <c r="B139" s="79">
        <v>30111500</v>
      </c>
      <c r="C139" s="11" t="s">
        <v>532</v>
      </c>
      <c r="D139" s="1" t="s">
        <v>0</v>
      </c>
      <c r="E139" s="24">
        <v>27845</v>
      </c>
      <c r="F139" s="24"/>
      <c r="G139" s="24">
        <f t="shared" si="22"/>
        <v>0</v>
      </c>
      <c r="H139" s="24"/>
    </row>
    <row r="140" spans="1:8" ht="16.5" x14ac:dyDescent="0.25">
      <c r="A140" s="11" t="s">
        <v>187</v>
      </c>
      <c r="B140" s="79">
        <v>30111500</v>
      </c>
      <c r="C140" s="4" t="s">
        <v>188</v>
      </c>
      <c r="D140" s="1" t="s">
        <v>2</v>
      </c>
      <c r="E140" s="24">
        <v>615626</v>
      </c>
      <c r="F140" s="24">
        <f>1.5+3.5</f>
        <v>5</v>
      </c>
      <c r="G140" s="24">
        <f t="shared" si="22"/>
        <v>3078130</v>
      </c>
      <c r="H140" s="24"/>
    </row>
    <row r="141" spans="1:8" ht="16.5" hidden="1" x14ac:dyDescent="0.25">
      <c r="A141" s="14">
        <v>3.2</v>
      </c>
      <c r="B141" s="79"/>
      <c r="C141" s="11" t="s">
        <v>189</v>
      </c>
      <c r="D141" s="4"/>
      <c r="E141" s="81">
        <v>0</v>
      </c>
      <c r="F141" s="24"/>
      <c r="G141" s="41"/>
      <c r="H141" s="41"/>
    </row>
    <row r="142" spans="1:8" ht="16.5" hidden="1" x14ac:dyDescent="0.25">
      <c r="A142" s="4" t="s">
        <v>193</v>
      </c>
      <c r="B142" s="79">
        <v>31201532</v>
      </c>
      <c r="C142" s="11" t="s">
        <v>191</v>
      </c>
      <c r="D142" s="1" t="s">
        <v>5</v>
      </c>
      <c r="E142" s="24">
        <v>13025</v>
      </c>
      <c r="F142" s="24"/>
      <c r="G142" s="24">
        <f t="shared" ref="G142:G145" si="23">ROUND(E142*F142,0)</f>
        <v>0</v>
      </c>
      <c r="H142" s="24"/>
    </row>
    <row r="143" spans="1:8" ht="16.5" hidden="1" x14ac:dyDescent="0.25">
      <c r="A143" s="4" t="s">
        <v>194</v>
      </c>
      <c r="B143" s="79">
        <v>31201532</v>
      </c>
      <c r="C143" s="11" t="s">
        <v>190</v>
      </c>
      <c r="D143" s="1" t="s">
        <v>5</v>
      </c>
      <c r="E143" s="24">
        <v>21459</v>
      </c>
      <c r="F143" s="24"/>
      <c r="G143" s="24">
        <f t="shared" si="23"/>
        <v>0</v>
      </c>
      <c r="H143" s="24"/>
    </row>
    <row r="144" spans="1:8" ht="16.5" hidden="1" x14ac:dyDescent="0.25">
      <c r="A144" s="4" t="s">
        <v>195</v>
      </c>
      <c r="B144" s="79">
        <v>31201532</v>
      </c>
      <c r="C144" s="11" t="s">
        <v>192</v>
      </c>
      <c r="D144" s="1" t="s">
        <v>5</v>
      </c>
      <c r="E144" s="24">
        <v>38532</v>
      </c>
      <c r="F144" s="24"/>
      <c r="G144" s="24">
        <f t="shared" si="23"/>
        <v>0</v>
      </c>
      <c r="H144" s="24"/>
    </row>
    <row r="145" spans="1:8" ht="16.5" hidden="1" x14ac:dyDescent="0.25">
      <c r="A145" s="4" t="s">
        <v>196</v>
      </c>
      <c r="B145" s="79">
        <v>31201600</v>
      </c>
      <c r="C145" s="11" t="s">
        <v>197</v>
      </c>
      <c r="D145" s="1" t="s">
        <v>5</v>
      </c>
      <c r="E145" s="24">
        <v>7452</v>
      </c>
      <c r="F145" s="24"/>
      <c r="G145" s="24">
        <f t="shared" si="23"/>
        <v>0</v>
      </c>
      <c r="H145" s="24"/>
    </row>
    <row r="146" spans="1:8" ht="16.5" hidden="1" x14ac:dyDescent="0.25">
      <c r="A146" s="14">
        <v>3.3</v>
      </c>
      <c r="B146" s="79"/>
      <c r="C146" s="11" t="s">
        <v>198</v>
      </c>
      <c r="D146" s="4"/>
      <c r="E146" s="81">
        <v>0</v>
      </c>
      <c r="F146" s="24"/>
      <c r="G146" s="41"/>
      <c r="H146" s="41"/>
    </row>
    <row r="147" spans="1:8" ht="16.5" hidden="1" x14ac:dyDescent="0.25">
      <c r="A147" s="11" t="s">
        <v>199</v>
      </c>
      <c r="B147" s="79">
        <v>30103623</v>
      </c>
      <c r="C147" s="11" t="s">
        <v>202</v>
      </c>
      <c r="D147" s="1" t="s">
        <v>7</v>
      </c>
      <c r="E147" s="24">
        <v>14482</v>
      </c>
      <c r="F147" s="24"/>
      <c r="G147" s="24">
        <f t="shared" ref="G147:G150" si="24">ROUND(E147*F147,0)</f>
        <v>0</v>
      </c>
      <c r="H147" s="24"/>
    </row>
    <row r="148" spans="1:8" ht="16.5" hidden="1" x14ac:dyDescent="0.25">
      <c r="A148" s="11" t="s">
        <v>200</v>
      </c>
      <c r="B148" s="79">
        <v>30103623</v>
      </c>
      <c r="C148" s="11" t="s">
        <v>201</v>
      </c>
      <c r="D148" s="1" t="s">
        <v>7</v>
      </c>
      <c r="E148" s="24">
        <v>11470</v>
      </c>
      <c r="F148" s="24"/>
      <c r="G148" s="24">
        <f t="shared" si="24"/>
        <v>0</v>
      </c>
      <c r="H148" s="24"/>
    </row>
    <row r="149" spans="1:8" ht="16.5" hidden="1" x14ac:dyDescent="0.25">
      <c r="A149" s="11" t="s">
        <v>203</v>
      </c>
      <c r="B149" s="79">
        <v>30103623</v>
      </c>
      <c r="C149" s="11" t="s">
        <v>204</v>
      </c>
      <c r="D149" s="1" t="s">
        <v>7</v>
      </c>
      <c r="E149" s="24">
        <v>9347</v>
      </c>
      <c r="F149" s="24"/>
      <c r="G149" s="24">
        <f t="shared" si="24"/>
        <v>0</v>
      </c>
      <c r="H149" s="24"/>
    </row>
    <row r="150" spans="1:8" ht="16.5" hidden="1" x14ac:dyDescent="0.25">
      <c r="A150" s="11" t="s">
        <v>205</v>
      </c>
      <c r="B150" s="79">
        <v>30103623</v>
      </c>
      <c r="C150" s="11" t="s">
        <v>206</v>
      </c>
      <c r="D150" s="1" t="s">
        <v>7</v>
      </c>
      <c r="E150" s="24">
        <v>7976</v>
      </c>
      <c r="F150" s="24"/>
      <c r="G150" s="24">
        <f t="shared" si="24"/>
        <v>0</v>
      </c>
      <c r="H150" s="24"/>
    </row>
    <row r="151" spans="1:8" ht="16.5" x14ac:dyDescent="0.25">
      <c r="A151" s="14">
        <v>3.4</v>
      </c>
      <c r="B151" s="79"/>
      <c r="C151" s="11" t="s">
        <v>207</v>
      </c>
      <c r="D151" s="4"/>
      <c r="E151" s="81">
        <v>0</v>
      </c>
      <c r="F151" s="24"/>
      <c r="G151" s="41"/>
      <c r="H151" s="41"/>
    </row>
    <row r="152" spans="1:8" ht="16.5" x14ac:dyDescent="0.25">
      <c r="A152" s="11" t="s">
        <v>208</v>
      </c>
      <c r="B152" s="79">
        <v>30102404</v>
      </c>
      <c r="C152" s="11" t="s">
        <v>211</v>
      </c>
      <c r="D152" s="12" t="s">
        <v>3</v>
      </c>
      <c r="E152" s="24">
        <v>4158</v>
      </c>
      <c r="F152" s="24">
        <f>3600+197+80*6*0.56+0.1</f>
        <v>4065.9</v>
      </c>
      <c r="G152" s="24">
        <f t="shared" ref="G152:G154" si="25">ROUND(E152*F152,0)</f>
        <v>16906012</v>
      </c>
      <c r="H152" s="24"/>
    </row>
    <row r="153" spans="1:8" ht="16.5" hidden="1" x14ac:dyDescent="0.25">
      <c r="A153" s="11" t="s">
        <v>209</v>
      </c>
      <c r="B153" s="79">
        <v>30102404</v>
      </c>
      <c r="C153" s="45" t="s">
        <v>213</v>
      </c>
      <c r="D153" s="1" t="s">
        <v>0</v>
      </c>
      <c r="E153" s="24">
        <v>50246</v>
      </c>
      <c r="F153" s="24"/>
      <c r="G153" s="24">
        <f t="shared" si="25"/>
        <v>0</v>
      </c>
      <c r="H153" s="24"/>
    </row>
    <row r="154" spans="1:8" ht="30" hidden="1" x14ac:dyDescent="0.25">
      <c r="A154" s="11" t="s">
        <v>210</v>
      </c>
      <c r="B154" s="79">
        <v>30102404</v>
      </c>
      <c r="C154" s="45" t="s">
        <v>212</v>
      </c>
      <c r="D154" s="1" t="s">
        <v>5</v>
      </c>
      <c r="E154" s="24">
        <v>18151</v>
      </c>
      <c r="F154" s="24"/>
      <c r="G154" s="24">
        <f t="shared" si="25"/>
        <v>0</v>
      </c>
      <c r="H154" s="24"/>
    </row>
    <row r="155" spans="1:8" ht="16.5" hidden="1" x14ac:dyDescent="0.25">
      <c r="A155" s="14">
        <v>3.5</v>
      </c>
      <c r="B155" s="79"/>
      <c r="C155" s="11" t="s">
        <v>214</v>
      </c>
      <c r="D155" s="4"/>
      <c r="E155" s="81">
        <v>0</v>
      </c>
      <c r="F155" s="24"/>
      <c r="G155" s="41"/>
      <c r="H155" s="41"/>
    </row>
    <row r="156" spans="1:8" ht="16.5" hidden="1" x14ac:dyDescent="0.25">
      <c r="A156" s="40" t="s">
        <v>216</v>
      </c>
      <c r="B156" s="79">
        <v>72141510</v>
      </c>
      <c r="C156" s="40" t="s">
        <v>533</v>
      </c>
      <c r="D156" s="17" t="s">
        <v>7</v>
      </c>
      <c r="E156" s="25">
        <v>23415</v>
      </c>
      <c r="F156" s="24"/>
      <c r="G156" s="24">
        <f t="shared" ref="G156:G159" si="26">ROUND(E156*F156,0)</f>
        <v>0</v>
      </c>
      <c r="H156" s="25"/>
    </row>
    <row r="157" spans="1:8" ht="16.5" hidden="1" x14ac:dyDescent="0.25">
      <c r="A157" s="40" t="s">
        <v>217</v>
      </c>
      <c r="B157" s="79">
        <v>72141510</v>
      </c>
      <c r="C157" s="40" t="s">
        <v>534</v>
      </c>
      <c r="D157" s="17" t="s">
        <v>7</v>
      </c>
      <c r="E157" s="25">
        <v>27285</v>
      </c>
      <c r="F157" s="24"/>
      <c r="G157" s="24">
        <f t="shared" si="26"/>
        <v>0</v>
      </c>
      <c r="H157" s="25"/>
    </row>
    <row r="158" spans="1:8" ht="16.5" hidden="1" x14ac:dyDescent="0.25">
      <c r="A158" s="4" t="s">
        <v>504</v>
      </c>
      <c r="B158" s="79">
        <v>72141510</v>
      </c>
      <c r="C158" s="11" t="s">
        <v>215</v>
      </c>
      <c r="D158" s="1" t="s">
        <v>7</v>
      </c>
      <c r="E158" s="24">
        <v>12651</v>
      </c>
      <c r="F158" s="24"/>
      <c r="G158" s="24">
        <f t="shared" si="26"/>
        <v>0</v>
      </c>
      <c r="H158" s="24"/>
    </row>
    <row r="159" spans="1:8" ht="16.5" hidden="1" x14ac:dyDescent="0.25">
      <c r="A159" s="14">
        <v>3.6</v>
      </c>
      <c r="B159" s="79">
        <v>72141510</v>
      </c>
      <c r="C159" s="4" t="s">
        <v>218</v>
      </c>
      <c r="D159" s="1" t="s">
        <v>2</v>
      </c>
      <c r="E159" s="24">
        <v>97697</v>
      </c>
      <c r="F159" s="24"/>
      <c r="G159" s="24">
        <f t="shared" si="26"/>
        <v>0</v>
      </c>
      <c r="H159" s="24"/>
    </row>
    <row r="160" spans="1:8" ht="16.5" hidden="1" x14ac:dyDescent="0.25">
      <c r="A160" s="14">
        <v>3.7</v>
      </c>
      <c r="B160" s="79"/>
      <c r="C160" s="11" t="s">
        <v>535</v>
      </c>
      <c r="D160" s="4"/>
      <c r="E160" s="81">
        <v>0</v>
      </c>
      <c r="F160" s="24"/>
      <c r="G160" s="41"/>
      <c r="H160" s="41"/>
    </row>
    <row r="161" spans="1:8" s="48" customFormat="1" ht="16.5" hidden="1" x14ac:dyDescent="0.25">
      <c r="A161" s="40" t="s">
        <v>219</v>
      </c>
      <c r="B161" s="79">
        <v>30111902</v>
      </c>
      <c r="C161" s="40" t="s">
        <v>537</v>
      </c>
      <c r="D161" s="17" t="s">
        <v>5</v>
      </c>
      <c r="E161" s="25">
        <v>3443</v>
      </c>
      <c r="F161" s="24"/>
      <c r="G161" s="24">
        <f t="shared" ref="G161:G163" si="27">ROUND(E161*F161,0)</f>
        <v>0</v>
      </c>
      <c r="H161" s="25"/>
    </row>
    <row r="162" spans="1:8" s="48" customFormat="1" ht="16.5" hidden="1" x14ac:dyDescent="0.25">
      <c r="A162" s="40" t="s">
        <v>220</v>
      </c>
      <c r="B162" s="79">
        <v>30111902</v>
      </c>
      <c r="C162" s="40" t="s">
        <v>538</v>
      </c>
      <c r="D162" s="17" t="s">
        <v>5</v>
      </c>
      <c r="E162" s="25">
        <v>4279</v>
      </c>
      <c r="F162" s="24"/>
      <c r="G162" s="24">
        <f t="shared" si="27"/>
        <v>0</v>
      </c>
      <c r="H162" s="25"/>
    </row>
    <row r="163" spans="1:8" s="48" customFormat="1" ht="16.5" hidden="1" x14ac:dyDescent="0.25">
      <c r="A163" s="40" t="s">
        <v>221</v>
      </c>
      <c r="B163" s="79">
        <v>30111902</v>
      </c>
      <c r="C163" s="40" t="s">
        <v>536</v>
      </c>
      <c r="D163" s="17" t="s">
        <v>5</v>
      </c>
      <c r="E163" s="25">
        <v>11560</v>
      </c>
      <c r="F163" s="24"/>
      <c r="G163" s="24">
        <f t="shared" si="27"/>
        <v>0</v>
      </c>
      <c r="H163" s="25"/>
    </row>
    <row r="164" spans="1:8" ht="16.5" hidden="1" x14ac:dyDescent="0.25">
      <c r="A164" s="14">
        <v>3.8</v>
      </c>
      <c r="B164" s="79"/>
      <c r="C164" s="11" t="s">
        <v>484</v>
      </c>
      <c r="D164" s="4"/>
      <c r="E164" s="81">
        <v>0</v>
      </c>
      <c r="F164" s="24"/>
      <c r="G164" s="41"/>
      <c r="H164" s="41"/>
    </row>
    <row r="165" spans="1:8" s="48" customFormat="1" ht="16.5" hidden="1" x14ac:dyDescent="0.25">
      <c r="A165" s="40" t="s">
        <v>222</v>
      </c>
      <c r="B165" s="79">
        <v>12162305</v>
      </c>
      <c r="C165" s="40" t="s">
        <v>495</v>
      </c>
      <c r="D165" s="17" t="s">
        <v>3</v>
      </c>
      <c r="E165" s="25">
        <v>118050</v>
      </c>
      <c r="F165" s="24"/>
      <c r="G165" s="24">
        <f t="shared" ref="G165:G167" si="28">ROUND(E165*F165,0)</f>
        <v>0</v>
      </c>
      <c r="H165" s="25"/>
    </row>
    <row r="166" spans="1:8" s="48" customFormat="1" ht="16.5" hidden="1" x14ac:dyDescent="0.25">
      <c r="A166" s="40" t="s">
        <v>223</v>
      </c>
      <c r="B166" s="79">
        <v>12162302</v>
      </c>
      <c r="C166" s="40" t="s">
        <v>496</v>
      </c>
      <c r="D166" s="17" t="s">
        <v>3</v>
      </c>
      <c r="E166" s="25">
        <v>19241</v>
      </c>
      <c r="F166" s="24"/>
      <c r="G166" s="24">
        <f t="shared" si="28"/>
        <v>0</v>
      </c>
      <c r="H166" s="25"/>
    </row>
    <row r="167" spans="1:8" s="48" customFormat="1" ht="16.5" hidden="1" x14ac:dyDescent="0.25">
      <c r="A167" s="40" t="s">
        <v>224</v>
      </c>
      <c r="B167" s="79">
        <v>31201600</v>
      </c>
      <c r="C167" s="40" t="s">
        <v>497</v>
      </c>
      <c r="D167" s="17" t="s">
        <v>0</v>
      </c>
      <c r="E167" s="25">
        <v>39104</v>
      </c>
      <c r="F167" s="24"/>
      <c r="G167" s="24">
        <f t="shared" si="28"/>
        <v>0</v>
      </c>
      <c r="H167" s="25"/>
    </row>
    <row r="168" spans="1:8" ht="16.5" hidden="1" x14ac:dyDescent="0.25">
      <c r="A168" s="14">
        <v>3.9</v>
      </c>
      <c r="B168" s="79"/>
      <c r="C168" s="11" t="s">
        <v>225</v>
      </c>
      <c r="D168" s="4"/>
      <c r="E168" s="81">
        <v>0</v>
      </c>
      <c r="F168" s="24"/>
      <c r="G168" s="41"/>
      <c r="H168" s="41"/>
    </row>
    <row r="169" spans="1:8" ht="30" hidden="1" x14ac:dyDescent="0.25">
      <c r="A169" s="11" t="s">
        <v>226</v>
      </c>
      <c r="B169" s="79">
        <v>72141202</v>
      </c>
      <c r="C169" s="18" t="s">
        <v>227</v>
      </c>
      <c r="D169" s="1" t="s">
        <v>2</v>
      </c>
      <c r="E169" s="24">
        <v>288589</v>
      </c>
      <c r="F169" s="24"/>
      <c r="G169" s="24">
        <f t="shared" ref="G169:G170" si="29">ROUND(E169*F169,0)</f>
        <v>0</v>
      </c>
      <c r="H169" s="24"/>
    </row>
    <row r="170" spans="1:8" ht="30" hidden="1" x14ac:dyDescent="0.25">
      <c r="A170" s="11" t="s">
        <v>228</v>
      </c>
      <c r="B170" s="79">
        <v>72141202</v>
      </c>
      <c r="C170" s="18" t="s">
        <v>229</v>
      </c>
      <c r="D170" s="1" t="s">
        <v>2</v>
      </c>
      <c r="E170" s="24">
        <v>232159</v>
      </c>
      <c r="F170" s="24"/>
      <c r="G170" s="24">
        <f t="shared" si="29"/>
        <v>0</v>
      </c>
      <c r="H170" s="24"/>
    </row>
    <row r="171" spans="1:8" ht="16.5" hidden="1" x14ac:dyDescent="0.25">
      <c r="A171" s="49">
        <v>3.1</v>
      </c>
      <c r="B171" s="79"/>
      <c r="C171" s="11" t="s">
        <v>230</v>
      </c>
      <c r="D171" s="4"/>
      <c r="E171" s="81">
        <v>0</v>
      </c>
      <c r="F171" s="24"/>
      <c r="G171" s="41"/>
      <c r="H171" s="41"/>
    </row>
    <row r="172" spans="1:8" ht="16.5" hidden="1" x14ac:dyDescent="0.25">
      <c r="A172" s="4" t="s">
        <v>231</v>
      </c>
      <c r="B172" s="79">
        <v>30111500</v>
      </c>
      <c r="C172" s="4" t="s">
        <v>233</v>
      </c>
      <c r="D172" s="1" t="s">
        <v>2</v>
      </c>
      <c r="E172" s="24">
        <v>328534</v>
      </c>
      <c r="F172" s="24"/>
      <c r="G172" s="24">
        <f t="shared" ref="G172:G174" si="30">ROUND(E172*F172,0)</f>
        <v>0</v>
      </c>
      <c r="H172" s="24"/>
    </row>
    <row r="173" spans="1:8" ht="16.5" hidden="1" x14ac:dyDescent="0.25">
      <c r="A173" s="11" t="s">
        <v>232</v>
      </c>
      <c r="B173" s="79">
        <v>30111500</v>
      </c>
      <c r="C173" s="11" t="s">
        <v>234</v>
      </c>
      <c r="D173" s="12" t="s">
        <v>2</v>
      </c>
      <c r="E173" s="24">
        <v>311128</v>
      </c>
      <c r="F173" s="24"/>
      <c r="G173" s="24">
        <f t="shared" si="30"/>
        <v>0</v>
      </c>
      <c r="H173" s="24"/>
    </row>
    <row r="174" spans="1:8" ht="16.5" hidden="1" x14ac:dyDescent="0.25">
      <c r="A174" s="16" t="s">
        <v>499</v>
      </c>
      <c r="B174" s="79">
        <v>30111500</v>
      </c>
      <c r="C174" s="44" t="s">
        <v>500</v>
      </c>
      <c r="D174" s="17" t="s">
        <v>2</v>
      </c>
      <c r="E174" s="25">
        <v>598401</v>
      </c>
      <c r="F174" s="24"/>
      <c r="G174" s="24">
        <f t="shared" si="30"/>
        <v>0</v>
      </c>
      <c r="H174" s="25"/>
    </row>
    <row r="175" spans="1:8" ht="14.45" customHeight="1" x14ac:dyDescent="0.25">
      <c r="A175" s="86" t="s">
        <v>366</v>
      </c>
      <c r="B175" s="86"/>
      <c r="C175" s="86"/>
      <c r="D175" s="28"/>
      <c r="E175" s="29">
        <v>0</v>
      </c>
      <c r="F175" s="57"/>
      <c r="G175" s="29"/>
      <c r="H175" s="29">
        <f>SUM(G177:G251)</f>
        <v>7106865</v>
      </c>
    </row>
    <row r="176" spans="1:8" ht="16.5" hidden="1" x14ac:dyDescent="0.25">
      <c r="A176" s="14">
        <v>4.0999999999999996</v>
      </c>
      <c r="B176" s="79"/>
      <c r="C176" s="11" t="s">
        <v>235</v>
      </c>
      <c r="D176" s="4"/>
      <c r="E176" s="81">
        <v>0</v>
      </c>
      <c r="F176" s="24"/>
      <c r="G176" s="41"/>
      <c r="H176" s="41"/>
    </row>
    <row r="177" spans="1:8" ht="16.5" hidden="1" x14ac:dyDescent="0.25">
      <c r="A177" s="4" t="s">
        <v>236</v>
      </c>
      <c r="B177" s="79">
        <v>40171610</v>
      </c>
      <c r="C177" s="11" t="s">
        <v>237</v>
      </c>
      <c r="D177" s="1" t="s">
        <v>5</v>
      </c>
      <c r="E177" s="24">
        <v>434144</v>
      </c>
      <c r="F177" s="24"/>
      <c r="G177" s="24">
        <f t="shared" ref="G177:G178" si="31">ROUND(E177*F177,0)</f>
        <v>0</v>
      </c>
      <c r="H177" s="24"/>
    </row>
    <row r="178" spans="1:8" ht="16.5" hidden="1" x14ac:dyDescent="0.25">
      <c r="A178" s="14">
        <v>4.2</v>
      </c>
      <c r="B178" s="79">
        <v>31162101</v>
      </c>
      <c r="C178" s="4" t="s">
        <v>238</v>
      </c>
      <c r="D178" s="1" t="s">
        <v>2</v>
      </c>
      <c r="E178" s="24">
        <v>526281</v>
      </c>
      <c r="F178" s="24"/>
      <c r="G178" s="24">
        <f t="shared" si="31"/>
        <v>0</v>
      </c>
      <c r="H178" s="24"/>
    </row>
    <row r="179" spans="1:8" ht="16.5" hidden="1" x14ac:dyDescent="0.25">
      <c r="A179" s="14">
        <v>4.3</v>
      </c>
      <c r="B179" s="79"/>
      <c r="C179" s="11" t="s">
        <v>239</v>
      </c>
      <c r="D179" s="4"/>
      <c r="E179" s="81">
        <v>0</v>
      </c>
      <c r="F179" s="24"/>
      <c r="G179" s="41"/>
      <c r="H179" s="41"/>
    </row>
    <row r="180" spans="1:8" ht="16.5" hidden="1" x14ac:dyDescent="0.25">
      <c r="A180" s="4" t="s">
        <v>240</v>
      </c>
      <c r="B180" s="79"/>
      <c r="C180" s="11" t="s">
        <v>241</v>
      </c>
      <c r="D180" s="1"/>
      <c r="E180" s="81">
        <v>0</v>
      </c>
      <c r="F180" s="24"/>
      <c r="G180" s="41"/>
      <c r="H180" s="41"/>
    </row>
    <row r="181" spans="1:8" ht="16.5" hidden="1" x14ac:dyDescent="0.25">
      <c r="A181" s="27" t="s">
        <v>242</v>
      </c>
      <c r="B181" s="79">
        <v>40171500</v>
      </c>
      <c r="C181" s="50" t="s">
        <v>251</v>
      </c>
      <c r="D181" s="17" t="s">
        <v>5</v>
      </c>
      <c r="E181" s="25">
        <v>14496</v>
      </c>
      <c r="F181" s="24"/>
      <c r="G181" s="24">
        <f t="shared" ref="G181:G183" si="32">ROUND(E181*F181,0)</f>
        <v>0</v>
      </c>
      <c r="H181" s="25"/>
    </row>
    <row r="182" spans="1:8" ht="16.5" hidden="1" x14ac:dyDescent="0.25">
      <c r="A182" s="4" t="s">
        <v>243</v>
      </c>
      <c r="B182" s="79">
        <v>40171500</v>
      </c>
      <c r="C182" s="40" t="s">
        <v>252</v>
      </c>
      <c r="D182" s="17" t="s">
        <v>5</v>
      </c>
      <c r="E182" s="25">
        <v>17698</v>
      </c>
      <c r="F182" s="24"/>
      <c r="G182" s="24">
        <f t="shared" si="32"/>
        <v>0</v>
      </c>
      <c r="H182" s="25"/>
    </row>
    <row r="183" spans="1:8" ht="16.5" hidden="1" x14ac:dyDescent="0.25">
      <c r="A183" s="4" t="s">
        <v>244</v>
      </c>
      <c r="B183" s="79">
        <v>40171500</v>
      </c>
      <c r="C183" s="40" t="s">
        <v>253</v>
      </c>
      <c r="D183" s="17" t="s">
        <v>5</v>
      </c>
      <c r="E183" s="25">
        <v>26105</v>
      </c>
      <c r="F183" s="24"/>
      <c r="G183" s="24">
        <f t="shared" si="32"/>
        <v>0</v>
      </c>
      <c r="H183" s="25"/>
    </row>
    <row r="184" spans="1:8" ht="16.5" hidden="1" x14ac:dyDescent="0.25">
      <c r="A184" s="4" t="s">
        <v>245</v>
      </c>
      <c r="B184" s="79"/>
      <c r="C184" s="40" t="s">
        <v>246</v>
      </c>
      <c r="D184" s="40"/>
      <c r="E184" s="82">
        <v>0</v>
      </c>
      <c r="F184" s="24"/>
      <c r="G184" s="51"/>
      <c r="H184" s="51"/>
    </row>
    <row r="185" spans="1:8" ht="16.5" hidden="1" x14ac:dyDescent="0.25">
      <c r="A185" s="4" t="s">
        <v>247</v>
      </c>
      <c r="B185" s="79">
        <v>40171500</v>
      </c>
      <c r="C185" s="40" t="s">
        <v>251</v>
      </c>
      <c r="D185" s="17" t="s">
        <v>5</v>
      </c>
      <c r="E185" s="25">
        <v>18295</v>
      </c>
      <c r="F185" s="24"/>
      <c r="G185" s="24">
        <f t="shared" ref="G185:G188" si="33">ROUND(E185*F185,0)</f>
        <v>0</v>
      </c>
      <c r="H185" s="25"/>
    </row>
    <row r="186" spans="1:8" ht="16.5" hidden="1" x14ac:dyDescent="0.25">
      <c r="A186" s="4" t="s">
        <v>248</v>
      </c>
      <c r="B186" s="79">
        <v>40171500</v>
      </c>
      <c r="C186" s="40" t="s">
        <v>252</v>
      </c>
      <c r="D186" s="17" t="s">
        <v>5</v>
      </c>
      <c r="E186" s="25">
        <v>24521</v>
      </c>
      <c r="F186" s="24"/>
      <c r="G186" s="24">
        <f t="shared" si="33"/>
        <v>0</v>
      </c>
      <c r="H186" s="25"/>
    </row>
    <row r="187" spans="1:8" ht="16.5" hidden="1" x14ac:dyDescent="0.25">
      <c r="A187" s="4" t="s">
        <v>249</v>
      </c>
      <c r="B187" s="79">
        <v>40171500</v>
      </c>
      <c r="C187" s="40" t="s">
        <v>253</v>
      </c>
      <c r="D187" s="17" t="s">
        <v>5</v>
      </c>
      <c r="E187" s="25">
        <v>32427</v>
      </c>
      <c r="F187" s="24"/>
      <c r="G187" s="24">
        <f t="shared" si="33"/>
        <v>0</v>
      </c>
      <c r="H187" s="25"/>
    </row>
    <row r="188" spans="1:8" ht="16.5" hidden="1" x14ac:dyDescent="0.25">
      <c r="A188" s="4" t="s">
        <v>250</v>
      </c>
      <c r="B188" s="79">
        <v>40171500</v>
      </c>
      <c r="C188" s="40" t="s">
        <v>254</v>
      </c>
      <c r="D188" s="17" t="s">
        <v>5</v>
      </c>
      <c r="E188" s="25">
        <v>75641</v>
      </c>
      <c r="F188" s="24"/>
      <c r="G188" s="24">
        <f t="shared" si="33"/>
        <v>0</v>
      </c>
      <c r="H188" s="25"/>
    </row>
    <row r="189" spans="1:8" ht="16.5" hidden="1" x14ac:dyDescent="0.25">
      <c r="A189" s="11" t="s">
        <v>256</v>
      </c>
      <c r="B189" s="79"/>
      <c r="C189" s="11" t="s">
        <v>255</v>
      </c>
      <c r="D189" s="4"/>
      <c r="E189" s="81">
        <v>0</v>
      </c>
      <c r="F189" s="24"/>
      <c r="G189" s="41"/>
      <c r="H189" s="41"/>
    </row>
    <row r="190" spans="1:8" ht="16.5" hidden="1" x14ac:dyDescent="0.25">
      <c r="A190" s="4" t="s">
        <v>265</v>
      </c>
      <c r="B190" s="79">
        <v>40171500</v>
      </c>
      <c r="C190" s="11" t="s">
        <v>257</v>
      </c>
      <c r="D190" s="1" t="s">
        <v>5</v>
      </c>
      <c r="E190" s="24">
        <v>19882</v>
      </c>
      <c r="F190" s="24"/>
      <c r="G190" s="24">
        <f t="shared" ref="G190:G201" si="34">ROUND(E190*F190,0)</f>
        <v>0</v>
      </c>
      <c r="H190" s="24"/>
    </row>
    <row r="191" spans="1:8" ht="16.5" hidden="1" x14ac:dyDescent="0.25">
      <c r="A191" s="4" t="s">
        <v>266</v>
      </c>
      <c r="B191" s="79">
        <v>40171500</v>
      </c>
      <c r="C191" s="11" t="s">
        <v>258</v>
      </c>
      <c r="D191" s="1" t="s">
        <v>5</v>
      </c>
      <c r="E191" s="24">
        <v>35213</v>
      </c>
      <c r="F191" s="24"/>
      <c r="G191" s="24">
        <f t="shared" si="34"/>
        <v>0</v>
      </c>
      <c r="H191" s="24"/>
    </row>
    <row r="192" spans="1:8" ht="16.5" hidden="1" x14ac:dyDescent="0.25">
      <c r="A192" s="4" t="s">
        <v>267</v>
      </c>
      <c r="B192" s="79">
        <v>40171500</v>
      </c>
      <c r="C192" s="11" t="s">
        <v>259</v>
      </c>
      <c r="D192" s="1" t="s">
        <v>5</v>
      </c>
      <c r="E192" s="24">
        <v>47818</v>
      </c>
      <c r="F192" s="24"/>
      <c r="G192" s="24">
        <f t="shared" si="34"/>
        <v>0</v>
      </c>
      <c r="H192" s="24"/>
    </row>
    <row r="193" spans="1:8" ht="16.5" hidden="1" x14ac:dyDescent="0.25">
      <c r="A193" s="4" t="s">
        <v>268</v>
      </c>
      <c r="B193" s="79">
        <v>40171500</v>
      </c>
      <c r="C193" s="11" t="s">
        <v>260</v>
      </c>
      <c r="D193" s="1" t="s">
        <v>5</v>
      </c>
      <c r="E193" s="24">
        <v>67575</v>
      </c>
      <c r="F193" s="24"/>
      <c r="G193" s="24">
        <f t="shared" si="34"/>
        <v>0</v>
      </c>
      <c r="H193" s="24"/>
    </row>
    <row r="194" spans="1:8" ht="16.5" hidden="1" x14ac:dyDescent="0.25">
      <c r="A194" s="4" t="s">
        <v>269</v>
      </c>
      <c r="B194" s="79">
        <v>40171500</v>
      </c>
      <c r="C194" s="11" t="s">
        <v>261</v>
      </c>
      <c r="D194" s="1" t="s">
        <v>5</v>
      </c>
      <c r="E194" s="24">
        <v>102615</v>
      </c>
      <c r="F194" s="24"/>
      <c r="G194" s="24">
        <f t="shared" si="34"/>
        <v>0</v>
      </c>
      <c r="H194" s="24"/>
    </row>
    <row r="195" spans="1:8" ht="16.5" hidden="1" x14ac:dyDescent="0.25">
      <c r="A195" s="4" t="s">
        <v>270</v>
      </c>
      <c r="B195" s="79">
        <v>40171500</v>
      </c>
      <c r="C195" s="11" t="s">
        <v>262</v>
      </c>
      <c r="D195" s="1" t="s">
        <v>5</v>
      </c>
      <c r="E195" s="24">
        <v>177556</v>
      </c>
      <c r="F195" s="24"/>
      <c r="G195" s="24">
        <f t="shared" si="34"/>
        <v>0</v>
      </c>
      <c r="H195" s="24"/>
    </row>
    <row r="196" spans="1:8" ht="16.5" hidden="1" x14ac:dyDescent="0.25">
      <c r="A196" s="4" t="s">
        <v>271</v>
      </c>
      <c r="B196" s="79">
        <v>40171500</v>
      </c>
      <c r="C196" s="11" t="s">
        <v>263</v>
      </c>
      <c r="D196" s="1" t="s">
        <v>5</v>
      </c>
      <c r="E196" s="24">
        <v>224886</v>
      </c>
      <c r="F196" s="24"/>
      <c r="G196" s="24">
        <f t="shared" si="34"/>
        <v>0</v>
      </c>
      <c r="H196" s="24"/>
    </row>
    <row r="197" spans="1:8" ht="16.5" hidden="1" x14ac:dyDescent="0.25">
      <c r="A197" s="4" t="s">
        <v>272</v>
      </c>
      <c r="B197" s="79">
        <v>40171500</v>
      </c>
      <c r="C197" s="11" t="s">
        <v>264</v>
      </c>
      <c r="D197" s="1" t="s">
        <v>5</v>
      </c>
      <c r="E197" s="24">
        <v>288573</v>
      </c>
      <c r="F197" s="24"/>
      <c r="G197" s="24">
        <f t="shared" si="34"/>
        <v>0</v>
      </c>
      <c r="H197" s="24"/>
    </row>
    <row r="198" spans="1:8" ht="16.5" hidden="1" x14ac:dyDescent="0.25">
      <c r="A198" s="4" t="s">
        <v>289</v>
      </c>
      <c r="B198" s="79">
        <v>20122845</v>
      </c>
      <c r="C198" s="11" t="s">
        <v>293</v>
      </c>
      <c r="D198" s="1" t="s">
        <v>0</v>
      </c>
      <c r="E198" s="24">
        <v>72047</v>
      </c>
      <c r="F198" s="24"/>
      <c r="G198" s="24">
        <f t="shared" si="34"/>
        <v>0</v>
      </c>
      <c r="H198" s="24"/>
    </row>
    <row r="199" spans="1:8" ht="16.5" hidden="1" x14ac:dyDescent="0.25">
      <c r="A199" s="4" t="s">
        <v>290</v>
      </c>
      <c r="B199" s="79">
        <v>20122845</v>
      </c>
      <c r="C199" s="11" t="s">
        <v>294</v>
      </c>
      <c r="D199" s="1" t="s">
        <v>0</v>
      </c>
      <c r="E199" s="24">
        <v>86335</v>
      </c>
      <c r="F199" s="24"/>
      <c r="G199" s="24">
        <f t="shared" si="34"/>
        <v>0</v>
      </c>
      <c r="H199" s="24"/>
    </row>
    <row r="200" spans="1:8" ht="16.5" hidden="1" x14ac:dyDescent="0.25">
      <c r="A200" s="4" t="s">
        <v>291</v>
      </c>
      <c r="B200" s="79">
        <v>20122845</v>
      </c>
      <c r="C200" s="11" t="s">
        <v>295</v>
      </c>
      <c r="D200" s="1" t="s">
        <v>0</v>
      </c>
      <c r="E200" s="24">
        <v>127370</v>
      </c>
      <c r="F200" s="24"/>
      <c r="G200" s="24">
        <f t="shared" si="34"/>
        <v>0</v>
      </c>
      <c r="H200" s="24"/>
    </row>
    <row r="201" spans="1:8" ht="16.5" hidden="1" x14ac:dyDescent="0.25">
      <c r="A201" s="4" t="s">
        <v>292</v>
      </c>
      <c r="B201" s="79">
        <v>20122845</v>
      </c>
      <c r="C201" s="11" t="s">
        <v>296</v>
      </c>
      <c r="D201" s="1" t="s">
        <v>0</v>
      </c>
      <c r="E201" s="24">
        <v>201327</v>
      </c>
      <c r="F201" s="24"/>
      <c r="G201" s="24">
        <f t="shared" si="34"/>
        <v>0</v>
      </c>
      <c r="H201" s="24"/>
    </row>
    <row r="202" spans="1:8" ht="16.5" x14ac:dyDescent="0.25">
      <c r="A202" s="11" t="s">
        <v>274</v>
      </c>
      <c r="B202" s="79"/>
      <c r="C202" s="11" t="s">
        <v>273</v>
      </c>
      <c r="D202" s="4"/>
      <c r="E202" s="81">
        <v>0</v>
      </c>
      <c r="F202" s="24"/>
      <c r="G202" s="41"/>
      <c r="H202" s="41"/>
    </row>
    <row r="203" spans="1:8" ht="16.5" hidden="1" x14ac:dyDescent="0.25">
      <c r="A203" s="11" t="s">
        <v>282</v>
      </c>
      <c r="B203" s="79">
        <v>40171500</v>
      </c>
      <c r="C203" s="4" t="s">
        <v>275</v>
      </c>
      <c r="D203" s="1" t="s">
        <v>5</v>
      </c>
      <c r="E203" s="24">
        <v>482801</v>
      </c>
      <c r="F203" s="24"/>
      <c r="G203" s="24">
        <f t="shared" ref="G203:G209" si="35">ROUND(E203*F203,0)</f>
        <v>0</v>
      </c>
      <c r="H203" s="24"/>
    </row>
    <row r="204" spans="1:8" ht="16.5" hidden="1" x14ac:dyDescent="0.25">
      <c r="A204" s="11" t="s">
        <v>283</v>
      </c>
      <c r="B204" s="79">
        <v>40171500</v>
      </c>
      <c r="C204" s="4" t="s">
        <v>276</v>
      </c>
      <c r="D204" s="1" t="s">
        <v>5</v>
      </c>
      <c r="E204" s="24">
        <v>550768</v>
      </c>
      <c r="F204" s="24"/>
      <c r="G204" s="24">
        <f t="shared" si="35"/>
        <v>0</v>
      </c>
      <c r="H204" s="24"/>
    </row>
    <row r="205" spans="1:8" ht="16.5" hidden="1" x14ac:dyDescent="0.25">
      <c r="A205" s="11" t="s">
        <v>284</v>
      </c>
      <c r="B205" s="79">
        <v>40171500</v>
      </c>
      <c r="C205" s="4" t="s">
        <v>277</v>
      </c>
      <c r="D205" s="1" t="s">
        <v>5</v>
      </c>
      <c r="E205" s="24">
        <v>710703</v>
      </c>
      <c r="F205" s="24"/>
      <c r="G205" s="24">
        <f t="shared" si="35"/>
        <v>0</v>
      </c>
      <c r="H205" s="24"/>
    </row>
    <row r="206" spans="1:8" ht="16.5" hidden="1" x14ac:dyDescent="0.25">
      <c r="A206" s="11" t="s">
        <v>285</v>
      </c>
      <c r="B206" s="79">
        <v>40171500</v>
      </c>
      <c r="C206" s="4" t="s">
        <v>278</v>
      </c>
      <c r="D206" s="1" t="s">
        <v>5</v>
      </c>
      <c r="E206" s="24">
        <v>876442</v>
      </c>
      <c r="F206" s="24"/>
      <c r="G206" s="24">
        <f t="shared" si="35"/>
        <v>0</v>
      </c>
      <c r="H206" s="24"/>
    </row>
    <row r="207" spans="1:8" ht="16.5" x14ac:dyDescent="0.25">
      <c r="A207" s="11" t="s">
        <v>286</v>
      </c>
      <c r="B207" s="79">
        <v>40171500</v>
      </c>
      <c r="C207" s="4" t="s">
        <v>279</v>
      </c>
      <c r="D207" s="1" t="s">
        <v>5</v>
      </c>
      <c r="E207" s="24">
        <v>1269083</v>
      </c>
      <c r="F207" s="24">
        <v>5.6</v>
      </c>
      <c r="G207" s="24">
        <f t="shared" si="35"/>
        <v>7106865</v>
      </c>
      <c r="H207" s="24"/>
    </row>
    <row r="208" spans="1:8" ht="16.5" hidden="1" x14ac:dyDescent="0.25">
      <c r="A208" s="11" t="s">
        <v>287</v>
      </c>
      <c r="B208" s="79">
        <v>40171500</v>
      </c>
      <c r="C208" s="4" t="s">
        <v>280</v>
      </c>
      <c r="D208" s="1" t="s">
        <v>5</v>
      </c>
      <c r="E208" s="24">
        <v>1737874</v>
      </c>
      <c r="F208" s="24"/>
      <c r="G208" s="24">
        <f t="shared" si="35"/>
        <v>0</v>
      </c>
      <c r="H208" s="24"/>
    </row>
    <row r="209" spans="1:8" ht="16.5" hidden="1" x14ac:dyDescent="0.25">
      <c r="A209" s="11" t="s">
        <v>288</v>
      </c>
      <c r="B209" s="79">
        <v>40171500</v>
      </c>
      <c r="C209" s="4" t="s">
        <v>281</v>
      </c>
      <c r="D209" s="1" t="s">
        <v>5</v>
      </c>
      <c r="E209" s="24">
        <v>1984637</v>
      </c>
      <c r="F209" s="24"/>
      <c r="G209" s="24">
        <f t="shared" si="35"/>
        <v>0</v>
      </c>
      <c r="H209" s="24"/>
    </row>
    <row r="210" spans="1:8" ht="16.5" hidden="1" x14ac:dyDescent="0.25">
      <c r="A210" s="14">
        <v>4.4000000000000004</v>
      </c>
      <c r="B210" s="79"/>
      <c r="C210" s="11" t="s">
        <v>297</v>
      </c>
      <c r="D210" s="4"/>
      <c r="E210" s="81">
        <v>0</v>
      </c>
      <c r="F210" s="24"/>
      <c r="G210" s="41"/>
      <c r="H210" s="41"/>
    </row>
    <row r="211" spans="1:8" ht="16.5" hidden="1" x14ac:dyDescent="0.25">
      <c r="A211" s="11" t="s">
        <v>298</v>
      </c>
      <c r="B211" s="79"/>
      <c r="C211" s="4" t="s">
        <v>303</v>
      </c>
      <c r="D211" s="4"/>
      <c r="E211" s="81">
        <v>0</v>
      </c>
      <c r="F211" s="24"/>
      <c r="G211" s="41"/>
      <c r="H211" s="41"/>
    </row>
    <row r="212" spans="1:8" ht="16.5" hidden="1" x14ac:dyDescent="0.25">
      <c r="A212" s="11" t="s">
        <v>299</v>
      </c>
      <c r="B212" s="79"/>
      <c r="C212" s="4" t="s">
        <v>304</v>
      </c>
      <c r="D212" s="4"/>
      <c r="E212" s="81">
        <v>0</v>
      </c>
      <c r="F212" s="24"/>
      <c r="G212" s="41"/>
      <c r="H212" s="41"/>
    </row>
    <row r="213" spans="1:8" ht="16.5" hidden="1" x14ac:dyDescent="0.25">
      <c r="A213" s="11" t="s">
        <v>300</v>
      </c>
      <c r="B213" s="79">
        <v>30111500</v>
      </c>
      <c r="C213" s="4" t="s">
        <v>305</v>
      </c>
      <c r="D213" s="1" t="s">
        <v>5</v>
      </c>
      <c r="E213" s="24">
        <v>389117</v>
      </c>
      <c r="F213" s="24"/>
      <c r="G213" s="24">
        <f t="shared" ref="G213:G215" si="36">ROUND(E213*F213,0)</f>
        <v>0</v>
      </c>
      <c r="H213" s="24"/>
    </row>
    <row r="214" spans="1:8" ht="16.5" hidden="1" x14ac:dyDescent="0.25">
      <c r="A214" s="11" t="s">
        <v>301</v>
      </c>
      <c r="B214" s="79">
        <v>30111500</v>
      </c>
      <c r="C214" s="4" t="s">
        <v>306</v>
      </c>
      <c r="D214" s="1" t="s">
        <v>5</v>
      </c>
      <c r="E214" s="24">
        <v>347596</v>
      </c>
      <c r="F214" s="24"/>
      <c r="G214" s="24">
        <f t="shared" si="36"/>
        <v>0</v>
      </c>
      <c r="H214" s="24"/>
    </row>
    <row r="215" spans="1:8" ht="16.5" hidden="1" x14ac:dyDescent="0.25">
      <c r="A215" s="11" t="s">
        <v>302</v>
      </c>
      <c r="B215" s="79">
        <v>30111500</v>
      </c>
      <c r="C215" s="4" t="s">
        <v>307</v>
      </c>
      <c r="D215" s="1" t="s">
        <v>0</v>
      </c>
      <c r="E215" s="24">
        <v>369227</v>
      </c>
      <c r="F215" s="24"/>
      <c r="G215" s="24">
        <f t="shared" si="36"/>
        <v>0</v>
      </c>
      <c r="H215" s="24"/>
    </row>
    <row r="216" spans="1:8" ht="16.5" hidden="1" x14ac:dyDescent="0.25">
      <c r="A216" s="4" t="s">
        <v>311</v>
      </c>
      <c r="B216" s="79"/>
      <c r="C216" s="11" t="s">
        <v>308</v>
      </c>
      <c r="D216" s="4"/>
      <c r="E216" s="81">
        <v>0</v>
      </c>
      <c r="F216" s="24"/>
      <c r="G216" s="41"/>
      <c r="H216" s="41"/>
    </row>
    <row r="217" spans="1:8" ht="16.5" hidden="1" x14ac:dyDescent="0.25">
      <c r="A217" s="4" t="s">
        <v>312</v>
      </c>
      <c r="B217" s="79">
        <v>30111500</v>
      </c>
      <c r="C217" s="4" t="s">
        <v>309</v>
      </c>
      <c r="D217" s="1" t="s">
        <v>5</v>
      </c>
      <c r="E217" s="24">
        <v>438539</v>
      </c>
      <c r="F217" s="24"/>
      <c r="G217" s="24">
        <f t="shared" ref="G217:G219" si="37">ROUND(E217*F217,0)</f>
        <v>0</v>
      </c>
      <c r="H217" s="24"/>
    </row>
    <row r="218" spans="1:8" ht="16.5" hidden="1" x14ac:dyDescent="0.25">
      <c r="A218" s="4" t="s">
        <v>314</v>
      </c>
      <c r="B218" s="79">
        <v>30111500</v>
      </c>
      <c r="C218" s="4" t="s">
        <v>310</v>
      </c>
      <c r="D218" s="1" t="s">
        <v>5</v>
      </c>
      <c r="E218" s="24">
        <v>393804</v>
      </c>
      <c r="F218" s="24"/>
      <c r="G218" s="24">
        <f t="shared" si="37"/>
        <v>0</v>
      </c>
      <c r="H218" s="24"/>
    </row>
    <row r="219" spans="1:8" ht="16.5" hidden="1" x14ac:dyDescent="0.25">
      <c r="A219" s="4" t="s">
        <v>313</v>
      </c>
      <c r="B219" s="79">
        <v>30111500</v>
      </c>
      <c r="C219" s="11" t="s">
        <v>307</v>
      </c>
      <c r="D219" s="1" t="s">
        <v>0</v>
      </c>
      <c r="E219" s="24">
        <v>492437</v>
      </c>
      <c r="F219" s="24"/>
      <c r="G219" s="24">
        <f t="shared" si="37"/>
        <v>0</v>
      </c>
      <c r="H219" s="24"/>
    </row>
    <row r="220" spans="1:8" ht="16.5" hidden="1" x14ac:dyDescent="0.25">
      <c r="A220" s="11" t="s">
        <v>315</v>
      </c>
      <c r="B220" s="79"/>
      <c r="C220" s="11" t="s">
        <v>320</v>
      </c>
      <c r="D220" s="4"/>
      <c r="E220" s="81">
        <v>0</v>
      </c>
      <c r="F220" s="24"/>
      <c r="G220" s="41"/>
      <c r="H220" s="41"/>
    </row>
    <row r="221" spans="1:8" ht="16.5" hidden="1" x14ac:dyDescent="0.25">
      <c r="A221" s="11" t="s">
        <v>316</v>
      </c>
      <c r="B221" s="79"/>
      <c r="C221" s="11" t="s">
        <v>304</v>
      </c>
      <c r="D221" s="4"/>
      <c r="E221" s="81">
        <v>0</v>
      </c>
      <c r="F221" s="24"/>
      <c r="G221" s="41"/>
      <c r="H221" s="41"/>
    </row>
    <row r="222" spans="1:8" ht="16.5" hidden="1" x14ac:dyDescent="0.25">
      <c r="A222" s="11" t="s">
        <v>317</v>
      </c>
      <c r="B222" s="79">
        <v>30111500</v>
      </c>
      <c r="C222" s="11" t="s">
        <v>305</v>
      </c>
      <c r="D222" s="1" t="s">
        <v>5</v>
      </c>
      <c r="E222" s="24">
        <v>371733</v>
      </c>
      <c r="F222" s="24"/>
      <c r="G222" s="24">
        <f t="shared" ref="G222:G224" si="38">ROUND(E222*F222,0)</f>
        <v>0</v>
      </c>
      <c r="H222" s="24"/>
    </row>
    <row r="223" spans="1:8" ht="16.5" hidden="1" x14ac:dyDescent="0.25">
      <c r="A223" s="11" t="s">
        <v>318</v>
      </c>
      <c r="B223" s="79">
        <v>30111500</v>
      </c>
      <c r="C223" s="11" t="s">
        <v>306</v>
      </c>
      <c r="D223" s="1" t="s">
        <v>5</v>
      </c>
      <c r="E223" s="24">
        <v>358649</v>
      </c>
      <c r="F223" s="24"/>
      <c r="G223" s="24">
        <f t="shared" si="38"/>
        <v>0</v>
      </c>
      <c r="H223" s="24"/>
    </row>
    <row r="224" spans="1:8" ht="16.5" hidden="1" x14ac:dyDescent="0.25">
      <c r="A224" s="11" t="s">
        <v>319</v>
      </c>
      <c r="B224" s="79">
        <v>30111500</v>
      </c>
      <c r="C224" s="11" t="s">
        <v>307</v>
      </c>
      <c r="D224" s="1" t="s">
        <v>0</v>
      </c>
      <c r="E224" s="24">
        <v>317073</v>
      </c>
      <c r="F224" s="24"/>
      <c r="G224" s="24">
        <f t="shared" si="38"/>
        <v>0</v>
      </c>
      <c r="H224" s="24"/>
    </row>
    <row r="225" spans="1:8" ht="16.5" hidden="1" x14ac:dyDescent="0.25">
      <c r="A225" s="4" t="s">
        <v>321</v>
      </c>
      <c r="B225" s="79"/>
      <c r="C225" s="11" t="s">
        <v>308</v>
      </c>
      <c r="D225" s="4"/>
      <c r="E225" s="81">
        <v>0</v>
      </c>
      <c r="F225" s="24"/>
      <c r="G225" s="41"/>
      <c r="H225" s="41"/>
    </row>
    <row r="226" spans="1:8" ht="16.5" hidden="1" x14ac:dyDescent="0.25">
      <c r="A226" s="4" t="s">
        <v>322</v>
      </c>
      <c r="B226" s="79">
        <v>30111500</v>
      </c>
      <c r="C226" s="4" t="s">
        <v>305</v>
      </c>
      <c r="D226" s="1" t="s">
        <v>5</v>
      </c>
      <c r="E226" s="24">
        <v>414700</v>
      </c>
      <c r="F226" s="24"/>
      <c r="G226" s="24">
        <f t="shared" ref="G226:G228" si="39">ROUND(E226*F226,0)</f>
        <v>0</v>
      </c>
      <c r="H226" s="24"/>
    </row>
    <row r="227" spans="1:8" ht="16.5" hidden="1" x14ac:dyDescent="0.25">
      <c r="A227" s="4" t="s">
        <v>323</v>
      </c>
      <c r="B227" s="79">
        <v>30111500</v>
      </c>
      <c r="C227" s="4" t="s">
        <v>306</v>
      </c>
      <c r="D227" s="1" t="s">
        <v>5</v>
      </c>
      <c r="E227" s="24">
        <v>386188</v>
      </c>
      <c r="F227" s="24"/>
      <c r="G227" s="24">
        <f t="shared" si="39"/>
        <v>0</v>
      </c>
      <c r="H227" s="24"/>
    </row>
    <row r="228" spans="1:8" ht="16.5" hidden="1" x14ac:dyDescent="0.25">
      <c r="A228" s="4" t="s">
        <v>324</v>
      </c>
      <c r="B228" s="79">
        <v>30111500</v>
      </c>
      <c r="C228" s="4" t="s">
        <v>307</v>
      </c>
      <c r="D228" s="1" t="s">
        <v>0</v>
      </c>
      <c r="E228" s="24">
        <v>393235</v>
      </c>
      <c r="F228" s="24"/>
      <c r="G228" s="24">
        <f t="shared" si="39"/>
        <v>0</v>
      </c>
      <c r="H228" s="24"/>
    </row>
    <row r="229" spans="1:8" ht="16.5" hidden="1" x14ac:dyDescent="0.25">
      <c r="A229" s="4" t="s">
        <v>326</v>
      </c>
      <c r="B229" s="79"/>
      <c r="C229" s="11" t="s">
        <v>325</v>
      </c>
      <c r="D229" s="4"/>
      <c r="E229" s="81">
        <v>0</v>
      </c>
      <c r="F229" s="24"/>
      <c r="G229" s="41"/>
      <c r="H229" s="41"/>
    </row>
    <row r="230" spans="1:8" ht="16.5" hidden="1" x14ac:dyDescent="0.25">
      <c r="A230" s="4" t="s">
        <v>327</v>
      </c>
      <c r="B230" s="79">
        <v>30111500</v>
      </c>
      <c r="C230" s="4" t="s">
        <v>329</v>
      </c>
      <c r="D230" s="1" t="s">
        <v>0</v>
      </c>
      <c r="E230" s="24">
        <v>88789</v>
      </c>
      <c r="F230" s="24"/>
      <c r="G230" s="24">
        <f t="shared" ref="G230:G233" si="40">ROUND(E230*F230,0)</f>
        <v>0</v>
      </c>
      <c r="H230" s="24"/>
    </row>
    <row r="231" spans="1:8" ht="16.5" hidden="1" x14ac:dyDescent="0.25">
      <c r="A231" s="4" t="s">
        <v>328</v>
      </c>
      <c r="B231" s="79">
        <v>30111500</v>
      </c>
      <c r="C231" s="4" t="s">
        <v>330</v>
      </c>
      <c r="D231" s="1" t="s">
        <v>0</v>
      </c>
      <c r="E231" s="24">
        <v>106932</v>
      </c>
      <c r="F231" s="24"/>
      <c r="G231" s="24">
        <f t="shared" si="40"/>
        <v>0</v>
      </c>
      <c r="H231" s="24"/>
    </row>
    <row r="232" spans="1:8" ht="16.5" hidden="1" x14ac:dyDescent="0.25">
      <c r="A232" s="14" t="s">
        <v>332</v>
      </c>
      <c r="B232" s="79">
        <v>40141739</v>
      </c>
      <c r="C232" s="4" t="s">
        <v>331</v>
      </c>
      <c r="D232" s="1" t="s">
        <v>0</v>
      </c>
      <c r="E232" s="24">
        <v>410027</v>
      </c>
      <c r="F232" s="24"/>
      <c r="G232" s="24">
        <f t="shared" si="40"/>
        <v>0</v>
      </c>
      <c r="H232" s="24"/>
    </row>
    <row r="233" spans="1:8" ht="16.5" hidden="1" x14ac:dyDescent="0.25">
      <c r="A233" s="14" t="s">
        <v>334</v>
      </c>
      <c r="B233" s="79">
        <v>30151803</v>
      </c>
      <c r="C233" s="4" t="s">
        <v>333</v>
      </c>
      <c r="D233" s="1" t="s">
        <v>0</v>
      </c>
      <c r="E233" s="24">
        <v>74472</v>
      </c>
      <c r="F233" s="24"/>
      <c r="G233" s="24">
        <f t="shared" si="40"/>
        <v>0</v>
      </c>
      <c r="H233" s="24"/>
    </row>
    <row r="234" spans="1:8" ht="16.5" hidden="1" x14ac:dyDescent="0.25">
      <c r="A234" s="14">
        <v>4.5</v>
      </c>
      <c r="B234" s="79"/>
      <c r="C234" s="4" t="s">
        <v>339</v>
      </c>
      <c r="D234" s="4"/>
      <c r="E234" s="81">
        <v>0</v>
      </c>
      <c r="F234" s="24"/>
      <c r="G234" s="41"/>
      <c r="H234" s="41"/>
    </row>
    <row r="235" spans="1:8" ht="16.5" hidden="1" x14ac:dyDescent="0.25">
      <c r="A235" s="4" t="s">
        <v>335</v>
      </c>
      <c r="B235" s="79"/>
      <c r="C235" s="4" t="s">
        <v>340</v>
      </c>
      <c r="D235" s="4"/>
      <c r="E235" s="81">
        <v>0</v>
      </c>
      <c r="F235" s="24"/>
      <c r="G235" s="41"/>
      <c r="H235" s="41"/>
    </row>
    <row r="236" spans="1:8" ht="16.5" hidden="1" x14ac:dyDescent="0.25">
      <c r="A236" s="4" t="s">
        <v>336</v>
      </c>
      <c r="B236" s="79">
        <v>30111500</v>
      </c>
      <c r="C236" s="4" t="s">
        <v>341</v>
      </c>
      <c r="D236" s="1" t="s">
        <v>5</v>
      </c>
      <c r="E236" s="24">
        <v>166874</v>
      </c>
      <c r="F236" s="24"/>
      <c r="G236" s="24">
        <f t="shared" ref="G236:G238" si="41">ROUND(E236*F236,0)</f>
        <v>0</v>
      </c>
      <c r="H236" s="24"/>
    </row>
    <row r="237" spans="1:8" ht="16.5" hidden="1" x14ac:dyDescent="0.25">
      <c r="A237" s="4" t="s">
        <v>337</v>
      </c>
      <c r="B237" s="79">
        <v>30111500</v>
      </c>
      <c r="C237" s="4" t="s">
        <v>342</v>
      </c>
      <c r="D237" s="1" t="s">
        <v>0</v>
      </c>
      <c r="E237" s="24">
        <v>82940</v>
      </c>
      <c r="F237" s="24"/>
      <c r="G237" s="24">
        <f t="shared" si="41"/>
        <v>0</v>
      </c>
      <c r="H237" s="24"/>
    </row>
    <row r="238" spans="1:8" ht="16.5" hidden="1" x14ac:dyDescent="0.25">
      <c r="A238" s="4" t="s">
        <v>338</v>
      </c>
      <c r="B238" s="79">
        <v>30111500</v>
      </c>
      <c r="C238" s="4" t="s">
        <v>343</v>
      </c>
      <c r="D238" s="1" t="s">
        <v>0</v>
      </c>
      <c r="E238" s="24">
        <v>68957</v>
      </c>
      <c r="F238" s="24"/>
      <c r="G238" s="24">
        <f t="shared" si="41"/>
        <v>0</v>
      </c>
      <c r="H238" s="24"/>
    </row>
    <row r="239" spans="1:8" ht="16.5" hidden="1" x14ac:dyDescent="0.25">
      <c r="A239" s="11" t="s">
        <v>345</v>
      </c>
      <c r="B239" s="79"/>
      <c r="C239" s="4" t="s">
        <v>344</v>
      </c>
      <c r="D239" s="4"/>
      <c r="E239" s="81">
        <v>0</v>
      </c>
      <c r="F239" s="24"/>
      <c r="G239" s="41"/>
      <c r="H239" s="41"/>
    </row>
    <row r="240" spans="1:8" ht="16.5" hidden="1" x14ac:dyDescent="0.25">
      <c r="A240" s="11" t="s">
        <v>346</v>
      </c>
      <c r="B240" s="79">
        <v>30111500</v>
      </c>
      <c r="C240" s="4" t="s">
        <v>341</v>
      </c>
      <c r="D240" s="1" t="s">
        <v>5</v>
      </c>
      <c r="E240" s="24">
        <v>267326</v>
      </c>
      <c r="F240" s="24"/>
      <c r="G240" s="24">
        <f t="shared" ref="G240:G242" si="42">ROUND(E240*F240,0)</f>
        <v>0</v>
      </c>
      <c r="H240" s="24"/>
    </row>
    <row r="241" spans="1:8" ht="16.5" hidden="1" x14ac:dyDescent="0.25">
      <c r="A241" s="11" t="s">
        <v>347</v>
      </c>
      <c r="B241" s="79">
        <v>30111500</v>
      </c>
      <c r="C241" s="4" t="s">
        <v>342</v>
      </c>
      <c r="D241" s="1" t="s">
        <v>0</v>
      </c>
      <c r="E241" s="24">
        <v>142366</v>
      </c>
      <c r="F241" s="24"/>
      <c r="G241" s="24">
        <f t="shared" si="42"/>
        <v>0</v>
      </c>
      <c r="H241" s="24"/>
    </row>
    <row r="242" spans="1:8" ht="16.5" hidden="1" x14ac:dyDescent="0.25">
      <c r="A242" s="11" t="s">
        <v>348</v>
      </c>
      <c r="B242" s="79">
        <v>30111500</v>
      </c>
      <c r="C242" s="4" t="s">
        <v>343</v>
      </c>
      <c r="D242" s="1" t="s">
        <v>0</v>
      </c>
      <c r="E242" s="24">
        <v>79239</v>
      </c>
      <c r="F242" s="24"/>
      <c r="G242" s="24">
        <f t="shared" si="42"/>
        <v>0</v>
      </c>
      <c r="H242" s="24"/>
    </row>
    <row r="243" spans="1:8" ht="16.5" hidden="1" x14ac:dyDescent="0.25">
      <c r="A243" s="14">
        <v>4.5999999999999996</v>
      </c>
      <c r="B243" s="79"/>
      <c r="C243" s="11" t="s">
        <v>349</v>
      </c>
      <c r="D243" s="4"/>
      <c r="E243" s="81">
        <v>0</v>
      </c>
      <c r="F243" s="24"/>
      <c r="G243" s="41"/>
      <c r="H243" s="41"/>
    </row>
    <row r="244" spans="1:8" ht="16.5" hidden="1" x14ac:dyDescent="0.25">
      <c r="A244" s="11" t="s">
        <v>350</v>
      </c>
      <c r="B244" s="79">
        <v>30111500</v>
      </c>
      <c r="C244" s="4" t="s">
        <v>354</v>
      </c>
      <c r="D244" s="1" t="s">
        <v>0</v>
      </c>
      <c r="E244" s="24">
        <v>443329</v>
      </c>
      <c r="F244" s="24"/>
      <c r="G244" s="24">
        <f t="shared" ref="G244:G247" si="43">ROUND(E244*F244,0)</f>
        <v>0</v>
      </c>
      <c r="H244" s="24"/>
    </row>
    <row r="245" spans="1:8" ht="16.5" hidden="1" x14ac:dyDescent="0.25">
      <c r="A245" s="11" t="s">
        <v>351</v>
      </c>
      <c r="B245" s="79">
        <v>30111500</v>
      </c>
      <c r="C245" s="4" t="s">
        <v>355</v>
      </c>
      <c r="D245" s="1" t="s">
        <v>5</v>
      </c>
      <c r="E245" s="24">
        <v>425750</v>
      </c>
      <c r="F245" s="24"/>
      <c r="G245" s="24">
        <f t="shared" si="43"/>
        <v>0</v>
      </c>
      <c r="H245" s="24"/>
    </row>
    <row r="246" spans="1:8" ht="16.5" hidden="1" x14ac:dyDescent="0.25">
      <c r="A246" s="11" t="s">
        <v>352</v>
      </c>
      <c r="B246" s="79">
        <v>30111500</v>
      </c>
      <c r="C246" s="4" t="s">
        <v>356</v>
      </c>
      <c r="D246" s="1" t="s">
        <v>0</v>
      </c>
      <c r="E246" s="24">
        <v>1233032</v>
      </c>
      <c r="F246" s="24"/>
      <c r="G246" s="24">
        <f t="shared" si="43"/>
        <v>0</v>
      </c>
      <c r="H246" s="24"/>
    </row>
    <row r="247" spans="1:8" ht="16.5" hidden="1" x14ac:dyDescent="0.25">
      <c r="A247" s="52" t="s">
        <v>353</v>
      </c>
      <c r="B247" s="79">
        <v>40141739</v>
      </c>
      <c r="C247" s="4" t="s">
        <v>357</v>
      </c>
      <c r="D247" s="1" t="s">
        <v>0</v>
      </c>
      <c r="E247" s="24">
        <v>195317</v>
      </c>
      <c r="F247" s="24"/>
      <c r="G247" s="24">
        <f t="shared" si="43"/>
        <v>0</v>
      </c>
      <c r="H247" s="24"/>
    </row>
    <row r="248" spans="1:8" ht="16.5" hidden="1" x14ac:dyDescent="0.25">
      <c r="A248" s="53">
        <v>4.7</v>
      </c>
      <c r="B248" s="79"/>
      <c r="C248" s="4" t="s">
        <v>358</v>
      </c>
      <c r="D248" s="4"/>
      <c r="E248" s="81">
        <v>0</v>
      </c>
      <c r="F248" s="24"/>
      <c r="G248" s="41"/>
      <c r="H248" s="41"/>
    </row>
    <row r="249" spans="1:8" ht="16.5" hidden="1" x14ac:dyDescent="0.25">
      <c r="A249" s="11" t="s">
        <v>362</v>
      </c>
      <c r="B249" s="79">
        <v>40142008</v>
      </c>
      <c r="C249" s="11" t="s">
        <v>359</v>
      </c>
      <c r="D249" s="1" t="s">
        <v>5</v>
      </c>
      <c r="E249" s="24">
        <v>6790</v>
      </c>
      <c r="F249" s="24"/>
      <c r="G249" s="24">
        <f t="shared" ref="G249:G251" si="44">ROUND(E249*F249,0)</f>
        <v>0</v>
      </c>
      <c r="H249" s="24"/>
    </row>
    <row r="250" spans="1:8" ht="16.5" hidden="1" x14ac:dyDescent="0.25">
      <c r="A250" s="11" t="s">
        <v>363</v>
      </c>
      <c r="B250" s="79">
        <v>40142008</v>
      </c>
      <c r="C250" s="11" t="s">
        <v>360</v>
      </c>
      <c r="D250" s="1" t="s">
        <v>5</v>
      </c>
      <c r="E250" s="24">
        <v>12374</v>
      </c>
      <c r="F250" s="24"/>
      <c r="G250" s="24">
        <f t="shared" si="44"/>
        <v>0</v>
      </c>
      <c r="H250" s="24"/>
    </row>
    <row r="251" spans="1:8" ht="16.5" hidden="1" x14ac:dyDescent="0.25">
      <c r="A251" s="11" t="s">
        <v>364</v>
      </c>
      <c r="B251" s="79">
        <v>40142008</v>
      </c>
      <c r="C251" s="11" t="s">
        <v>361</v>
      </c>
      <c r="D251" s="1" t="s">
        <v>5</v>
      </c>
      <c r="E251" s="24">
        <v>3596</v>
      </c>
      <c r="F251" s="24"/>
      <c r="G251" s="24">
        <f t="shared" si="44"/>
        <v>0</v>
      </c>
      <c r="H251" s="24"/>
    </row>
    <row r="252" spans="1:8" ht="16.5" hidden="1" customHeight="1" x14ac:dyDescent="0.25">
      <c r="A252" s="86" t="s">
        <v>365</v>
      </c>
      <c r="B252" s="86"/>
      <c r="C252" s="86"/>
      <c r="D252" s="28"/>
      <c r="E252" s="29">
        <v>0</v>
      </c>
      <c r="F252" s="57"/>
      <c r="G252" s="29"/>
      <c r="H252" s="29">
        <f>SUM(G253:G259)</f>
        <v>0</v>
      </c>
    </row>
    <row r="253" spans="1:8" ht="16.5" hidden="1" x14ac:dyDescent="0.25">
      <c r="A253" s="14">
        <v>5.0999999999999996</v>
      </c>
      <c r="B253" s="79"/>
      <c r="C253" s="11" t="s">
        <v>367</v>
      </c>
      <c r="D253" s="4"/>
      <c r="E253" s="81">
        <v>0</v>
      </c>
      <c r="F253" s="24"/>
      <c r="G253" s="41"/>
      <c r="H253" s="41"/>
    </row>
    <row r="254" spans="1:8" ht="16.5" hidden="1" x14ac:dyDescent="0.25">
      <c r="A254" s="11" t="s">
        <v>369</v>
      </c>
      <c r="B254" s="79">
        <v>72152707</v>
      </c>
      <c r="C254" s="11" t="s">
        <v>368</v>
      </c>
      <c r="D254" s="12" t="s">
        <v>2</v>
      </c>
      <c r="E254" s="24">
        <v>261907</v>
      </c>
      <c r="F254" s="24"/>
      <c r="G254" s="24">
        <f t="shared" ref="G254:G259" si="45">ROUND(E254*F254,0)</f>
        <v>0</v>
      </c>
      <c r="H254" s="24"/>
    </row>
    <row r="255" spans="1:8" ht="16.5" hidden="1" x14ac:dyDescent="0.25">
      <c r="A255" s="11" t="s">
        <v>370</v>
      </c>
      <c r="B255" s="79">
        <v>40141758</v>
      </c>
      <c r="C255" s="4" t="s">
        <v>171</v>
      </c>
      <c r="D255" s="12" t="s">
        <v>2</v>
      </c>
      <c r="E255" s="24">
        <v>277917</v>
      </c>
      <c r="F255" s="24"/>
      <c r="G255" s="24">
        <f t="shared" si="45"/>
        <v>0</v>
      </c>
      <c r="H255" s="24"/>
    </row>
    <row r="256" spans="1:8" ht="16.5" hidden="1" x14ac:dyDescent="0.25">
      <c r="A256" s="11" t="s">
        <v>371</v>
      </c>
      <c r="B256" s="79">
        <v>30111500</v>
      </c>
      <c r="C256" s="4" t="s">
        <v>372</v>
      </c>
      <c r="D256" s="12" t="s">
        <v>2</v>
      </c>
      <c r="E256" s="24">
        <v>280035</v>
      </c>
      <c r="F256" s="24"/>
      <c r="G256" s="24">
        <f t="shared" si="45"/>
        <v>0</v>
      </c>
      <c r="H256" s="24"/>
    </row>
    <row r="257" spans="1:8" ht="16.5" hidden="1" x14ac:dyDescent="0.25">
      <c r="A257" s="11" t="s">
        <v>373</v>
      </c>
      <c r="B257" s="79">
        <v>72141500</v>
      </c>
      <c r="C257" s="4" t="s">
        <v>374</v>
      </c>
      <c r="D257" s="12" t="s">
        <v>2</v>
      </c>
      <c r="E257" s="24">
        <v>284270</v>
      </c>
      <c r="F257" s="24"/>
      <c r="G257" s="24">
        <f t="shared" si="45"/>
        <v>0</v>
      </c>
      <c r="H257" s="24"/>
    </row>
    <row r="258" spans="1:8" ht="16.5" hidden="1" x14ac:dyDescent="0.25">
      <c r="A258" s="11" t="s">
        <v>375</v>
      </c>
      <c r="B258" s="79">
        <v>72152707</v>
      </c>
      <c r="C258" s="4" t="s">
        <v>377</v>
      </c>
      <c r="D258" s="12" t="s">
        <v>2</v>
      </c>
      <c r="E258" s="24">
        <v>362719</v>
      </c>
      <c r="F258" s="24"/>
      <c r="G258" s="24">
        <f t="shared" si="45"/>
        <v>0</v>
      </c>
      <c r="H258" s="24"/>
    </row>
    <row r="259" spans="1:8" ht="16.5" hidden="1" x14ac:dyDescent="0.25">
      <c r="A259" s="11" t="s">
        <v>376</v>
      </c>
      <c r="B259" s="79">
        <v>72152707</v>
      </c>
      <c r="C259" s="4" t="s">
        <v>378</v>
      </c>
      <c r="D259" s="12" t="s">
        <v>2</v>
      </c>
      <c r="E259" s="24">
        <v>258286</v>
      </c>
      <c r="F259" s="24"/>
      <c r="G259" s="24">
        <f t="shared" si="45"/>
        <v>0</v>
      </c>
      <c r="H259" s="24"/>
    </row>
    <row r="260" spans="1:8" ht="14.45" customHeight="1" x14ac:dyDescent="0.25">
      <c r="A260" s="86" t="s">
        <v>379</v>
      </c>
      <c r="B260" s="86"/>
      <c r="C260" s="86"/>
      <c r="D260" s="28"/>
      <c r="E260" s="29">
        <v>0</v>
      </c>
      <c r="F260" s="57"/>
      <c r="G260" s="29"/>
      <c r="H260" s="29">
        <f>SUM(G261:G288)</f>
        <v>54158037</v>
      </c>
    </row>
    <row r="261" spans="1:8" ht="16.5" x14ac:dyDescent="0.25">
      <c r="A261" s="14">
        <v>6.1</v>
      </c>
      <c r="B261" s="79"/>
      <c r="C261" s="11" t="s">
        <v>382</v>
      </c>
      <c r="D261" s="4"/>
      <c r="E261" s="81">
        <v>0</v>
      </c>
      <c r="F261" s="24"/>
      <c r="G261" s="41"/>
      <c r="H261" s="41"/>
    </row>
    <row r="262" spans="1:8" ht="16.5" x14ac:dyDescent="0.25">
      <c r="A262" s="4" t="s">
        <v>380</v>
      </c>
      <c r="B262" s="79"/>
      <c r="C262" s="11" t="s">
        <v>383</v>
      </c>
      <c r="D262" s="4"/>
      <c r="E262" s="81">
        <v>0</v>
      </c>
      <c r="F262" s="24"/>
      <c r="G262" s="41"/>
      <c r="H262" s="41"/>
    </row>
    <row r="263" spans="1:8" ht="16.5" x14ac:dyDescent="0.25">
      <c r="A263" s="4" t="s">
        <v>381</v>
      </c>
      <c r="B263" s="79">
        <v>11111611</v>
      </c>
      <c r="C263" s="11" t="s">
        <v>539</v>
      </c>
      <c r="D263" s="1" t="s">
        <v>2</v>
      </c>
      <c r="E263" s="24">
        <v>113829</v>
      </c>
      <c r="F263" s="24">
        <f>40</f>
        <v>40</v>
      </c>
      <c r="G263" s="24">
        <f t="shared" ref="G263:G265" si="46">ROUND(E263*F263,0)</f>
        <v>4553160</v>
      </c>
      <c r="H263" s="24"/>
    </row>
    <row r="264" spans="1:8" ht="16.5" hidden="1" x14ac:dyDescent="0.25">
      <c r="A264" s="11" t="s">
        <v>384</v>
      </c>
      <c r="B264" s="79">
        <v>11111700</v>
      </c>
      <c r="C264" s="11" t="s">
        <v>540</v>
      </c>
      <c r="D264" s="1" t="s">
        <v>2</v>
      </c>
      <c r="E264" s="24">
        <v>105469</v>
      </c>
      <c r="F264" s="24"/>
      <c r="G264" s="24">
        <f t="shared" si="46"/>
        <v>0</v>
      </c>
      <c r="H264" s="24"/>
    </row>
    <row r="265" spans="1:8" ht="16.5" hidden="1" x14ac:dyDescent="0.25">
      <c r="A265" s="4" t="s">
        <v>385</v>
      </c>
      <c r="B265" s="79">
        <v>11111600</v>
      </c>
      <c r="C265" s="11" t="s">
        <v>541</v>
      </c>
      <c r="D265" s="1" t="s">
        <v>2</v>
      </c>
      <c r="E265" s="24">
        <v>130549</v>
      </c>
      <c r="F265" s="24"/>
      <c r="G265" s="24">
        <f t="shared" si="46"/>
        <v>0</v>
      </c>
      <c r="H265" s="24"/>
    </row>
    <row r="266" spans="1:8" ht="16.5" x14ac:dyDescent="0.25">
      <c r="A266" s="11" t="s">
        <v>386</v>
      </c>
      <c r="B266" s="79"/>
      <c r="C266" s="11" t="s">
        <v>387</v>
      </c>
      <c r="D266" s="4"/>
      <c r="E266" s="81">
        <v>0</v>
      </c>
      <c r="F266" s="24"/>
      <c r="G266" s="41"/>
      <c r="H266" s="41"/>
    </row>
    <row r="267" spans="1:8" ht="16.5" hidden="1" x14ac:dyDescent="0.25">
      <c r="A267" s="11" t="s">
        <v>388</v>
      </c>
      <c r="B267" s="79">
        <v>95121640</v>
      </c>
      <c r="C267" s="40" t="s">
        <v>391</v>
      </c>
      <c r="D267" s="17" t="s">
        <v>5</v>
      </c>
      <c r="E267" s="25">
        <v>16701</v>
      </c>
      <c r="F267" s="24"/>
      <c r="G267" s="24">
        <f t="shared" ref="G267:G269" si="47">ROUND(E267*F267,0)</f>
        <v>0</v>
      </c>
      <c r="H267" s="25"/>
    </row>
    <row r="268" spans="1:8" ht="16.5" x14ac:dyDescent="0.25">
      <c r="A268" s="11" t="s">
        <v>389</v>
      </c>
      <c r="B268" s="79">
        <v>95121640</v>
      </c>
      <c r="C268" s="40" t="s">
        <v>392</v>
      </c>
      <c r="D268" s="17" t="s">
        <v>5</v>
      </c>
      <c r="E268" s="25">
        <v>22246</v>
      </c>
      <c r="F268" s="24">
        <v>340</v>
      </c>
      <c r="G268" s="24">
        <f t="shared" si="47"/>
        <v>7563640</v>
      </c>
      <c r="H268" s="25"/>
    </row>
    <row r="269" spans="1:8" ht="16.5" hidden="1" x14ac:dyDescent="0.25">
      <c r="A269" s="11" t="s">
        <v>390</v>
      </c>
      <c r="B269" s="79">
        <v>95121640</v>
      </c>
      <c r="C269" s="40" t="s">
        <v>393</v>
      </c>
      <c r="D269" s="17" t="s">
        <v>5</v>
      </c>
      <c r="E269" s="25">
        <v>28851</v>
      </c>
      <c r="F269" s="24"/>
      <c r="G269" s="24">
        <f t="shared" si="47"/>
        <v>0</v>
      </c>
      <c r="H269" s="25"/>
    </row>
    <row r="270" spans="1:8" ht="16.5" x14ac:dyDescent="0.25">
      <c r="A270" s="11" t="s">
        <v>395</v>
      </c>
      <c r="B270" s="79"/>
      <c r="C270" s="11" t="s">
        <v>394</v>
      </c>
      <c r="D270" s="4"/>
      <c r="E270" s="81">
        <v>0</v>
      </c>
      <c r="F270" s="24"/>
      <c r="G270" s="41"/>
      <c r="H270" s="41"/>
    </row>
    <row r="271" spans="1:8" ht="16.5" hidden="1" x14ac:dyDescent="0.25">
      <c r="A271" s="11" t="s">
        <v>396</v>
      </c>
      <c r="B271" s="79">
        <v>95121640</v>
      </c>
      <c r="C271" s="4" t="s">
        <v>399</v>
      </c>
      <c r="D271" s="1" t="s">
        <v>5</v>
      </c>
      <c r="E271" s="24">
        <v>20306</v>
      </c>
      <c r="F271" s="24"/>
      <c r="G271" s="24">
        <f t="shared" ref="G271:G274" si="48">ROUND(E271*F271,0)</f>
        <v>0</v>
      </c>
      <c r="H271" s="24"/>
    </row>
    <row r="272" spans="1:8" ht="16.5" hidden="1" x14ac:dyDescent="0.25">
      <c r="A272" s="11" t="s">
        <v>397</v>
      </c>
      <c r="B272" s="79">
        <v>95121640</v>
      </c>
      <c r="C272" s="4" t="s">
        <v>400</v>
      </c>
      <c r="D272" s="1" t="s">
        <v>5</v>
      </c>
      <c r="E272" s="24">
        <v>25788</v>
      </c>
      <c r="F272" s="24"/>
      <c r="G272" s="24">
        <f t="shared" si="48"/>
        <v>0</v>
      </c>
      <c r="H272" s="24"/>
    </row>
    <row r="273" spans="1:8" ht="16.5" hidden="1" x14ac:dyDescent="0.25">
      <c r="A273" s="11" t="s">
        <v>398</v>
      </c>
      <c r="B273" s="79">
        <v>95121640</v>
      </c>
      <c r="C273" s="4" t="s">
        <v>401</v>
      </c>
      <c r="D273" s="1" t="s">
        <v>5</v>
      </c>
      <c r="E273" s="24">
        <v>31681</v>
      </c>
      <c r="F273" s="24"/>
      <c r="G273" s="24">
        <f t="shared" si="48"/>
        <v>0</v>
      </c>
      <c r="H273" s="24"/>
    </row>
    <row r="274" spans="1:8" ht="16.5" x14ac:dyDescent="0.25">
      <c r="A274" s="11" t="s">
        <v>403</v>
      </c>
      <c r="B274" s="79">
        <v>95121640</v>
      </c>
      <c r="C274" s="11" t="s">
        <v>402</v>
      </c>
      <c r="D274" s="1" t="s">
        <v>5</v>
      </c>
      <c r="E274" s="24">
        <v>40820</v>
      </c>
      <c r="F274" s="24">
        <v>197</v>
      </c>
      <c r="G274" s="24">
        <f t="shared" si="48"/>
        <v>8041540</v>
      </c>
      <c r="H274" s="24"/>
    </row>
    <row r="275" spans="1:8" ht="16.5" x14ac:dyDescent="0.25">
      <c r="A275" s="8">
        <v>6.2</v>
      </c>
      <c r="B275" s="79"/>
      <c r="C275" s="4" t="s">
        <v>542</v>
      </c>
      <c r="D275" s="4"/>
      <c r="E275" s="81">
        <v>0</v>
      </c>
      <c r="F275" s="24"/>
      <c r="G275" s="41"/>
      <c r="H275" s="41"/>
    </row>
    <row r="276" spans="1:8" ht="16.5" hidden="1" x14ac:dyDescent="0.25">
      <c r="A276" s="11" t="s">
        <v>405</v>
      </c>
      <c r="B276" s="79"/>
      <c r="C276" s="4" t="s">
        <v>404</v>
      </c>
      <c r="D276" s="4"/>
      <c r="E276" s="81">
        <v>0</v>
      </c>
      <c r="F276" s="24"/>
      <c r="G276" s="41"/>
      <c r="H276" s="41"/>
    </row>
    <row r="277" spans="1:8" ht="16.5" hidden="1" x14ac:dyDescent="0.25">
      <c r="A277" s="4" t="s">
        <v>407</v>
      </c>
      <c r="B277" s="79">
        <v>70171801</v>
      </c>
      <c r="C277" s="4" t="s">
        <v>406</v>
      </c>
      <c r="D277" s="1" t="s">
        <v>5</v>
      </c>
      <c r="E277" s="24">
        <v>17516</v>
      </c>
      <c r="F277" s="24"/>
      <c r="G277" s="24">
        <f t="shared" ref="G277" si="49">ROUND(E277*F277,0)</f>
        <v>0</v>
      </c>
      <c r="H277" s="24"/>
    </row>
    <row r="278" spans="1:8" ht="16.5" x14ac:dyDescent="0.25">
      <c r="A278" s="11" t="s">
        <v>409</v>
      </c>
      <c r="B278" s="79"/>
      <c r="C278" s="4" t="s">
        <v>408</v>
      </c>
      <c r="D278" s="4"/>
      <c r="E278" s="81">
        <v>0</v>
      </c>
      <c r="F278" s="24"/>
      <c r="G278" s="41"/>
      <c r="H278" s="41"/>
    </row>
    <row r="279" spans="1:8" ht="16.5" hidden="1" x14ac:dyDescent="0.25">
      <c r="A279" s="11" t="s">
        <v>411</v>
      </c>
      <c r="B279" s="79">
        <v>70171801</v>
      </c>
      <c r="C279" s="11" t="s">
        <v>410</v>
      </c>
      <c r="D279" s="1" t="s">
        <v>5</v>
      </c>
      <c r="E279" s="24">
        <v>49973</v>
      </c>
      <c r="F279" s="24"/>
      <c r="G279" s="24">
        <f t="shared" ref="G279:G283" si="50">ROUND(E279*F279,0)</f>
        <v>0</v>
      </c>
      <c r="H279" s="24"/>
    </row>
    <row r="280" spans="1:8" ht="16.5" x14ac:dyDescent="0.25">
      <c r="A280" s="11" t="s">
        <v>412</v>
      </c>
      <c r="B280" s="79">
        <v>70171801</v>
      </c>
      <c r="C280" s="11" t="s">
        <v>53</v>
      </c>
      <c r="D280" s="12" t="s">
        <v>5</v>
      </c>
      <c r="E280" s="24">
        <v>107584</v>
      </c>
      <c r="F280" s="24">
        <v>300</v>
      </c>
      <c r="G280" s="24">
        <f t="shared" si="50"/>
        <v>32275200</v>
      </c>
      <c r="H280" s="24"/>
    </row>
    <row r="281" spans="1:8" ht="16.5" hidden="1" x14ac:dyDescent="0.25">
      <c r="A281" s="11" t="s">
        <v>413</v>
      </c>
      <c r="B281" s="79">
        <v>70171801</v>
      </c>
      <c r="C281" s="11" t="s">
        <v>44</v>
      </c>
      <c r="D281" s="12" t="s">
        <v>5</v>
      </c>
      <c r="E281" s="24">
        <v>177515</v>
      </c>
      <c r="F281" s="24"/>
      <c r="G281" s="24">
        <f t="shared" si="50"/>
        <v>0</v>
      </c>
      <c r="H281" s="24"/>
    </row>
    <row r="282" spans="1:8" ht="16.5" hidden="1" x14ac:dyDescent="0.25">
      <c r="A282" s="11" t="s">
        <v>576</v>
      </c>
      <c r="B282" s="79">
        <v>95121640</v>
      </c>
      <c r="C282" s="11" t="s">
        <v>577</v>
      </c>
      <c r="D282" s="12" t="s">
        <v>5</v>
      </c>
      <c r="E282" s="24">
        <v>36337</v>
      </c>
      <c r="F282" s="24"/>
      <c r="G282" s="24">
        <f t="shared" si="50"/>
        <v>0</v>
      </c>
      <c r="H282" s="24"/>
    </row>
    <row r="283" spans="1:8" ht="30" hidden="1" x14ac:dyDescent="0.25">
      <c r="A283" s="11" t="s">
        <v>579</v>
      </c>
      <c r="B283" s="79">
        <v>95121640</v>
      </c>
      <c r="C283" s="18" t="s">
        <v>578</v>
      </c>
      <c r="D283" s="12" t="s">
        <v>5</v>
      </c>
      <c r="E283" s="24">
        <v>48918</v>
      </c>
      <c r="F283" s="24"/>
      <c r="G283" s="24">
        <f t="shared" si="50"/>
        <v>0</v>
      </c>
      <c r="H283" s="24"/>
    </row>
    <row r="284" spans="1:8" ht="16.5" x14ac:dyDescent="0.25">
      <c r="A284" s="8">
        <v>6.3</v>
      </c>
      <c r="B284" s="79"/>
      <c r="C284" s="11" t="s">
        <v>414</v>
      </c>
      <c r="D284" s="11"/>
      <c r="E284" s="80">
        <v>0</v>
      </c>
      <c r="F284" s="24"/>
      <c r="G284" s="35"/>
      <c r="H284" s="35"/>
    </row>
    <row r="285" spans="1:8" ht="16.5" hidden="1" customHeight="1" x14ac:dyDescent="0.25">
      <c r="A285" s="11" t="s">
        <v>417</v>
      </c>
      <c r="B285" s="79">
        <v>30121702</v>
      </c>
      <c r="C285" s="11" t="s">
        <v>543</v>
      </c>
      <c r="D285" s="12" t="s">
        <v>7</v>
      </c>
      <c r="E285" s="24">
        <v>3656</v>
      </c>
      <c r="F285" s="24"/>
      <c r="G285" s="24">
        <f t="shared" ref="G285:G288" si="51">ROUND(E285*F285,0)</f>
        <v>0</v>
      </c>
      <c r="H285" s="24"/>
    </row>
    <row r="286" spans="1:8" ht="16.5" hidden="1" customHeight="1" x14ac:dyDescent="0.25">
      <c r="A286" s="11" t="s">
        <v>418</v>
      </c>
      <c r="B286" s="79">
        <v>30121702</v>
      </c>
      <c r="C286" s="11" t="s">
        <v>415</v>
      </c>
      <c r="D286" s="12" t="s">
        <v>7</v>
      </c>
      <c r="E286" s="24">
        <v>5812</v>
      </c>
      <c r="F286" s="24"/>
      <c r="G286" s="24">
        <f t="shared" si="51"/>
        <v>0</v>
      </c>
      <c r="H286" s="24"/>
    </row>
    <row r="287" spans="1:8" ht="16.5" x14ac:dyDescent="0.25">
      <c r="A287" s="4" t="s">
        <v>419</v>
      </c>
      <c r="B287" s="79">
        <v>30121702</v>
      </c>
      <c r="C287" s="4" t="s">
        <v>416</v>
      </c>
      <c r="D287" s="1" t="s">
        <v>7</v>
      </c>
      <c r="E287" s="24">
        <v>5339</v>
      </c>
      <c r="F287" s="24">
        <f>323</f>
        <v>323</v>
      </c>
      <c r="G287" s="24">
        <f t="shared" si="51"/>
        <v>1724497</v>
      </c>
      <c r="H287" s="24"/>
    </row>
    <row r="288" spans="1:8" ht="16.5" hidden="1" x14ac:dyDescent="0.25">
      <c r="A288" s="11" t="s">
        <v>420</v>
      </c>
      <c r="B288" s="79">
        <v>30121702</v>
      </c>
      <c r="C288" s="4" t="s">
        <v>421</v>
      </c>
      <c r="D288" s="12" t="s">
        <v>7</v>
      </c>
      <c r="E288" s="24">
        <v>5795</v>
      </c>
      <c r="F288" s="24"/>
      <c r="G288" s="24">
        <f t="shared" si="51"/>
        <v>0</v>
      </c>
      <c r="H288" s="24"/>
    </row>
    <row r="289" spans="1:8" ht="14.45" customHeight="1" x14ac:dyDescent="0.25">
      <c r="A289" s="86" t="s">
        <v>422</v>
      </c>
      <c r="B289" s="86"/>
      <c r="C289" s="86"/>
      <c r="D289" s="28"/>
      <c r="E289" s="29">
        <v>0</v>
      </c>
      <c r="F289" s="57"/>
      <c r="G289" s="29"/>
      <c r="H289" s="29">
        <f>SUM(G291:G298)</f>
        <v>11175429</v>
      </c>
    </row>
    <row r="290" spans="1:8" ht="16.5" x14ac:dyDescent="0.25">
      <c r="A290" s="14">
        <v>7.1</v>
      </c>
      <c r="B290" s="79"/>
      <c r="C290" s="11" t="s">
        <v>423</v>
      </c>
      <c r="D290" s="4"/>
      <c r="E290" s="81">
        <v>0</v>
      </c>
      <c r="F290" s="24"/>
      <c r="G290" s="41"/>
      <c r="H290" s="41"/>
    </row>
    <row r="291" spans="1:8" ht="16.5" x14ac:dyDescent="0.25">
      <c r="A291" s="4" t="s">
        <v>424</v>
      </c>
      <c r="B291" s="79">
        <v>72153507</v>
      </c>
      <c r="C291" s="11" t="s">
        <v>589</v>
      </c>
      <c r="D291" s="1" t="s">
        <v>2</v>
      </c>
      <c r="E291" s="24">
        <v>44031</v>
      </c>
      <c r="F291" s="24">
        <f>F23*0.8</f>
        <v>144</v>
      </c>
      <c r="G291" s="24">
        <f t="shared" ref="G291:G294" si="52">ROUND(E291*F291,0)</f>
        <v>6340464</v>
      </c>
      <c r="H291" s="24"/>
    </row>
    <row r="292" spans="1:8" ht="16.5" hidden="1" x14ac:dyDescent="0.25">
      <c r="A292" s="4" t="s">
        <v>425</v>
      </c>
      <c r="B292" s="79">
        <v>72153507</v>
      </c>
      <c r="C292" s="11" t="s">
        <v>502</v>
      </c>
      <c r="D292" s="1" t="s">
        <v>2</v>
      </c>
      <c r="E292" s="24">
        <v>29429</v>
      </c>
      <c r="F292" s="24"/>
      <c r="G292" s="24">
        <f t="shared" si="52"/>
        <v>0</v>
      </c>
      <c r="H292" s="24"/>
    </row>
    <row r="293" spans="1:8" ht="16.5" x14ac:dyDescent="0.25">
      <c r="A293" s="40" t="s">
        <v>426</v>
      </c>
      <c r="B293" s="79">
        <v>72153507</v>
      </c>
      <c r="C293" s="40" t="s">
        <v>501</v>
      </c>
      <c r="D293" s="17" t="s">
        <v>428</v>
      </c>
      <c r="E293" s="25">
        <v>4116</v>
      </c>
      <c r="F293" s="24">
        <v>260</v>
      </c>
      <c r="G293" s="24">
        <f t="shared" si="52"/>
        <v>1070160</v>
      </c>
      <c r="H293" s="25"/>
    </row>
    <row r="294" spans="1:8" ht="16.5" hidden="1" x14ac:dyDescent="0.25">
      <c r="A294" s="4" t="s">
        <v>427</v>
      </c>
      <c r="B294" s="79">
        <v>72153507</v>
      </c>
      <c r="C294" s="11" t="s">
        <v>482</v>
      </c>
      <c r="D294" s="1" t="s">
        <v>429</v>
      </c>
      <c r="E294" s="24">
        <v>22363</v>
      </c>
      <c r="F294" s="24"/>
      <c r="G294" s="24">
        <f t="shared" si="52"/>
        <v>0</v>
      </c>
      <c r="H294" s="24"/>
    </row>
    <row r="295" spans="1:8" ht="16.5" x14ac:dyDescent="0.25">
      <c r="A295" s="14">
        <v>7.2</v>
      </c>
      <c r="B295" s="79"/>
      <c r="C295" s="11" t="s">
        <v>477</v>
      </c>
      <c r="D295" s="4"/>
      <c r="E295" s="81">
        <v>0</v>
      </c>
      <c r="F295" s="24"/>
      <c r="G295" s="41"/>
      <c r="H295" s="41"/>
    </row>
    <row r="296" spans="1:8" ht="16.5" x14ac:dyDescent="0.25">
      <c r="A296" s="11" t="s">
        <v>430</v>
      </c>
      <c r="B296" s="79">
        <v>72153507</v>
      </c>
      <c r="C296" s="11" t="s">
        <v>483</v>
      </c>
      <c r="D296" s="12" t="s">
        <v>433</v>
      </c>
      <c r="E296" s="24">
        <v>18747</v>
      </c>
      <c r="F296" s="24">
        <v>80</v>
      </c>
      <c r="G296" s="24">
        <f t="shared" ref="G296:G298" si="53">ROUND(E296*F296,0)</f>
        <v>1499760</v>
      </c>
      <c r="H296" s="24"/>
    </row>
    <row r="297" spans="1:8" ht="16.5" x14ac:dyDescent="0.25">
      <c r="A297" s="11" t="s">
        <v>431</v>
      </c>
      <c r="B297" s="79">
        <v>72153507</v>
      </c>
      <c r="C297" s="11" t="s">
        <v>432</v>
      </c>
      <c r="D297" s="12" t="s">
        <v>433</v>
      </c>
      <c r="E297" s="24">
        <v>78105</v>
      </c>
      <c r="F297" s="24">
        <v>29</v>
      </c>
      <c r="G297" s="24">
        <f t="shared" si="53"/>
        <v>2265045</v>
      </c>
      <c r="H297" s="24"/>
    </row>
    <row r="298" spans="1:8" ht="16.5" hidden="1" x14ac:dyDescent="0.25">
      <c r="A298" s="11" t="s">
        <v>435</v>
      </c>
      <c r="B298" s="79">
        <v>72153507</v>
      </c>
      <c r="C298" s="11" t="s">
        <v>434</v>
      </c>
      <c r="D298" s="12" t="s">
        <v>433</v>
      </c>
      <c r="E298" s="24">
        <v>15823</v>
      </c>
      <c r="F298" s="24"/>
      <c r="G298" s="24">
        <f t="shared" si="53"/>
        <v>0</v>
      </c>
      <c r="H298" s="24"/>
    </row>
    <row r="299" spans="1:8" ht="14.45" customHeight="1" x14ac:dyDescent="0.25">
      <c r="A299" s="86" t="s">
        <v>436</v>
      </c>
      <c r="B299" s="86"/>
      <c r="C299" s="86"/>
      <c r="D299" s="28"/>
      <c r="E299" s="29">
        <v>0</v>
      </c>
      <c r="F299" s="57"/>
      <c r="G299" s="29"/>
      <c r="H299" s="29">
        <f>SUM(G301:G320)</f>
        <v>12737132</v>
      </c>
    </row>
    <row r="300" spans="1:8" ht="16.5" x14ac:dyDescent="0.25">
      <c r="A300" s="15">
        <v>8.1</v>
      </c>
      <c r="B300" s="79"/>
      <c r="C300" s="4" t="s">
        <v>437</v>
      </c>
      <c r="D300" s="4"/>
      <c r="E300" s="81">
        <v>0</v>
      </c>
      <c r="F300" s="24"/>
      <c r="G300" s="41"/>
      <c r="H300" s="41"/>
    </row>
    <row r="301" spans="1:8" ht="16.5" x14ac:dyDescent="0.25">
      <c r="A301" s="40" t="s">
        <v>438</v>
      </c>
      <c r="B301" s="79">
        <v>72141500</v>
      </c>
      <c r="C301" s="40" t="s">
        <v>544</v>
      </c>
      <c r="D301" s="17" t="s">
        <v>7</v>
      </c>
      <c r="E301" s="25">
        <v>50063</v>
      </c>
      <c r="F301" s="24">
        <v>94</v>
      </c>
      <c r="G301" s="24">
        <f t="shared" ref="G301:G303" si="54">ROUND(E301*F301,0)</f>
        <v>4705922</v>
      </c>
      <c r="H301" s="25"/>
    </row>
    <row r="302" spans="1:8" ht="16.5" hidden="1" x14ac:dyDescent="0.25">
      <c r="A302" s="40" t="s">
        <v>439</v>
      </c>
      <c r="B302" s="79">
        <v>72141500</v>
      </c>
      <c r="C302" s="40" t="s">
        <v>498</v>
      </c>
      <c r="D302" s="17" t="s">
        <v>7</v>
      </c>
      <c r="E302" s="25">
        <v>48008</v>
      </c>
      <c r="F302" s="24"/>
      <c r="G302" s="24">
        <f t="shared" si="54"/>
        <v>0</v>
      </c>
      <c r="H302" s="25"/>
    </row>
    <row r="303" spans="1:8" ht="16.5" hidden="1" x14ac:dyDescent="0.25">
      <c r="A303" s="16">
        <v>8.1999999999999993</v>
      </c>
      <c r="B303" s="79">
        <v>72141500</v>
      </c>
      <c r="C303" s="40" t="s">
        <v>440</v>
      </c>
      <c r="D303" s="17" t="s">
        <v>2</v>
      </c>
      <c r="E303" s="25">
        <v>101998</v>
      </c>
      <c r="F303" s="24"/>
      <c r="G303" s="24">
        <f t="shared" si="54"/>
        <v>0</v>
      </c>
      <c r="H303" s="25"/>
    </row>
    <row r="304" spans="1:8" ht="16.5" x14ac:dyDescent="0.25">
      <c r="A304" s="8">
        <v>8.3000000000000007</v>
      </c>
      <c r="B304" s="79"/>
      <c r="C304" s="4" t="s">
        <v>441</v>
      </c>
      <c r="D304" s="4"/>
      <c r="E304" s="81">
        <v>0</v>
      </c>
      <c r="F304" s="24"/>
      <c r="G304" s="41"/>
      <c r="H304" s="41"/>
    </row>
    <row r="305" spans="1:8" ht="16.5" hidden="1" x14ac:dyDescent="0.25">
      <c r="A305" s="11" t="s">
        <v>442</v>
      </c>
      <c r="B305" s="79">
        <v>70111601</v>
      </c>
      <c r="C305" s="11" t="s">
        <v>475</v>
      </c>
      <c r="D305" s="12" t="s">
        <v>5</v>
      </c>
      <c r="E305" s="24">
        <v>20307</v>
      </c>
      <c r="F305" s="24"/>
      <c r="G305" s="24">
        <f t="shared" ref="G305:G307" si="55">ROUND(E305*F305,0)</f>
        <v>0</v>
      </c>
      <c r="H305" s="24"/>
    </row>
    <row r="306" spans="1:8" ht="16.5" hidden="1" x14ac:dyDescent="0.25">
      <c r="A306" s="11" t="s">
        <v>444</v>
      </c>
      <c r="B306" s="79">
        <v>70111601</v>
      </c>
      <c r="C306" s="11" t="s">
        <v>443</v>
      </c>
      <c r="D306" s="12" t="s">
        <v>5</v>
      </c>
      <c r="E306" s="24">
        <v>32214</v>
      </c>
      <c r="F306" s="24"/>
      <c r="G306" s="24">
        <f t="shared" si="55"/>
        <v>0</v>
      </c>
      <c r="H306" s="24"/>
    </row>
    <row r="307" spans="1:8" ht="18" customHeight="1" x14ac:dyDescent="0.25">
      <c r="A307" s="14">
        <v>8.4</v>
      </c>
      <c r="B307" s="79">
        <v>70111601</v>
      </c>
      <c r="C307" s="4" t="s">
        <v>445</v>
      </c>
      <c r="D307" s="12" t="s">
        <v>7</v>
      </c>
      <c r="E307" s="24">
        <v>24826</v>
      </c>
      <c r="F307" s="24">
        <v>150</v>
      </c>
      <c r="G307" s="24">
        <f t="shared" si="55"/>
        <v>3723900</v>
      </c>
      <c r="H307" s="24"/>
    </row>
    <row r="308" spans="1:8" ht="16.5" hidden="1" x14ac:dyDescent="0.25">
      <c r="A308" s="14">
        <v>8.5</v>
      </c>
      <c r="B308" s="79"/>
      <c r="C308" s="11" t="s">
        <v>446</v>
      </c>
      <c r="D308" s="4"/>
      <c r="E308" s="81">
        <v>0</v>
      </c>
      <c r="F308" s="24"/>
      <c r="G308" s="41"/>
      <c r="H308" s="41"/>
    </row>
    <row r="309" spans="1:8" ht="16.5" hidden="1" x14ac:dyDescent="0.25">
      <c r="A309" s="4" t="s">
        <v>449</v>
      </c>
      <c r="B309" s="79">
        <v>70111601</v>
      </c>
      <c r="C309" s="11" t="s">
        <v>447</v>
      </c>
      <c r="D309" s="1" t="s">
        <v>0</v>
      </c>
      <c r="E309" s="24">
        <v>3402</v>
      </c>
      <c r="F309" s="24"/>
      <c r="G309" s="24">
        <f t="shared" ref="G309:G310" si="56">ROUND(E309*F309,0)</f>
        <v>0</v>
      </c>
      <c r="H309" s="24"/>
    </row>
    <row r="310" spans="1:8" ht="16.5" hidden="1" x14ac:dyDescent="0.25">
      <c r="A310" s="4" t="s">
        <v>450</v>
      </c>
      <c r="B310" s="79">
        <v>70111601</v>
      </c>
      <c r="C310" s="11" t="s">
        <v>448</v>
      </c>
      <c r="D310" s="1" t="s">
        <v>0</v>
      </c>
      <c r="E310" s="24">
        <v>3287</v>
      </c>
      <c r="F310" s="24"/>
      <c r="G310" s="24">
        <f t="shared" si="56"/>
        <v>0</v>
      </c>
      <c r="H310" s="24"/>
    </row>
    <row r="311" spans="1:8" ht="16.5" x14ac:dyDescent="0.25">
      <c r="A311" s="14">
        <v>8.6</v>
      </c>
      <c r="B311" s="79"/>
      <c r="C311" s="11" t="s">
        <v>451</v>
      </c>
      <c r="D311" s="4"/>
      <c r="E311" s="81">
        <v>0</v>
      </c>
      <c r="F311" s="24"/>
      <c r="G311" s="41"/>
      <c r="H311" s="41"/>
    </row>
    <row r="312" spans="1:8" ht="16.5" x14ac:dyDescent="0.25">
      <c r="A312" s="4" t="s">
        <v>453</v>
      </c>
      <c r="B312" s="79">
        <v>70111501</v>
      </c>
      <c r="C312" s="11" t="s">
        <v>452</v>
      </c>
      <c r="D312" s="12" t="s">
        <v>0</v>
      </c>
      <c r="E312" s="24">
        <v>7155</v>
      </c>
      <c r="F312" s="24">
        <v>602</v>
      </c>
      <c r="G312" s="24">
        <f t="shared" ref="G312" si="57">ROUND(E312*F312,0)</f>
        <v>4307310</v>
      </c>
      <c r="H312" s="24"/>
    </row>
    <row r="313" spans="1:8" ht="16.5" hidden="1" x14ac:dyDescent="0.25">
      <c r="A313" s="14">
        <v>8.6999999999999993</v>
      </c>
      <c r="B313" s="79"/>
      <c r="C313" s="11" t="s">
        <v>454</v>
      </c>
      <c r="D313" s="4"/>
      <c r="E313" s="81">
        <v>0</v>
      </c>
      <c r="F313" s="24"/>
      <c r="G313" s="41"/>
      <c r="H313" s="41"/>
    </row>
    <row r="314" spans="1:8" ht="16.5" hidden="1" x14ac:dyDescent="0.25">
      <c r="A314" s="4" t="s">
        <v>457</v>
      </c>
      <c r="B314" s="79">
        <v>70111601</v>
      </c>
      <c r="C314" s="11" t="s">
        <v>455</v>
      </c>
      <c r="D314" s="12" t="s">
        <v>7</v>
      </c>
      <c r="E314" s="24">
        <v>7520</v>
      </c>
      <c r="F314" s="24"/>
      <c r="G314" s="24">
        <f t="shared" ref="G314:G315" si="58">ROUND(E314*F314,0)</f>
        <v>0</v>
      </c>
      <c r="H314" s="24"/>
    </row>
    <row r="315" spans="1:8" ht="16.5" hidden="1" x14ac:dyDescent="0.25">
      <c r="A315" s="4" t="s">
        <v>458</v>
      </c>
      <c r="B315" s="79">
        <v>70111601</v>
      </c>
      <c r="C315" s="11" t="s">
        <v>456</v>
      </c>
      <c r="D315" s="1" t="s">
        <v>7</v>
      </c>
      <c r="E315" s="24">
        <v>8969</v>
      </c>
      <c r="F315" s="24"/>
      <c r="G315" s="24">
        <f t="shared" si="58"/>
        <v>0</v>
      </c>
      <c r="H315" s="24"/>
    </row>
    <row r="316" spans="1:8" ht="16.5" hidden="1" x14ac:dyDescent="0.25">
      <c r="A316" s="14">
        <v>8.8000000000000007</v>
      </c>
      <c r="B316" s="79"/>
      <c r="C316" s="11" t="s">
        <v>459</v>
      </c>
      <c r="D316" s="4"/>
      <c r="E316" s="81">
        <v>0</v>
      </c>
      <c r="F316" s="24"/>
      <c r="G316" s="41"/>
      <c r="H316" s="41"/>
    </row>
    <row r="317" spans="1:8" ht="16.5" hidden="1" x14ac:dyDescent="0.25">
      <c r="A317" s="4" t="s">
        <v>461</v>
      </c>
      <c r="B317" s="79">
        <v>70111503</v>
      </c>
      <c r="C317" s="11" t="s">
        <v>460</v>
      </c>
      <c r="D317" s="1" t="s">
        <v>0</v>
      </c>
      <c r="E317" s="24">
        <v>47935</v>
      </c>
      <c r="F317" s="24"/>
      <c r="G317" s="24">
        <f t="shared" ref="G317:G320" si="59">ROUND(E317*F317,0)</f>
        <v>0</v>
      </c>
      <c r="H317" s="24"/>
    </row>
    <row r="318" spans="1:8" ht="28.5" hidden="1" customHeight="1" x14ac:dyDescent="0.25">
      <c r="A318" s="4" t="s">
        <v>462</v>
      </c>
      <c r="B318" s="79">
        <v>70151701</v>
      </c>
      <c r="C318" s="18" t="s">
        <v>545</v>
      </c>
      <c r="D318" s="1" t="s">
        <v>0</v>
      </c>
      <c r="E318" s="24">
        <v>320992</v>
      </c>
      <c r="F318" s="24"/>
      <c r="G318" s="24">
        <f t="shared" si="59"/>
        <v>0</v>
      </c>
      <c r="H318" s="24"/>
    </row>
    <row r="319" spans="1:8" ht="27.75" hidden="1" customHeight="1" x14ac:dyDescent="0.25">
      <c r="A319" s="11" t="s">
        <v>463</v>
      </c>
      <c r="B319" s="79">
        <v>70151701</v>
      </c>
      <c r="C319" s="18" t="s">
        <v>546</v>
      </c>
      <c r="D319" s="1" t="s">
        <v>0</v>
      </c>
      <c r="E319" s="24">
        <v>209502</v>
      </c>
      <c r="F319" s="24"/>
      <c r="G319" s="24">
        <f t="shared" si="59"/>
        <v>0</v>
      </c>
      <c r="H319" s="24"/>
    </row>
    <row r="320" spans="1:8" ht="16.5" hidden="1" x14ac:dyDescent="0.25">
      <c r="A320" s="14">
        <v>8.9</v>
      </c>
      <c r="B320" s="79">
        <v>70131600</v>
      </c>
      <c r="C320" s="11" t="s">
        <v>464</v>
      </c>
      <c r="D320" s="12" t="s">
        <v>7</v>
      </c>
      <c r="E320" s="24">
        <v>3996</v>
      </c>
      <c r="F320" s="24"/>
      <c r="G320" s="24">
        <f t="shared" si="59"/>
        <v>0</v>
      </c>
      <c r="H320" s="24"/>
    </row>
    <row r="321" spans="1:8" ht="14.45" customHeight="1" x14ac:dyDescent="0.25">
      <c r="A321" s="86" t="s">
        <v>590</v>
      </c>
      <c r="B321" s="86"/>
      <c r="C321" s="86"/>
      <c r="D321" s="28"/>
      <c r="E321" s="83"/>
      <c r="F321" s="57"/>
      <c r="G321" s="29"/>
      <c r="H321" s="29">
        <f>SUM(G322:G338)</f>
        <v>10951250</v>
      </c>
    </row>
    <row r="322" spans="1:8" ht="16.5" hidden="1" x14ac:dyDescent="0.25">
      <c r="A322" s="8">
        <v>9.1</v>
      </c>
      <c r="B322" s="79">
        <v>30191601</v>
      </c>
      <c r="C322" s="18" t="s">
        <v>548</v>
      </c>
      <c r="D322" s="12" t="s">
        <v>5</v>
      </c>
      <c r="E322" s="84">
        <v>120967</v>
      </c>
      <c r="F322" s="24"/>
      <c r="G322" s="24">
        <f t="shared" ref="G322:G327" si="60">ROUND(E322*F322,0)</f>
        <v>0</v>
      </c>
      <c r="H322" s="24"/>
    </row>
    <row r="323" spans="1:8" ht="30" hidden="1" x14ac:dyDescent="0.25">
      <c r="A323" s="14">
        <v>9.1999999999999993</v>
      </c>
      <c r="B323" s="79">
        <v>31261601</v>
      </c>
      <c r="C323" s="45" t="s">
        <v>465</v>
      </c>
      <c r="D323" s="12" t="s">
        <v>7</v>
      </c>
      <c r="E323" s="84">
        <v>3893</v>
      </c>
      <c r="F323" s="24"/>
      <c r="G323" s="24">
        <f t="shared" si="60"/>
        <v>0</v>
      </c>
      <c r="H323" s="24"/>
    </row>
    <row r="324" spans="1:8" ht="16.5" hidden="1" x14ac:dyDescent="0.25">
      <c r="A324" s="14">
        <v>9.3000000000000007</v>
      </c>
      <c r="B324" s="79">
        <v>72101500</v>
      </c>
      <c r="C324" s="4" t="s">
        <v>466</v>
      </c>
      <c r="D324" s="1" t="s">
        <v>1</v>
      </c>
      <c r="E324" s="84">
        <v>449244</v>
      </c>
      <c r="F324" s="24"/>
      <c r="G324" s="24">
        <f t="shared" si="60"/>
        <v>0</v>
      </c>
      <c r="H324" s="24"/>
    </row>
    <row r="325" spans="1:8" ht="16.5" hidden="1" x14ac:dyDescent="0.25">
      <c r="A325" s="8">
        <v>9.4</v>
      </c>
      <c r="B325" s="79">
        <v>40141758</v>
      </c>
      <c r="C325" s="4" t="s">
        <v>467</v>
      </c>
      <c r="D325" s="12" t="s">
        <v>7</v>
      </c>
      <c r="E325" s="84">
        <v>45857</v>
      </c>
      <c r="F325" s="24"/>
      <c r="G325" s="24">
        <f t="shared" si="60"/>
        <v>0</v>
      </c>
      <c r="H325" s="24"/>
    </row>
    <row r="326" spans="1:8" ht="16.5" hidden="1" x14ac:dyDescent="0.25">
      <c r="A326" s="8">
        <v>9.5</v>
      </c>
      <c r="B326" s="79">
        <v>30162003</v>
      </c>
      <c r="C326" s="4" t="s">
        <v>468</v>
      </c>
      <c r="D326" s="12" t="s">
        <v>7</v>
      </c>
      <c r="E326" s="84">
        <v>94617</v>
      </c>
      <c r="F326" s="24"/>
      <c r="G326" s="24">
        <f t="shared" si="60"/>
        <v>0</v>
      </c>
      <c r="H326" s="24"/>
    </row>
    <row r="327" spans="1:8" ht="16.5" hidden="1" x14ac:dyDescent="0.25">
      <c r="A327" s="8">
        <v>9.6</v>
      </c>
      <c r="B327" s="79">
        <v>31162105</v>
      </c>
      <c r="C327" s="4" t="s">
        <v>547</v>
      </c>
      <c r="D327" s="1" t="s">
        <v>0</v>
      </c>
      <c r="E327" s="84">
        <v>30701</v>
      </c>
      <c r="F327" s="24"/>
      <c r="G327" s="24">
        <f t="shared" si="60"/>
        <v>0</v>
      </c>
      <c r="H327" s="24"/>
    </row>
    <row r="328" spans="1:8" ht="16.5" x14ac:dyDescent="0.25">
      <c r="A328" s="8">
        <v>9.6999999999999993</v>
      </c>
      <c r="B328" s="79"/>
      <c r="C328" s="4" t="s">
        <v>471</v>
      </c>
      <c r="D328" s="1"/>
      <c r="E328" s="85"/>
      <c r="F328" s="24"/>
      <c r="G328" s="26"/>
      <c r="H328" s="26"/>
    </row>
    <row r="329" spans="1:8" ht="16.5" x14ac:dyDescent="0.25">
      <c r="A329" s="8" t="s">
        <v>470</v>
      </c>
      <c r="B329" s="79">
        <v>84111505</v>
      </c>
      <c r="C329" s="11" t="s">
        <v>469</v>
      </c>
      <c r="D329" s="1" t="s">
        <v>1</v>
      </c>
      <c r="E329" s="84">
        <v>99391</v>
      </c>
      <c r="F329" s="24">
        <v>8</v>
      </c>
      <c r="G329" s="24">
        <f t="shared" ref="G329:G338" si="61">ROUND(E329*F329,0)</f>
        <v>795128</v>
      </c>
      <c r="H329" s="24"/>
    </row>
    <row r="330" spans="1:8" ht="16.5" x14ac:dyDescent="0.25">
      <c r="A330" s="4" t="s">
        <v>472</v>
      </c>
      <c r="B330" s="79">
        <v>84111505</v>
      </c>
      <c r="C330" s="11" t="s">
        <v>481</v>
      </c>
      <c r="D330" s="1" t="s">
        <v>1</v>
      </c>
      <c r="E330" s="84">
        <v>74544</v>
      </c>
      <c r="F330" s="24">
        <v>29</v>
      </c>
      <c r="G330" s="24">
        <f t="shared" si="61"/>
        <v>2161776</v>
      </c>
      <c r="H330" s="24"/>
    </row>
    <row r="331" spans="1:8" ht="16.5" x14ac:dyDescent="0.25">
      <c r="A331" s="4" t="s">
        <v>473</v>
      </c>
      <c r="B331" s="79">
        <v>84111505</v>
      </c>
      <c r="C331" s="11" t="s">
        <v>474</v>
      </c>
      <c r="D331" s="1" t="s">
        <v>1</v>
      </c>
      <c r="E331" s="24">
        <v>51933</v>
      </c>
      <c r="F331" s="24">
        <v>47</v>
      </c>
      <c r="G331" s="24">
        <f t="shared" si="61"/>
        <v>2440851</v>
      </c>
      <c r="H331" s="24"/>
    </row>
    <row r="332" spans="1:8" ht="45" hidden="1" x14ac:dyDescent="0.25">
      <c r="A332" s="14">
        <v>9.8000000000000007</v>
      </c>
      <c r="B332" s="79">
        <v>31231402</v>
      </c>
      <c r="C332" s="18" t="s">
        <v>580</v>
      </c>
      <c r="D332" s="1" t="s">
        <v>0</v>
      </c>
      <c r="E332" s="24">
        <v>80700</v>
      </c>
      <c r="F332" s="24"/>
      <c r="G332" s="24">
        <f t="shared" si="61"/>
        <v>0</v>
      </c>
      <c r="H332" s="24"/>
    </row>
    <row r="333" spans="1:8" ht="16.5" x14ac:dyDescent="0.25">
      <c r="A333" s="14"/>
      <c r="B333" s="79">
        <v>72153507</v>
      </c>
      <c r="C333" s="18" t="s">
        <v>423</v>
      </c>
      <c r="D333" s="1"/>
      <c r="E333" s="24"/>
      <c r="F333" s="24"/>
      <c r="G333" s="24">
        <f t="shared" si="61"/>
        <v>0</v>
      </c>
      <c r="H333" s="24"/>
    </row>
    <row r="334" spans="1:8" ht="30" x14ac:dyDescent="0.25">
      <c r="A334" s="14"/>
      <c r="B334" s="79">
        <v>72153507</v>
      </c>
      <c r="C334" s="18" t="s">
        <v>591</v>
      </c>
      <c r="D334" s="1" t="s">
        <v>2</v>
      </c>
      <c r="E334" s="24">
        <f>1.045*42134</f>
        <v>44030.03</v>
      </c>
      <c r="F334" s="24">
        <v>65</v>
      </c>
      <c r="G334" s="24">
        <f t="shared" si="61"/>
        <v>2861952</v>
      </c>
      <c r="H334" s="24"/>
    </row>
    <row r="335" spans="1:8" ht="30" x14ac:dyDescent="0.25">
      <c r="A335" s="14"/>
      <c r="B335" s="79">
        <v>72153507</v>
      </c>
      <c r="C335" s="18" t="s">
        <v>592</v>
      </c>
      <c r="D335" s="1" t="s">
        <v>429</v>
      </c>
      <c r="E335" s="24">
        <f>1.045*21400</f>
        <v>22363</v>
      </c>
      <c r="F335" s="24">
        <v>8</v>
      </c>
      <c r="G335" s="24">
        <f t="shared" si="61"/>
        <v>178904</v>
      </c>
      <c r="H335" s="24"/>
    </row>
    <row r="336" spans="1:8" ht="16.5" x14ac:dyDescent="0.25">
      <c r="A336" s="14"/>
      <c r="B336" s="79">
        <v>72153507</v>
      </c>
      <c r="C336" s="11" t="s">
        <v>477</v>
      </c>
      <c r="D336" s="4"/>
      <c r="E336" s="24"/>
      <c r="F336" s="24"/>
      <c r="G336" s="24">
        <f t="shared" si="61"/>
        <v>0</v>
      </c>
      <c r="H336" s="24"/>
    </row>
    <row r="337" spans="1:8" ht="16.5" x14ac:dyDescent="0.25">
      <c r="A337" s="14"/>
      <c r="B337" s="79">
        <v>72153507</v>
      </c>
      <c r="C337" s="11" t="s">
        <v>594</v>
      </c>
      <c r="D337" s="12" t="s">
        <v>433</v>
      </c>
      <c r="E337" s="24">
        <f>1.045*17939</f>
        <v>18746.254999999997</v>
      </c>
      <c r="F337" s="24">
        <v>71</v>
      </c>
      <c r="G337" s="24">
        <f t="shared" si="61"/>
        <v>1330984</v>
      </c>
      <c r="H337" s="24"/>
    </row>
    <row r="338" spans="1:8" ht="16.5" x14ac:dyDescent="0.25">
      <c r="A338" s="14"/>
      <c r="B338" s="79">
        <v>72153507</v>
      </c>
      <c r="C338" s="11" t="s">
        <v>593</v>
      </c>
      <c r="D338" s="12" t="s">
        <v>433</v>
      </c>
      <c r="E338" s="24">
        <f>1.054*74741</f>
        <v>78777.01400000001</v>
      </c>
      <c r="F338" s="24">
        <v>15</v>
      </c>
      <c r="G338" s="24">
        <f t="shared" si="61"/>
        <v>1181655</v>
      </c>
      <c r="H338" s="24"/>
    </row>
    <row r="339" spans="1:8" s="55" customFormat="1" ht="15.75" thickBot="1" x14ac:dyDescent="0.3">
      <c r="C339" s="55" t="s">
        <v>584</v>
      </c>
      <c r="E339" s="56"/>
      <c r="F339" s="56"/>
      <c r="G339" s="56">
        <f>SUM(G3:G338)</f>
        <v>157050698</v>
      </c>
      <c r="H339" s="56">
        <f>SUM(H2:H338)</f>
        <v>157050698</v>
      </c>
    </row>
    <row r="340" spans="1:8" x14ac:dyDescent="0.2">
      <c r="A340" s="58"/>
      <c r="B340" s="58"/>
      <c r="C340" s="71" t="s">
        <v>585</v>
      </c>
      <c r="D340" s="72">
        <v>0.23</v>
      </c>
      <c r="E340" s="73"/>
      <c r="F340" s="73"/>
      <c r="G340" s="74"/>
      <c r="H340" s="75">
        <f>ROUND((D340*H$339),0)</f>
        <v>36121661</v>
      </c>
    </row>
    <row r="341" spans="1:8" x14ac:dyDescent="0.2">
      <c r="A341" s="58"/>
      <c r="B341" s="58"/>
      <c r="C341" s="59" t="s">
        <v>586</v>
      </c>
      <c r="D341" s="60">
        <v>0.01</v>
      </c>
      <c r="E341" s="61"/>
      <c r="F341" s="61"/>
      <c r="G341" s="62"/>
      <c r="H341" s="63">
        <f>ROUND((D341*H$339),0)</f>
        <v>1570507</v>
      </c>
    </row>
    <row r="342" spans="1:8" x14ac:dyDescent="0.2">
      <c r="A342" s="58"/>
      <c r="B342" s="58"/>
      <c r="C342" s="59" t="s">
        <v>587</v>
      </c>
      <c r="D342" s="60">
        <v>0.06</v>
      </c>
      <c r="E342" s="61"/>
      <c r="F342" s="61"/>
      <c r="G342" s="62"/>
      <c r="H342" s="76">
        <f>ROUND((D342*H$339),0)</f>
        <v>9423042</v>
      </c>
    </row>
    <row r="343" spans="1:8" ht="15.75" thickBot="1" x14ac:dyDescent="0.25">
      <c r="A343" s="58"/>
      <c r="B343" s="58"/>
      <c r="C343" s="64" t="s">
        <v>588</v>
      </c>
      <c r="D343" s="65"/>
      <c r="E343" s="65"/>
      <c r="F343" s="65"/>
      <c r="G343" s="77"/>
      <c r="H343" s="66">
        <f>SUM(H339:H342)</f>
        <v>204165908</v>
      </c>
    </row>
    <row r="344" spans="1:8" x14ac:dyDescent="0.25">
      <c r="C344"/>
      <c r="F344"/>
      <c r="G344"/>
    </row>
    <row r="345" spans="1:8" x14ac:dyDescent="0.25">
      <c r="C345"/>
      <c r="D345"/>
      <c r="E345"/>
      <c r="F345"/>
      <c r="G345" s="70"/>
    </row>
    <row r="346" spans="1:8" x14ac:dyDescent="0.25">
      <c r="C346"/>
      <c r="D346" s="67"/>
      <c r="E346" s="68"/>
      <c r="F346"/>
      <c r="G346" s="70"/>
    </row>
    <row r="347" spans="1:8" x14ac:dyDescent="0.25">
      <c r="C347"/>
      <c r="D347"/>
      <c r="E347"/>
      <c r="F347" s="69"/>
      <c r="G347" s="69"/>
    </row>
    <row r="348" spans="1:8" x14ac:dyDescent="0.25">
      <c r="C348"/>
      <c r="D348"/>
      <c r="E348"/>
      <c r="F348"/>
      <c r="G348"/>
    </row>
  </sheetData>
  <autoFilter ref="A1:H343"/>
  <mergeCells count="9">
    <mergeCell ref="A289:C289"/>
    <mergeCell ref="A299:C299"/>
    <mergeCell ref="A321:C321"/>
    <mergeCell ref="A260:C260"/>
    <mergeCell ref="A2:C2"/>
    <mergeCell ref="A175:C175"/>
    <mergeCell ref="A252:C252"/>
    <mergeCell ref="A18:C18"/>
    <mergeCell ref="A80:C80"/>
  </mergeCells>
  <pageMargins left="0.7" right="0.7" top="0.75" bottom="0.75" header="0.3" footer="0.3"/>
  <pageSetup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LA QUIEBRA - ZARZAL</vt:lpstr>
      <vt:lpstr>'LA QUIEBRA - ZARZAL'!Área_de_impresión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Natalia Guevara Giraldo</cp:lastModifiedBy>
  <cp:lastPrinted>2016-01-12T12:48:55Z</cp:lastPrinted>
  <dcterms:created xsi:type="dcterms:W3CDTF">2014-10-20T14:14:31Z</dcterms:created>
  <dcterms:modified xsi:type="dcterms:W3CDTF">2019-11-27T14:09:37Z</dcterms:modified>
</cp:coreProperties>
</file>