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AB-2023\COMITÉ EVALUADOR\UPS\"/>
    </mc:Choice>
  </mc:AlternateContent>
  <bookViews>
    <workbookView xWindow="0" yWindow="0" windowWidth="24000" windowHeight="10725" tabRatio="598"/>
  </bookViews>
  <sheets>
    <sheet name="Propuestas Nos. 01 al 0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8" i="1" l="1"/>
  <c r="N28" i="1"/>
  <c r="N26" i="1"/>
  <c r="N25" i="1"/>
  <c r="N23" i="1"/>
  <c r="N30" i="1" s="1"/>
  <c r="N19" i="1"/>
  <c r="N18" i="1"/>
  <c r="N17" i="1"/>
  <c r="N15" i="1"/>
  <c r="Q28" i="1" l="1"/>
  <c r="P28" i="1"/>
  <c r="P26" i="1"/>
  <c r="P25" i="1"/>
  <c r="P23" i="1"/>
  <c r="P30" i="1" s="1"/>
  <c r="P19" i="1"/>
  <c r="P18" i="1"/>
  <c r="P17" i="1"/>
  <c r="P15" i="1"/>
  <c r="M28" i="1"/>
  <c r="L28" i="1"/>
  <c r="L26" i="1"/>
  <c r="L25" i="1"/>
  <c r="L23" i="1"/>
  <c r="L30" i="1" s="1"/>
  <c r="L19" i="1"/>
  <c r="L18" i="1"/>
  <c r="L17" i="1"/>
  <c r="L15" i="1"/>
  <c r="K28" i="1"/>
  <c r="J28" i="1"/>
  <c r="J26" i="1"/>
  <c r="J25" i="1"/>
  <c r="J23" i="1"/>
  <c r="J30" i="1" s="1"/>
  <c r="J19" i="1"/>
  <c r="J18" i="1"/>
  <c r="J17" i="1"/>
  <c r="J15" i="1"/>
  <c r="I28" i="1"/>
  <c r="H28" i="1"/>
  <c r="H26" i="1"/>
  <c r="H25" i="1"/>
  <c r="H23" i="1"/>
  <c r="H30" i="1" s="1"/>
  <c r="H19" i="1"/>
  <c r="H18" i="1"/>
  <c r="H17" i="1"/>
  <c r="H15" i="1"/>
  <c r="G28" i="1"/>
  <c r="F28" i="1"/>
  <c r="F26" i="1"/>
  <c r="F25" i="1"/>
  <c r="F23" i="1"/>
  <c r="F30" i="1" s="1"/>
  <c r="F19" i="1"/>
  <c r="F18" i="1"/>
  <c r="F17" i="1"/>
  <c r="F15" i="1"/>
  <c r="D19" i="1"/>
  <c r="E36" i="1" l="1"/>
  <c r="E28" i="1"/>
  <c r="D28" i="1"/>
  <c r="D26" i="1"/>
  <c r="D25" i="1"/>
  <c r="D23" i="1"/>
  <c r="D30" i="1" s="1"/>
  <c r="D18" i="1"/>
  <c r="D17" i="1"/>
  <c r="D15" i="1"/>
  <c r="E37" i="1" l="1"/>
  <c r="G36" i="1"/>
  <c r="I36" i="1" s="1"/>
  <c r="K36" i="1" s="1"/>
  <c r="M36" i="1" s="1"/>
  <c r="O36" i="1" l="1"/>
  <c r="Q36" i="1"/>
</calcChain>
</file>

<file path=xl/sharedStrings.xml><?xml version="1.0" encoding="utf-8"?>
<sst xmlns="http://schemas.openxmlformats.org/spreadsheetml/2006/main" count="197" uniqueCount="72">
  <si>
    <t>ACTIVO CORRIENTE</t>
  </si>
  <si>
    <t>PASIVO CORRIENTE</t>
  </si>
  <si>
    <t>UTILIDAD OPERACIONAL</t>
  </si>
  <si>
    <t>GASTOS DE INTERESES</t>
  </si>
  <si>
    <t>Índice de Liquidez</t>
  </si>
  <si>
    <t>Índice de Endeudamiento</t>
  </si>
  <si>
    <t>Razón de Cobertura de Intereses</t>
  </si>
  <si>
    <t>FÓRMULA</t>
  </si>
  <si>
    <t>Activo corriente/Pasivo Corriente</t>
  </si>
  <si>
    <t>Pasivo Total/Activo Total</t>
  </si>
  <si>
    <t>ACTIVO TOTAL</t>
  </si>
  <si>
    <t>PASIVO TOTAL</t>
  </si>
  <si>
    <t>Utilidad Operacional/Gastos de Intereses</t>
  </si>
  <si>
    <t>MARGEN SOLICITADO</t>
  </si>
  <si>
    <t>PATRIMONIO</t>
  </si>
  <si>
    <t>Rentabilidad del Patrimonio</t>
  </si>
  <si>
    <t>Utilidad Operacional/Patrimonio</t>
  </si>
  <si>
    <t>Rentabilidad del Activo</t>
  </si>
  <si>
    <t>CUMPLE</t>
  </si>
  <si>
    <t>CAPACIDAD ORGANIZACIONAL</t>
  </si>
  <si>
    <t>CAPACIDAD FINANCIERA</t>
  </si>
  <si>
    <t>VARIABLE</t>
  </si>
  <si>
    <t>Utilidad Operacional/Activo Total</t>
  </si>
  <si>
    <t>FECHA DE CORTE:</t>
  </si>
  <si>
    <t>SI</t>
  </si>
  <si>
    <t>DIRECCIÓN SECCIONAL DE ADMINISTRACIÓN JUDICIAL DE POPAYÁN</t>
  </si>
  <si>
    <t>VALOR TOTAL OFERTA ECONÓMICA</t>
  </si>
  <si>
    <t>1.</t>
  </si>
  <si>
    <t>2.</t>
  </si>
  <si>
    <t>INDICADOR/VALOR</t>
  </si>
  <si>
    <t>Capital de Trabajo</t>
  </si>
  <si>
    <t>Activo corriente-Pasivo Corriente</t>
  </si>
  <si>
    <t>Patrimonio</t>
  </si>
  <si>
    <t>CAPACIDAD RESIDUAL DE LA ORGANIZACIÓN</t>
  </si>
  <si>
    <t>Presupuesto oficial establecido-Anticipo o Pago Anticipado</t>
  </si>
  <si>
    <t>VALOR PRESUPUESTO OFICIAL</t>
  </si>
  <si>
    <t>OBJETO</t>
  </si>
  <si>
    <t>COMPARATIVO PRESUPUESTO OFICIAL - OFERTA ECONÓMICA</t>
  </si>
  <si>
    <t>VALOR PROPUESTA ECONÓMICA</t>
  </si>
  <si>
    <t>DIFERENCIA</t>
  </si>
  <si>
    <t>Capacidad Residual  del Proponente</t>
  </si>
  <si>
    <t>-</t>
  </si>
  <si>
    <t>VALOR</t>
  </si>
  <si>
    <t>INDICADOR</t>
  </si>
  <si>
    <t>Mayor o Igual a $</t>
  </si>
  <si>
    <t>Resultado:</t>
  </si>
  <si>
    <t>Patrimonio-Capital real del proponente</t>
  </si>
  <si>
    <t>PORCENTAJE DIFERENCIA VALOR PROPUESTA-PRESUPUESTO OFICIAL:</t>
  </si>
  <si>
    <t>Dic. 31. de 2022</t>
  </si>
  <si>
    <t>Mayor o Igual a 2.47</t>
  </si>
  <si>
    <t>Menor o Igual a 62%</t>
  </si>
  <si>
    <t>Mayor o Igual a 1,0</t>
  </si>
  <si>
    <t>Mayor a 0,02</t>
  </si>
  <si>
    <t>Mayor a 0,01</t>
  </si>
  <si>
    <t>Elaboró:</t>
  </si>
  <si>
    <t>James Aexander Montenegro Manzano</t>
  </si>
  <si>
    <t>Área Financiera-Grupo de Contabilidad Seccional Popayán</t>
  </si>
  <si>
    <t>comercio, conforme al Decreto 579 del 31 de mayo de 2021 y modificatorios.</t>
  </si>
  <si>
    <t>Para la verificación de los indicadores financieros y organizacionales habilitantes se tomó el mejor año de los certificados en el RUP por la respectiva cámara de</t>
  </si>
  <si>
    <t>(01) POWERSUN SAS, NIT 900098348-3</t>
  </si>
  <si>
    <t>(02) GR POWER SOLUTIONS SAS, NIT 901436397-9</t>
  </si>
  <si>
    <t xml:space="preserve">                                                                                               EVALUACIÓN FINANCIERA DE LAS PROPUESTAS PRESENTADAS PROCESO DE CONTRATACIÓN SELECCIÓN ABREVIADA SA SI 37 DE 2023</t>
  </si>
  <si>
    <t>(05) TCB IMPRESOS SOLUCIONES Y SUMISTROS SAS, NIT 901061710-0</t>
  </si>
  <si>
    <t>Dic. 31. de 2021</t>
  </si>
  <si>
    <t>(07) LA CASA DE LA UPS SAS, NIT 900096245-4</t>
  </si>
  <si>
    <t>Dic. 31. de 2020</t>
  </si>
  <si>
    <t>(06) PROYECTOS SERVICIOS Y MANTENIMIENTO EN GENERAL SAS, NIT 901210128-3</t>
  </si>
  <si>
    <t>(03) PROYECTOS ESPECIALES INGENIERÍA SAS, NIT 830025306-8</t>
  </si>
  <si>
    <t>(04) SMART &amp; GREEN ENERGY SAS, NIT 900854472-2</t>
  </si>
  <si>
    <t>Las propuestas presentadas cumplen con los requisitos financieros y organizacionales habilitantes establecidos en el pliego de condiciones del proceso de con-</t>
  </si>
  <si>
    <t>tratación SA SI 37 de 2023, Dirección Seccional de Administración Judicial de Popayán.</t>
  </si>
  <si>
    <t>OBJETO: EL CONTRATISTA SE OBLIGA CON LA NACIÓN-CONSEJO SUPERIOR DE LA JUDICATURA-LA DIRECCIÓN EJECUTIVA SECCIONAL DE ADMINISTRACIÓN JUDICIAL DE POPAYÁN AL SUMINISTRO DE UPS DE ACUERDO A LAS ESPECIFICACIONES TECNICAS EXIGIDAS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</si>
</sst>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-* #,##0.0_-;\-* #,##0.0_-;_-* &quot;-&quot;_-;_-@_-"/>
    <numFmt numFmtId="165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7">
    <xf numFmtId="0" fontId="0" fillId="0" borderId="0" xfId="0"/>
    <xf numFmtId="164" fontId="0" fillId="0" borderId="0" xfId="1" applyNumberFormat="1" applyFont="1"/>
    <xf numFmtId="0" fontId="2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165" fontId="0" fillId="2" borderId="1" xfId="1" applyNumberFormat="1" applyFont="1" applyFill="1" applyBorder="1"/>
    <xf numFmtId="165" fontId="0" fillId="3" borderId="1" xfId="1" applyNumberFormat="1" applyFont="1" applyFill="1" applyBorder="1"/>
    <xf numFmtId="9" fontId="0" fillId="3" borderId="1" xfId="2" applyFont="1" applyFill="1" applyBorder="1"/>
    <xf numFmtId="0" fontId="3" fillId="0" borderId="0" xfId="0" applyFont="1"/>
    <xf numFmtId="41" fontId="2" fillId="2" borderId="1" xfId="1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165" fontId="0" fillId="3" borderId="1" xfId="1" applyNumberFormat="1" applyFont="1" applyFill="1" applyBorder="1" applyAlignment="1">
      <alignment horizontal="center"/>
    </xf>
    <xf numFmtId="9" fontId="4" fillId="0" borderId="0" xfId="2" applyFont="1" applyBorder="1" applyAlignment="1">
      <alignment horizontal="center" vertical="center" wrapText="1"/>
    </xf>
    <xf numFmtId="9" fontId="4" fillId="0" borderId="0" xfId="2" applyFont="1"/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1" fontId="3" fillId="2" borderId="1" xfId="1" applyFont="1" applyFill="1" applyBorder="1"/>
    <xf numFmtId="164" fontId="2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4" fontId="0" fillId="0" borderId="0" xfId="1" applyNumberFormat="1" applyFont="1" applyFill="1"/>
    <xf numFmtId="0" fontId="0" fillId="0" borderId="0" xfId="0" applyFill="1"/>
    <xf numFmtId="0" fontId="3" fillId="0" borderId="0" xfId="0" applyFont="1" applyFill="1" applyBorder="1"/>
    <xf numFmtId="165" fontId="0" fillId="0" borderId="0" xfId="1" applyNumberFormat="1" applyFont="1" applyFill="1" applyBorder="1"/>
    <xf numFmtId="9" fontId="4" fillId="0" borderId="0" xfId="2" applyFont="1" applyBorder="1" applyAlignment="1">
      <alignment horizontal="justify" vertical="center" wrapText="1"/>
    </xf>
    <xf numFmtId="0" fontId="2" fillId="0" borderId="0" xfId="0" applyFont="1" applyFill="1" applyAlignment="1">
      <alignment horizontal="center"/>
    </xf>
    <xf numFmtId="165" fontId="0" fillId="2" borderId="0" xfId="1" applyNumberFormat="1" applyFont="1" applyFill="1" applyBorder="1"/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5" fontId="0" fillId="3" borderId="2" xfId="1" applyNumberFormat="1" applyFont="1" applyFill="1" applyBorder="1" applyAlignment="1">
      <alignment horizontal="center"/>
    </xf>
    <xf numFmtId="41" fontId="2" fillId="3" borderId="2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0" fontId="6" fillId="0" borderId="0" xfId="2" applyNumberFormat="1" applyFont="1" applyBorder="1" applyAlignment="1">
      <alignment horizontal="center" vertical="center" wrapText="1"/>
    </xf>
    <xf numFmtId="10" fontId="6" fillId="3" borderId="4" xfId="2" applyNumberFormat="1" applyFont="1" applyFill="1" applyBorder="1" applyAlignment="1">
      <alignment horizontal="center" vertical="center" wrapText="1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165" fontId="7" fillId="0" borderId="0" xfId="1" applyNumberFormat="1" applyFont="1" applyFill="1" applyBorder="1"/>
    <xf numFmtId="2" fontId="0" fillId="3" borderId="1" xfId="1" applyNumberFormat="1" applyFont="1" applyFill="1" applyBorder="1"/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41" fontId="2" fillId="2" borderId="2" xfId="1" applyFont="1" applyFill="1" applyBorder="1" applyAlignment="1">
      <alignment horizontal="center" vertical="center"/>
    </xf>
    <xf numFmtId="165" fontId="0" fillId="2" borderId="2" xfId="1" applyNumberFormat="1" applyFont="1" applyFill="1" applyBorder="1" applyAlignment="1">
      <alignment horizontal="center"/>
    </xf>
    <xf numFmtId="165" fontId="0" fillId="2" borderId="1" xfId="1" applyNumberFormat="1" applyFont="1" applyFill="1" applyBorder="1" applyAlignment="1">
      <alignment horizontal="center"/>
    </xf>
    <xf numFmtId="9" fontId="0" fillId="2" borderId="1" xfId="2" applyFont="1" applyFill="1" applyBorder="1"/>
    <xf numFmtId="2" fontId="0" fillId="2" borderId="1" xfId="1" applyNumberFormat="1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164" fontId="0" fillId="3" borderId="2" xfId="1" applyNumberFormat="1" applyFont="1" applyFill="1" applyBorder="1" applyAlignment="1">
      <alignment horizontal="center"/>
    </xf>
    <xf numFmtId="164" fontId="0" fillId="3" borderId="3" xfId="1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3" borderId="2" xfId="1" applyNumberFormat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justify" vertical="justify" wrapText="1"/>
    </xf>
    <xf numFmtId="0" fontId="3" fillId="2" borderId="3" xfId="0" applyFont="1" applyFill="1" applyBorder="1" applyAlignment="1">
      <alignment horizontal="justify" vertical="justify" wrapText="1"/>
    </xf>
    <xf numFmtId="164" fontId="0" fillId="2" borderId="2" xfId="1" applyNumberFormat="1" applyFont="1" applyFill="1" applyBorder="1" applyAlignment="1">
      <alignment horizontal="center"/>
    </xf>
    <xf numFmtId="164" fontId="0" fillId="2" borderId="3" xfId="1" applyNumberFormat="1" applyFont="1" applyFill="1" applyBorder="1" applyAlignment="1">
      <alignment horizontal="center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center"/>
    </xf>
  </cellXfs>
  <cellStyles count="4">
    <cellStyle name="Millares [0]" xfId="1" builtinId="6"/>
    <cellStyle name="Millares [0]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228203</xdr:colOff>
      <xdr:row>0</xdr:row>
      <xdr:rowOff>59531</xdr:rowOff>
    </xdr:from>
    <xdr:to>
      <xdr:col>1</xdr:col>
      <xdr:colOff>754062</xdr:colOff>
      <xdr:row>4</xdr:row>
      <xdr:rowOff>829</xdr:rowOff>
    </xdr:to>
    <xdr:pic>
      <xdr:nvPicPr>
        <xdr:cNvPr id="2" name="Imagen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203" y="59531"/>
          <a:ext cx="2411015" cy="784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178594</xdr:colOff>
      <xdr:row>45</xdr:row>
      <xdr:rowOff>29766</xdr:rowOff>
    </xdr:from>
    <xdr:to>
      <xdr:col>2</xdr:col>
      <xdr:colOff>483865</xdr:colOff>
      <xdr:row>47</xdr:row>
      <xdr:rowOff>154325</xdr:rowOff>
    </xdr:to>
    <xdr:pic>
      <xdr:nvPicPr>
        <xdr:cNvPr id="3" name="Imagen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8" y="11112500"/>
          <a:ext cx="2656756" cy="501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1"/>
  <sheetViews>
    <sheetView tabSelected="1" zoomScale="96" zoomScaleNormal="96" workbookViewId="0">
      <selection activeCell="M14" sqref="L13:M14"/>
    </sheetView>
  </sheetViews>
  <sheetFormatPr baseColWidth="10" defaultRowHeight="15" x14ac:dyDescent="0.25"/>
  <cols>
    <col min="1" max="1" width="28.28515625" customWidth="1"/>
    <col min="2" max="2" width="35.28515625" customWidth="1"/>
    <col min="3" max="3" width="23.5703125" customWidth="1"/>
    <col min="4" max="4" width="14.140625" style="1" customWidth="1"/>
    <col min="5" max="5" width="11.7109375" style="1" customWidth="1"/>
    <col min="6" max="6" width="14.7109375" customWidth="1"/>
    <col min="7" max="7" width="9.85546875" customWidth="1"/>
    <col min="8" max="8" width="13.85546875" customWidth="1"/>
    <col min="9" max="9" width="9.5703125" customWidth="1"/>
    <col min="10" max="10" width="12" customWidth="1"/>
    <col min="11" max="11" width="10.28515625" customWidth="1"/>
    <col min="12" max="12" width="12.7109375" customWidth="1"/>
    <col min="13" max="13" width="9" customWidth="1"/>
    <col min="14" max="14" width="12.7109375" customWidth="1"/>
    <col min="15" max="15" width="10.28515625" customWidth="1"/>
    <col min="16" max="16" width="13.85546875" customWidth="1"/>
    <col min="17" max="17" width="9.85546875" customWidth="1"/>
  </cols>
  <sheetData>
    <row r="2" spans="1:17" x14ac:dyDescent="0.25">
      <c r="B2" s="52" t="s">
        <v>25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ht="21.75" customHeight="1" x14ac:dyDescent="0.25">
      <c r="A3" s="52" t="s">
        <v>61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s="23" customFormat="1" x14ac:dyDescent="0.25">
      <c r="B4" s="27"/>
      <c r="C4" s="27"/>
      <c r="D4" s="27"/>
      <c r="E4" s="27"/>
    </row>
    <row r="5" spans="1:17" s="2" customFormat="1" ht="106.5" customHeight="1" x14ac:dyDescent="0.25">
      <c r="A5" s="48" t="s">
        <v>21</v>
      </c>
      <c r="B5" s="48"/>
      <c r="C5" s="48"/>
      <c r="D5" s="53" t="s">
        <v>59</v>
      </c>
      <c r="E5" s="54"/>
      <c r="F5" s="63" t="s">
        <v>60</v>
      </c>
      <c r="G5" s="64"/>
      <c r="H5" s="53" t="s">
        <v>67</v>
      </c>
      <c r="I5" s="54"/>
      <c r="J5" s="63" t="s">
        <v>68</v>
      </c>
      <c r="K5" s="64"/>
      <c r="L5" s="53" t="s">
        <v>62</v>
      </c>
      <c r="M5" s="54"/>
      <c r="N5" s="63" t="s">
        <v>66</v>
      </c>
      <c r="O5" s="64"/>
      <c r="P5" s="53" t="s">
        <v>64</v>
      </c>
      <c r="Q5" s="54"/>
    </row>
    <row r="6" spans="1:17" s="8" customFormat="1" x14ac:dyDescent="0.25">
      <c r="A6" s="47" t="s">
        <v>23</v>
      </c>
      <c r="B6" s="47"/>
      <c r="C6" s="47"/>
      <c r="D6" s="55" t="s">
        <v>48</v>
      </c>
      <c r="E6" s="56"/>
      <c r="F6" s="65" t="s">
        <v>48</v>
      </c>
      <c r="G6" s="66"/>
      <c r="H6" s="55" t="s">
        <v>48</v>
      </c>
      <c r="I6" s="56"/>
      <c r="J6" s="65" t="s">
        <v>63</v>
      </c>
      <c r="K6" s="66"/>
      <c r="L6" s="55" t="s">
        <v>63</v>
      </c>
      <c r="M6" s="56"/>
      <c r="N6" s="65" t="s">
        <v>65</v>
      </c>
      <c r="O6" s="66"/>
      <c r="P6" s="55" t="s">
        <v>63</v>
      </c>
      <c r="Q6" s="56"/>
    </row>
    <row r="7" spans="1:17" x14ac:dyDescent="0.25">
      <c r="A7" s="47" t="s">
        <v>10</v>
      </c>
      <c r="B7" s="47"/>
      <c r="C7" s="47"/>
      <c r="D7" s="49">
        <v>6386475815</v>
      </c>
      <c r="E7" s="50"/>
      <c r="F7" s="61">
        <v>607022209</v>
      </c>
      <c r="G7" s="62"/>
      <c r="H7" s="49">
        <v>2651467970</v>
      </c>
      <c r="I7" s="50"/>
      <c r="J7" s="61">
        <v>1012628540</v>
      </c>
      <c r="K7" s="62"/>
      <c r="L7" s="49">
        <v>4541789254</v>
      </c>
      <c r="M7" s="50"/>
      <c r="N7" s="61">
        <v>7562341258</v>
      </c>
      <c r="O7" s="62"/>
      <c r="P7" s="49">
        <v>6693060640</v>
      </c>
      <c r="Q7" s="50"/>
    </row>
    <row r="8" spans="1:17" x14ac:dyDescent="0.25">
      <c r="A8" s="47" t="s">
        <v>11</v>
      </c>
      <c r="B8" s="47"/>
      <c r="C8" s="47"/>
      <c r="D8" s="49">
        <v>3108252011</v>
      </c>
      <c r="E8" s="50"/>
      <c r="F8" s="61">
        <v>278714930</v>
      </c>
      <c r="G8" s="62"/>
      <c r="H8" s="49">
        <v>1314613866</v>
      </c>
      <c r="I8" s="50"/>
      <c r="J8" s="61">
        <v>391833333</v>
      </c>
      <c r="K8" s="62"/>
      <c r="L8" s="49">
        <v>35771089</v>
      </c>
      <c r="M8" s="50"/>
      <c r="N8" s="61">
        <v>129253223</v>
      </c>
      <c r="O8" s="62"/>
      <c r="P8" s="49">
        <v>2767436898</v>
      </c>
      <c r="Q8" s="50"/>
    </row>
    <row r="9" spans="1:17" x14ac:dyDescent="0.25">
      <c r="A9" s="47" t="s">
        <v>14</v>
      </c>
      <c r="B9" s="47"/>
      <c r="C9" s="47"/>
      <c r="D9" s="49">
        <v>3278223804</v>
      </c>
      <c r="E9" s="50"/>
      <c r="F9" s="61">
        <v>328307279</v>
      </c>
      <c r="G9" s="62"/>
      <c r="H9" s="49">
        <v>1336854104</v>
      </c>
      <c r="I9" s="50"/>
      <c r="J9" s="61">
        <v>620795207</v>
      </c>
      <c r="K9" s="62"/>
      <c r="L9" s="49">
        <v>4506018165</v>
      </c>
      <c r="M9" s="50"/>
      <c r="N9" s="61">
        <v>7433088035</v>
      </c>
      <c r="O9" s="62"/>
      <c r="P9" s="49">
        <v>3925623742</v>
      </c>
      <c r="Q9" s="50"/>
    </row>
    <row r="10" spans="1:17" x14ac:dyDescent="0.25">
      <c r="A10" s="47" t="s">
        <v>0</v>
      </c>
      <c r="B10" s="47"/>
      <c r="C10" s="47"/>
      <c r="D10" s="49">
        <v>6255276937</v>
      </c>
      <c r="E10" s="50"/>
      <c r="F10" s="61">
        <v>599949456</v>
      </c>
      <c r="G10" s="62"/>
      <c r="H10" s="49">
        <v>2363030026</v>
      </c>
      <c r="I10" s="50"/>
      <c r="J10" s="61">
        <v>1003940335</v>
      </c>
      <c r="K10" s="62"/>
      <c r="L10" s="49">
        <v>3008684860</v>
      </c>
      <c r="M10" s="50"/>
      <c r="N10" s="61">
        <v>5893396258</v>
      </c>
      <c r="O10" s="62"/>
      <c r="P10" s="49">
        <v>6438183058</v>
      </c>
      <c r="Q10" s="50"/>
    </row>
    <row r="11" spans="1:17" x14ac:dyDescent="0.25">
      <c r="A11" s="47" t="s">
        <v>1</v>
      </c>
      <c r="B11" s="47"/>
      <c r="C11" s="47"/>
      <c r="D11" s="49">
        <v>2174005275</v>
      </c>
      <c r="E11" s="50"/>
      <c r="F11" s="61">
        <v>144873953</v>
      </c>
      <c r="G11" s="62"/>
      <c r="H11" s="49">
        <v>729153792</v>
      </c>
      <c r="I11" s="50"/>
      <c r="J11" s="61">
        <v>391833333</v>
      </c>
      <c r="K11" s="62"/>
      <c r="L11" s="49">
        <v>35771089</v>
      </c>
      <c r="M11" s="50"/>
      <c r="N11" s="61">
        <v>129253223</v>
      </c>
      <c r="O11" s="62"/>
      <c r="P11" s="49">
        <v>1425832820</v>
      </c>
      <c r="Q11" s="50"/>
    </row>
    <row r="12" spans="1:17" x14ac:dyDescent="0.25">
      <c r="A12" s="47" t="s">
        <v>2</v>
      </c>
      <c r="B12" s="47"/>
      <c r="C12" s="47"/>
      <c r="D12" s="49">
        <v>674000609</v>
      </c>
      <c r="E12" s="50"/>
      <c r="F12" s="61">
        <v>258301831</v>
      </c>
      <c r="G12" s="62"/>
      <c r="H12" s="49">
        <v>604496878</v>
      </c>
      <c r="I12" s="50"/>
      <c r="J12" s="61">
        <v>373731573</v>
      </c>
      <c r="K12" s="62"/>
      <c r="L12" s="49">
        <v>898816710</v>
      </c>
      <c r="M12" s="50"/>
      <c r="N12" s="61">
        <v>1616863625</v>
      </c>
      <c r="O12" s="62"/>
      <c r="P12" s="49">
        <v>738980730</v>
      </c>
      <c r="Q12" s="50"/>
    </row>
    <row r="13" spans="1:17" x14ac:dyDescent="0.25">
      <c r="A13" s="47" t="s">
        <v>3</v>
      </c>
      <c r="B13" s="47"/>
      <c r="C13" s="47"/>
      <c r="D13" s="49">
        <v>87984447</v>
      </c>
      <c r="E13" s="50"/>
      <c r="F13" s="61">
        <v>1000</v>
      </c>
      <c r="G13" s="62"/>
      <c r="H13" s="49">
        <v>205661661</v>
      </c>
      <c r="I13" s="50"/>
      <c r="J13" s="61">
        <v>7854768</v>
      </c>
      <c r="K13" s="62"/>
      <c r="L13" s="49">
        <v>6536849</v>
      </c>
      <c r="M13" s="50"/>
      <c r="N13" s="61">
        <v>60729</v>
      </c>
      <c r="O13" s="62"/>
      <c r="P13" s="49">
        <v>34149333</v>
      </c>
      <c r="Q13" s="50"/>
    </row>
    <row r="14" spans="1:17" s="23" customFormat="1" ht="8.25" customHeight="1" x14ac:dyDescent="0.25">
      <c r="A14" s="21"/>
      <c r="B14" s="21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75.75" customHeight="1" x14ac:dyDescent="0.25">
      <c r="A15" s="48" t="s">
        <v>20</v>
      </c>
      <c r="B15" s="48"/>
      <c r="C15" s="48"/>
      <c r="D15" s="53" t="str">
        <f>+D5</f>
        <v>(01) POWERSUN SAS, NIT 900098348-3</v>
      </c>
      <c r="E15" s="54"/>
      <c r="F15" s="63" t="str">
        <f>+F5</f>
        <v>(02) GR POWER SOLUTIONS SAS, NIT 901436397-9</v>
      </c>
      <c r="G15" s="64"/>
      <c r="H15" s="53" t="str">
        <f>+H5</f>
        <v>(03) PROYECTOS ESPECIALES INGENIERÍA SAS, NIT 830025306-8</v>
      </c>
      <c r="I15" s="54"/>
      <c r="J15" s="63" t="str">
        <f>+J5</f>
        <v>(04) SMART &amp; GREEN ENERGY SAS, NIT 900854472-2</v>
      </c>
      <c r="K15" s="64"/>
      <c r="L15" s="53" t="str">
        <f>+L5</f>
        <v>(05) TCB IMPRESOS SOLUCIONES Y SUMISTROS SAS, NIT 901061710-0</v>
      </c>
      <c r="M15" s="54"/>
      <c r="N15" s="63" t="str">
        <f>+N5</f>
        <v>(06) PROYECTOS SERVICIOS Y MANTENIMIENTO EN GENERAL SAS, NIT 901210128-3</v>
      </c>
      <c r="O15" s="64"/>
      <c r="P15" s="53" t="str">
        <f>+P5</f>
        <v>(07) LA CASA DE LA UPS SAS, NIT 900096245-4</v>
      </c>
      <c r="Q15" s="54"/>
    </row>
    <row r="16" spans="1:17" s="11" customFormat="1" ht="42.75" customHeight="1" x14ac:dyDescent="0.25">
      <c r="A16" s="17" t="s">
        <v>29</v>
      </c>
      <c r="B16" s="17" t="s">
        <v>7</v>
      </c>
      <c r="C16" s="17" t="s">
        <v>13</v>
      </c>
      <c r="D16" s="32" t="s">
        <v>43</v>
      </c>
      <c r="E16" s="10" t="s">
        <v>18</v>
      </c>
      <c r="F16" s="42" t="s">
        <v>43</v>
      </c>
      <c r="G16" s="9" t="s">
        <v>18</v>
      </c>
      <c r="H16" s="32" t="s">
        <v>43</v>
      </c>
      <c r="I16" s="10" t="s">
        <v>18</v>
      </c>
      <c r="J16" s="42" t="s">
        <v>43</v>
      </c>
      <c r="K16" s="9" t="s">
        <v>18</v>
      </c>
      <c r="L16" s="32" t="s">
        <v>43</v>
      </c>
      <c r="M16" s="10" t="s">
        <v>18</v>
      </c>
      <c r="N16" s="42" t="s">
        <v>43</v>
      </c>
      <c r="O16" s="9" t="s">
        <v>18</v>
      </c>
      <c r="P16" s="32" t="s">
        <v>43</v>
      </c>
      <c r="Q16" s="10" t="s">
        <v>18</v>
      </c>
    </row>
    <row r="17" spans="1:17" x14ac:dyDescent="0.25">
      <c r="A17" s="18" t="s">
        <v>4</v>
      </c>
      <c r="B17" s="18" t="s">
        <v>8</v>
      </c>
      <c r="C17" s="18" t="s">
        <v>49</v>
      </c>
      <c r="D17" s="31">
        <f>+(D10/D11)</f>
        <v>2.877305317025967</v>
      </c>
      <c r="E17" s="14" t="s">
        <v>24</v>
      </c>
      <c r="F17" s="43">
        <f>+(F10/F11)</f>
        <v>4.1411823421426206</v>
      </c>
      <c r="G17" s="44" t="s">
        <v>24</v>
      </c>
      <c r="H17" s="31">
        <f>+(H10/H11)</f>
        <v>3.2407841143065741</v>
      </c>
      <c r="I17" s="14" t="s">
        <v>24</v>
      </c>
      <c r="J17" s="43">
        <f>+(J10/J11)</f>
        <v>2.5621616397806566</v>
      </c>
      <c r="K17" s="44" t="s">
        <v>24</v>
      </c>
      <c r="L17" s="31">
        <f>+(L10/L11)</f>
        <v>84.109400750980768</v>
      </c>
      <c r="M17" s="14" t="s">
        <v>24</v>
      </c>
      <c r="N17" s="43">
        <f>+(N10/N11)</f>
        <v>45.595739287677183</v>
      </c>
      <c r="O17" s="44" t="s">
        <v>24</v>
      </c>
      <c r="P17" s="31">
        <f>+(P10/P11)</f>
        <v>4.5153842496064858</v>
      </c>
      <c r="Q17" s="14" t="s">
        <v>24</v>
      </c>
    </row>
    <row r="18" spans="1:17" x14ac:dyDescent="0.25">
      <c r="A18" s="18" t="s">
        <v>5</v>
      </c>
      <c r="B18" s="18" t="s">
        <v>9</v>
      </c>
      <c r="C18" s="18" t="s">
        <v>50</v>
      </c>
      <c r="D18" s="7">
        <f>+D8/D7</f>
        <v>0.48669283358117593</v>
      </c>
      <c r="E18" s="14" t="s">
        <v>24</v>
      </c>
      <c r="F18" s="45">
        <f>+F8/F7</f>
        <v>0.45915112473257136</v>
      </c>
      <c r="G18" s="44" t="s">
        <v>24</v>
      </c>
      <c r="H18" s="7">
        <f>+H8/H7</f>
        <v>0.49580605192074034</v>
      </c>
      <c r="I18" s="14" t="s">
        <v>24</v>
      </c>
      <c r="J18" s="45">
        <f>+J8/J7</f>
        <v>0.38694676035893677</v>
      </c>
      <c r="K18" s="44" t="s">
        <v>24</v>
      </c>
      <c r="L18" s="7">
        <f>+L8/L7</f>
        <v>7.8759904961455528E-3</v>
      </c>
      <c r="M18" s="14" t="s">
        <v>24</v>
      </c>
      <c r="N18" s="45">
        <f>+N8/N7</f>
        <v>1.7091694038967951E-2</v>
      </c>
      <c r="O18" s="44" t="s">
        <v>24</v>
      </c>
      <c r="P18" s="7">
        <f>+P8/P7</f>
        <v>0.41347853349196612</v>
      </c>
      <c r="Q18" s="14" t="s">
        <v>24</v>
      </c>
    </row>
    <row r="19" spans="1:17" x14ac:dyDescent="0.25">
      <c r="A19" s="18" t="s">
        <v>6</v>
      </c>
      <c r="B19" s="18" t="s">
        <v>12</v>
      </c>
      <c r="C19" s="18" t="s">
        <v>51</v>
      </c>
      <c r="D19" s="39">
        <f>+D12/D13</f>
        <v>7.6604517273376738</v>
      </c>
      <c r="E19" s="14" t="s">
        <v>24</v>
      </c>
      <c r="F19" s="46">
        <f>+F12/F13</f>
        <v>258301.83100000001</v>
      </c>
      <c r="G19" s="44" t="s">
        <v>24</v>
      </c>
      <c r="H19" s="39">
        <f>+H12/H13</f>
        <v>2.9392784005571171</v>
      </c>
      <c r="I19" s="14" t="s">
        <v>24</v>
      </c>
      <c r="J19" s="46">
        <f>+J12/J13</f>
        <v>47.580217900770592</v>
      </c>
      <c r="K19" s="44" t="s">
        <v>24</v>
      </c>
      <c r="L19" s="39">
        <f>+L12/L13</f>
        <v>137.49999579308013</v>
      </c>
      <c r="M19" s="14" t="s">
        <v>24</v>
      </c>
      <c r="N19" s="46">
        <f>+N12/N13</f>
        <v>26624.242536514681</v>
      </c>
      <c r="O19" s="44" t="s">
        <v>24</v>
      </c>
      <c r="P19" s="39">
        <f>+P12/P13</f>
        <v>21.639682684285518</v>
      </c>
      <c r="Q19" s="14" t="s">
        <v>24</v>
      </c>
    </row>
    <row r="20" spans="1:17" s="3" customFormat="1" hidden="1" x14ac:dyDescent="0.25">
      <c r="A20" s="18" t="s">
        <v>30</v>
      </c>
      <c r="B20" s="18" t="s">
        <v>31</v>
      </c>
      <c r="C20" s="18" t="s">
        <v>44</v>
      </c>
      <c r="D20" s="6">
        <v>0</v>
      </c>
      <c r="E20" s="14" t="s">
        <v>24</v>
      </c>
      <c r="F20" s="6">
        <v>0</v>
      </c>
      <c r="G20" s="14" t="s">
        <v>24</v>
      </c>
      <c r="H20" s="6">
        <v>0</v>
      </c>
      <c r="I20" s="14" t="s">
        <v>24</v>
      </c>
      <c r="J20" s="6">
        <v>0</v>
      </c>
      <c r="K20" s="14" t="s">
        <v>24</v>
      </c>
      <c r="L20" s="6">
        <v>0</v>
      </c>
      <c r="M20" s="14" t="s">
        <v>24</v>
      </c>
      <c r="N20" s="6">
        <v>0</v>
      </c>
      <c r="O20" s="14" t="s">
        <v>24</v>
      </c>
      <c r="P20" s="6">
        <v>0</v>
      </c>
      <c r="Q20" s="14" t="s">
        <v>24</v>
      </c>
    </row>
    <row r="21" spans="1:17" s="3" customFormat="1" hidden="1" x14ac:dyDescent="0.25">
      <c r="A21" s="18" t="s">
        <v>32</v>
      </c>
      <c r="B21" s="18" t="s">
        <v>46</v>
      </c>
      <c r="C21" s="18" t="s">
        <v>44</v>
      </c>
      <c r="D21" s="6">
        <v>0</v>
      </c>
      <c r="E21" s="14" t="s">
        <v>24</v>
      </c>
      <c r="F21" s="6">
        <v>0</v>
      </c>
      <c r="G21" s="14" t="s">
        <v>24</v>
      </c>
      <c r="H21" s="6">
        <v>0</v>
      </c>
      <c r="I21" s="14" t="s">
        <v>24</v>
      </c>
      <c r="J21" s="6">
        <v>0</v>
      </c>
      <c r="K21" s="14" t="s">
        <v>24</v>
      </c>
      <c r="L21" s="6">
        <v>0</v>
      </c>
      <c r="M21" s="14" t="s">
        <v>24</v>
      </c>
      <c r="N21" s="6">
        <v>0</v>
      </c>
      <c r="O21" s="14" t="s">
        <v>24</v>
      </c>
      <c r="P21" s="6">
        <v>0</v>
      </c>
      <c r="Q21" s="14" t="s">
        <v>24</v>
      </c>
    </row>
    <row r="22" spans="1:17" s="23" customFormat="1" ht="7.5" customHeight="1" x14ac:dyDescent="0.25">
      <c r="A22" s="21"/>
      <c r="B22" s="21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s="2" customFormat="1" ht="77.25" customHeight="1" x14ac:dyDescent="0.25">
      <c r="A23" s="48" t="s">
        <v>19</v>
      </c>
      <c r="B23" s="48"/>
      <c r="C23" s="48"/>
      <c r="D23" s="53" t="str">
        <f>+D5</f>
        <v>(01) POWERSUN SAS, NIT 900098348-3</v>
      </c>
      <c r="E23" s="54"/>
      <c r="F23" s="63" t="str">
        <f>+F5</f>
        <v>(02) GR POWER SOLUTIONS SAS, NIT 901436397-9</v>
      </c>
      <c r="G23" s="64"/>
      <c r="H23" s="53" t="str">
        <f>+H5</f>
        <v>(03) PROYECTOS ESPECIALES INGENIERÍA SAS, NIT 830025306-8</v>
      </c>
      <c r="I23" s="54"/>
      <c r="J23" s="63" t="str">
        <f>+J5</f>
        <v>(04) SMART &amp; GREEN ENERGY SAS, NIT 900854472-2</v>
      </c>
      <c r="K23" s="64"/>
      <c r="L23" s="53" t="str">
        <f>+L5</f>
        <v>(05) TCB IMPRESOS SOLUCIONES Y SUMISTROS SAS, NIT 901061710-0</v>
      </c>
      <c r="M23" s="54"/>
      <c r="N23" s="63" t="str">
        <f>+N5</f>
        <v>(06) PROYECTOS SERVICIOS Y MANTENIMIENTO EN GENERAL SAS, NIT 901210128-3</v>
      </c>
      <c r="O23" s="64"/>
      <c r="P23" s="53" t="str">
        <f>+P5</f>
        <v>(07) LA CASA DE LA UPS SAS, NIT 900096245-4</v>
      </c>
      <c r="Q23" s="54"/>
    </row>
    <row r="24" spans="1:17" s="11" customFormat="1" ht="42.75" customHeight="1" x14ac:dyDescent="0.25">
      <c r="A24" s="17" t="s">
        <v>29</v>
      </c>
      <c r="B24" s="17" t="s">
        <v>7</v>
      </c>
      <c r="C24" s="17" t="s">
        <v>13</v>
      </c>
      <c r="D24" s="10" t="s">
        <v>43</v>
      </c>
      <c r="E24" s="10" t="s">
        <v>18</v>
      </c>
      <c r="F24" s="9" t="s">
        <v>43</v>
      </c>
      <c r="G24" s="9" t="s">
        <v>18</v>
      </c>
      <c r="H24" s="10" t="s">
        <v>43</v>
      </c>
      <c r="I24" s="10" t="s">
        <v>18</v>
      </c>
      <c r="J24" s="9" t="s">
        <v>43</v>
      </c>
      <c r="K24" s="9" t="s">
        <v>18</v>
      </c>
      <c r="L24" s="10" t="s">
        <v>43</v>
      </c>
      <c r="M24" s="10" t="s">
        <v>18</v>
      </c>
      <c r="N24" s="9" t="s">
        <v>43</v>
      </c>
      <c r="O24" s="9" t="s">
        <v>18</v>
      </c>
      <c r="P24" s="10" t="s">
        <v>43</v>
      </c>
      <c r="Q24" s="10" t="s">
        <v>18</v>
      </c>
    </row>
    <row r="25" spans="1:17" x14ac:dyDescent="0.25">
      <c r="A25" s="18" t="s">
        <v>15</v>
      </c>
      <c r="B25" s="18" t="s">
        <v>16</v>
      </c>
      <c r="C25" s="18" t="s">
        <v>52</v>
      </c>
      <c r="D25" s="6">
        <f>+D12/D9</f>
        <v>0.20559932734842651</v>
      </c>
      <c r="E25" s="14" t="s">
        <v>24</v>
      </c>
      <c r="F25" s="5">
        <f>+F12/F9</f>
        <v>0.78676851694171546</v>
      </c>
      <c r="G25" s="44" t="s">
        <v>24</v>
      </c>
      <c r="H25" s="6">
        <f>+H12/H9</f>
        <v>0.4521786455165791</v>
      </c>
      <c r="I25" s="14" t="s">
        <v>24</v>
      </c>
      <c r="J25" s="5">
        <f>+J12/J9</f>
        <v>0.60202071276623115</v>
      </c>
      <c r="K25" s="44" t="s">
        <v>24</v>
      </c>
      <c r="L25" s="6">
        <f>+L12/L9</f>
        <v>0.19947028109683618</v>
      </c>
      <c r="M25" s="14" t="s">
        <v>24</v>
      </c>
      <c r="N25" s="5">
        <f>+N12/N9</f>
        <v>0.21752246406698181</v>
      </c>
      <c r="O25" s="44" t="s">
        <v>24</v>
      </c>
      <c r="P25" s="6">
        <f>+P12/P9</f>
        <v>0.188245430170419</v>
      </c>
      <c r="Q25" s="14" t="s">
        <v>24</v>
      </c>
    </row>
    <row r="26" spans="1:17" x14ac:dyDescent="0.25">
      <c r="A26" s="18" t="s">
        <v>17</v>
      </c>
      <c r="B26" s="18" t="s">
        <v>22</v>
      </c>
      <c r="C26" s="18" t="s">
        <v>53</v>
      </c>
      <c r="D26" s="6">
        <f>D12/D7</f>
        <v>0.10553560813883706</v>
      </c>
      <c r="E26" s="14" t="s">
        <v>24</v>
      </c>
      <c r="F26" s="5">
        <f>F12/F7</f>
        <v>0.42552286748374968</v>
      </c>
      <c r="G26" s="44" t="s">
        <v>24</v>
      </c>
      <c r="H26" s="6">
        <f>H12/H7</f>
        <v>0.22798573652013604</v>
      </c>
      <c r="I26" s="14" t="s">
        <v>24</v>
      </c>
      <c r="J26" s="5">
        <f>J12/J7</f>
        <v>0.36907074829235997</v>
      </c>
      <c r="K26" s="44" t="s">
        <v>24</v>
      </c>
      <c r="L26" s="6">
        <f>L12/L7</f>
        <v>0.19789925505865402</v>
      </c>
      <c r="M26" s="14" t="s">
        <v>24</v>
      </c>
      <c r="N26" s="5">
        <f>N12/N7</f>
        <v>0.21380463666454658</v>
      </c>
      <c r="O26" s="44" t="s">
        <v>24</v>
      </c>
      <c r="P26" s="6">
        <f>P12/P7</f>
        <v>0.11040998576698985</v>
      </c>
      <c r="Q26" s="14" t="s">
        <v>24</v>
      </c>
    </row>
    <row r="27" spans="1:17" s="23" customFormat="1" ht="15" hidden="1" customHeight="1" x14ac:dyDescent="0.25">
      <c r="A27" s="24"/>
      <c r="B27" s="24"/>
      <c r="C27" s="24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s="2" customFormat="1" ht="60" hidden="1" customHeight="1" x14ac:dyDescent="0.25">
      <c r="A28" s="48" t="s">
        <v>19</v>
      </c>
      <c r="B28" s="48"/>
      <c r="C28" s="48"/>
      <c r="D28" s="29" t="str">
        <f t="shared" ref="D28:Q28" si="0">+D5</f>
        <v>(01) POWERSUN SAS, NIT 900098348-3</v>
      </c>
      <c r="E28" s="29">
        <f t="shared" si="0"/>
        <v>0</v>
      </c>
      <c r="F28" s="29" t="str">
        <f t="shared" si="0"/>
        <v>(02) GR POWER SOLUTIONS SAS, NIT 901436397-9</v>
      </c>
      <c r="G28" s="29">
        <f t="shared" si="0"/>
        <v>0</v>
      </c>
      <c r="H28" s="29" t="str">
        <f t="shared" si="0"/>
        <v>(03) PROYECTOS ESPECIALES INGENIERÍA SAS, NIT 830025306-8</v>
      </c>
      <c r="I28" s="29">
        <f t="shared" si="0"/>
        <v>0</v>
      </c>
      <c r="J28" s="29" t="str">
        <f t="shared" si="0"/>
        <v>(04) SMART &amp; GREEN ENERGY SAS, NIT 900854472-2</v>
      </c>
      <c r="K28" s="29">
        <f t="shared" si="0"/>
        <v>0</v>
      </c>
      <c r="L28" s="29" t="str">
        <f t="shared" si="0"/>
        <v>(05) TCB IMPRESOS SOLUCIONES Y SUMISTROS SAS, NIT 901061710-0</v>
      </c>
      <c r="M28" s="29">
        <f t="shared" si="0"/>
        <v>0</v>
      </c>
      <c r="N28" s="40" t="str">
        <f t="shared" ref="N28:O28" si="1">+N5</f>
        <v>(06) PROYECTOS SERVICIOS Y MANTENIMIENTO EN GENERAL SAS, NIT 901210128-3</v>
      </c>
      <c r="O28" s="40">
        <f t="shared" si="1"/>
        <v>0</v>
      </c>
      <c r="P28" s="29" t="str">
        <f t="shared" si="0"/>
        <v>(07) LA CASA DE LA UPS SAS, NIT 900096245-4</v>
      </c>
      <c r="Q28" s="29">
        <f t="shared" si="0"/>
        <v>0</v>
      </c>
    </row>
    <row r="29" spans="1:17" s="2" customFormat="1" ht="27" hidden="1" customHeight="1" x14ac:dyDescent="0.25">
      <c r="A29" s="48" t="s">
        <v>26</v>
      </c>
      <c r="B29" s="48"/>
      <c r="C29" s="48"/>
      <c r="D29" s="20">
        <v>176536500</v>
      </c>
      <c r="E29" s="20">
        <v>176536500</v>
      </c>
      <c r="F29" s="20">
        <v>176536500</v>
      </c>
      <c r="G29" s="20">
        <v>176536500</v>
      </c>
      <c r="H29" s="20">
        <v>176536500</v>
      </c>
      <c r="I29" s="20">
        <v>176536500</v>
      </c>
      <c r="J29" s="20">
        <v>176536500</v>
      </c>
      <c r="K29" s="20">
        <v>176536500</v>
      </c>
      <c r="L29" s="20">
        <v>176536500</v>
      </c>
      <c r="M29" s="20">
        <v>176536500</v>
      </c>
      <c r="N29" s="20">
        <v>176536500</v>
      </c>
      <c r="O29" s="20">
        <v>176536500</v>
      </c>
      <c r="P29" s="20">
        <v>176536500</v>
      </c>
      <c r="Q29" s="20">
        <v>176536500</v>
      </c>
    </row>
    <row r="30" spans="1:17" s="2" customFormat="1" ht="84" hidden="1" customHeight="1" x14ac:dyDescent="0.25">
      <c r="A30" s="48" t="s">
        <v>33</v>
      </c>
      <c r="B30" s="48"/>
      <c r="C30" s="48"/>
      <c r="D30" s="29" t="str">
        <f>+D23</f>
        <v>(01) POWERSUN SAS, NIT 900098348-3</v>
      </c>
      <c r="E30" s="30"/>
      <c r="F30" s="29" t="str">
        <f>+F23</f>
        <v>(02) GR POWER SOLUTIONS SAS, NIT 901436397-9</v>
      </c>
      <c r="G30" s="30"/>
      <c r="H30" s="29" t="str">
        <f>+H23</f>
        <v>(03) PROYECTOS ESPECIALES INGENIERÍA SAS, NIT 830025306-8</v>
      </c>
      <c r="I30" s="30"/>
      <c r="J30" s="29" t="str">
        <f>+J23</f>
        <v>(04) SMART &amp; GREEN ENERGY SAS, NIT 900854472-2</v>
      </c>
      <c r="K30" s="30"/>
      <c r="L30" s="29" t="str">
        <f>+L23</f>
        <v>(05) TCB IMPRESOS SOLUCIONES Y SUMISTROS SAS, NIT 901061710-0</v>
      </c>
      <c r="M30" s="30"/>
      <c r="N30" s="40" t="str">
        <f>+N23</f>
        <v>(06) PROYECTOS SERVICIOS Y MANTENIMIENTO EN GENERAL SAS, NIT 901210128-3</v>
      </c>
      <c r="O30" s="41"/>
      <c r="P30" s="29" t="str">
        <f>+P23</f>
        <v>(07) LA CASA DE LA UPS SAS, NIT 900096245-4</v>
      </c>
      <c r="Q30" s="30"/>
    </row>
    <row r="31" spans="1:17" s="11" customFormat="1" ht="42.75" hidden="1" customHeight="1" x14ac:dyDescent="0.25">
      <c r="A31" s="17" t="s">
        <v>29</v>
      </c>
      <c r="B31" s="17" t="s">
        <v>7</v>
      </c>
      <c r="C31" s="17" t="s">
        <v>13</v>
      </c>
      <c r="D31" s="9" t="s">
        <v>42</v>
      </c>
      <c r="E31" s="9" t="s">
        <v>42</v>
      </c>
      <c r="F31" s="9" t="s">
        <v>42</v>
      </c>
      <c r="G31" s="9" t="s">
        <v>42</v>
      </c>
      <c r="H31" s="9" t="s">
        <v>42</v>
      </c>
      <c r="I31" s="9" t="s">
        <v>42</v>
      </c>
      <c r="J31" s="9" t="s">
        <v>42</v>
      </c>
      <c r="K31" s="9" t="s">
        <v>42</v>
      </c>
      <c r="L31" s="9" t="s">
        <v>42</v>
      </c>
      <c r="M31" s="9" t="s">
        <v>42</v>
      </c>
      <c r="N31" s="9" t="s">
        <v>42</v>
      </c>
      <c r="O31" s="9" t="s">
        <v>42</v>
      </c>
      <c r="P31" s="9" t="s">
        <v>42</v>
      </c>
      <c r="Q31" s="9" t="s">
        <v>42</v>
      </c>
    </row>
    <row r="32" spans="1:17" ht="15" hidden="1" customHeight="1" x14ac:dyDescent="0.25">
      <c r="A32" s="18" t="s">
        <v>40</v>
      </c>
      <c r="B32" s="18" t="s">
        <v>34</v>
      </c>
      <c r="C32" s="18" t="s">
        <v>44</v>
      </c>
      <c r="D32" s="5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</row>
    <row r="33" spans="1:17" s="23" customFormat="1" ht="9" customHeight="1" x14ac:dyDescent="0.25">
      <c r="A33" s="24"/>
      <c r="B33" s="24"/>
      <c r="C33" s="24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s="2" customFormat="1" ht="84" hidden="1" customHeight="1" x14ac:dyDescent="0.25">
      <c r="A34" s="48" t="s">
        <v>37</v>
      </c>
      <c r="B34" s="48"/>
      <c r="C34" s="48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7" s="11" customFormat="1" ht="42.75" customHeight="1" x14ac:dyDescent="0.25">
      <c r="A35" s="57" t="s">
        <v>36</v>
      </c>
      <c r="B35" s="58"/>
      <c r="C35" s="33" t="s">
        <v>35</v>
      </c>
      <c r="D35" s="36" t="s">
        <v>38</v>
      </c>
      <c r="E35" s="37" t="s">
        <v>39</v>
      </c>
      <c r="F35" s="36" t="s">
        <v>38</v>
      </c>
      <c r="G35" s="37" t="s">
        <v>39</v>
      </c>
      <c r="H35" s="36" t="s">
        <v>38</v>
      </c>
      <c r="I35" s="37" t="s">
        <v>39</v>
      </c>
      <c r="J35" s="36" t="s">
        <v>38</v>
      </c>
      <c r="K35" s="37" t="s">
        <v>39</v>
      </c>
      <c r="L35" s="36" t="s">
        <v>38</v>
      </c>
      <c r="M35" s="37" t="s">
        <v>39</v>
      </c>
      <c r="N35" s="36" t="s">
        <v>38</v>
      </c>
      <c r="O35" s="37" t="s">
        <v>39</v>
      </c>
      <c r="P35" s="36" t="s">
        <v>38</v>
      </c>
      <c r="Q35" s="37" t="s">
        <v>39</v>
      </c>
    </row>
    <row r="36" spans="1:17" ht="62.25" customHeight="1" x14ac:dyDescent="0.25">
      <c r="A36" s="59" t="s">
        <v>71</v>
      </c>
      <c r="B36" s="60"/>
      <c r="C36" s="19">
        <v>315330153</v>
      </c>
      <c r="D36" s="38">
        <v>1947261624</v>
      </c>
      <c r="E36" s="38">
        <f>+D36-C36</f>
        <v>1631931471</v>
      </c>
      <c r="F36" s="38">
        <v>1947261624</v>
      </c>
      <c r="G36" s="38">
        <f>+F36-E36</f>
        <v>315330153</v>
      </c>
      <c r="H36" s="38">
        <v>1947261624</v>
      </c>
      <c r="I36" s="38">
        <f>+H36-G36</f>
        <v>1631931471</v>
      </c>
      <c r="J36" s="38">
        <v>1947261624</v>
      </c>
      <c r="K36" s="38">
        <f>+J36-I36</f>
        <v>315330153</v>
      </c>
      <c r="L36" s="38">
        <v>1947261624</v>
      </c>
      <c r="M36" s="38">
        <f>+L36-K36</f>
        <v>1631931471</v>
      </c>
      <c r="N36" s="38">
        <v>1947261624</v>
      </c>
      <c r="O36" s="38">
        <f>+N36-M36</f>
        <v>315330153</v>
      </c>
      <c r="P36" s="38">
        <v>1947261624</v>
      </c>
      <c r="Q36" s="38">
        <f>+P36-M36</f>
        <v>315330153</v>
      </c>
    </row>
    <row r="37" spans="1:17" s="16" customFormat="1" ht="27" hidden="1" customHeight="1" x14ac:dyDescent="0.25">
      <c r="A37" s="15"/>
      <c r="B37" s="26" t="s">
        <v>47</v>
      </c>
      <c r="C37" s="15"/>
      <c r="D37" s="34"/>
      <c r="E37" s="35">
        <f>+E36/C36</f>
        <v>5.1753105609281835</v>
      </c>
    </row>
    <row r="38" spans="1:17" s="2" customFormat="1" ht="27" customHeight="1" x14ac:dyDescent="0.25">
      <c r="A38" s="12"/>
      <c r="B38" s="12"/>
      <c r="C38" s="12"/>
      <c r="D38" s="13"/>
      <c r="E38" s="13"/>
    </row>
    <row r="39" spans="1:17" x14ac:dyDescent="0.25">
      <c r="B39" t="s">
        <v>45</v>
      </c>
    </row>
    <row r="40" spans="1:17" x14ac:dyDescent="0.25">
      <c r="A40" s="4" t="s">
        <v>27</v>
      </c>
      <c r="B40" t="s">
        <v>58</v>
      </c>
    </row>
    <row r="41" spans="1:17" x14ac:dyDescent="0.25">
      <c r="A41" s="4"/>
      <c r="B41" t="s">
        <v>57</v>
      </c>
    </row>
    <row r="42" spans="1:17" x14ac:dyDescent="0.25">
      <c r="A42" s="4" t="s">
        <v>28</v>
      </c>
      <c r="B42" t="s">
        <v>69</v>
      </c>
    </row>
    <row r="43" spans="1:17" x14ac:dyDescent="0.25">
      <c r="A43" s="4"/>
      <c r="B43" t="s">
        <v>70</v>
      </c>
    </row>
    <row r="44" spans="1:17" x14ac:dyDescent="0.25">
      <c r="A44" s="4"/>
    </row>
    <row r="45" spans="1:17" x14ac:dyDescent="0.25">
      <c r="B45" t="s">
        <v>54</v>
      </c>
    </row>
    <row r="49" spans="2:2" x14ac:dyDescent="0.25">
      <c r="B49" t="s">
        <v>55</v>
      </c>
    </row>
    <row r="50" spans="2:2" x14ac:dyDescent="0.25">
      <c r="B50" t="s">
        <v>56</v>
      </c>
    </row>
    <row r="51" spans="2:2" x14ac:dyDescent="0.25">
      <c r="B51" s="2"/>
    </row>
  </sheetData>
  <mergeCells count="103">
    <mergeCell ref="N23:O23"/>
    <mergeCell ref="N34:O34"/>
    <mergeCell ref="B2:Q2"/>
    <mergeCell ref="A3:Q3"/>
    <mergeCell ref="N10:O10"/>
    <mergeCell ref="N11:O11"/>
    <mergeCell ref="N12:O12"/>
    <mergeCell ref="N13:O13"/>
    <mergeCell ref="N15:O15"/>
    <mergeCell ref="N5:O5"/>
    <mergeCell ref="N6:O6"/>
    <mergeCell ref="N7:O7"/>
    <mergeCell ref="N8:O8"/>
    <mergeCell ref="N9:O9"/>
    <mergeCell ref="P23:Q23"/>
    <mergeCell ref="P34:Q34"/>
    <mergeCell ref="P10:Q10"/>
    <mergeCell ref="P11:Q11"/>
    <mergeCell ref="P12:Q12"/>
    <mergeCell ref="P13:Q13"/>
    <mergeCell ref="P15:Q15"/>
    <mergeCell ref="P5:Q5"/>
    <mergeCell ref="P6:Q6"/>
    <mergeCell ref="P7:Q7"/>
    <mergeCell ref="P8:Q8"/>
    <mergeCell ref="P9:Q9"/>
    <mergeCell ref="J23:K23"/>
    <mergeCell ref="J34:K3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5:M15"/>
    <mergeCell ref="L23:M23"/>
    <mergeCell ref="L34:M34"/>
    <mergeCell ref="J10:K10"/>
    <mergeCell ref="J11:K11"/>
    <mergeCell ref="J12:K12"/>
    <mergeCell ref="J13:K13"/>
    <mergeCell ref="J15:K15"/>
    <mergeCell ref="J5:K5"/>
    <mergeCell ref="J6:K6"/>
    <mergeCell ref="J7:K7"/>
    <mergeCell ref="J8:K8"/>
    <mergeCell ref="J9:K9"/>
    <mergeCell ref="F23:G23"/>
    <mergeCell ref="F34:G3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5:I15"/>
    <mergeCell ref="H23:I23"/>
    <mergeCell ref="H34:I34"/>
    <mergeCell ref="F10:G10"/>
    <mergeCell ref="F11:G11"/>
    <mergeCell ref="F12:G12"/>
    <mergeCell ref="F13:G13"/>
    <mergeCell ref="F15:G15"/>
    <mergeCell ref="F5:G5"/>
    <mergeCell ref="F6:G6"/>
    <mergeCell ref="F7:G7"/>
    <mergeCell ref="F8:G8"/>
    <mergeCell ref="F9:G9"/>
    <mergeCell ref="A29:C29"/>
    <mergeCell ref="A28:C28"/>
    <mergeCell ref="A23:C23"/>
    <mergeCell ref="A35:B35"/>
    <mergeCell ref="A36:B36"/>
    <mergeCell ref="A34:C34"/>
    <mergeCell ref="A30:C30"/>
    <mergeCell ref="D34:E34"/>
    <mergeCell ref="A6:C6"/>
    <mergeCell ref="A5:C5"/>
    <mergeCell ref="D5:E5"/>
    <mergeCell ref="D6:E6"/>
    <mergeCell ref="D12:E12"/>
    <mergeCell ref="D13:E13"/>
    <mergeCell ref="D15:E15"/>
    <mergeCell ref="D23:E23"/>
    <mergeCell ref="A7:C7"/>
    <mergeCell ref="A8:C8"/>
    <mergeCell ref="A9:C9"/>
    <mergeCell ref="A10:C10"/>
    <mergeCell ref="A12:C12"/>
    <mergeCell ref="A13:C13"/>
    <mergeCell ref="A11:C11"/>
    <mergeCell ref="A15:C15"/>
    <mergeCell ref="D7:E7"/>
    <mergeCell ref="D8:E8"/>
    <mergeCell ref="D9:E9"/>
    <mergeCell ref="D10:E10"/>
    <mergeCell ref="D11:E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Propuestas Nos. 01 al 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 Alexander Montenegro</cp:lastModifiedBy>
  <dcterms:created xsi:type="dcterms:W3CDTF">2020-06-10T19:53:45Z</dcterms:created>
  <dcterms:modified xsi:type="dcterms:W3CDTF">2023-10-31T21:36:01Z</dcterms:modified>
</cp:coreProperties>
</file>