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andra Segura\Downloads\"/>
    </mc:Choice>
  </mc:AlternateContent>
  <xr:revisionPtr revIDLastSave="0" documentId="13_ncr:1_{6A4F9DF4-54C8-4CEC-9C7D-1F8C9D91E7C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1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3" l="1"/>
  <c r="B18" i="3" s="1"/>
  <c r="B19" i="3" s="1"/>
  <c r="C3" i="3"/>
  <c r="C5" i="3" s="1"/>
  <c r="B2" i="3" l="1"/>
  <c r="B4" i="3" s="1"/>
  <c r="B5" i="3" s="1"/>
  <c r="E15" i="1"/>
  <c r="E14" i="1"/>
  <c r="E18" i="1" s="1"/>
  <c r="F7" i="1" l="1"/>
  <c r="F6" i="1"/>
  <c r="F5" i="1"/>
  <c r="F4" i="1"/>
  <c r="F3" i="1"/>
  <c r="F10" i="1" l="1"/>
  <c r="E19" i="1" l="1"/>
  <c r="E21" i="1" s="1"/>
</calcChain>
</file>

<file path=xl/sharedStrings.xml><?xml version="1.0" encoding="utf-8"?>
<sst xmlns="http://schemas.openxmlformats.org/spreadsheetml/2006/main" count="53" uniqueCount="48">
  <si>
    <t xml:space="preserve">valoración odontologica </t>
  </si>
  <si>
    <t xml:space="preserve">PERSONAS </t>
  </si>
  <si>
    <t>PERSONAS</t>
  </si>
  <si>
    <t xml:space="preserve">Educación en salud oral y control de riesgo </t>
  </si>
  <si>
    <t xml:space="preserve">UNIDAD </t>
  </si>
  <si>
    <t xml:space="preserve">Detartraje mas profilaxi con matrial incluido incluye material y herramientas de trabajo </t>
  </si>
  <si>
    <t xml:space="preserve">Meriendad </t>
  </si>
  <si>
    <t xml:space="preserve">ADULTOS SONRRIENTES </t>
  </si>
  <si>
    <t xml:space="preserve">Publicidad </t>
  </si>
  <si>
    <t xml:space="preserve">global </t>
  </si>
  <si>
    <t>2.2</t>
  </si>
  <si>
    <t xml:space="preserve">Atención peluqueria- Atención Manicure y pedicure - Sitio de realizaciòn de actividades, publicidad de invitaciòn a participar. </t>
  </si>
  <si>
    <t xml:space="preserve">1. </t>
  </si>
  <si>
    <t>1.1</t>
  </si>
  <si>
    <t>1.2</t>
  </si>
  <si>
    <t>1.3</t>
  </si>
  <si>
    <t>1.4</t>
  </si>
  <si>
    <t>1.5</t>
  </si>
  <si>
    <t>1.6</t>
  </si>
  <si>
    <t xml:space="preserve">JORNADA DE BELLEZA </t>
  </si>
  <si>
    <t>2.1</t>
  </si>
  <si>
    <t xml:space="preserve">2.3. </t>
  </si>
  <si>
    <t>global</t>
  </si>
  <si>
    <t xml:space="preserve">SUBTOTAL  1 </t>
  </si>
  <si>
    <t>SUBTOTAL 2</t>
  </si>
  <si>
    <t xml:space="preserve">IMPUESTOS </t>
  </si>
  <si>
    <t xml:space="preserve">TOTAL </t>
  </si>
  <si>
    <t xml:space="preserve">kits odontologicos  CEPILLO, CREMA DENTAL, ENJUAGUE BUCAL, CEDA DENTAL </t>
  </si>
  <si>
    <t xml:space="preserve">1.7 </t>
  </si>
  <si>
    <t xml:space="preserve">Apoyo logistico </t>
  </si>
  <si>
    <t xml:space="preserve">2.4 </t>
  </si>
  <si>
    <t>Global</t>
  </si>
  <si>
    <t>Descripción</t>
  </si>
  <si>
    <t>Valor</t>
  </si>
  <si>
    <t>Porcentaje</t>
  </si>
  <si>
    <t>Valor del contrato</t>
  </si>
  <si>
    <t>Aporte de la entidad</t>
  </si>
  <si>
    <t>Aporte de la fundación</t>
  </si>
  <si>
    <t>Comprobación</t>
  </si>
  <si>
    <t>APORTE FUNDACION ADICIONAL</t>
  </si>
  <si>
    <t>APORTE ENTIDAD</t>
  </si>
  <si>
    <t>TOTAL ADICION</t>
  </si>
  <si>
    <t>VALOR TOTAL DE TODO EL CONVENIO CON LA ADICION</t>
  </si>
  <si>
    <t xml:space="preserve">APORTE ADICIONAL DE LA FUNDACIÓN </t>
  </si>
  <si>
    <t xml:space="preserve">APORTE ADICIONAL DEL MUNICIPIO </t>
  </si>
  <si>
    <t>PRESUPUESTO T0TAL CON ADICION</t>
  </si>
  <si>
    <t>DESGLOSE ADICION</t>
  </si>
  <si>
    <t xml:space="preserve">refrigerio ( complemeto alimentario que incluya carbohidrato - no arinas procesadas ni refinadas, porteina, bebida refrijerante natural ( no cajitas no altos en azucar ) , frutas , bebida caliente  ( refrijerio de los adultos mayores y del personal logistico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</si>
</sst>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#,##0;[Red]\-&quot;$&quot;#,##0"/>
    <numFmt numFmtId="165" formatCode="_-&quot;$&quot;* #,##0_-;\-&quot;$&quot;* #,##0_-;_-&quot;$&quot;* &quot;-&quot;_-;_-@_-"/>
    <numFmt numFmtId="166" formatCode="_(&quot;$&quot;* #,##0.00_);_(&quot;$&quot;* \(#,##0.00\);_(&quot;$&quot;* &quot;-&quot;??_);_(@_)"/>
    <numFmt numFmtId="167" formatCode="&quot;$&quot;\ #,##0.00"/>
    <numFmt numFmtId="168" formatCode="_-&quot;$&quot;* #,##0.00_-;\-&quot;$&quot;* #,##0.00_-;_-&quot;$&quot;* &quot;-&quot;_-;_-@_-"/>
  </numFmts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top" wrapText="1"/>
    </xf>
    <xf numFmtId="165" fontId="4" fillId="2" borderId="1" xfId="1" applyFont="1" applyFill="1" applyBorder="1" applyAlignment="1">
      <alignment horizontal="center" vertical="top" wrapText="1"/>
    </xf>
    <xf numFmtId="6" fontId="5" fillId="2" borderId="1" xfId="0" applyNumberFormat="1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165" fontId="5" fillId="2" borderId="1" xfId="1" applyFont="1" applyFill="1" applyBorder="1" applyAlignment="1">
      <alignment vertical="top" wrapText="1"/>
    </xf>
    <xf numFmtId="0" fontId="5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Border="1" applyAlignment="1">
      <alignment wrapText="1"/>
    </xf>
    <xf numFmtId="0" fontId="0" fillId="0" borderId="1" xfId="0" applyBorder="1"/>
    <xf numFmtId="165" fontId="0" fillId="0" borderId="1" xfId="1" applyFont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6" fontId="5" fillId="4" borderId="1" xfId="0" applyNumberFormat="1" applyFont="1" applyFill="1" applyBorder="1" applyAlignment="1">
      <alignment vertical="center"/>
    </xf>
    <xf numFmtId="0" fontId="3" fillId="4" borderId="1" xfId="0" applyFont="1" applyFill="1" applyBorder="1"/>
    <xf numFmtId="165" fontId="3" fillId="0" borderId="1" xfId="0" applyNumberFormat="1" applyFont="1" applyBorder="1"/>
    <xf numFmtId="0" fontId="4" fillId="3" borderId="1" xfId="0" applyFont="1" applyFill="1" applyBorder="1" applyAlignment="1">
      <alignment horizontal="left" vertical="center" wrapText="1"/>
    </xf>
    <xf numFmtId="165" fontId="3" fillId="4" borderId="1" xfId="0" applyNumberFormat="1" applyFont="1" applyFill="1" applyBorder="1"/>
    <xf numFmtId="164" fontId="3" fillId="0" borderId="1" xfId="0" applyNumberFormat="1" applyFont="1" applyBorder="1"/>
    <xf numFmtId="165" fontId="0" fillId="0" borderId="0" xfId="0" applyNumberFormat="1"/>
    <xf numFmtId="165" fontId="3" fillId="6" borderId="1" xfId="0" applyNumberFormat="1" applyFont="1" applyFill="1" applyBorder="1"/>
    <xf numFmtId="0" fontId="6" fillId="7" borderId="0" xfId="3" applyFont="1" applyFill="1" applyAlignment="1">
      <alignment horizontal="center" vertical="center"/>
    </xf>
    <xf numFmtId="166" fontId="6" fillId="7" borderId="0" xfId="4" applyFont="1" applyFill="1" applyAlignment="1">
      <alignment horizontal="center" vertical="center"/>
    </xf>
    <xf numFmtId="9" fontId="6" fillId="7" borderId="0" xfId="5" applyFont="1" applyFill="1" applyAlignment="1">
      <alignment horizontal="center" vertical="center"/>
    </xf>
    <xf numFmtId="0" fontId="6" fillId="0" borderId="0" xfId="3" applyFont="1"/>
    <xf numFmtId="0" fontId="6" fillId="8" borderId="0" xfId="3" applyFont="1" applyFill="1"/>
    <xf numFmtId="166" fontId="7" fillId="0" borderId="0" xfId="4" applyFont="1"/>
    <xf numFmtId="9" fontId="7" fillId="0" borderId="0" xfId="5" applyFont="1"/>
    <xf numFmtId="0" fontId="1" fillId="0" borderId="0" xfId="3"/>
    <xf numFmtId="3" fontId="1" fillId="0" borderId="0" xfId="3" applyNumberFormat="1"/>
    <xf numFmtId="0" fontId="6" fillId="9" borderId="0" xfId="3" applyFont="1" applyFill="1"/>
    <xf numFmtId="166" fontId="8" fillId="9" borderId="0" xfId="4" applyFont="1" applyFill="1"/>
    <xf numFmtId="9" fontId="8" fillId="9" borderId="0" xfId="5" applyFont="1" applyFill="1"/>
    <xf numFmtId="9" fontId="0" fillId="0" borderId="0" xfId="5" applyFont="1"/>
    <xf numFmtId="166" fontId="0" fillId="0" borderId="0" xfId="4" applyFont="1"/>
    <xf numFmtId="166" fontId="0" fillId="6" borderId="0" xfId="4" applyFont="1" applyFill="1"/>
    <xf numFmtId="167" fontId="3" fillId="0" borderId="1" xfId="2" applyNumberFormat="1" applyFont="1" applyBorder="1"/>
    <xf numFmtId="44" fontId="0" fillId="0" borderId="0" xfId="0" applyNumberFormat="1"/>
    <xf numFmtId="168" fontId="0" fillId="0" borderId="0" xfId="0" applyNumberFormat="1"/>
    <xf numFmtId="168" fontId="3" fillId="0" borderId="1" xfId="0" applyNumberFormat="1" applyFont="1" applyBorder="1"/>
    <xf numFmtId="168" fontId="3" fillId="6" borderId="1" xfId="0" applyNumberFormat="1" applyFont="1" applyFill="1" applyBorder="1"/>
    <xf numFmtId="167" fontId="3" fillId="0" borderId="0" xfId="0" applyNumberFormat="1" applyFont="1"/>
    <xf numFmtId="3" fontId="0" fillId="0" borderId="0" xfId="0" applyNumberFormat="1"/>
    <xf numFmtId="166" fontId="3" fillId="0" borderId="0" xfId="4" applyFont="1"/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5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6" fontId="8" fillId="0" borderId="0" xfId="4" applyFont="1" applyFill="1"/>
  </cellXfs>
  <cellStyles count="6">
    <cellStyle name="Moneda" xfId="2" builtinId="4"/>
    <cellStyle name="Moneda [0]" xfId="1" builtinId="7"/>
    <cellStyle name="Moneda 2" xfId="4" xr:uid="{00000000-0005-0000-0000-000002000000}"/>
    <cellStyle name="Normal" xfId="0" builtinId="0"/>
    <cellStyle name="Normal 2" xfId="3" xr:uid="{00000000-0005-0000-0000-000004000000}"/>
    <cellStyle name="Porcentaj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"/>
  <sheetViews>
    <sheetView tabSelected="1" topLeftCell="A13" zoomScale="80" zoomScaleNormal="80" workbookViewId="0">
      <selection activeCell="F21" sqref="F21"/>
    </sheetView>
  </sheetViews>
  <sheetFormatPr baseColWidth="10" defaultRowHeight="15.75" x14ac:dyDescent="0.25"/>
  <cols>
    <col min="1" max="1" width="15" customWidth="1"/>
    <col min="2" max="2" width="33.875" style="1" customWidth="1"/>
    <col min="3" max="3" width="26.625" customWidth="1"/>
    <col min="4" max="4" width="20.375" customWidth="1"/>
    <col min="5" max="5" width="20.125" customWidth="1"/>
    <col min="6" max="6" width="17" customWidth="1"/>
    <col min="7" max="8" width="15.125" bestFit="1" customWidth="1"/>
    <col min="9" max="9" width="14.625" bestFit="1" customWidth="1"/>
    <col min="10" max="10" width="18.5" customWidth="1"/>
  </cols>
  <sheetData>
    <row r="1" spans="1:8" x14ac:dyDescent="0.25">
      <c r="A1" s="48" t="s">
        <v>45</v>
      </c>
      <c r="B1" s="48"/>
      <c r="C1" s="48"/>
      <c r="D1" s="48"/>
      <c r="E1" s="48"/>
      <c r="F1" s="48"/>
    </row>
    <row r="2" spans="1:8" ht="15.95" customHeight="1" x14ac:dyDescent="0.25">
      <c r="A2" s="9" t="s">
        <v>12</v>
      </c>
      <c r="B2" s="49" t="s">
        <v>7</v>
      </c>
      <c r="C2" s="49"/>
      <c r="D2" s="49"/>
      <c r="E2" s="49"/>
      <c r="F2" s="49"/>
    </row>
    <row r="3" spans="1:8" ht="54" customHeight="1" x14ac:dyDescent="0.25">
      <c r="A3" s="9" t="s">
        <v>13</v>
      </c>
      <c r="B3" s="10" t="s">
        <v>5</v>
      </c>
      <c r="C3" s="10" t="s">
        <v>1</v>
      </c>
      <c r="D3" s="11">
        <v>318</v>
      </c>
      <c r="E3" s="12">
        <v>428000</v>
      </c>
      <c r="F3" s="17">
        <f>E3*D3</f>
        <v>136104000</v>
      </c>
    </row>
    <row r="4" spans="1:8" x14ac:dyDescent="0.25">
      <c r="A4" s="9" t="s">
        <v>14</v>
      </c>
      <c r="B4" s="10" t="s">
        <v>0</v>
      </c>
      <c r="C4" s="11" t="s">
        <v>2</v>
      </c>
      <c r="D4" s="11">
        <v>318</v>
      </c>
      <c r="E4" s="12">
        <v>50000</v>
      </c>
      <c r="F4" s="17">
        <f>E4*D4</f>
        <v>15900000</v>
      </c>
    </row>
    <row r="5" spans="1:8" ht="31.5" x14ac:dyDescent="0.25">
      <c r="A5" s="9" t="s">
        <v>15</v>
      </c>
      <c r="B5" s="10" t="s">
        <v>3</v>
      </c>
      <c r="C5" s="11" t="s">
        <v>1</v>
      </c>
      <c r="D5" s="11">
        <v>318</v>
      </c>
      <c r="E5" s="12">
        <v>30000</v>
      </c>
      <c r="F5" s="17">
        <f>D5*E5</f>
        <v>9540000</v>
      </c>
    </row>
    <row r="6" spans="1:8" ht="47.25" x14ac:dyDescent="0.25">
      <c r="A6" s="9" t="s">
        <v>16</v>
      </c>
      <c r="B6" s="10" t="s">
        <v>27</v>
      </c>
      <c r="C6" s="11" t="s">
        <v>4</v>
      </c>
      <c r="D6" s="11">
        <v>318</v>
      </c>
      <c r="E6" s="12">
        <v>14000</v>
      </c>
      <c r="F6" s="17">
        <f>E6*D6</f>
        <v>4452000</v>
      </c>
    </row>
    <row r="7" spans="1:8" x14ac:dyDescent="0.25">
      <c r="A7" s="9" t="s">
        <v>17</v>
      </c>
      <c r="B7" s="10" t="s">
        <v>6</v>
      </c>
      <c r="C7" s="11" t="s">
        <v>4</v>
      </c>
      <c r="D7" s="11">
        <v>318</v>
      </c>
      <c r="E7" s="12">
        <v>5000</v>
      </c>
      <c r="F7" s="17">
        <f>E7*D7</f>
        <v>1590000</v>
      </c>
    </row>
    <row r="8" spans="1:8" x14ac:dyDescent="0.25">
      <c r="A8" s="9" t="s">
        <v>18</v>
      </c>
      <c r="B8" s="10" t="s">
        <v>8</v>
      </c>
      <c r="C8" s="11" t="s">
        <v>9</v>
      </c>
      <c r="D8" s="11"/>
      <c r="E8" s="12"/>
      <c r="F8" s="17">
        <v>1600000</v>
      </c>
    </row>
    <row r="9" spans="1:8" x14ac:dyDescent="0.25">
      <c r="A9" s="9" t="s">
        <v>28</v>
      </c>
      <c r="B9" s="10" t="s">
        <v>29</v>
      </c>
      <c r="C9" s="11" t="s">
        <v>9</v>
      </c>
      <c r="D9" s="11"/>
      <c r="E9" s="12"/>
      <c r="F9" s="41">
        <v>1052202.56</v>
      </c>
      <c r="G9" s="21"/>
    </row>
    <row r="10" spans="1:8" x14ac:dyDescent="0.25">
      <c r="A10" s="16" t="s">
        <v>23</v>
      </c>
      <c r="B10" s="14"/>
      <c r="C10" s="13"/>
      <c r="D10" s="13"/>
      <c r="E10" s="13"/>
      <c r="F10" s="19">
        <f>SUM(F3:F9)</f>
        <v>170238202.56</v>
      </c>
    </row>
    <row r="13" spans="1:8" ht="15.95" customHeight="1" x14ac:dyDescent="0.25">
      <c r="A13" s="18">
        <v>2</v>
      </c>
      <c r="B13" s="50" t="s">
        <v>19</v>
      </c>
      <c r="C13" s="51"/>
      <c r="D13" s="51"/>
      <c r="E13" s="52"/>
    </row>
    <row r="14" spans="1:8" ht="57" x14ac:dyDescent="0.25">
      <c r="A14" s="8" t="s">
        <v>20</v>
      </c>
      <c r="B14" s="2" t="s">
        <v>11</v>
      </c>
      <c r="C14" s="2">
        <v>110</v>
      </c>
      <c r="D14" s="3">
        <v>180000</v>
      </c>
      <c r="E14" s="4">
        <f>D14*C14</f>
        <v>19800000</v>
      </c>
    </row>
    <row r="15" spans="1:8" ht="99.75" x14ac:dyDescent="0.25">
      <c r="A15" s="8" t="s">
        <v>10</v>
      </c>
      <c r="B15" s="5" t="s">
        <v>47</v>
      </c>
      <c r="C15" s="2">
        <v>110</v>
      </c>
      <c r="D15" s="3">
        <v>4000</v>
      </c>
      <c r="E15" s="6">
        <f>C15*D15</f>
        <v>440000</v>
      </c>
      <c r="G15" s="39"/>
      <c r="H15" s="39"/>
    </row>
    <row r="16" spans="1:8" x14ac:dyDescent="0.25">
      <c r="A16" s="8" t="s">
        <v>21</v>
      </c>
      <c r="B16" s="5" t="s">
        <v>8</v>
      </c>
      <c r="C16" s="2" t="s">
        <v>22</v>
      </c>
      <c r="D16" s="3"/>
      <c r="E16" s="6">
        <v>1199000</v>
      </c>
    </row>
    <row r="17" spans="1:9" x14ac:dyDescent="0.25">
      <c r="A17" s="8" t="s">
        <v>30</v>
      </c>
      <c r="B17" s="5" t="s">
        <v>29</v>
      </c>
      <c r="C17" s="2" t="s">
        <v>31</v>
      </c>
      <c r="D17" s="3"/>
      <c r="E17" s="43">
        <v>942600</v>
      </c>
      <c r="G17" s="21"/>
    </row>
    <row r="18" spans="1:9" x14ac:dyDescent="0.25">
      <c r="A18" s="7" t="s">
        <v>24</v>
      </c>
      <c r="B18" s="7"/>
      <c r="C18" s="7"/>
      <c r="D18" s="7"/>
      <c r="E18" s="15">
        <f>SUM(E14:E17)</f>
        <v>22381600</v>
      </c>
      <c r="G18" s="21"/>
      <c r="H18" s="39"/>
    </row>
    <row r="19" spans="1:9" x14ac:dyDescent="0.25">
      <c r="A19" s="53" t="s">
        <v>25</v>
      </c>
      <c r="B19" s="53"/>
      <c r="C19" s="53"/>
      <c r="D19" s="53"/>
      <c r="E19" s="17">
        <f>(F10+E18)*0.17</f>
        <v>32745366.435200002</v>
      </c>
    </row>
    <row r="20" spans="1:9" x14ac:dyDescent="0.25">
      <c r="A20" s="50"/>
      <c r="B20" s="51"/>
      <c r="C20" s="51"/>
      <c r="D20" s="52"/>
      <c r="E20" s="20"/>
    </row>
    <row r="21" spans="1:9" x14ac:dyDescent="0.25">
      <c r="A21" s="53" t="s">
        <v>26</v>
      </c>
      <c r="B21" s="53"/>
      <c r="C21" s="53"/>
      <c r="D21" s="53"/>
      <c r="E21" s="42">
        <f>F10+E18+E19+E20</f>
        <v>225365168.99520001</v>
      </c>
      <c r="F21" s="54"/>
      <c r="G21" s="40"/>
      <c r="I21" s="39"/>
    </row>
    <row r="22" spans="1:9" x14ac:dyDescent="0.25">
      <c r="A22" s="47" t="s">
        <v>43</v>
      </c>
      <c r="B22" s="47"/>
      <c r="C22" s="47"/>
      <c r="D22" s="47"/>
      <c r="E22" s="38">
        <v>5619854.54</v>
      </c>
      <c r="G22" s="21"/>
    </row>
    <row r="23" spans="1:9" x14ac:dyDescent="0.25">
      <c r="A23" s="47" t="s">
        <v>44</v>
      </c>
      <c r="B23" s="47"/>
      <c r="C23" s="47"/>
      <c r="D23" s="47"/>
      <c r="E23" s="22">
        <v>67500000</v>
      </c>
      <c r="G23" s="21"/>
    </row>
    <row r="24" spans="1:9" x14ac:dyDescent="0.25">
      <c r="E24" s="44"/>
      <c r="H24" s="39"/>
    </row>
    <row r="25" spans="1:9" x14ac:dyDescent="0.25">
      <c r="B25" s="46"/>
      <c r="C25" s="46"/>
      <c r="F25" s="44"/>
    </row>
    <row r="26" spans="1:9" x14ac:dyDescent="0.25">
      <c r="B26" s="46"/>
      <c r="C26" s="46"/>
      <c r="F26" s="44"/>
    </row>
  </sheetData>
  <mergeCells count="9">
    <mergeCell ref="B25:C26"/>
    <mergeCell ref="A22:D22"/>
    <mergeCell ref="A23:D23"/>
    <mergeCell ref="A1:F1"/>
    <mergeCell ref="B2:F2"/>
    <mergeCell ref="B13:E13"/>
    <mergeCell ref="A19:D19"/>
    <mergeCell ref="A21:D21"/>
    <mergeCell ref="A20:D20"/>
  </mergeCells>
  <pageMargins left="0.7" right="0.7" top="0.75" bottom="0.75" header="0.3" footer="0.3"/>
  <pageSetup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topLeftCell="A7" workbookViewId="0">
      <selection activeCell="F8" sqref="F8"/>
    </sheetView>
  </sheetViews>
  <sheetFormatPr baseColWidth="10" defaultColWidth="11" defaultRowHeight="15.75" x14ac:dyDescent="0.25"/>
  <cols>
    <col min="1" max="1" width="18.75" style="30" bestFit="1" customWidth="1"/>
    <col min="2" max="2" width="18.375" style="36" customWidth="1"/>
    <col min="3" max="3" width="11" style="35"/>
    <col min="4" max="16384" width="11" style="30"/>
  </cols>
  <sheetData>
    <row r="1" spans="1:5" s="26" customFormat="1" ht="15" x14ac:dyDescent="0.25">
      <c r="A1" s="23" t="s">
        <v>32</v>
      </c>
      <c r="B1" s="24" t="s">
        <v>33</v>
      </c>
      <c r="C1" s="25" t="s">
        <v>34</v>
      </c>
    </row>
    <row r="2" spans="1:5" ht="15" x14ac:dyDescent="0.25">
      <c r="A2" s="27" t="s">
        <v>35</v>
      </c>
      <c r="B2" s="28">
        <f>+B3*C2/C3</f>
        <v>152244764.47171065</v>
      </c>
      <c r="C2" s="29">
        <v>1</v>
      </c>
      <c r="E2" s="31"/>
    </row>
    <row r="3" spans="1:5" ht="15" x14ac:dyDescent="0.25">
      <c r="A3" s="27" t="s">
        <v>36</v>
      </c>
      <c r="B3" s="28">
        <v>135000000</v>
      </c>
      <c r="C3" s="29">
        <f>+C2-C4</f>
        <v>0.88673000000000002</v>
      </c>
      <c r="E3" s="31"/>
    </row>
    <row r="4" spans="1:5" ht="15" x14ac:dyDescent="0.25">
      <c r="A4" s="27" t="s">
        <v>37</v>
      </c>
      <c r="B4" s="28">
        <f>+B2*C4</f>
        <v>17244764.471710663</v>
      </c>
      <c r="C4" s="29">
        <v>0.11327</v>
      </c>
      <c r="E4" s="31"/>
    </row>
    <row r="5" spans="1:5" ht="15" x14ac:dyDescent="0.25">
      <c r="A5" s="32" t="s">
        <v>38</v>
      </c>
      <c r="B5" s="33">
        <f>SUM(B3:B4)</f>
        <v>152244764.47171065</v>
      </c>
      <c r="C5" s="34">
        <f>SUM(C3:C4)</f>
        <v>1</v>
      </c>
    </row>
    <row r="7" spans="1:5" x14ac:dyDescent="0.25">
      <c r="B7" s="45" t="s">
        <v>46</v>
      </c>
    </row>
    <row r="9" spans="1:5" x14ac:dyDescent="0.25">
      <c r="B9" s="36">
        <v>17245314</v>
      </c>
    </row>
    <row r="11" spans="1:5" x14ac:dyDescent="0.25">
      <c r="B11" s="36">
        <v>5619854.54</v>
      </c>
      <c r="C11" s="35" t="s">
        <v>39</v>
      </c>
    </row>
    <row r="13" spans="1:5" x14ac:dyDescent="0.25">
      <c r="B13" s="37">
        <v>67500000</v>
      </c>
      <c r="C13" s="35" t="s">
        <v>40</v>
      </c>
    </row>
    <row r="15" spans="1:5" x14ac:dyDescent="0.25">
      <c r="B15" s="37">
        <f>B11+B13</f>
        <v>73119854.540000007</v>
      </c>
      <c r="C15" s="35" t="s">
        <v>41</v>
      </c>
    </row>
    <row r="17" spans="2:3" x14ac:dyDescent="0.25">
      <c r="B17" s="36">
        <v>152245314</v>
      </c>
    </row>
    <row r="18" spans="2:3" x14ac:dyDescent="0.25">
      <c r="B18" s="37">
        <f>+B15</f>
        <v>73119854.540000007</v>
      </c>
    </row>
    <row r="19" spans="2:3" x14ac:dyDescent="0.25">
      <c r="B19" s="37">
        <f>B17+B18</f>
        <v>225365168.54000002</v>
      </c>
      <c r="C19" s="35" t="s">
        <v>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YULEYSI SEGURA</cp:lastModifiedBy>
  <cp:lastPrinted>2023-11-08T22:13:30Z</cp:lastPrinted>
  <dcterms:created xsi:type="dcterms:W3CDTF">2023-06-16T16:31:57Z</dcterms:created>
  <dcterms:modified xsi:type="dcterms:W3CDTF">2023-11-15T03:25:17Z</dcterms:modified>
</cp:coreProperties>
</file>