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IO ORJUELA\Documents\1. SIC\SIC 2023\11. NOVIEMBRE\PROCESOS\SIC 053 2023 RENOVACIÓN LICENCIAMIENTO PLATAFORMAS TECNOLÓGICAS\"/>
    </mc:Choice>
  </mc:AlternateContent>
  <xr:revisionPtr revIDLastSave="0" documentId="13_ncr:1_{F3EFC067-E039-4115-9622-B1D1E8E11542}" xr6:coauthVersionLast="47" xr6:coauthVersionMax="47" xr10:uidLastSave="{00000000-0000-0000-0000-000000000000}"/>
  <bookViews>
    <workbookView xWindow="-120" yWindow="-120" windowWidth="20730" windowHeight="11040" xr2:uid="{503B5041-A085-4732-BC55-2464158BB5D6}"/>
  </bookViews>
  <sheets>
    <sheet name="Grupo No. 2(HITACHI)" sheetId="1" r:id="rId1"/>
  </sheets>
  <definedNames>
    <definedName name="matri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H8" i="1"/>
  <c r="H7" i="1"/>
  <c r="H10" i="1" l="1"/>
  <c r="I12" i="1" s="1"/>
  <c r="I16" i="1" l="1"/>
  <c r="I14" i="1" s="1"/>
  <c r="I7" i="1" s="1"/>
  <c r="J8" i="1" l="1"/>
  <c r="K8" i="1" s="1"/>
  <c r="J7" i="1"/>
  <c r="K7" i="1" s="1"/>
  <c r="J9" i="1"/>
  <c r="K9" i="1" s="1"/>
  <c r="K10" i="1" l="1"/>
  <c r="L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ORJUELA</author>
  </authors>
  <commentList>
    <comment ref="I14" authorId="0" shapeId="0" xr:uid="{97EDC957-19AA-4EA6-B8CF-2E4132AC8BA7}">
      <text>
        <r>
          <rPr>
            <b/>
            <sz val="9"/>
            <color indexed="81"/>
            <rFont val="Tahoma"/>
            <family val="2"/>
          </rPr>
          <t xml:space="preserve">Ingrese el valor de su oferta en términos monetarios sin decimales, (centavos)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<sst xmlns="http://schemas.openxmlformats.org/spreadsheetml/2006/main" count="25" uniqueCount="22">
  <si>
    <t>SUPERINTENDENCIA DE INDUSTRIA Y COMERCIO</t>
  </si>
  <si>
    <t>SELECCIÓN ABREVIADA SUBASTA INVERSA SIC 053 2023</t>
  </si>
  <si>
    <t>ÍTEM</t>
  </si>
  <si>
    <t>DESCRIPCIÓN DEL BIEN O SERVICIO</t>
  </si>
  <si>
    <t>UNIDAD</t>
  </si>
  <si>
    <t xml:space="preserve">CANTIDAD </t>
  </si>
  <si>
    <t xml:space="preserve">
VR. UNITARIO OFICIAL
 IVA INCLUIDO
</t>
  </si>
  <si>
    <t xml:space="preserve">VALOR TOTAL OFICIAL
IVA  INCLUIDO </t>
  </si>
  <si>
    <t>PORCENTAJE O TASA DE DESCUENTO OFERTADA</t>
  </si>
  <si>
    <t xml:space="preserve">
VR. UNITARIO OFERTADO
 IVA INCLUIDO
</t>
  </si>
  <si>
    <t>Servicio</t>
  </si>
  <si>
    <t xml:space="preserve"> </t>
  </si>
  <si>
    <t>VALOR  BASE PARA LA DETERMINACIÓN DE LA TASA DE DESCUENTO</t>
  </si>
  <si>
    <t>VALOR OFERTA</t>
  </si>
  <si>
    <t xml:space="preserve">DIFERENCIA MÍNIMA ENTRE LANCE Y LANCE </t>
  </si>
  <si>
    <t>NOTA 1: LA TASA DE DESCUENTO RESULTANTE SE APLICARÁ SOBRE EL VALOR DE LOS PRECIOS UNITARIOS OFICIALES (IVA INCLUIDO)
NOTA 2: SI EL VALOR DE LA OFERTA EN TÉRMINOS MONETARIOS ES IGUAL A CERO, SE ENTENDERÁ COMO INEXISTENCIA DE OFERTA Y POR LO TANTO NO HABRÁ TASA DE DESCUENTO OFERTADA</t>
  </si>
  <si>
    <t>VSP G350</t>
  </si>
  <si>
    <t>HNAS Nodo 1</t>
  </si>
  <si>
    <t>HNAS Nodo 2</t>
  </si>
  <si>
    <t>ANEXO INFORMATIVO DE TASA DE DESCUENTO  Y PRECIOS OFERTADOS - Grupo No. 2(HITACHI)</t>
  </si>
  <si>
    <t>RENOVACIÓN DEL LICENCIAMIENTO Y SOPORTE PARA LAS PLATAFORMAS TECNOLÓGICAS ESPECIALIZADAS DE LA SUPERINTENDENCIA DE INDUSTRIA Y COMERCIO.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</si>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</sst>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</numFmts>
  <fonts count="12" x14ac:knownFonts="1">
    <font>
      <sz val="10"/>
      <color theme="1"/>
      <name val="Work Sans"/>
      <family val="2"/>
    </font>
    <font>
      <sz val="10"/>
      <color rgb="FF000000"/>
      <name val="Arial"/>
      <family val="2"/>
    </font>
    <font>
      <sz val="8"/>
      <color theme="1"/>
      <name val="Work Sans"/>
    </font>
    <font>
      <b/>
      <sz val="8"/>
      <color theme="1"/>
      <name val="Work Sans"/>
    </font>
    <font>
      <sz val="8"/>
      <color rgb="FF000000"/>
      <name val="Work Sans"/>
    </font>
    <font>
      <b/>
      <sz val="8"/>
      <color rgb="FFFF0000"/>
      <name val="Work Sans"/>
    </font>
    <font>
      <sz val="9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8"/>
      <color rgb="FF000000"/>
      <name val="Work Sans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/>
      <diagonal/>
    </border>
    <border>
      <left style="medium">
        <color theme="7" tint="0.39994506668294322"/>
      </left>
      <right style="medium">
        <color theme="7" tint="0.39994506668294322"/>
      </right>
      <top/>
      <bottom/>
      <diagonal/>
    </border>
    <border>
      <left style="medium">
        <color theme="7" tint="0.39994506668294322"/>
      </left>
      <right/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theme="7" tint="0.39991454817346722"/>
      </left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/>
      <top style="medium">
        <color theme="7" tint="0.39994506668294322"/>
      </top>
      <bottom style="medium">
        <color theme="7" tint="0.39994506668294322"/>
      </bottom>
      <diagonal/>
    </border>
    <border>
      <left/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theme="7" tint="0.39994506668294322"/>
      </left>
      <right style="thin">
        <color rgb="FFFFC000"/>
      </right>
      <top style="medium">
        <color theme="7" tint="0.39994506668294322"/>
      </top>
      <bottom/>
      <diagonal/>
    </border>
    <border>
      <left style="medium">
        <color theme="7" tint="0.39994506668294322"/>
      </left>
      <right style="thin">
        <color rgb="FFFFC000"/>
      </right>
      <top/>
      <bottom/>
      <diagonal/>
    </border>
    <border>
      <left style="medium">
        <color theme="7" tint="0.39994506668294322"/>
      </left>
      <right style="thin">
        <color rgb="FFFFC000"/>
      </right>
      <top/>
      <bottom style="medium">
        <color theme="7" tint="0.39994506668294322"/>
      </bottom>
      <diagonal/>
    </border>
  </borders>
  <cellStyleXfs count="5">
    <xf numFmtId="0" fontId="0" fillId="0" borderId="0"/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2" applyFont="1" applyAlignment="1">
      <alignment horizontal="center" vertical="center"/>
    </xf>
    <xf numFmtId="0" fontId="4" fillId="0" borderId="0" xfId="2" applyFont="1"/>
    <xf numFmtId="0" fontId="4" fillId="0" borderId="0" xfId="2" applyFont="1"/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164" fontId="2" fillId="0" borderId="1" xfId="3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164" fontId="3" fillId="0" borderId="0" xfId="2" applyNumberFormat="1" applyFont="1" applyAlignment="1">
      <alignment horizontal="center" vertical="center"/>
    </xf>
    <xf numFmtId="164" fontId="3" fillId="0" borderId="5" xfId="2" applyNumberFormat="1" applyFont="1" applyBorder="1" applyAlignment="1">
      <alignment horizontal="center" vertical="center"/>
    </xf>
    <xf numFmtId="10" fontId="3" fillId="0" borderId="6" xfId="1" applyNumberFormat="1" applyFont="1" applyBorder="1" applyAlignment="1">
      <alignment horizontal="center" vertical="center"/>
    </xf>
    <xf numFmtId="165" fontId="3" fillId="3" borderId="1" xfId="4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  <xf numFmtId="165" fontId="3" fillId="4" borderId="7" xfId="4" applyNumberFormat="1" applyFont="1" applyFill="1" applyBorder="1" applyAlignment="1" applyProtection="1">
      <alignment vertical="center"/>
      <protection locked="0"/>
    </xf>
    <xf numFmtId="10" fontId="8" fillId="2" borderId="3" xfId="1" applyNumberFormat="1" applyFont="1" applyFill="1" applyBorder="1" applyAlignment="1">
      <alignment horizontal="center" vertical="center"/>
    </xf>
    <xf numFmtId="10" fontId="8" fillId="2" borderId="4" xfId="1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4" fillId="0" borderId="0" xfId="2" applyFont="1"/>
    <xf numFmtId="0" fontId="3" fillId="0" borderId="1" xfId="2" applyFont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3" borderId="5" xfId="2" applyFont="1" applyFill="1" applyBorder="1" applyAlignment="1">
      <alignment horizontal="center" vertical="center" wrapText="1"/>
    </xf>
    <xf numFmtId="0" fontId="9" fillId="3" borderId="8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">
    <cellStyle name="Moneda [0] 2" xfId="4" xr:uid="{8E4386EE-506F-4278-ABD7-D2C221D7E753}"/>
    <cellStyle name="Moneda 2" xfId="3" xr:uid="{FF218EFD-4BE3-4915-B657-D5709054F682}"/>
    <cellStyle name="Normal" xfId="0" builtinId="0"/>
    <cellStyle name="Normal 2" xfId="2" xr:uid="{902469C8-5592-42B7-BEE3-70E853EE134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234950</xdr:colOff>
      <xdr:row>2</xdr:row>
      <xdr:rowOff>307976</xdr:rowOff>
    </xdr:from>
    <xdr:ext cx="2286000" cy="434974"/>
    <xdr:pic>
      <xdr:nvPicPr>
        <xdr:cNvPr id="2" name="image1.png">
          <a:extLst>
            <a:ext uri="{FF2B5EF4-FFF2-40B4-BE49-F238E27FC236}">
              <a16:creationId xmlns:a16="http://schemas.microsoft.com/office/drawing/2014/main" id="{635F1047-89BB-4402-9304-5ED89340DA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78950" y="650876"/>
          <a:ext cx="2286000" cy="434974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228600</xdr:colOff>
      <xdr:row>2</xdr:row>
      <xdr:rowOff>219075</xdr:rowOff>
    </xdr:from>
    <xdr:to>
      <xdr:col>3</xdr:col>
      <xdr:colOff>1228725</xdr:colOff>
      <xdr:row>5</xdr:row>
      <xdr:rowOff>0</xdr:rowOff>
    </xdr:to>
    <xdr:pic>
      <xdr:nvPicPr>
        <xdr:cNvPr id="3" name="Imagen 2" descr="Vista previa de imagen">
          <a:extLst>
            <a:ext uri="{FF2B5EF4-FFF2-40B4-BE49-F238E27FC236}">
              <a16:creationId xmlns:a16="http://schemas.microsoft.com/office/drawing/2014/main" id="{A5E05F0D-7E53-4770-BE11-245E82EE2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61975"/>
          <a:ext cx="18097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1D0A1-A78D-41DD-ADF2-6BBAB8C1AD90}">
  <sheetPr>
    <pageSetUpPr fitToPage="1"/>
  </sheetPr>
  <dimension ref="A1:AB977"/>
  <sheetViews>
    <sheetView showGridLines="0" tabSelected="1" workbookViewId="0">
      <selection activeCell="I14" sqref="I14"/>
    </sheetView>
  </sheetViews>
  <sheetFormatPr baseColWidth="10" defaultColWidth="12.625" defaultRowHeight="13.5" x14ac:dyDescent="0.3"/>
  <cols>
    <col min="1" max="1" width="1" style="2" customWidth="1"/>
    <col min="2" max="2" width="4.125" style="2" bestFit="1" customWidth="1"/>
    <col min="3" max="3" width="6.5" style="3" bestFit="1" customWidth="1"/>
    <col min="4" max="4" width="45.75" style="2" customWidth="1"/>
    <col min="5" max="5" width="6.375" style="2" bestFit="1" customWidth="1"/>
    <col min="6" max="6" width="8.375" style="2" customWidth="1"/>
    <col min="7" max="11" width="18.125" style="2" customWidth="1"/>
    <col min="12" max="12" width="8.5" style="2" customWidth="1"/>
    <col min="13" max="28" width="15.375" style="2" customWidth="1"/>
    <col min="29" max="16384" width="12.625" style="2"/>
  </cols>
  <sheetData>
    <row r="1" spans="1:28" x14ac:dyDescent="0.3">
      <c r="A1" s="1"/>
      <c r="B1" s="1"/>
      <c r="C1" s="1"/>
      <c r="D1" s="23" t="s">
        <v>0</v>
      </c>
      <c r="E1" s="23"/>
      <c r="F1" s="23"/>
      <c r="G1" s="23"/>
      <c r="H1" s="23"/>
      <c r="I1" s="23"/>
      <c r="J1" s="23"/>
      <c r="K1" s="2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1"/>
      <c r="B2" s="1"/>
      <c r="C2" s="1"/>
      <c r="D2" s="23" t="s">
        <v>1</v>
      </c>
      <c r="E2" s="23"/>
      <c r="F2" s="23"/>
      <c r="G2" s="23"/>
      <c r="H2" s="23"/>
      <c r="I2" s="23"/>
      <c r="J2" s="23"/>
      <c r="K2" s="2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3" customHeight="1" x14ac:dyDescent="0.3">
      <c r="A3" s="1"/>
      <c r="B3" s="1"/>
      <c r="C3" s="1"/>
      <c r="D3" s="24" t="s">
        <v>20</v>
      </c>
      <c r="E3" s="24"/>
      <c r="F3" s="24"/>
      <c r="G3" s="24"/>
      <c r="H3" s="24"/>
      <c r="I3" s="24"/>
      <c r="J3" s="24"/>
      <c r="K3" s="2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3">
      <c r="A4" s="1"/>
      <c r="B4" s="1"/>
      <c r="C4" s="1"/>
      <c r="D4" s="25" t="s">
        <v>19</v>
      </c>
      <c r="E4" s="25"/>
      <c r="F4" s="25"/>
      <c r="G4" s="25"/>
      <c r="H4" s="25"/>
      <c r="I4" s="25"/>
      <c r="J4" s="25"/>
      <c r="K4" s="25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thickBot="1" x14ac:dyDescent="0.35">
      <c r="D5" s="23"/>
      <c r="E5" s="26"/>
      <c r="F5" s="26"/>
      <c r="G5" s="26"/>
      <c r="H5" s="26"/>
    </row>
    <row r="6" spans="1:28" ht="68.25" thickBot="1" x14ac:dyDescent="0.35">
      <c r="A6" s="1"/>
      <c r="B6" s="4" t="s">
        <v>2</v>
      </c>
      <c r="C6" s="10"/>
      <c r="D6" s="4" t="s">
        <v>3</v>
      </c>
      <c r="E6" s="4" t="s">
        <v>4</v>
      </c>
      <c r="F6" s="4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thickBot="1" x14ac:dyDescent="0.35">
      <c r="A7" s="1"/>
      <c r="B7" s="6">
        <v>1</v>
      </c>
      <c r="C7" s="20" t="s">
        <v>21</v>
      </c>
      <c r="D7" s="7" t="s">
        <v>16</v>
      </c>
      <c r="E7" s="8" t="s">
        <v>10</v>
      </c>
      <c r="F7" s="8">
        <v>1</v>
      </c>
      <c r="G7" s="9">
        <v>118479302</v>
      </c>
      <c r="H7" s="9">
        <f>$F7*G7</f>
        <v>118479302</v>
      </c>
      <c r="I7" s="18">
        <f>IF(I14=I13,"",(I12-I14)/I12)</f>
        <v>1.0001817211104694E-2</v>
      </c>
      <c r="J7" s="9">
        <f>IF($I$7=$I$13,"",ROUND(G7-(G7*$I$7),0))</f>
        <v>117294294</v>
      </c>
      <c r="K7" s="9">
        <f>IF($J7=$I$13,"",$F7*J7)</f>
        <v>117294294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thickBot="1" x14ac:dyDescent="0.35">
      <c r="A8" s="1"/>
      <c r="B8" s="6">
        <v>2</v>
      </c>
      <c r="C8" s="21"/>
      <c r="D8" s="7" t="s">
        <v>17</v>
      </c>
      <c r="E8" s="8" t="s">
        <v>10</v>
      </c>
      <c r="F8" s="8">
        <v>1</v>
      </c>
      <c r="G8" s="9">
        <v>30194097</v>
      </c>
      <c r="H8" s="9">
        <f t="shared" ref="H8:H9" si="0">$F8*G8</f>
        <v>30194097</v>
      </c>
      <c r="I8" s="19"/>
      <c r="J8" s="9">
        <f>IF($I$7=$I$13,"",ROUND(G8-(G8*$I$7),0))</f>
        <v>29892101</v>
      </c>
      <c r="K8" s="9">
        <f>IF($J8=$I$13,"",$F8*J8)</f>
        <v>29892101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thickBot="1" x14ac:dyDescent="0.35">
      <c r="A9" s="1"/>
      <c r="B9" s="6">
        <v>3</v>
      </c>
      <c r="C9" s="22"/>
      <c r="D9" s="8" t="s">
        <v>18</v>
      </c>
      <c r="E9" s="8" t="s">
        <v>10</v>
      </c>
      <c r="F9" s="8">
        <v>1</v>
      </c>
      <c r="G9" s="9">
        <v>30194097</v>
      </c>
      <c r="H9" s="9">
        <f t="shared" si="0"/>
        <v>30194097</v>
      </c>
      <c r="I9" s="19"/>
      <c r="J9" s="9">
        <f>IF($I$7=$I$13,"",ROUND(G9-(G9*$I$7),0))</f>
        <v>29892101</v>
      </c>
      <c r="K9" s="9">
        <f>IF($J9=$I$13,"",$F9*J9)</f>
        <v>29892101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thickBot="1" x14ac:dyDescent="0.35">
      <c r="A10" s="1"/>
      <c r="B10" s="27" t="s">
        <v>11</v>
      </c>
      <c r="C10" s="27"/>
      <c r="D10" s="27"/>
      <c r="E10" s="27"/>
      <c r="F10" s="27"/>
      <c r="G10" s="27"/>
      <c r="H10" s="11">
        <f>SUM(H7:H9)</f>
        <v>178867496</v>
      </c>
      <c r="I10" s="12"/>
      <c r="J10" s="1"/>
      <c r="K10" s="13">
        <f>SUM(K7:K9)</f>
        <v>177078496</v>
      </c>
      <c r="L10" s="14">
        <f>(H10-K10)/H10</f>
        <v>1.0001817211104694E-2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thickBo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s="16" customFormat="1" ht="14.25" thickBot="1" x14ac:dyDescent="0.35">
      <c r="A12" s="1"/>
      <c r="B12" s="1"/>
      <c r="C12" s="1"/>
      <c r="D12" s="28" t="s">
        <v>12</v>
      </c>
      <c r="E12" s="28"/>
      <c r="F12" s="28"/>
      <c r="G12" s="28"/>
      <c r="H12" s="28"/>
      <c r="I12" s="15">
        <f>H10</f>
        <v>178867496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thickBo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thickBot="1" x14ac:dyDescent="0.35">
      <c r="A14" s="1"/>
      <c r="B14" s="1"/>
      <c r="C14" s="1"/>
      <c r="D14" s="29" t="s">
        <v>13</v>
      </c>
      <c r="E14" s="29"/>
      <c r="F14" s="29"/>
      <c r="G14" s="29"/>
      <c r="H14" s="29"/>
      <c r="I14" s="17">
        <f>I12-I16</f>
        <v>177078496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thickBo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thickBot="1" x14ac:dyDescent="0.35">
      <c r="A16" s="1"/>
      <c r="B16" s="1"/>
      <c r="C16" s="1"/>
      <c r="D16" s="28" t="s">
        <v>14</v>
      </c>
      <c r="E16" s="28"/>
      <c r="F16" s="28"/>
      <c r="G16" s="28"/>
      <c r="H16" s="28"/>
      <c r="I16" s="15">
        <f>ROUND(I12*1%,-3)</f>
        <v>1789000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45" customHeight="1" thickBot="1" x14ac:dyDescent="0.35">
      <c r="A18" s="1"/>
      <c r="B18" s="1"/>
      <c r="C18" s="1"/>
      <c r="D18" s="30" t="s">
        <v>15</v>
      </c>
      <c r="E18" s="31"/>
      <c r="F18" s="31"/>
      <c r="G18" s="31"/>
      <c r="H18" s="31"/>
      <c r="I18" s="3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</sheetData>
  <sheetProtection algorithmName="SHA-512" hashValue="b18Rpnt3mWWgQeGfkCk/H98qFIL+WKpjZlbWuiBqBOAwzqb/dY9Fy0DGSCTeIQ/6p9V8LIc6zTaPJ+f/0gyVVw==" saltValue="q1+MvFsfDEy3pKLGXBcG+g==" spinCount="100000" sheet="1" selectLockedCells="1"/>
  <mergeCells count="12">
    <mergeCell ref="B10:G10"/>
    <mergeCell ref="D12:H12"/>
    <mergeCell ref="D14:H14"/>
    <mergeCell ref="D16:H16"/>
    <mergeCell ref="D18:I18"/>
    <mergeCell ref="I7:I9"/>
    <mergeCell ref="C7:C9"/>
    <mergeCell ref="D1:K1"/>
    <mergeCell ref="D2:K2"/>
    <mergeCell ref="D3:K3"/>
    <mergeCell ref="D4:K4"/>
    <mergeCell ref="D5:H5"/>
  </mergeCells>
  <printOptions horizontalCentered="1" verticalCentered="1"/>
  <pageMargins left="0.74803149606299213" right="0.74803149606299213" top="0.98425196850393704" bottom="0.98425196850393704" header="0" footer="0"/>
  <pageSetup paperSize="9" orientation="landscape" r:id="rId1"/>
  <headerFooter>
    <oddFooter>&amp;LMinisterio de Cultura&amp;CEstudio Precios de  Mercado&amp;R&amp;D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No. 2(HITACHI)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MARIO ORJUELA</cp:lastModifiedBy>
  <dcterms:created xsi:type="dcterms:W3CDTF">2023-11-14T15:50:09Z</dcterms:created>
  <dcterms:modified xsi:type="dcterms:W3CDTF">2023-11-14T16:29:45Z</dcterms:modified>
</cp:coreProperties>
</file>