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41e09d713fc7d8a/A2023/ESTABILIDAD DE OBRAS/SANTA FE/"/>
    </mc:Choice>
  </mc:AlternateContent>
  <xr:revisionPtr revIDLastSave="62" documentId="13_ncr:1_{9EC601B4-6281-4BF2-A761-47D2E6A69E19}" xr6:coauthVersionLast="47" xr6:coauthVersionMax="47" xr10:uidLastSave="{B1C76576-A5FE-416E-BE4F-78D30A1F9B4A}"/>
  <bookViews>
    <workbookView xWindow="-108" yWindow="-108" windowWidth="23256" windowHeight="12456" xr2:uid="{00000000-000D-0000-FFFF-FFFF00000000}"/>
  </bookViews>
  <sheets>
    <sheet name="Presupuesto Ofici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6" i="1" l="1"/>
  <c r="F16" i="1" s="1"/>
  <c r="H16" i="1" s="1"/>
  <c r="G41" i="1"/>
  <c r="I41" i="1" s="1"/>
  <c r="E18" i="1"/>
  <c r="F18" i="1" s="1"/>
  <c r="H18" i="1" s="1"/>
  <c r="A57" i="1"/>
  <c r="D45" i="1" l="1"/>
  <c r="D46" i="1" s="1"/>
  <c r="D47" i="1" s="1"/>
  <c r="H45" i="1" l="1"/>
  <c r="F14" i="1" l="1"/>
  <c r="H14" i="1" s="1"/>
  <c r="G32" i="1" l="1"/>
  <c r="G36" i="1" l="1"/>
  <c r="I36" i="1" s="1"/>
  <c r="G38" i="1" l="1"/>
  <c r="I38" i="1" s="1"/>
  <c r="F17" i="1"/>
  <c r="H17" i="1" s="1"/>
  <c r="D6" i="1"/>
  <c r="H46" i="1"/>
  <c r="H47" i="1"/>
  <c r="G39" i="1"/>
  <c r="I39" i="1" s="1"/>
  <c r="F21" i="1"/>
  <c r="H21" i="1" s="1"/>
  <c r="F22" i="1"/>
  <c r="H22" i="1" s="1"/>
  <c r="F25" i="1"/>
  <c r="H25" i="1" s="1"/>
  <c r="F24" i="1"/>
  <c r="H24" i="1" s="1"/>
  <c r="F19" i="1"/>
  <c r="H19" i="1" s="1"/>
  <c r="G40" i="1"/>
  <c r="I40" i="1" s="1"/>
  <c r="G37" i="1"/>
  <c r="I37" i="1" s="1"/>
  <c r="G33" i="1"/>
  <c r="I33" i="1" s="1"/>
  <c r="I32" i="1"/>
  <c r="F15" i="1"/>
  <c r="H15" i="1" s="1"/>
  <c r="H48" i="1" l="1"/>
  <c r="H42" i="1"/>
  <c r="D7" i="1"/>
  <c r="I53" i="1"/>
  <c r="H26" i="1"/>
  <c r="H28" i="1" s="1"/>
  <c r="I51" i="1"/>
  <c r="I52" i="1"/>
  <c r="I54" i="1" l="1"/>
  <c r="H55" i="1" s="1"/>
  <c r="H56" i="1" s="1"/>
  <c r="H57" i="1" l="1"/>
  <c r="H58" i="1" s="1"/>
</calcChain>
</file>

<file path=xl/sharedStrings.xml><?xml version="1.0" encoding="utf-8"?>
<sst xmlns="http://schemas.openxmlformats.org/spreadsheetml/2006/main" count="87" uniqueCount="77">
  <si>
    <t>VALOR TOTAL DEL Po =</t>
  </si>
  <si>
    <t>VALOR SIN IV.A. =</t>
  </si>
  <si>
    <t>IV.A. =</t>
  </si>
  <si>
    <t>A</t>
  </si>
  <si>
    <t>COSTOS   DE   PERSONAL</t>
  </si>
  <si>
    <t>Salario/mes</t>
  </si>
  <si>
    <t>Dedicación
Hombres/Mes</t>
  </si>
  <si>
    <t>Vr mes</t>
  </si>
  <si>
    <t>TIEMPO (MESES)</t>
  </si>
  <si>
    <t>TOTAL</t>
  </si>
  <si>
    <t>PERSONAL  PROFESIONAL</t>
  </si>
  <si>
    <t>Categoría 4- ESPECIALISTA EN  VIAS, SUELOS O PAVIMENTOS</t>
  </si>
  <si>
    <t>Categoría 6 - PROFESIONAL EN COSTOS Y PRESUPUESTO</t>
  </si>
  <si>
    <t>PERSONAL  TÉCNICO</t>
  </si>
  <si>
    <t>Topógrafo</t>
  </si>
  <si>
    <t>Conductor</t>
  </si>
  <si>
    <t>PERSONAL  ADMINISTRATIVO</t>
  </si>
  <si>
    <t>Secretaria</t>
  </si>
  <si>
    <t xml:space="preserve">                  </t>
  </si>
  <si>
    <t>B</t>
  </si>
  <si>
    <t>UNIDAD</t>
  </si>
  <si>
    <t>VR  UNITARIO</t>
  </si>
  <si>
    <t>Tiempo/meses</t>
  </si>
  <si>
    <t>TIEMPO TOTAL</t>
  </si>
  <si>
    <t>VR TOTAL</t>
  </si>
  <si>
    <t>INSTALACIONES</t>
  </si>
  <si>
    <t>Alquiler Oficina</t>
  </si>
  <si>
    <t>Mes</t>
  </si>
  <si>
    <t>Comunicaciones (Teléfono, Fax, Correo, Embalaje, Acarreo, Internet, Teléfono celular o Avantel, etc)</t>
  </si>
  <si>
    <t>EQUIPOS  Y  SOFTWARE</t>
  </si>
  <si>
    <t>TARIFA MES- EQUIPO DE TOPOGRAFÍA (Incluye tránsito, nivel y elementos complementarios).</t>
  </si>
  <si>
    <t>Alquiler computador portátil</t>
  </si>
  <si>
    <r>
      <t xml:space="preserve">ALQUILER   DE   VEHICULO </t>
    </r>
    <r>
      <rPr>
        <sz val="11"/>
        <color indexed="8"/>
        <rFont val="Arial"/>
        <family val="2"/>
      </rPr>
      <t>(Incluye combustible,  mantenimiento vehiculo, etc)</t>
    </r>
  </si>
  <si>
    <r>
      <t xml:space="preserve">GASTOS DE PAPELERIA, IMPRESOS  Y  PUBLICACIONES </t>
    </r>
    <r>
      <rPr>
        <sz val="11"/>
        <color indexed="8"/>
        <rFont val="Arial"/>
        <family val="2"/>
        <charset val="1"/>
      </rPr>
      <t>(Fotocopias, heliografías, utiles de oficina, etc)</t>
    </r>
  </si>
  <si>
    <t>GARANTIAS Y IMPUESTOS</t>
  </si>
  <si>
    <t>C</t>
  </si>
  <si>
    <t>DESCRIPCIÓN</t>
  </si>
  <si>
    <t>VR. BASE</t>
  </si>
  <si>
    <t>% ASEGURADO</t>
  </si>
  <si>
    <t>VIGENCIA AMPARO (MESES)</t>
  </si>
  <si>
    <t>TASA ASEGURADORA</t>
  </si>
  <si>
    <t>VALOR ($)</t>
  </si>
  <si>
    <t>G.UNICA</t>
  </si>
  <si>
    <t>CUMPLIMIENTO</t>
  </si>
  <si>
    <t>SALARIOS Y PRESTACIONES SOCIALES</t>
  </si>
  <si>
    <t>CALIDAD DEL SERVICIO</t>
  </si>
  <si>
    <t>TOTAL GARANTIAS</t>
  </si>
  <si>
    <t>IMPUESTO</t>
  </si>
  <si>
    <t>IMPUESTOS</t>
  </si>
  <si>
    <t>ICA</t>
  </si>
  <si>
    <t>CUATRO POR MIL</t>
  </si>
  <si>
    <t>TOTAL IMPUESTOS</t>
  </si>
  <si>
    <t>IVA 19 %</t>
  </si>
  <si>
    <t xml:space="preserve">TOTAL  COSTOS  DIRECTOS  +  COSTOS  DE  PERSONAL </t>
  </si>
  <si>
    <t>MES 1</t>
  </si>
  <si>
    <t>MES 2</t>
  </si>
  <si>
    <t>MES 3</t>
  </si>
  <si>
    <t>MES 4</t>
  </si>
  <si>
    <t>MES 5</t>
  </si>
  <si>
    <t>MES 6</t>
  </si>
  <si>
    <t>Cadenero 1</t>
  </si>
  <si>
    <t>PRESUPUESTO OFICIAL CONSULTORÍA ESTABILIDAD DE OBRAS</t>
  </si>
  <si>
    <t>Categoría 4  -DIRECTOR DE CONSULTORÍA</t>
  </si>
  <si>
    <t xml:space="preserve"> TOTAL  COSTOS  DE  PERSONAL  CON  F.M.</t>
  </si>
  <si>
    <t>RETEFUENTE CONTRATOS DE CONSULTORÍA</t>
  </si>
  <si>
    <t xml:space="preserve"> FACTOR  MULTIPLICADOR:</t>
  </si>
  <si>
    <t xml:space="preserve"> COSTOS  DE  PERSONAL</t>
  </si>
  <si>
    <t>COSTOS  OPERATIVOS</t>
  </si>
  <si>
    <t>TOTAL COSTOS OPERATIVOS</t>
  </si>
  <si>
    <t>Categoría 6 - ABOGADO</t>
  </si>
  <si>
    <t>Ensayos de Laboratorio (ver especificaciones técnicas)</t>
  </si>
  <si>
    <t>GLB</t>
  </si>
  <si>
    <t>TOTAL COSTOS</t>
  </si>
  <si>
    <t>ESTAMPILLA UNIVERSIDAD PEDAGÓGICA</t>
  </si>
  <si>
    <t>Categoría 6 - ESPECIALISTA EN CONSTRUCCIÓN O PATOLOGIA DE ESTRUCTURAS</t>
  </si>
  <si>
    <t>Categoría 6 - RESIDENTE DE CONSULTORIA</t>
  </si>
  <si>
    <t>Edición de informe mensual de interventoría o consultoría, incluye 4 tapas plastificadas tamaño carta color blanco, con 6 tornillos, hojas de papel bond tamaño carta 75 gramos, 170 folios por informe  (original y copia)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</si>
</sst>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1" formatCode="_-* #,##0_-;\-* #,##0_-;_-* &quot;-&quot;_-;_-@_-"/>
    <numFmt numFmtId="43" formatCode="_-* #,##0.00_-;\-* #,##0.00_-;_-* &quot;-&quot;??_-;_-@_-"/>
    <numFmt numFmtId="164" formatCode="&quot;$&quot;#,##0;[Red]\-&quot;$&quot;#,##0"/>
    <numFmt numFmtId="165" formatCode="&quot;$&quot;#,##0.00;[Red]\-&quot;$&quot;#,##0.00"/>
    <numFmt numFmtId="166" formatCode="_-&quot;$&quot;* #,##0_-;\-&quot;$&quot;* #,##0_-;_-&quot;$&quot;* &quot;-&quot;_-;_-@_-"/>
    <numFmt numFmtId="167" formatCode="&quot;$&quot;\ #,##0.00;[Red]\-&quot;$&quot;\ #,##0.00"/>
    <numFmt numFmtId="168" formatCode="_-* #,##0.00_-;\-* #,##0.00_-;_-* &quot;-&quot;_-;_-@_-"/>
    <numFmt numFmtId="169" formatCode="_-* #,##0.00\ _P_t_a_-;\-* #,##0.00\ _P_t_a_-;_-* &quot;-&quot;??\ _P_t_a_-;_-@_-"/>
    <numFmt numFmtId="170" formatCode="[$$-240A]#,##0.00;[Red]\([$$-240A]#,##0.00\)"/>
    <numFmt numFmtId="171" formatCode="#,##0.00;[Red]#,##0.00"/>
    <numFmt numFmtId="172" formatCode="#,##0.00\ &quot;€&quot;"/>
    <numFmt numFmtId="173" formatCode="#,##0.00\ _€"/>
    <numFmt numFmtId="174" formatCode="#,##0\ _€"/>
    <numFmt numFmtId="175" formatCode="#,##0.00_ ;[Red]\-#,##0.00\ "/>
    <numFmt numFmtId="176" formatCode="_-* #,##0_-;\-* #,##0_-;_-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sz val="11"/>
      <color indexed="8"/>
      <name val="Arial"/>
      <family val="2"/>
      <charset val="1"/>
    </font>
    <font>
      <b/>
      <sz val="11"/>
      <name val="Arial"/>
      <family val="2"/>
      <charset val="1"/>
    </font>
    <font>
      <sz val="11"/>
      <name val="Arial"/>
      <family val="2"/>
      <charset val="1"/>
    </font>
    <font>
      <b/>
      <sz val="8"/>
      <name val="Arial"/>
      <family val="2"/>
    </font>
    <font>
      <b/>
      <sz val="11"/>
      <name val="Arial"/>
      <family val="2"/>
    </font>
    <font>
      <b/>
      <sz val="12"/>
      <color theme="3"/>
      <name val="Arial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3">
    <xf numFmtId="0" fontId="0" fillId="0" borderId="0" xfId="0"/>
    <xf numFmtId="0" fontId="0" fillId="0" borderId="0" xfId="0" applyAlignment="1">
      <alignment horizontal="center"/>
    </xf>
    <xf numFmtId="0" fontId="2" fillId="3" borderId="0" xfId="0" applyFont="1" applyFill="1" applyAlignment="1">
      <alignment horizontal="center" vertical="center"/>
    </xf>
    <xf numFmtId="168" fontId="3" fillId="0" borderId="0" xfId="1" applyNumberFormat="1" applyFont="1" applyBorder="1"/>
    <xf numFmtId="0" fontId="3" fillId="3" borderId="0" xfId="0" applyFont="1" applyFill="1"/>
    <xf numFmtId="0" fontId="2" fillId="3" borderId="7" xfId="0" applyFont="1" applyFill="1" applyBorder="1" applyAlignment="1">
      <alignment horizontal="center" vertical="center"/>
    </xf>
    <xf numFmtId="168" fontId="3" fillId="3" borderId="0" xfId="1" applyNumberFormat="1" applyFont="1" applyFill="1" applyBorder="1"/>
    <xf numFmtId="166" fontId="1" fillId="0" borderId="0" xfId="2" applyFont="1"/>
    <xf numFmtId="164" fontId="0" fillId="0" borderId="0" xfId="0" applyNumberFormat="1"/>
    <xf numFmtId="167" fontId="0" fillId="0" borderId="0" xfId="0" applyNumberFormat="1"/>
    <xf numFmtId="0" fontId="3" fillId="0" borderId="0" xfId="0" applyFont="1" applyAlignment="1">
      <alignment horizontal="center"/>
    </xf>
    <xf numFmtId="0" fontId="3" fillId="0" borderId="0" xfId="0" applyFont="1"/>
    <xf numFmtId="0" fontId="2" fillId="3" borderId="0" xfId="0" applyFont="1" applyFill="1" applyAlignment="1">
      <alignment horizontal="center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164" fontId="3" fillId="0" borderId="7" xfId="0" applyNumberFormat="1" applyFont="1" applyBorder="1" applyAlignment="1">
      <alignment horizontal="right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vertical="center" wrapText="1"/>
    </xf>
    <xf numFmtId="0" fontId="2" fillId="4" borderId="7" xfId="0" applyFont="1" applyFill="1" applyBorder="1" applyAlignment="1">
      <alignment horizontal="right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justify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165" fontId="3" fillId="0" borderId="7" xfId="0" applyNumberFormat="1" applyFont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165" fontId="3" fillId="0" borderId="7" xfId="0" applyNumberFormat="1" applyFont="1" applyBorder="1" applyAlignment="1">
      <alignment horizontal="right" vertical="center" wrapText="1"/>
    </xf>
    <xf numFmtId="165" fontId="3" fillId="0" borderId="16" xfId="0" applyNumberFormat="1" applyFont="1" applyBorder="1" applyAlignment="1">
      <alignment horizontal="right" vertical="center" wrapText="1"/>
    </xf>
    <xf numFmtId="0" fontId="2" fillId="0" borderId="27" xfId="0" applyFont="1" applyBorder="1" applyAlignment="1">
      <alignment horizontal="center" vertical="center" wrapText="1"/>
    </xf>
    <xf numFmtId="0" fontId="3" fillId="0" borderId="25" xfId="0" applyFont="1" applyBorder="1" applyAlignment="1">
      <alignment vertical="center" wrapText="1"/>
    </xf>
    <xf numFmtId="0" fontId="8" fillId="5" borderId="22" xfId="0" applyFont="1" applyFill="1" applyBorder="1" applyAlignment="1">
      <alignment horizontal="center" vertical="center"/>
    </xf>
    <xf numFmtId="0" fontId="8" fillId="5" borderId="23" xfId="0" applyFont="1" applyFill="1" applyBorder="1" applyAlignment="1">
      <alignment horizontal="center" vertical="center"/>
    </xf>
    <xf numFmtId="0" fontId="8" fillId="5" borderId="23" xfId="0" applyFont="1" applyFill="1" applyBorder="1" applyAlignment="1">
      <alignment horizontal="center" vertical="center" wrapText="1"/>
    </xf>
    <xf numFmtId="0" fontId="9" fillId="0" borderId="26" xfId="0" applyFont="1" applyBorder="1" applyAlignment="1">
      <alignment vertical="center" wrapText="1"/>
    </xf>
    <xf numFmtId="170" fontId="9" fillId="3" borderId="26" xfId="0" applyNumberFormat="1" applyFont="1" applyFill="1" applyBorder="1" applyAlignment="1">
      <alignment horizontal="right" vertical="center" wrapText="1"/>
    </xf>
    <xf numFmtId="10" fontId="9" fillId="0" borderId="26" xfId="0" applyNumberFormat="1" applyFont="1" applyBorder="1" applyAlignment="1">
      <alignment horizontal="center" vertical="center" wrapText="1"/>
    </xf>
    <xf numFmtId="0" fontId="9" fillId="0" borderId="7" xfId="0" applyFont="1" applyBorder="1" applyAlignment="1">
      <alignment vertical="center" wrapText="1"/>
    </xf>
    <xf numFmtId="10" fontId="9" fillId="0" borderId="7" xfId="0" applyNumberFormat="1" applyFont="1" applyBorder="1" applyAlignment="1">
      <alignment horizontal="center" vertical="center" wrapText="1"/>
    </xf>
    <xf numFmtId="0" fontId="8" fillId="5" borderId="24" xfId="0" applyFont="1" applyFill="1" applyBorder="1" applyAlignment="1">
      <alignment horizontal="center" vertical="center"/>
    </xf>
    <xf numFmtId="170" fontId="9" fillId="0" borderId="31" xfId="0" applyNumberFormat="1" applyFont="1" applyBorder="1" applyAlignment="1">
      <alignment horizontal="right" vertical="center" wrapText="1"/>
    </xf>
    <xf numFmtId="170" fontId="9" fillId="0" borderId="16" xfId="0" applyNumberFormat="1" applyFont="1" applyBorder="1" applyAlignment="1">
      <alignment horizontal="right" vertical="center" wrapText="1"/>
    </xf>
    <xf numFmtId="170" fontId="9" fillId="0" borderId="42" xfId="0" applyNumberFormat="1" applyFont="1" applyBorder="1" applyAlignment="1">
      <alignment horizontal="right" vertical="center" wrapText="1"/>
    </xf>
    <xf numFmtId="165" fontId="0" fillId="0" borderId="0" xfId="0" applyNumberFormat="1"/>
    <xf numFmtId="41" fontId="0" fillId="0" borderId="0" xfId="1" applyFont="1"/>
    <xf numFmtId="41" fontId="0" fillId="0" borderId="0" xfId="0" applyNumberFormat="1"/>
    <xf numFmtId="0" fontId="2" fillId="0" borderId="0" xfId="0" applyFont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 wrapText="1"/>
    </xf>
    <xf numFmtId="9" fontId="5" fillId="0" borderId="16" xfId="0" applyNumberFormat="1" applyFont="1" applyBorder="1" applyAlignment="1">
      <alignment horizontal="center" vertical="center" wrapText="1"/>
    </xf>
    <xf numFmtId="9" fontId="5" fillId="0" borderId="12" xfId="0" applyNumberFormat="1" applyFont="1" applyBorder="1" applyAlignment="1">
      <alignment horizontal="center" vertical="center" wrapText="1"/>
    </xf>
    <xf numFmtId="9" fontId="5" fillId="0" borderId="21" xfId="0" applyNumberFormat="1" applyFont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2" fillId="2" borderId="43" xfId="0" applyFont="1" applyFill="1" applyBorder="1" applyAlignment="1">
      <alignment horizontal="center" vertical="center" wrapText="1"/>
    </xf>
    <xf numFmtId="0" fontId="2" fillId="2" borderId="50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9" fontId="0" fillId="0" borderId="0" xfId="0" applyNumberFormat="1"/>
    <xf numFmtId="0" fontId="2" fillId="0" borderId="32" xfId="0" applyFont="1" applyBorder="1" applyAlignment="1">
      <alignment horizontal="center" vertical="center" wrapText="1"/>
    </xf>
    <xf numFmtId="9" fontId="3" fillId="0" borderId="7" xfId="0" applyNumberFormat="1" applyFont="1" applyBorder="1" applyAlignment="1">
      <alignment horizontal="center" vertical="center" wrapText="1"/>
    </xf>
    <xf numFmtId="164" fontId="3" fillId="0" borderId="25" xfId="0" applyNumberFormat="1" applyFont="1" applyBorder="1" applyAlignment="1">
      <alignment horizontal="right" vertical="center" wrapText="1"/>
    </xf>
    <xf numFmtId="9" fontId="3" fillId="0" borderId="25" xfId="0" applyNumberFormat="1" applyFont="1" applyBorder="1" applyAlignment="1">
      <alignment horizontal="center" vertical="center" wrapText="1"/>
    </xf>
    <xf numFmtId="3" fontId="12" fillId="0" borderId="0" xfId="4" applyNumberFormat="1" applyFont="1" applyFill="1" applyBorder="1" applyAlignment="1">
      <alignment horizontal="center" vertical="center"/>
    </xf>
    <xf numFmtId="9" fontId="5" fillId="0" borderId="39" xfId="0" applyNumberFormat="1" applyFont="1" applyBorder="1" applyAlignment="1">
      <alignment horizontal="center" vertical="center" wrapText="1"/>
    </xf>
    <xf numFmtId="41" fontId="3" fillId="0" borderId="7" xfId="1" applyFont="1" applyBorder="1"/>
    <xf numFmtId="41" fontId="3" fillId="3" borderId="7" xfId="1" applyFont="1" applyFill="1" applyBorder="1"/>
    <xf numFmtId="164" fontId="5" fillId="0" borderId="7" xfId="0" applyNumberFormat="1" applyFont="1" applyBorder="1" applyAlignment="1">
      <alignment horizontal="center" vertical="center" wrapText="1"/>
    </xf>
    <xf numFmtId="164" fontId="3" fillId="0" borderId="25" xfId="0" applyNumberFormat="1" applyFont="1" applyBorder="1" applyAlignment="1">
      <alignment horizontal="center" vertical="center" wrapText="1"/>
    </xf>
    <xf numFmtId="9" fontId="5" fillId="3" borderId="7" xfId="0" applyNumberFormat="1" applyFont="1" applyFill="1" applyBorder="1" applyAlignment="1">
      <alignment horizontal="center" vertical="center" wrapText="1"/>
    </xf>
    <xf numFmtId="164" fontId="3" fillId="3" borderId="7" xfId="0" applyNumberFormat="1" applyFont="1" applyFill="1" applyBorder="1" applyAlignment="1">
      <alignment horizontal="center" vertical="center" wrapText="1"/>
    </xf>
    <xf numFmtId="41" fontId="3" fillId="0" borderId="0" xfId="1" applyFont="1" applyFill="1"/>
    <xf numFmtId="173" fontId="0" fillId="0" borderId="0" xfId="0" applyNumberFormat="1"/>
    <xf numFmtId="172" fontId="0" fillId="0" borderId="0" xfId="0" applyNumberFormat="1"/>
    <xf numFmtId="174" fontId="0" fillId="0" borderId="0" xfId="0" applyNumberFormat="1"/>
    <xf numFmtId="174" fontId="13" fillId="0" borderId="0" xfId="0" applyNumberFormat="1" applyFont="1"/>
    <xf numFmtId="168" fontId="3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1" fontId="9" fillId="0" borderId="26" xfId="0" applyNumberFormat="1" applyFont="1" applyBorder="1" applyAlignment="1">
      <alignment horizontal="center" vertical="center" wrapText="1"/>
    </xf>
    <xf numFmtId="171" fontId="9" fillId="0" borderId="7" xfId="0" applyNumberFormat="1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165" fontId="3" fillId="0" borderId="16" xfId="0" applyNumberFormat="1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 wrapText="1"/>
    </xf>
    <xf numFmtId="10" fontId="9" fillId="3" borderId="26" xfId="5" applyNumberFormat="1" applyFont="1" applyFill="1" applyBorder="1" applyAlignment="1" applyProtection="1">
      <alignment horizontal="center" vertical="center" wrapText="1"/>
    </xf>
    <xf numFmtId="10" fontId="9" fillId="0" borderId="7" xfId="5" applyNumberFormat="1" applyFont="1" applyFill="1" applyBorder="1" applyAlignment="1" applyProtection="1">
      <alignment horizontal="center" vertical="center" wrapText="1"/>
    </xf>
    <xf numFmtId="10" fontId="9" fillId="0" borderId="25" xfId="5" applyNumberFormat="1" applyFont="1" applyFill="1" applyBorder="1" applyAlignment="1" applyProtection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165" fontId="3" fillId="0" borderId="25" xfId="0" applyNumberFormat="1" applyFont="1" applyBorder="1" applyAlignment="1">
      <alignment horizontal="right" vertical="center" wrapText="1"/>
    </xf>
    <xf numFmtId="165" fontId="3" fillId="0" borderId="42" xfId="0" applyNumberFormat="1" applyFont="1" applyBorder="1" applyAlignment="1">
      <alignment horizontal="right" vertical="center" wrapText="1"/>
    </xf>
    <xf numFmtId="0" fontId="11" fillId="8" borderId="1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9" fillId="8" borderId="22" xfId="0" applyFont="1" applyFill="1" applyBorder="1" applyAlignment="1">
      <alignment horizontal="center" vertical="center" textRotation="45" wrapText="1"/>
    </xf>
    <xf numFmtId="0" fontId="2" fillId="8" borderId="22" xfId="0" applyFont="1" applyFill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165" fontId="2" fillId="0" borderId="5" xfId="0" applyNumberFormat="1" applyFont="1" applyBorder="1" applyAlignment="1">
      <alignment horizontal="justify" vertical="center" wrapText="1"/>
    </xf>
    <xf numFmtId="175" fontId="3" fillId="0" borderId="6" xfId="0" applyNumberFormat="1" applyFont="1" applyBorder="1"/>
    <xf numFmtId="9" fontId="5" fillId="0" borderId="15" xfId="0" applyNumberFormat="1" applyFont="1" applyBorder="1" applyAlignment="1">
      <alignment horizontal="center" vertical="center" wrapText="1"/>
    </xf>
    <xf numFmtId="9" fontId="5" fillId="0" borderId="18" xfId="0" applyNumberFormat="1" applyFont="1" applyBorder="1" applyAlignment="1">
      <alignment horizontal="center" vertical="center" wrapText="1"/>
    </xf>
    <xf numFmtId="9" fontId="5" fillId="0" borderId="11" xfId="0" applyNumberFormat="1" applyFont="1" applyBorder="1" applyAlignment="1">
      <alignment horizontal="center" vertical="center" wrapText="1"/>
    </xf>
    <xf numFmtId="164" fontId="2" fillId="6" borderId="41" xfId="0" applyNumberFormat="1" applyFont="1" applyFill="1" applyBorder="1" applyAlignment="1">
      <alignment horizontal="center" vertical="center" wrapText="1"/>
    </xf>
    <xf numFmtId="164" fontId="2" fillId="6" borderId="21" xfId="0" applyNumberFormat="1" applyFont="1" applyFill="1" applyBorder="1" applyAlignment="1">
      <alignment horizontal="center" vertical="center" wrapText="1"/>
    </xf>
    <xf numFmtId="0" fontId="2" fillId="6" borderId="45" xfId="0" applyFont="1" applyFill="1" applyBorder="1" applyAlignment="1">
      <alignment horizontal="center" vertical="center" wrapText="1"/>
    </xf>
    <xf numFmtId="0" fontId="2" fillId="6" borderId="36" xfId="0" applyFont="1" applyFill="1" applyBorder="1" applyAlignment="1">
      <alignment horizontal="center" vertical="center" wrapText="1"/>
    </xf>
    <xf numFmtId="0" fontId="2" fillId="6" borderId="46" xfId="0" applyFont="1" applyFill="1" applyBorder="1" applyAlignment="1">
      <alignment horizontal="center" vertical="center" wrapText="1"/>
    </xf>
    <xf numFmtId="165" fontId="2" fillId="6" borderId="37" xfId="0" applyNumberFormat="1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 wrapText="1"/>
    </xf>
    <xf numFmtId="0" fontId="2" fillId="6" borderId="47" xfId="0" applyFont="1" applyFill="1" applyBorder="1" applyAlignment="1">
      <alignment horizontal="center" vertical="center" wrapText="1"/>
    </xf>
    <xf numFmtId="0" fontId="2" fillId="6" borderId="38" xfId="0" applyFont="1" applyFill="1" applyBorder="1" applyAlignment="1">
      <alignment horizontal="center" vertical="center" wrapText="1"/>
    </xf>
    <xf numFmtId="0" fontId="2" fillId="6" borderId="18" xfId="0" applyFont="1" applyFill="1" applyBorder="1" applyAlignment="1">
      <alignment horizontal="center" vertical="center" wrapText="1"/>
    </xf>
    <xf numFmtId="165" fontId="2" fillId="6" borderId="39" xfId="0" applyNumberFormat="1" applyFont="1" applyFill="1" applyBorder="1" applyAlignment="1">
      <alignment horizontal="center" vertical="center" wrapText="1"/>
    </xf>
    <xf numFmtId="0" fontId="2" fillId="6" borderId="16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2" fillId="6" borderId="48" xfId="0" applyFont="1" applyFill="1" applyBorder="1" applyAlignment="1">
      <alignment horizontal="center" vertical="center" wrapText="1"/>
    </xf>
    <xf numFmtId="0" fontId="2" fillId="6" borderId="40" xfId="0" applyFont="1" applyFill="1" applyBorder="1" applyAlignment="1">
      <alignment horizontal="center" vertical="center" wrapText="1"/>
    </xf>
    <xf numFmtId="0" fontId="2" fillId="6" borderId="49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2" fillId="8" borderId="52" xfId="0" applyFont="1" applyFill="1" applyBorder="1" applyAlignment="1">
      <alignment horizontal="center" vertical="center" wrapText="1"/>
    </xf>
    <xf numFmtId="165" fontId="2" fillId="8" borderId="53" xfId="0" applyNumberFormat="1" applyFont="1" applyFill="1" applyBorder="1" applyAlignment="1">
      <alignment horizontal="center" vertical="center" wrapText="1"/>
    </xf>
    <xf numFmtId="165" fontId="2" fillId="8" borderId="54" xfId="0" applyNumberFormat="1" applyFont="1" applyFill="1" applyBorder="1" applyAlignment="1">
      <alignment horizontal="center" vertical="center" wrapText="1"/>
    </xf>
    <xf numFmtId="0" fontId="8" fillId="8" borderId="28" xfId="0" applyFont="1" applyFill="1" applyBorder="1" applyAlignment="1">
      <alignment horizontal="center" vertical="center" wrapText="1"/>
    </xf>
    <xf numFmtId="0" fontId="8" fillId="8" borderId="29" xfId="0" applyFont="1" applyFill="1" applyBorder="1" applyAlignment="1">
      <alignment horizontal="center" vertical="center" wrapText="1"/>
    </xf>
    <xf numFmtId="0" fontId="8" fillId="8" borderId="30" xfId="0" applyFont="1" applyFill="1" applyBorder="1" applyAlignment="1">
      <alignment horizontal="center" vertical="center" wrapText="1"/>
    </xf>
    <xf numFmtId="165" fontId="2" fillId="8" borderId="23" xfId="0" applyNumberFormat="1" applyFont="1" applyFill="1" applyBorder="1" applyAlignment="1">
      <alignment horizontal="center" vertical="center" wrapText="1"/>
    </xf>
    <xf numFmtId="165" fontId="2" fillId="8" borderId="24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8" fillId="5" borderId="23" xfId="0" applyFont="1" applyFill="1" applyBorder="1" applyAlignment="1">
      <alignment horizontal="center" vertical="center"/>
    </xf>
    <xf numFmtId="0" fontId="8" fillId="5" borderId="24" xfId="0" applyFont="1" applyFill="1" applyBorder="1" applyAlignment="1">
      <alignment horizontal="center" vertical="center"/>
    </xf>
    <xf numFmtId="0" fontId="9" fillId="0" borderId="27" xfId="0" applyFont="1" applyBorder="1" applyAlignment="1">
      <alignment horizontal="center" vertical="center" textRotation="45" wrapText="1"/>
    </xf>
    <xf numFmtId="0" fontId="9" fillId="0" borderId="15" xfId="0" applyFont="1" applyBorder="1" applyAlignment="1">
      <alignment horizontal="center" vertical="center" textRotation="45" wrapText="1"/>
    </xf>
    <xf numFmtId="170" fontId="9" fillId="0" borderId="26" xfId="0" applyNumberFormat="1" applyFont="1" applyBorder="1" applyAlignment="1">
      <alignment horizontal="center" vertical="center" wrapText="1"/>
    </xf>
    <xf numFmtId="170" fontId="9" fillId="0" borderId="31" xfId="0" applyNumberFormat="1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textRotation="45" wrapText="1"/>
    </xf>
    <xf numFmtId="0" fontId="9" fillId="0" borderId="29" xfId="0" applyFont="1" applyBorder="1" applyAlignment="1">
      <alignment horizontal="center" vertical="center" textRotation="45" wrapText="1"/>
    </xf>
    <xf numFmtId="0" fontId="9" fillId="0" borderId="34" xfId="0" applyFont="1" applyBorder="1" applyAlignment="1">
      <alignment horizontal="center" vertical="center" textRotation="45" wrapText="1"/>
    </xf>
    <xf numFmtId="0" fontId="8" fillId="5" borderId="28" xfId="0" applyFont="1" applyFill="1" applyBorder="1" applyAlignment="1">
      <alignment horizontal="center" vertical="center" wrapText="1"/>
    </xf>
    <xf numFmtId="0" fontId="8" fillId="5" borderId="29" xfId="0" applyFont="1" applyFill="1" applyBorder="1" applyAlignment="1">
      <alignment horizontal="center" vertical="center" wrapText="1"/>
    </xf>
    <xf numFmtId="0" fontId="8" fillId="5" borderId="30" xfId="0" applyFont="1" applyFill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textRotation="45" wrapText="1"/>
    </xf>
    <xf numFmtId="164" fontId="3" fillId="0" borderId="7" xfId="0" applyNumberFormat="1" applyFont="1" applyBorder="1" applyAlignment="1">
      <alignment horizontal="center" vertical="center" wrapText="1"/>
    </xf>
    <xf numFmtId="164" fontId="3" fillId="0" borderId="16" xfId="0" applyNumberFormat="1" applyFont="1" applyBorder="1" applyAlignment="1">
      <alignment horizontal="center" vertical="center" wrapText="1"/>
    </xf>
    <xf numFmtId="164" fontId="3" fillId="0" borderId="25" xfId="0" applyNumberFormat="1" applyFont="1" applyBorder="1" applyAlignment="1">
      <alignment horizontal="center" vertical="center" wrapText="1"/>
    </xf>
    <xf numFmtId="164" fontId="3" fillId="0" borderId="42" xfId="0" applyNumberFormat="1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8" borderId="12" xfId="0" applyFont="1" applyFill="1" applyBorder="1" applyAlignment="1">
      <alignment horizontal="center" vertical="center" wrapText="1"/>
    </xf>
    <xf numFmtId="165" fontId="2" fillId="8" borderId="12" xfId="0" applyNumberFormat="1" applyFont="1" applyFill="1" applyBorder="1" applyAlignment="1">
      <alignment horizontal="center" vertical="center" wrapText="1"/>
    </xf>
    <xf numFmtId="165" fontId="2" fillId="8" borderId="21" xfId="0" applyNumberFormat="1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165" fontId="3" fillId="0" borderId="25" xfId="0" applyNumberFormat="1" applyFont="1" applyBorder="1" applyAlignment="1">
      <alignment horizontal="center" vertical="center" wrapText="1"/>
    </xf>
    <xf numFmtId="165" fontId="3" fillId="0" borderId="26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38" xfId="0" applyFont="1" applyBorder="1" applyAlignment="1">
      <alignment horizontal="left" vertical="center" wrapText="1"/>
    </xf>
    <xf numFmtId="0" fontId="2" fillId="0" borderId="39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165" fontId="3" fillId="0" borderId="16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164" fontId="3" fillId="0" borderId="17" xfId="0" applyNumberFormat="1" applyFont="1" applyBorder="1" applyAlignment="1">
      <alignment horizontal="center" vertical="center" wrapText="1"/>
    </xf>
    <xf numFmtId="164" fontId="3" fillId="0" borderId="18" xfId="0" applyNumberFormat="1" applyFont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10" fillId="7" borderId="15" xfId="0" applyFont="1" applyFill="1" applyBorder="1" applyAlignment="1">
      <alignment horizontal="center" vertical="center" wrapText="1"/>
    </xf>
    <xf numFmtId="0" fontId="10" fillId="7" borderId="9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10" fillId="7" borderId="14" xfId="0" applyFont="1" applyFill="1" applyBorder="1" applyAlignment="1">
      <alignment horizontal="center" vertical="center" wrapText="1"/>
    </xf>
    <xf numFmtId="0" fontId="10" fillId="7" borderId="16" xfId="0" applyFont="1" applyFill="1" applyBorder="1" applyAlignment="1">
      <alignment horizontal="center" vertical="center" wrapText="1"/>
    </xf>
    <xf numFmtId="165" fontId="2" fillId="0" borderId="7" xfId="0" applyNumberFormat="1" applyFont="1" applyBorder="1" applyAlignment="1">
      <alignment horizontal="center" vertical="center" wrapText="1"/>
    </xf>
    <xf numFmtId="165" fontId="2" fillId="0" borderId="16" xfId="0" applyNumberFormat="1" applyFont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</cellXfs>
  <cellStyles count="6">
    <cellStyle name="Millares" xfId="4" builtinId="3"/>
    <cellStyle name="Millares [0]" xfId="1" builtinId="6"/>
    <cellStyle name="Millares 16" xfId="3" xr:uid="{00000000-0005-0000-0000-000002000000}"/>
    <cellStyle name="Moneda [0]" xfId="2" builtinId="7"/>
    <cellStyle name="Normal" xfId="0" builtinId="0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77"/>
  <sheetViews>
    <sheetView tabSelected="1" zoomScale="115" zoomScaleNormal="115" zoomScaleSheetLayoutView="69" workbookViewId="0">
      <selection activeCell="C40" sqref="C40"/>
    </sheetView>
  </sheetViews>
  <sheetFormatPr baseColWidth="10" defaultRowHeight="14.4" x14ac:dyDescent="0.3"/>
  <cols>
    <col min="2" max="2" width="11" style="1" customWidth="1"/>
    <col min="3" max="3" width="58" customWidth="1"/>
    <col min="4" max="4" width="20.33203125" customWidth="1"/>
    <col min="5" max="5" width="17.109375" customWidth="1"/>
    <col min="6" max="6" width="22.5546875" customWidth="1"/>
    <col min="7" max="7" width="19.109375" customWidth="1"/>
    <col min="8" max="8" width="28.109375" customWidth="1"/>
    <col min="9" max="9" width="20" customWidth="1"/>
    <col min="10" max="10" width="10.44140625" customWidth="1"/>
    <col min="11" max="11" width="14.33203125" bestFit="1" customWidth="1"/>
    <col min="257" max="257" width="11" customWidth="1"/>
    <col min="258" max="258" width="58" customWidth="1"/>
    <col min="259" max="259" width="20.33203125" bestFit="1" customWidth="1"/>
    <col min="260" max="260" width="17.109375" bestFit="1" customWidth="1"/>
    <col min="261" max="261" width="22.5546875" customWidth="1"/>
    <col min="262" max="262" width="19.109375" bestFit="1" customWidth="1"/>
    <col min="263" max="263" width="21.88671875" customWidth="1"/>
    <col min="264" max="264" width="21.6640625" customWidth="1"/>
    <col min="265" max="265" width="26.6640625" customWidth="1"/>
    <col min="513" max="513" width="11" customWidth="1"/>
    <col min="514" max="514" width="58" customWidth="1"/>
    <col min="515" max="515" width="20.33203125" bestFit="1" customWidth="1"/>
    <col min="516" max="516" width="17.109375" bestFit="1" customWidth="1"/>
    <col min="517" max="517" width="22.5546875" customWidth="1"/>
    <col min="518" max="518" width="19.109375" bestFit="1" customWidth="1"/>
    <col min="519" max="519" width="21.88671875" customWidth="1"/>
    <col min="520" max="520" width="21.6640625" customWidth="1"/>
    <col min="521" max="521" width="26.6640625" customWidth="1"/>
    <col min="769" max="769" width="11" customWidth="1"/>
    <col min="770" max="770" width="58" customWidth="1"/>
    <col min="771" max="771" width="20.33203125" bestFit="1" customWidth="1"/>
    <col min="772" max="772" width="17.109375" bestFit="1" customWidth="1"/>
    <col min="773" max="773" width="22.5546875" customWidth="1"/>
    <col min="774" max="774" width="19.109375" bestFit="1" customWidth="1"/>
    <col min="775" max="775" width="21.88671875" customWidth="1"/>
    <col min="776" max="776" width="21.6640625" customWidth="1"/>
    <col min="777" max="777" width="26.6640625" customWidth="1"/>
    <col min="1025" max="1025" width="11" customWidth="1"/>
    <col min="1026" max="1026" width="58" customWidth="1"/>
    <col min="1027" max="1027" width="20.33203125" bestFit="1" customWidth="1"/>
    <col min="1028" max="1028" width="17.109375" bestFit="1" customWidth="1"/>
    <col min="1029" max="1029" width="22.5546875" customWidth="1"/>
    <col min="1030" max="1030" width="19.109375" bestFit="1" customWidth="1"/>
    <col min="1031" max="1031" width="21.88671875" customWidth="1"/>
    <col min="1032" max="1032" width="21.6640625" customWidth="1"/>
    <col min="1033" max="1033" width="26.6640625" customWidth="1"/>
    <col min="1281" max="1281" width="11" customWidth="1"/>
    <col min="1282" max="1282" width="58" customWidth="1"/>
    <col min="1283" max="1283" width="20.33203125" bestFit="1" customWidth="1"/>
    <col min="1284" max="1284" width="17.109375" bestFit="1" customWidth="1"/>
    <col min="1285" max="1285" width="22.5546875" customWidth="1"/>
    <col min="1286" max="1286" width="19.109375" bestFit="1" customWidth="1"/>
    <col min="1287" max="1287" width="21.88671875" customWidth="1"/>
    <col min="1288" max="1288" width="21.6640625" customWidth="1"/>
    <col min="1289" max="1289" width="26.6640625" customWidth="1"/>
    <col min="1537" max="1537" width="11" customWidth="1"/>
    <col min="1538" max="1538" width="58" customWidth="1"/>
    <col min="1539" max="1539" width="20.33203125" bestFit="1" customWidth="1"/>
    <col min="1540" max="1540" width="17.109375" bestFit="1" customWidth="1"/>
    <col min="1541" max="1541" width="22.5546875" customWidth="1"/>
    <col min="1542" max="1542" width="19.109375" bestFit="1" customWidth="1"/>
    <col min="1543" max="1543" width="21.88671875" customWidth="1"/>
    <col min="1544" max="1544" width="21.6640625" customWidth="1"/>
    <col min="1545" max="1545" width="26.6640625" customWidth="1"/>
    <col min="1793" max="1793" width="11" customWidth="1"/>
    <col min="1794" max="1794" width="58" customWidth="1"/>
    <col min="1795" max="1795" width="20.33203125" bestFit="1" customWidth="1"/>
    <col min="1796" max="1796" width="17.109375" bestFit="1" customWidth="1"/>
    <col min="1797" max="1797" width="22.5546875" customWidth="1"/>
    <col min="1798" max="1798" width="19.109375" bestFit="1" customWidth="1"/>
    <col min="1799" max="1799" width="21.88671875" customWidth="1"/>
    <col min="1800" max="1800" width="21.6640625" customWidth="1"/>
    <col min="1801" max="1801" width="26.6640625" customWidth="1"/>
    <col min="2049" max="2049" width="11" customWidth="1"/>
    <col min="2050" max="2050" width="58" customWidth="1"/>
    <col min="2051" max="2051" width="20.33203125" bestFit="1" customWidth="1"/>
    <col min="2052" max="2052" width="17.109375" bestFit="1" customWidth="1"/>
    <col min="2053" max="2053" width="22.5546875" customWidth="1"/>
    <col min="2054" max="2054" width="19.109375" bestFit="1" customWidth="1"/>
    <col min="2055" max="2055" width="21.88671875" customWidth="1"/>
    <col min="2056" max="2056" width="21.6640625" customWidth="1"/>
    <col min="2057" max="2057" width="26.6640625" customWidth="1"/>
    <col min="2305" max="2305" width="11" customWidth="1"/>
    <col min="2306" max="2306" width="58" customWidth="1"/>
    <col min="2307" max="2307" width="20.33203125" bestFit="1" customWidth="1"/>
    <col min="2308" max="2308" width="17.109375" bestFit="1" customWidth="1"/>
    <col min="2309" max="2309" width="22.5546875" customWidth="1"/>
    <col min="2310" max="2310" width="19.109375" bestFit="1" customWidth="1"/>
    <col min="2311" max="2311" width="21.88671875" customWidth="1"/>
    <col min="2312" max="2312" width="21.6640625" customWidth="1"/>
    <col min="2313" max="2313" width="26.6640625" customWidth="1"/>
    <col min="2561" max="2561" width="11" customWidth="1"/>
    <col min="2562" max="2562" width="58" customWidth="1"/>
    <col min="2563" max="2563" width="20.33203125" bestFit="1" customWidth="1"/>
    <col min="2564" max="2564" width="17.109375" bestFit="1" customWidth="1"/>
    <col min="2565" max="2565" width="22.5546875" customWidth="1"/>
    <col min="2566" max="2566" width="19.109375" bestFit="1" customWidth="1"/>
    <col min="2567" max="2567" width="21.88671875" customWidth="1"/>
    <col min="2568" max="2568" width="21.6640625" customWidth="1"/>
    <col min="2569" max="2569" width="26.6640625" customWidth="1"/>
    <col min="2817" max="2817" width="11" customWidth="1"/>
    <col min="2818" max="2818" width="58" customWidth="1"/>
    <col min="2819" max="2819" width="20.33203125" bestFit="1" customWidth="1"/>
    <col min="2820" max="2820" width="17.109375" bestFit="1" customWidth="1"/>
    <col min="2821" max="2821" width="22.5546875" customWidth="1"/>
    <col min="2822" max="2822" width="19.109375" bestFit="1" customWidth="1"/>
    <col min="2823" max="2823" width="21.88671875" customWidth="1"/>
    <col min="2824" max="2824" width="21.6640625" customWidth="1"/>
    <col min="2825" max="2825" width="26.6640625" customWidth="1"/>
    <col min="3073" max="3073" width="11" customWidth="1"/>
    <col min="3074" max="3074" width="58" customWidth="1"/>
    <col min="3075" max="3075" width="20.33203125" bestFit="1" customWidth="1"/>
    <col min="3076" max="3076" width="17.109375" bestFit="1" customWidth="1"/>
    <col min="3077" max="3077" width="22.5546875" customWidth="1"/>
    <col min="3078" max="3078" width="19.109375" bestFit="1" customWidth="1"/>
    <col min="3079" max="3079" width="21.88671875" customWidth="1"/>
    <col min="3080" max="3080" width="21.6640625" customWidth="1"/>
    <col min="3081" max="3081" width="26.6640625" customWidth="1"/>
    <col min="3329" max="3329" width="11" customWidth="1"/>
    <col min="3330" max="3330" width="58" customWidth="1"/>
    <col min="3331" max="3331" width="20.33203125" bestFit="1" customWidth="1"/>
    <col min="3332" max="3332" width="17.109375" bestFit="1" customWidth="1"/>
    <col min="3333" max="3333" width="22.5546875" customWidth="1"/>
    <col min="3334" max="3334" width="19.109375" bestFit="1" customWidth="1"/>
    <col min="3335" max="3335" width="21.88671875" customWidth="1"/>
    <col min="3336" max="3336" width="21.6640625" customWidth="1"/>
    <col min="3337" max="3337" width="26.6640625" customWidth="1"/>
    <col min="3585" max="3585" width="11" customWidth="1"/>
    <col min="3586" max="3586" width="58" customWidth="1"/>
    <col min="3587" max="3587" width="20.33203125" bestFit="1" customWidth="1"/>
    <col min="3588" max="3588" width="17.109375" bestFit="1" customWidth="1"/>
    <col min="3589" max="3589" width="22.5546875" customWidth="1"/>
    <col min="3590" max="3590" width="19.109375" bestFit="1" customWidth="1"/>
    <col min="3591" max="3591" width="21.88671875" customWidth="1"/>
    <col min="3592" max="3592" width="21.6640625" customWidth="1"/>
    <col min="3593" max="3593" width="26.6640625" customWidth="1"/>
    <col min="3841" max="3841" width="11" customWidth="1"/>
    <col min="3842" max="3842" width="58" customWidth="1"/>
    <col min="3843" max="3843" width="20.33203125" bestFit="1" customWidth="1"/>
    <col min="3844" max="3844" width="17.109375" bestFit="1" customWidth="1"/>
    <col min="3845" max="3845" width="22.5546875" customWidth="1"/>
    <col min="3846" max="3846" width="19.109375" bestFit="1" customWidth="1"/>
    <col min="3847" max="3847" width="21.88671875" customWidth="1"/>
    <col min="3848" max="3848" width="21.6640625" customWidth="1"/>
    <col min="3849" max="3849" width="26.6640625" customWidth="1"/>
    <col min="4097" max="4097" width="11" customWidth="1"/>
    <col min="4098" max="4098" width="58" customWidth="1"/>
    <col min="4099" max="4099" width="20.33203125" bestFit="1" customWidth="1"/>
    <col min="4100" max="4100" width="17.109375" bestFit="1" customWidth="1"/>
    <col min="4101" max="4101" width="22.5546875" customWidth="1"/>
    <col min="4102" max="4102" width="19.109375" bestFit="1" customWidth="1"/>
    <col min="4103" max="4103" width="21.88671875" customWidth="1"/>
    <col min="4104" max="4104" width="21.6640625" customWidth="1"/>
    <col min="4105" max="4105" width="26.6640625" customWidth="1"/>
    <col min="4353" max="4353" width="11" customWidth="1"/>
    <col min="4354" max="4354" width="58" customWidth="1"/>
    <col min="4355" max="4355" width="20.33203125" bestFit="1" customWidth="1"/>
    <col min="4356" max="4356" width="17.109375" bestFit="1" customWidth="1"/>
    <col min="4357" max="4357" width="22.5546875" customWidth="1"/>
    <col min="4358" max="4358" width="19.109375" bestFit="1" customWidth="1"/>
    <col min="4359" max="4359" width="21.88671875" customWidth="1"/>
    <col min="4360" max="4360" width="21.6640625" customWidth="1"/>
    <col min="4361" max="4361" width="26.6640625" customWidth="1"/>
    <col min="4609" max="4609" width="11" customWidth="1"/>
    <col min="4610" max="4610" width="58" customWidth="1"/>
    <col min="4611" max="4611" width="20.33203125" bestFit="1" customWidth="1"/>
    <col min="4612" max="4612" width="17.109375" bestFit="1" customWidth="1"/>
    <col min="4613" max="4613" width="22.5546875" customWidth="1"/>
    <col min="4614" max="4614" width="19.109375" bestFit="1" customWidth="1"/>
    <col min="4615" max="4615" width="21.88671875" customWidth="1"/>
    <col min="4616" max="4616" width="21.6640625" customWidth="1"/>
    <col min="4617" max="4617" width="26.6640625" customWidth="1"/>
    <col min="4865" max="4865" width="11" customWidth="1"/>
    <col min="4866" max="4866" width="58" customWidth="1"/>
    <col min="4867" max="4867" width="20.33203125" bestFit="1" customWidth="1"/>
    <col min="4868" max="4868" width="17.109375" bestFit="1" customWidth="1"/>
    <col min="4869" max="4869" width="22.5546875" customWidth="1"/>
    <col min="4870" max="4870" width="19.109375" bestFit="1" customWidth="1"/>
    <col min="4871" max="4871" width="21.88671875" customWidth="1"/>
    <col min="4872" max="4872" width="21.6640625" customWidth="1"/>
    <col min="4873" max="4873" width="26.6640625" customWidth="1"/>
    <col min="5121" max="5121" width="11" customWidth="1"/>
    <col min="5122" max="5122" width="58" customWidth="1"/>
    <col min="5123" max="5123" width="20.33203125" bestFit="1" customWidth="1"/>
    <col min="5124" max="5124" width="17.109375" bestFit="1" customWidth="1"/>
    <col min="5125" max="5125" width="22.5546875" customWidth="1"/>
    <col min="5126" max="5126" width="19.109375" bestFit="1" customWidth="1"/>
    <col min="5127" max="5127" width="21.88671875" customWidth="1"/>
    <col min="5128" max="5128" width="21.6640625" customWidth="1"/>
    <col min="5129" max="5129" width="26.6640625" customWidth="1"/>
    <col min="5377" max="5377" width="11" customWidth="1"/>
    <col min="5378" max="5378" width="58" customWidth="1"/>
    <col min="5379" max="5379" width="20.33203125" bestFit="1" customWidth="1"/>
    <col min="5380" max="5380" width="17.109375" bestFit="1" customWidth="1"/>
    <col min="5381" max="5381" width="22.5546875" customWidth="1"/>
    <col min="5382" max="5382" width="19.109375" bestFit="1" customWidth="1"/>
    <col min="5383" max="5383" width="21.88671875" customWidth="1"/>
    <col min="5384" max="5384" width="21.6640625" customWidth="1"/>
    <col min="5385" max="5385" width="26.6640625" customWidth="1"/>
    <col min="5633" max="5633" width="11" customWidth="1"/>
    <col min="5634" max="5634" width="58" customWidth="1"/>
    <col min="5635" max="5635" width="20.33203125" bestFit="1" customWidth="1"/>
    <col min="5636" max="5636" width="17.109375" bestFit="1" customWidth="1"/>
    <col min="5637" max="5637" width="22.5546875" customWidth="1"/>
    <col min="5638" max="5638" width="19.109375" bestFit="1" customWidth="1"/>
    <col min="5639" max="5639" width="21.88671875" customWidth="1"/>
    <col min="5640" max="5640" width="21.6640625" customWidth="1"/>
    <col min="5641" max="5641" width="26.6640625" customWidth="1"/>
    <col min="5889" max="5889" width="11" customWidth="1"/>
    <col min="5890" max="5890" width="58" customWidth="1"/>
    <col min="5891" max="5891" width="20.33203125" bestFit="1" customWidth="1"/>
    <col min="5892" max="5892" width="17.109375" bestFit="1" customWidth="1"/>
    <col min="5893" max="5893" width="22.5546875" customWidth="1"/>
    <col min="5894" max="5894" width="19.109375" bestFit="1" customWidth="1"/>
    <col min="5895" max="5895" width="21.88671875" customWidth="1"/>
    <col min="5896" max="5896" width="21.6640625" customWidth="1"/>
    <col min="5897" max="5897" width="26.6640625" customWidth="1"/>
    <col min="6145" max="6145" width="11" customWidth="1"/>
    <col min="6146" max="6146" width="58" customWidth="1"/>
    <col min="6147" max="6147" width="20.33203125" bestFit="1" customWidth="1"/>
    <col min="6148" max="6148" width="17.109375" bestFit="1" customWidth="1"/>
    <col min="6149" max="6149" width="22.5546875" customWidth="1"/>
    <col min="6150" max="6150" width="19.109375" bestFit="1" customWidth="1"/>
    <col min="6151" max="6151" width="21.88671875" customWidth="1"/>
    <col min="6152" max="6152" width="21.6640625" customWidth="1"/>
    <col min="6153" max="6153" width="26.6640625" customWidth="1"/>
    <col min="6401" max="6401" width="11" customWidth="1"/>
    <col min="6402" max="6402" width="58" customWidth="1"/>
    <col min="6403" max="6403" width="20.33203125" bestFit="1" customWidth="1"/>
    <col min="6404" max="6404" width="17.109375" bestFit="1" customWidth="1"/>
    <col min="6405" max="6405" width="22.5546875" customWidth="1"/>
    <col min="6406" max="6406" width="19.109375" bestFit="1" customWidth="1"/>
    <col min="6407" max="6407" width="21.88671875" customWidth="1"/>
    <col min="6408" max="6408" width="21.6640625" customWidth="1"/>
    <col min="6409" max="6409" width="26.6640625" customWidth="1"/>
    <col min="6657" max="6657" width="11" customWidth="1"/>
    <col min="6658" max="6658" width="58" customWidth="1"/>
    <col min="6659" max="6659" width="20.33203125" bestFit="1" customWidth="1"/>
    <col min="6660" max="6660" width="17.109375" bestFit="1" customWidth="1"/>
    <col min="6661" max="6661" width="22.5546875" customWidth="1"/>
    <col min="6662" max="6662" width="19.109375" bestFit="1" customWidth="1"/>
    <col min="6663" max="6663" width="21.88671875" customWidth="1"/>
    <col min="6664" max="6664" width="21.6640625" customWidth="1"/>
    <col min="6665" max="6665" width="26.6640625" customWidth="1"/>
    <col min="6913" max="6913" width="11" customWidth="1"/>
    <col min="6914" max="6914" width="58" customWidth="1"/>
    <col min="6915" max="6915" width="20.33203125" bestFit="1" customWidth="1"/>
    <col min="6916" max="6916" width="17.109375" bestFit="1" customWidth="1"/>
    <col min="6917" max="6917" width="22.5546875" customWidth="1"/>
    <col min="6918" max="6918" width="19.109375" bestFit="1" customWidth="1"/>
    <col min="6919" max="6919" width="21.88671875" customWidth="1"/>
    <col min="6920" max="6920" width="21.6640625" customWidth="1"/>
    <col min="6921" max="6921" width="26.6640625" customWidth="1"/>
    <col min="7169" max="7169" width="11" customWidth="1"/>
    <col min="7170" max="7170" width="58" customWidth="1"/>
    <col min="7171" max="7171" width="20.33203125" bestFit="1" customWidth="1"/>
    <col min="7172" max="7172" width="17.109375" bestFit="1" customWidth="1"/>
    <col min="7173" max="7173" width="22.5546875" customWidth="1"/>
    <col min="7174" max="7174" width="19.109375" bestFit="1" customWidth="1"/>
    <col min="7175" max="7175" width="21.88671875" customWidth="1"/>
    <col min="7176" max="7176" width="21.6640625" customWidth="1"/>
    <col min="7177" max="7177" width="26.6640625" customWidth="1"/>
    <col min="7425" max="7425" width="11" customWidth="1"/>
    <col min="7426" max="7426" width="58" customWidth="1"/>
    <col min="7427" max="7427" width="20.33203125" bestFit="1" customWidth="1"/>
    <col min="7428" max="7428" width="17.109375" bestFit="1" customWidth="1"/>
    <col min="7429" max="7429" width="22.5546875" customWidth="1"/>
    <col min="7430" max="7430" width="19.109375" bestFit="1" customWidth="1"/>
    <col min="7431" max="7431" width="21.88671875" customWidth="1"/>
    <col min="7432" max="7432" width="21.6640625" customWidth="1"/>
    <col min="7433" max="7433" width="26.6640625" customWidth="1"/>
    <col min="7681" max="7681" width="11" customWidth="1"/>
    <col min="7682" max="7682" width="58" customWidth="1"/>
    <col min="7683" max="7683" width="20.33203125" bestFit="1" customWidth="1"/>
    <col min="7684" max="7684" width="17.109375" bestFit="1" customWidth="1"/>
    <col min="7685" max="7685" width="22.5546875" customWidth="1"/>
    <col min="7686" max="7686" width="19.109375" bestFit="1" customWidth="1"/>
    <col min="7687" max="7687" width="21.88671875" customWidth="1"/>
    <col min="7688" max="7688" width="21.6640625" customWidth="1"/>
    <col min="7689" max="7689" width="26.6640625" customWidth="1"/>
    <col min="7937" max="7937" width="11" customWidth="1"/>
    <col min="7938" max="7938" width="58" customWidth="1"/>
    <col min="7939" max="7939" width="20.33203125" bestFit="1" customWidth="1"/>
    <col min="7940" max="7940" width="17.109375" bestFit="1" customWidth="1"/>
    <col min="7941" max="7941" width="22.5546875" customWidth="1"/>
    <col min="7942" max="7942" width="19.109375" bestFit="1" customWidth="1"/>
    <col min="7943" max="7943" width="21.88671875" customWidth="1"/>
    <col min="7944" max="7944" width="21.6640625" customWidth="1"/>
    <col min="7945" max="7945" width="26.6640625" customWidth="1"/>
    <col min="8193" max="8193" width="11" customWidth="1"/>
    <col min="8194" max="8194" width="58" customWidth="1"/>
    <col min="8195" max="8195" width="20.33203125" bestFit="1" customWidth="1"/>
    <col min="8196" max="8196" width="17.109375" bestFit="1" customWidth="1"/>
    <col min="8197" max="8197" width="22.5546875" customWidth="1"/>
    <col min="8198" max="8198" width="19.109375" bestFit="1" customWidth="1"/>
    <col min="8199" max="8199" width="21.88671875" customWidth="1"/>
    <col min="8200" max="8200" width="21.6640625" customWidth="1"/>
    <col min="8201" max="8201" width="26.6640625" customWidth="1"/>
    <col min="8449" max="8449" width="11" customWidth="1"/>
    <col min="8450" max="8450" width="58" customWidth="1"/>
    <col min="8451" max="8451" width="20.33203125" bestFit="1" customWidth="1"/>
    <col min="8452" max="8452" width="17.109375" bestFit="1" customWidth="1"/>
    <col min="8453" max="8453" width="22.5546875" customWidth="1"/>
    <col min="8454" max="8454" width="19.109375" bestFit="1" customWidth="1"/>
    <col min="8455" max="8455" width="21.88671875" customWidth="1"/>
    <col min="8456" max="8456" width="21.6640625" customWidth="1"/>
    <col min="8457" max="8457" width="26.6640625" customWidth="1"/>
    <col min="8705" max="8705" width="11" customWidth="1"/>
    <col min="8706" max="8706" width="58" customWidth="1"/>
    <col min="8707" max="8707" width="20.33203125" bestFit="1" customWidth="1"/>
    <col min="8708" max="8708" width="17.109375" bestFit="1" customWidth="1"/>
    <col min="8709" max="8709" width="22.5546875" customWidth="1"/>
    <col min="8710" max="8710" width="19.109375" bestFit="1" customWidth="1"/>
    <col min="8711" max="8711" width="21.88671875" customWidth="1"/>
    <col min="8712" max="8712" width="21.6640625" customWidth="1"/>
    <col min="8713" max="8713" width="26.6640625" customWidth="1"/>
    <col min="8961" max="8961" width="11" customWidth="1"/>
    <col min="8962" max="8962" width="58" customWidth="1"/>
    <col min="8963" max="8963" width="20.33203125" bestFit="1" customWidth="1"/>
    <col min="8964" max="8964" width="17.109375" bestFit="1" customWidth="1"/>
    <col min="8965" max="8965" width="22.5546875" customWidth="1"/>
    <col min="8966" max="8966" width="19.109375" bestFit="1" customWidth="1"/>
    <col min="8967" max="8967" width="21.88671875" customWidth="1"/>
    <col min="8968" max="8968" width="21.6640625" customWidth="1"/>
    <col min="8969" max="8969" width="26.6640625" customWidth="1"/>
    <col min="9217" max="9217" width="11" customWidth="1"/>
    <col min="9218" max="9218" width="58" customWidth="1"/>
    <col min="9219" max="9219" width="20.33203125" bestFit="1" customWidth="1"/>
    <col min="9220" max="9220" width="17.109375" bestFit="1" customWidth="1"/>
    <col min="9221" max="9221" width="22.5546875" customWidth="1"/>
    <col min="9222" max="9222" width="19.109375" bestFit="1" customWidth="1"/>
    <col min="9223" max="9223" width="21.88671875" customWidth="1"/>
    <col min="9224" max="9224" width="21.6640625" customWidth="1"/>
    <col min="9225" max="9225" width="26.6640625" customWidth="1"/>
    <col min="9473" max="9473" width="11" customWidth="1"/>
    <col min="9474" max="9474" width="58" customWidth="1"/>
    <col min="9475" max="9475" width="20.33203125" bestFit="1" customWidth="1"/>
    <col min="9476" max="9476" width="17.109375" bestFit="1" customWidth="1"/>
    <col min="9477" max="9477" width="22.5546875" customWidth="1"/>
    <col min="9478" max="9478" width="19.109375" bestFit="1" customWidth="1"/>
    <col min="9479" max="9479" width="21.88671875" customWidth="1"/>
    <col min="9480" max="9480" width="21.6640625" customWidth="1"/>
    <col min="9481" max="9481" width="26.6640625" customWidth="1"/>
    <col min="9729" max="9729" width="11" customWidth="1"/>
    <col min="9730" max="9730" width="58" customWidth="1"/>
    <col min="9731" max="9731" width="20.33203125" bestFit="1" customWidth="1"/>
    <col min="9732" max="9732" width="17.109375" bestFit="1" customWidth="1"/>
    <col min="9733" max="9733" width="22.5546875" customWidth="1"/>
    <col min="9734" max="9734" width="19.109375" bestFit="1" customWidth="1"/>
    <col min="9735" max="9735" width="21.88671875" customWidth="1"/>
    <col min="9736" max="9736" width="21.6640625" customWidth="1"/>
    <col min="9737" max="9737" width="26.6640625" customWidth="1"/>
    <col min="9985" max="9985" width="11" customWidth="1"/>
    <col min="9986" max="9986" width="58" customWidth="1"/>
    <col min="9987" max="9987" width="20.33203125" bestFit="1" customWidth="1"/>
    <col min="9988" max="9988" width="17.109375" bestFit="1" customWidth="1"/>
    <col min="9989" max="9989" width="22.5546875" customWidth="1"/>
    <col min="9990" max="9990" width="19.109375" bestFit="1" customWidth="1"/>
    <col min="9991" max="9991" width="21.88671875" customWidth="1"/>
    <col min="9992" max="9992" width="21.6640625" customWidth="1"/>
    <col min="9993" max="9993" width="26.6640625" customWidth="1"/>
    <col min="10241" max="10241" width="11" customWidth="1"/>
    <col min="10242" max="10242" width="58" customWidth="1"/>
    <col min="10243" max="10243" width="20.33203125" bestFit="1" customWidth="1"/>
    <col min="10244" max="10244" width="17.109375" bestFit="1" customWidth="1"/>
    <col min="10245" max="10245" width="22.5546875" customWidth="1"/>
    <col min="10246" max="10246" width="19.109375" bestFit="1" customWidth="1"/>
    <col min="10247" max="10247" width="21.88671875" customWidth="1"/>
    <col min="10248" max="10248" width="21.6640625" customWidth="1"/>
    <col min="10249" max="10249" width="26.6640625" customWidth="1"/>
    <col min="10497" max="10497" width="11" customWidth="1"/>
    <col min="10498" max="10498" width="58" customWidth="1"/>
    <col min="10499" max="10499" width="20.33203125" bestFit="1" customWidth="1"/>
    <col min="10500" max="10500" width="17.109375" bestFit="1" customWidth="1"/>
    <col min="10501" max="10501" width="22.5546875" customWidth="1"/>
    <col min="10502" max="10502" width="19.109375" bestFit="1" customWidth="1"/>
    <col min="10503" max="10503" width="21.88671875" customWidth="1"/>
    <col min="10504" max="10504" width="21.6640625" customWidth="1"/>
    <col min="10505" max="10505" width="26.6640625" customWidth="1"/>
    <col min="10753" max="10753" width="11" customWidth="1"/>
    <col min="10754" max="10754" width="58" customWidth="1"/>
    <col min="10755" max="10755" width="20.33203125" bestFit="1" customWidth="1"/>
    <col min="10756" max="10756" width="17.109375" bestFit="1" customWidth="1"/>
    <col min="10757" max="10757" width="22.5546875" customWidth="1"/>
    <col min="10758" max="10758" width="19.109375" bestFit="1" customWidth="1"/>
    <col min="10759" max="10759" width="21.88671875" customWidth="1"/>
    <col min="10760" max="10760" width="21.6640625" customWidth="1"/>
    <col min="10761" max="10761" width="26.6640625" customWidth="1"/>
    <col min="11009" max="11009" width="11" customWidth="1"/>
    <col min="11010" max="11010" width="58" customWidth="1"/>
    <col min="11011" max="11011" width="20.33203125" bestFit="1" customWidth="1"/>
    <col min="11012" max="11012" width="17.109375" bestFit="1" customWidth="1"/>
    <col min="11013" max="11013" width="22.5546875" customWidth="1"/>
    <col min="11014" max="11014" width="19.109375" bestFit="1" customWidth="1"/>
    <col min="11015" max="11015" width="21.88671875" customWidth="1"/>
    <col min="11016" max="11016" width="21.6640625" customWidth="1"/>
    <col min="11017" max="11017" width="26.6640625" customWidth="1"/>
    <col min="11265" max="11265" width="11" customWidth="1"/>
    <col min="11266" max="11266" width="58" customWidth="1"/>
    <col min="11267" max="11267" width="20.33203125" bestFit="1" customWidth="1"/>
    <col min="11268" max="11268" width="17.109375" bestFit="1" customWidth="1"/>
    <col min="11269" max="11269" width="22.5546875" customWidth="1"/>
    <col min="11270" max="11270" width="19.109375" bestFit="1" customWidth="1"/>
    <col min="11271" max="11271" width="21.88671875" customWidth="1"/>
    <col min="11272" max="11272" width="21.6640625" customWidth="1"/>
    <col min="11273" max="11273" width="26.6640625" customWidth="1"/>
    <col min="11521" max="11521" width="11" customWidth="1"/>
    <col min="11522" max="11522" width="58" customWidth="1"/>
    <col min="11523" max="11523" width="20.33203125" bestFit="1" customWidth="1"/>
    <col min="11524" max="11524" width="17.109375" bestFit="1" customWidth="1"/>
    <col min="11525" max="11525" width="22.5546875" customWidth="1"/>
    <col min="11526" max="11526" width="19.109375" bestFit="1" customWidth="1"/>
    <col min="11527" max="11527" width="21.88671875" customWidth="1"/>
    <col min="11528" max="11528" width="21.6640625" customWidth="1"/>
    <col min="11529" max="11529" width="26.6640625" customWidth="1"/>
    <col min="11777" max="11777" width="11" customWidth="1"/>
    <col min="11778" max="11778" width="58" customWidth="1"/>
    <col min="11779" max="11779" width="20.33203125" bestFit="1" customWidth="1"/>
    <col min="11780" max="11780" width="17.109375" bestFit="1" customWidth="1"/>
    <col min="11781" max="11781" width="22.5546875" customWidth="1"/>
    <col min="11782" max="11782" width="19.109375" bestFit="1" customWidth="1"/>
    <col min="11783" max="11783" width="21.88671875" customWidth="1"/>
    <col min="11784" max="11784" width="21.6640625" customWidth="1"/>
    <col min="11785" max="11785" width="26.6640625" customWidth="1"/>
    <col min="12033" max="12033" width="11" customWidth="1"/>
    <col min="12034" max="12034" width="58" customWidth="1"/>
    <col min="12035" max="12035" width="20.33203125" bestFit="1" customWidth="1"/>
    <col min="12036" max="12036" width="17.109375" bestFit="1" customWidth="1"/>
    <col min="12037" max="12037" width="22.5546875" customWidth="1"/>
    <col min="12038" max="12038" width="19.109375" bestFit="1" customWidth="1"/>
    <col min="12039" max="12039" width="21.88671875" customWidth="1"/>
    <col min="12040" max="12040" width="21.6640625" customWidth="1"/>
    <col min="12041" max="12041" width="26.6640625" customWidth="1"/>
    <col min="12289" max="12289" width="11" customWidth="1"/>
    <col min="12290" max="12290" width="58" customWidth="1"/>
    <col min="12291" max="12291" width="20.33203125" bestFit="1" customWidth="1"/>
    <col min="12292" max="12292" width="17.109375" bestFit="1" customWidth="1"/>
    <col min="12293" max="12293" width="22.5546875" customWidth="1"/>
    <col min="12294" max="12294" width="19.109375" bestFit="1" customWidth="1"/>
    <col min="12295" max="12295" width="21.88671875" customWidth="1"/>
    <col min="12296" max="12296" width="21.6640625" customWidth="1"/>
    <col min="12297" max="12297" width="26.6640625" customWidth="1"/>
    <col min="12545" max="12545" width="11" customWidth="1"/>
    <col min="12546" max="12546" width="58" customWidth="1"/>
    <col min="12547" max="12547" width="20.33203125" bestFit="1" customWidth="1"/>
    <col min="12548" max="12548" width="17.109375" bestFit="1" customWidth="1"/>
    <col min="12549" max="12549" width="22.5546875" customWidth="1"/>
    <col min="12550" max="12550" width="19.109375" bestFit="1" customWidth="1"/>
    <col min="12551" max="12551" width="21.88671875" customWidth="1"/>
    <col min="12552" max="12552" width="21.6640625" customWidth="1"/>
    <col min="12553" max="12553" width="26.6640625" customWidth="1"/>
    <col min="12801" max="12801" width="11" customWidth="1"/>
    <col min="12802" max="12802" width="58" customWidth="1"/>
    <col min="12803" max="12803" width="20.33203125" bestFit="1" customWidth="1"/>
    <col min="12804" max="12804" width="17.109375" bestFit="1" customWidth="1"/>
    <col min="12805" max="12805" width="22.5546875" customWidth="1"/>
    <col min="12806" max="12806" width="19.109375" bestFit="1" customWidth="1"/>
    <col min="12807" max="12807" width="21.88671875" customWidth="1"/>
    <col min="12808" max="12808" width="21.6640625" customWidth="1"/>
    <col min="12809" max="12809" width="26.6640625" customWidth="1"/>
    <col min="13057" max="13057" width="11" customWidth="1"/>
    <col min="13058" max="13058" width="58" customWidth="1"/>
    <col min="13059" max="13059" width="20.33203125" bestFit="1" customWidth="1"/>
    <col min="13060" max="13060" width="17.109375" bestFit="1" customWidth="1"/>
    <col min="13061" max="13061" width="22.5546875" customWidth="1"/>
    <col min="13062" max="13062" width="19.109375" bestFit="1" customWidth="1"/>
    <col min="13063" max="13063" width="21.88671875" customWidth="1"/>
    <col min="13064" max="13064" width="21.6640625" customWidth="1"/>
    <col min="13065" max="13065" width="26.6640625" customWidth="1"/>
    <col min="13313" max="13313" width="11" customWidth="1"/>
    <col min="13314" max="13314" width="58" customWidth="1"/>
    <col min="13315" max="13315" width="20.33203125" bestFit="1" customWidth="1"/>
    <col min="13316" max="13316" width="17.109375" bestFit="1" customWidth="1"/>
    <col min="13317" max="13317" width="22.5546875" customWidth="1"/>
    <col min="13318" max="13318" width="19.109375" bestFit="1" customWidth="1"/>
    <col min="13319" max="13319" width="21.88671875" customWidth="1"/>
    <col min="13320" max="13320" width="21.6640625" customWidth="1"/>
    <col min="13321" max="13321" width="26.6640625" customWidth="1"/>
    <col min="13569" max="13569" width="11" customWidth="1"/>
    <col min="13570" max="13570" width="58" customWidth="1"/>
    <col min="13571" max="13571" width="20.33203125" bestFit="1" customWidth="1"/>
    <col min="13572" max="13572" width="17.109375" bestFit="1" customWidth="1"/>
    <col min="13573" max="13573" width="22.5546875" customWidth="1"/>
    <col min="13574" max="13574" width="19.109375" bestFit="1" customWidth="1"/>
    <col min="13575" max="13575" width="21.88671875" customWidth="1"/>
    <col min="13576" max="13576" width="21.6640625" customWidth="1"/>
    <col min="13577" max="13577" width="26.6640625" customWidth="1"/>
    <col min="13825" max="13825" width="11" customWidth="1"/>
    <col min="13826" max="13826" width="58" customWidth="1"/>
    <col min="13827" max="13827" width="20.33203125" bestFit="1" customWidth="1"/>
    <col min="13828" max="13828" width="17.109375" bestFit="1" customWidth="1"/>
    <col min="13829" max="13829" width="22.5546875" customWidth="1"/>
    <col min="13830" max="13830" width="19.109375" bestFit="1" customWidth="1"/>
    <col min="13831" max="13831" width="21.88671875" customWidth="1"/>
    <col min="13832" max="13832" width="21.6640625" customWidth="1"/>
    <col min="13833" max="13833" width="26.6640625" customWidth="1"/>
    <col min="14081" max="14081" width="11" customWidth="1"/>
    <col min="14082" max="14082" width="58" customWidth="1"/>
    <col min="14083" max="14083" width="20.33203125" bestFit="1" customWidth="1"/>
    <col min="14084" max="14084" width="17.109375" bestFit="1" customWidth="1"/>
    <col min="14085" max="14085" width="22.5546875" customWidth="1"/>
    <col min="14086" max="14086" width="19.109375" bestFit="1" customWidth="1"/>
    <col min="14087" max="14087" width="21.88671875" customWidth="1"/>
    <col min="14088" max="14088" width="21.6640625" customWidth="1"/>
    <col min="14089" max="14089" width="26.6640625" customWidth="1"/>
    <col min="14337" max="14337" width="11" customWidth="1"/>
    <col min="14338" max="14338" width="58" customWidth="1"/>
    <col min="14339" max="14339" width="20.33203125" bestFit="1" customWidth="1"/>
    <col min="14340" max="14340" width="17.109375" bestFit="1" customWidth="1"/>
    <col min="14341" max="14341" width="22.5546875" customWidth="1"/>
    <col min="14342" max="14342" width="19.109375" bestFit="1" customWidth="1"/>
    <col min="14343" max="14343" width="21.88671875" customWidth="1"/>
    <col min="14344" max="14344" width="21.6640625" customWidth="1"/>
    <col min="14345" max="14345" width="26.6640625" customWidth="1"/>
    <col min="14593" max="14593" width="11" customWidth="1"/>
    <col min="14594" max="14594" width="58" customWidth="1"/>
    <col min="14595" max="14595" width="20.33203125" bestFit="1" customWidth="1"/>
    <col min="14596" max="14596" width="17.109375" bestFit="1" customWidth="1"/>
    <col min="14597" max="14597" width="22.5546875" customWidth="1"/>
    <col min="14598" max="14598" width="19.109375" bestFit="1" customWidth="1"/>
    <col min="14599" max="14599" width="21.88671875" customWidth="1"/>
    <col min="14600" max="14600" width="21.6640625" customWidth="1"/>
    <col min="14601" max="14601" width="26.6640625" customWidth="1"/>
    <col min="14849" max="14849" width="11" customWidth="1"/>
    <col min="14850" max="14850" width="58" customWidth="1"/>
    <col min="14851" max="14851" width="20.33203125" bestFit="1" customWidth="1"/>
    <col min="14852" max="14852" width="17.109375" bestFit="1" customWidth="1"/>
    <col min="14853" max="14853" width="22.5546875" customWidth="1"/>
    <col min="14854" max="14854" width="19.109375" bestFit="1" customWidth="1"/>
    <col min="14855" max="14855" width="21.88671875" customWidth="1"/>
    <col min="14856" max="14856" width="21.6640625" customWidth="1"/>
    <col min="14857" max="14857" width="26.6640625" customWidth="1"/>
    <col min="15105" max="15105" width="11" customWidth="1"/>
    <col min="15106" max="15106" width="58" customWidth="1"/>
    <col min="15107" max="15107" width="20.33203125" bestFit="1" customWidth="1"/>
    <col min="15108" max="15108" width="17.109375" bestFit="1" customWidth="1"/>
    <col min="15109" max="15109" width="22.5546875" customWidth="1"/>
    <col min="15110" max="15110" width="19.109375" bestFit="1" customWidth="1"/>
    <col min="15111" max="15111" width="21.88671875" customWidth="1"/>
    <col min="15112" max="15112" width="21.6640625" customWidth="1"/>
    <col min="15113" max="15113" width="26.6640625" customWidth="1"/>
    <col min="15361" max="15361" width="11" customWidth="1"/>
    <col min="15362" max="15362" width="58" customWidth="1"/>
    <col min="15363" max="15363" width="20.33203125" bestFit="1" customWidth="1"/>
    <col min="15364" max="15364" width="17.109375" bestFit="1" customWidth="1"/>
    <col min="15365" max="15365" width="22.5546875" customWidth="1"/>
    <col min="15366" max="15366" width="19.109375" bestFit="1" customWidth="1"/>
    <col min="15367" max="15367" width="21.88671875" customWidth="1"/>
    <col min="15368" max="15368" width="21.6640625" customWidth="1"/>
    <col min="15369" max="15369" width="26.6640625" customWidth="1"/>
    <col min="15617" max="15617" width="11" customWidth="1"/>
    <col min="15618" max="15618" width="58" customWidth="1"/>
    <col min="15619" max="15619" width="20.33203125" bestFit="1" customWidth="1"/>
    <col min="15620" max="15620" width="17.109375" bestFit="1" customWidth="1"/>
    <col min="15621" max="15621" width="22.5546875" customWidth="1"/>
    <col min="15622" max="15622" width="19.109375" bestFit="1" customWidth="1"/>
    <col min="15623" max="15623" width="21.88671875" customWidth="1"/>
    <col min="15624" max="15624" width="21.6640625" customWidth="1"/>
    <col min="15625" max="15625" width="26.6640625" customWidth="1"/>
    <col min="15873" max="15873" width="11" customWidth="1"/>
    <col min="15874" max="15874" width="58" customWidth="1"/>
    <col min="15875" max="15875" width="20.33203125" bestFit="1" customWidth="1"/>
    <col min="15876" max="15876" width="17.109375" bestFit="1" customWidth="1"/>
    <col min="15877" max="15877" width="22.5546875" customWidth="1"/>
    <col min="15878" max="15878" width="19.109375" bestFit="1" customWidth="1"/>
    <col min="15879" max="15879" width="21.88671875" customWidth="1"/>
    <col min="15880" max="15880" width="21.6640625" customWidth="1"/>
    <col min="15881" max="15881" width="26.6640625" customWidth="1"/>
    <col min="16129" max="16129" width="11" customWidth="1"/>
    <col min="16130" max="16130" width="58" customWidth="1"/>
    <col min="16131" max="16131" width="20.33203125" bestFit="1" customWidth="1"/>
    <col min="16132" max="16132" width="17.109375" bestFit="1" customWidth="1"/>
    <col min="16133" max="16133" width="22.5546875" customWidth="1"/>
    <col min="16134" max="16134" width="19.109375" bestFit="1" customWidth="1"/>
    <col min="16135" max="16135" width="21.88671875" customWidth="1"/>
    <col min="16136" max="16136" width="21.6640625" customWidth="1"/>
    <col min="16137" max="16137" width="26.6640625" customWidth="1"/>
  </cols>
  <sheetData>
    <row r="1" spans="2:16" ht="15" thickBot="1" x14ac:dyDescent="0.35"/>
    <row r="2" spans="2:16" x14ac:dyDescent="0.3">
      <c r="B2" s="171" t="s">
        <v>61</v>
      </c>
      <c r="C2" s="172"/>
      <c r="D2" s="172"/>
      <c r="E2" s="172"/>
      <c r="F2" s="172"/>
      <c r="G2" s="172"/>
      <c r="H2" s="172"/>
      <c r="I2" s="173"/>
    </row>
    <row r="3" spans="2:16" ht="15" thickBot="1" x14ac:dyDescent="0.35">
      <c r="B3" s="174"/>
      <c r="C3" s="175"/>
      <c r="D3" s="175"/>
      <c r="E3" s="175"/>
      <c r="F3" s="175"/>
      <c r="G3" s="175"/>
      <c r="H3" s="175"/>
      <c r="I3" s="176"/>
    </row>
    <row r="4" spans="2:16" x14ac:dyDescent="0.3">
      <c r="B4" s="2"/>
      <c r="C4" s="2"/>
      <c r="D4" s="2"/>
      <c r="E4" s="46"/>
      <c r="F4" s="3"/>
      <c r="G4" s="2"/>
      <c r="H4" s="2"/>
      <c r="I4" s="4"/>
    </row>
    <row r="5" spans="2:16" x14ac:dyDescent="0.3">
      <c r="B5" s="2"/>
      <c r="C5" s="5" t="s">
        <v>0</v>
      </c>
      <c r="D5" s="62">
        <v>300000000</v>
      </c>
      <c r="E5" s="46"/>
      <c r="F5" s="6"/>
      <c r="G5" s="2"/>
      <c r="H5" s="2"/>
      <c r="I5" s="4"/>
      <c r="J5" s="7"/>
    </row>
    <row r="6" spans="2:16" x14ac:dyDescent="0.3">
      <c r="B6" s="2"/>
      <c r="C6" s="5" t="s">
        <v>1</v>
      </c>
      <c r="D6" s="62">
        <f>+D5/1.19</f>
        <v>252100840.33613446</v>
      </c>
      <c r="E6" s="46"/>
      <c r="F6" s="6"/>
      <c r="G6" s="2"/>
      <c r="H6" s="2"/>
      <c r="I6" s="4"/>
      <c r="J6" s="8"/>
    </row>
    <row r="7" spans="2:16" x14ac:dyDescent="0.3">
      <c r="B7" s="2"/>
      <c r="C7" s="5" t="s">
        <v>2</v>
      </c>
      <c r="D7" s="63">
        <f>+D5-D6</f>
        <v>47899159.663865536</v>
      </c>
      <c r="E7" s="46"/>
      <c r="F7" s="6"/>
      <c r="G7" s="2"/>
      <c r="H7" s="2"/>
      <c r="I7" s="4"/>
      <c r="J7" s="9"/>
    </row>
    <row r="8" spans="2:16" x14ac:dyDescent="0.3">
      <c r="B8" s="2"/>
      <c r="C8" s="2"/>
      <c r="D8" s="2"/>
      <c r="E8" s="46"/>
      <c r="F8" s="2"/>
      <c r="G8" s="2"/>
      <c r="H8" s="2"/>
      <c r="I8" s="4"/>
    </row>
    <row r="9" spans="2:16" ht="15" thickBot="1" x14ac:dyDescent="0.35">
      <c r="B9" s="10"/>
      <c r="C9" s="11"/>
      <c r="D9" s="11"/>
      <c r="E9" s="11"/>
      <c r="F9" s="11"/>
      <c r="G9" s="11"/>
      <c r="H9" s="11"/>
      <c r="I9" s="12"/>
    </row>
    <row r="10" spans="2:16" ht="15" customHeight="1" x14ac:dyDescent="0.3">
      <c r="B10" s="177" t="s">
        <v>3</v>
      </c>
      <c r="C10" s="179" t="s">
        <v>4</v>
      </c>
      <c r="D10" s="179" t="s">
        <v>5</v>
      </c>
      <c r="E10" s="179" t="s">
        <v>6</v>
      </c>
      <c r="F10" s="179" t="s">
        <v>7</v>
      </c>
      <c r="G10" s="179" t="s">
        <v>8</v>
      </c>
      <c r="H10" s="181" t="s">
        <v>9</v>
      </c>
      <c r="I10" s="182"/>
      <c r="J10" s="193" t="s">
        <v>54</v>
      </c>
      <c r="K10" s="195" t="s">
        <v>55</v>
      </c>
      <c r="L10" s="195" t="s">
        <v>56</v>
      </c>
      <c r="M10" s="195" t="s">
        <v>57</v>
      </c>
      <c r="N10" s="195" t="s">
        <v>58</v>
      </c>
      <c r="O10" s="197" t="s">
        <v>59</v>
      </c>
    </row>
    <row r="11" spans="2:16" ht="15" thickBot="1" x14ac:dyDescent="0.35">
      <c r="B11" s="178"/>
      <c r="C11" s="180"/>
      <c r="D11" s="180"/>
      <c r="E11" s="180"/>
      <c r="F11" s="180"/>
      <c r="G11" s="180"/>
      <c r="H11" s="183"/>
      <c r="I11" s="184"/>
      <c r="J11" s="194"/>
      <c r="K11" s="196"/>
      <c r="L11" s="196"/>
      <c r="M11" s="196"/>
      <c r="N11" s="196"/>
      <c r="O11" s="198"/>
    </row>
    <row r="12" spans="2:16" ht="15" thickBot="1" x14ac:dyDescent="0.35">
      <c r="B12" s="51"/>
      <c r="C12" s="52"/>
      <c r="D12" s="52"/>
      <c r="E12" s="52"/>
      <c r="F12" s="52"/>
      <c r="G12" s="52"/>
      <c r="H12" s="53"/>
      <c r="I12" s="54"/>
      <c r="J12" s="194"/>
      <c r="K12" s="196"/>
      <c r="L12" s="196"/>
      <c r="M12" s="196"/>
      <c r="N12" s="196"/>
      <c r="O12" s="198"/>
    </row>
    <row r="13" spans="2:16" x14ac:dyDescent="0.3">
      <c r="B13" s="13">
        <v>1</v>
      </c>
      <c r="C13" s="14" t="s">
        <v>10</v>
      </c>
      <c r="D13" s="14"/>
      <c r="E13" s="14"/>
      <c r="F13" s="14"/>
      <c r="G13" s="14"/>
      <c r="H13" s="160"/>
      <c r="I13" s="161"/>
      <c r="J13" s="187"/>
      <c r="K13" s="123"/>
      <c r="L13" s="123"/>
      <c r="M13" s="123"/>
      <c r="N13" s="123"/>
      <c r="O13" s="124"/>
      <c r="P13" s="55"/>
    </row>
    <row r="14" spans="2:16" x14ac:dyDescent="0.3">
      <c r="B14" s="79">
        <v>9110</v>
      </c>
      <c r="C14" s="15" t="s">
        <v>62</v>
      </c>
      <c r="D14" s="16">
        <v>6276000</v>
      </c>
      <c r="E14" s="47">
        <v>0.3</v>
      </c>
      <c r="F14" s="16">
        <f>D14*E14</f>
        <v>1882800</v>
      </c>
      <c r="G14" s="80">
        <v>6</v>
      </c>
      <c r="H14" s="151">
        <f>F14*G14</f>
        <v>11296800</v>
      </c>
      <c r="I14" s="152"/>
      <c r="J14" s="96">
        <v>0.3</v>
      </c>
      <c r="K14" s="61">
        <v>0.3</v>
      </c>
      <c r="L14" s="61">
        <v>0.3</v>
      </c>
      <c r="M14" s="61">
        <v>0.3</v>
      </c>
      <c r="N14" s="61">
        <v>0.3</v>
      </c>
      <c r="O14" s="97">
        <v>0.3</v>
      </c>
      <c r="P14" s="55"/>
    </row>
    <row r="15" spans="2:16" x14ac:dyDescent="0.3">
      <c r="B15" s="79">
        <v>9112</v>
      </c>
      <c r="C15" s="15" t="s">
        <v>75</v>
      </c>
      <c r="D15" s="16">
        <v>5048000</v>
      </c>
      <c r="E15" s="66">
        <v>0.8</v>
      </c>
      <c r="F15" s="16">
        <f t="shared" ref="F15:F19" si="0">D15*E15</f>
        <v>4038400</v>
      </c>
      <c r="G15" s="80">
        <v>6</v>
      </c>
      <c r="H15" s="151">
        <f t="shared" ref="H15:H19" si="1">F15*G15</f>
        <v>24230400</v>
      </c>
      <c r="I15" s="152"/>
      <c r="J15" s="96">
        <v>0.8</v>
      </c>
      <c r="K15" s="61">
        <v>0.8</v>
      </c>
      <c r="L15" s="61">
        <v>0.8</v>
      </c>
      <c r="M15" s="61">
        <v>0.8</v>
      </c>
      <c r="N15" s="61">
        <v>0.8</v>
      </c>
      <c r="O15" s="97">
        <v>0.8</v>
      </c>
      <c r="P15" s="55"/>
    </row>
    <row r="16" spans="2:16" ht="27.6" x14ac:dyDescent="0.3">
      <c r="B16" s="79">
        <v>9110</v>
      </c>
      <c r="C16" s="15" t="s">
        <v>11</v>
      </c>
      <c r="D16" s="16">
        <v>6276000</v>
      </c>
      <c r="E16" s="66">
        <f t="shared" ref="E16:E18" si="2">+AVERAGE(J16:O16)</f>
        <v>0.19999999999999998</v>
      </c>
      <c r="F16" s="16">
        <f t="shared" si="0"/>
        <v>1255200</v>
      </c>
      <c r="G16" s="80">
        <v>6</v>
      </c>
      <c r="H16" s="185">
        <f t="shared" si="1"/>
        <v>7531200</v>
      </c>
      <c r="I16" s="186"/>
      <c r="J16" s="96">
        <v>0.2</v>
      </c>
      <c r="K16" s="47">
        <v>0.2</v>
      </c>
      <c r="L16" s="47">
        <v>0.2</v>
      </c>
      <c r="M16" s="47">
        <v>0.2</v>
      </c>
      <c r="N16" s="47">
        <v>0.2</v>
      </c>
      <c r="O16" s="48">
        <v>0.2</v>
      </c>
      <c r="P16" s="55"/>
    </row>
    <row r="17" spans="2:16" ht="27.6" x14ac:dyDescent="0.3">
      <c r="B17" s="79">
        <v>9112</v>
      </c>
      <c r="C17" s="15" t="s">
        <v>74</v>
      </c>
      <c r="D17" s="16">
        <v>5048000</v>
      </c>
      <c r="E17" s="66">
        <v>0.2</v>
      </c>
      <c r="F17" s="16">
        <f t="shared" si="0"/>
        <v>1009600</v>
      </c>
      <c r="G17" s="80">
        <v>6</v>
      </c>
      <c r="H17" s="151">
        <f t="shared" si="1"/>
        <v>6057600</v>
      </c>
      <c r="I17" s="152"/>
      <c r="J17" s="96">
        <v>0.2</v>
      </c>
      <c r="K17" s="47">
        <v>0.2</v>
      </c>
      <c r="L17" s="47">
        <v>0.2</v>
      </c>
      <c r="M17" s="47">
        <v>0.2</v>
      </c>
      <c r="N17" s="47">
        <v>0.2</v>
      </c>
      <c r="O17" s="48">
        <v>0.2</v>
      </c>
      <c r="P17" s="55"/>
    </row>
    <row r="18" spans="2:16" x14ac:dyDescent="0.3">
      <c r="B18" s="79">
        <v>9112</v>
      </c>
      <c r="C18" s="15" t="s">
        <v>69</v>
      </c>
      <c r="D18" s="16">
        <v>5048000</v>
      </c>
      <c r="E18" s="66">
        <f t="shared" si="2"/>
        <v>9.9999999999999992E-2</v>
      </c>
      <c r="F18" s="16">
        <f t="shared" ref="F18" si="3">D18*E18</f>
        <v>504799.99999999994</v>
      </c>
      <c r="G18" s="80">
        <v>6</v>
      </c>
      <c r="H18" s="151">
        <f t="shared" ref="H18" si="4">F18*G18</f>
        <v>3028799.9999999995</v>
      </c>
      <c r="I18" s="152"/>
      <c r="J18" s="96">
        <v>0.1</v>
      </c>
      <c r="K18" s="47">
        <v>0.1</v>
      </c>
      <c r="L18" s="47">
        <v>0.1</v>
      </c>
      <c r="M18" s="47">
        <v>0.1</v>
      </c>
      <c r="N18" s="47">
        <v>0.1</v>
      </c>
      <c r="O18" s="48">
        <v>0.1</v>
      </c>
      <c r="P18" s="55"/>
    </row>
    <row r="19" spans="2:16" ht="33" customHeight="1" x14ac:dyDescent="0.3">
      <c r="B19" s="79">
        <v>9112</v>
      </c>
      <c r="C19" s="15" t="s">
        <v>12</v>
      </c>
      <c r="D19" s="16">
        <v>5048000</v>
      </c>
      <c r="E19" s="66">
        <v>0.4</v>
      </c>
      <c r="F19" s="16">
        <f t="shared" si="0"/>
        <v>2019200</v>
      </c>
      <c r="G19" s="80">
        <v>6</v>
      </c>
      <c r="H19" s="151">
        <f t="shared" si="1"/>
        <v>12115200</v>
      </c>
      <c r="I19" s="152"/>
      <c r="J19" s="96">
        <v>0.4</v>
      </c>
      <c r="K19" s="47">
        <v>0.4</v>
      </c>
      <c r="L19" s="47">
        <v>0.4</v>
      </c>
      <c r="M19" s="47">
        <v>0.4</v>
      </c>
      <c r="N19" s="47">
        <v>0.4</v>
      </c>
      <c r="O19" s="48">
        <v>0.4</v>
      </c>
      <c r="P19" s="55"/>
    </row>
    <row r="20" spans="2:16" x14ac:dyDescent="0.3">
      <c r="B20" s="17">
        <v>2</v>
      </c>
      <c r="C20" s="18" t="s">
        <v>13</v>
      </c>
      <c r="D20" s="18"/>
      <c r="E20" s="18"/>
      <c r="F20" s="18"/>
      <c r="G20" s="18"/>
      <c r="H20" s="201"/>
      <c r="I20" s="202"/>
      <c r="J20" s="188"/>
      <c r="K20" s="189"/>
      <c r="L20" s="189"/>
      <c r="M20" s="189"/>
      <c r="N20" s="189"/>
      <c r="O20" s="190"/>
      <c r="P20" s="55"/>
    </row>
    <row r="21" spans="2:16" x14ac:dyDescent="0.3">
      <c r="B21" s="79">
        <v>9095</v>
      </c>
      <c r="C21" s="15" t="s">
        <v>14</v>
      </c>
      <c r="D21" s="16">
        <v>2461000</v>
      </c>
      <c r="E21" s="47">
        <v>0.25</v>
      </c>
      <c r="F21" s="16">
        <f t="shared" ref="F21:F22" si="5">D21*E21</f>
        <v>615250</v>
      </c>
      <c r="G21" s="80">
        <v>6</v>
      </c>
      <c r="H21" s="151">
        <f t="shared" ref="H21:H22" si="6">F21*G21</f>
        <v>3691500</v>
      </c>
      <c r="I21" s="152"/>
      <c r="J21" s="96">
        <v>0.25</v>
      </c>
      <c r="K21" s="47">
        <v>0.25</v>
      </c>
      <c r="L21" s="47">
        <v>0.25</v>
      </c>
      <c r="M21" s="47">
        <v>0.25</v>
      </c>
      <c r="N21" s="47">
        <v>0.25</v>
      </c>
      <c r="O21" s="48">
        <v>0.25</v>
      </c>
      <c r="P21" s="55"/>
    </row>
    <row r="22" spans="2:16" x14ac:dyDescent="0.3">
      <c r="B22" s="79">
        <v>9098</v>
      </c>
      <c r="C22" s="15" t="s">
        <v>60</v>
      </c>
      <c r="D22" s="16">
        <v>2060100</v>
      </c>
      <c r="E22" s="47">
        <v>0.25</v>
      </c>
      <c r="F22" s="16">
        <f t="shared" si="5"/>
        <v>515025</v>
      </c>
      <c r="G22" s="80">
        <v>6</v>
      </c>
      <c r="H22" s="151">
        <f t="shared" si="6"/>
        <v>3090150</v>
      </c>
      <c r="I22" s="152"/>
      <c r="J22" s="96">
        <v>0.25</v>
      </c>
      <c r="K22" s="47">
        <v>0.25</v>
      </c>
      <c r="L22" s="47">
        <v>0.25</v>
      </c>
      <c r="M22" s="47">
        <v>0.25</v>
      </c>
      <c r="N22" s="47">
        <v>0.25</v>
      </c>
      <c r="O22" s="48">
        <v>0.25</v>
      </c>
      <c r="P22" s="55"/>
    </row>
    <row r="23" spans="2:16" x14ac:dyDescent="0.3">
      <c r="B23" s="17">
        <v>3</v>
      </c>
      <c r="C23" s="18" t="s">
        <v>16</v>
      </c>
      <c r="D23" s="19"/>
      <c r="E23" s="19"/>
      <c r="F23" s="19"/>
      <c r="G23" s="18"/>
      <c r="H23" s="123"/>
      <c r="I23" s="124"/>
      <c r="J23" s="188"/>
      <c r="K23" s="189"/>
      <c r="L23" s="189"/>
      <c r="M23" s="189"/>
      <c r="N23" s="189"/>
      <c r="O23" s="190"/>
      <c r="P23" s="55"/>
    </row>
    <row r="24" spans="2:16" x14ac:dyDescent="0.3">
      <c r="B24" s="79">
        <v>9104</v>
      </c>
      <c r="C24" s="15" t="s">
        <v>15</v>
      </c>
      <c r="D24" s="16">
        <v>1107000</v>
      </c>
      <c r="E24" s="57">
        <v>1</v>
      </c>
      <c r="F24" s="16">
        <f>D24*E24</f>
        <v>1107000</v>
      </c>
      <c r="G24" s="80">
        <v>6</v>
      </c>
      <c r="H24" s="151">
        <f t="shared" ref="H24:H25" si="7">F24*G24</f>
        <v>6642000</v>
      </c>
      <c r="I24" s="152"/>
      <c r="J24" s="96">
        <v>1</v>
      </c>
      <c r="K24" s="47">
        <v>1</v>
      </c>
      <c r="L24" s="47">
        <v>1</v>
      </c>
      <c r="M24" s="47">
        <v>1</v>
      </c>
      <c r="N24" s="47">
        <v>1</v>
      </c>
      <c r="O24" s="48">
        <v>1</v>
      </c>
      <c r="P24" s="55"/>
    </row>
    <row r="25" spans="2:16" ht="15" thickBot="1" x14ac:dyDescent="0.35">
      <c r="B25" s="56">
        <v>9104</v>
      </c>
      <c r="C25" s="30" t="s">
        <v>17</v>
      </c>
      <c r="D25" s="58">
        <v>1329000</v>
      </c>
      <c r="E25" s="59">
        <v>1</v>
      </c>
      <c r="F25" s="58">
        <f>D25*E25</f>
        <v>1329000</v>
      </c>
      <c r="G25" s="77">
        <v>6</v>
      </c>
      <c r="H25" s="153">
        <f t="shared" si="7"/>
        <v>7974000</v>
      </c>
      <c r="I25" s="154"/>
      <c r="J25" s="98">
        <v>1</v>
      </c>
      <c r="K25" s="49">
        <v>1</v>
      </c>
      <c r="L25" s="49">
        <v>1</v>
      </c>
      <c r="M25" s="49">
        <v>1</v>
      </c>
      <c r="N25" s="49">
        <v>1</v>
      </c>
      <c r="O25" s="50">
        <v>1</v>
      </c>
      <c r="P25" s="55"/>
    </row>
    <row r="26" spans="2:16" x14ac:dyDescent="0.3">
      <c r="B26" s="79" t="s">
        <v>18</v>
      </c>
      <c r="C26" s="165" t="s">
        <v>66</v>
      </c>
      <c r="D26" s="166"/>
      <c r="E26" s="166"/>
      <c r="F26" s="166"/>
      <c r="G26" s="167"/>
      <c r="H26" s="199">
        <f>SUM(H14:H25)</f>
        <v>85657650</v>
      </c>
      <c r="I26" s="200"/>
    </row>
    <row r="27" spans="2:16" ht="15" customHeight="1" x14ac:dyDescent="0.3">
      <c r="B27" s="79"/>
      <c r="C27" s="164" t="s">
        <v>65</v>
      </c>
      <c r="D27" s="164"/>
      <c r="E27" s="164"/>
      <c r="F27" s="164"/>
      <c r="G27" s="164"/>
      <c r="H27" s="191">
        <v>1.78</v>
      </c>
      <c r="I27" s="192"/>
    </row>
    <row r="28" spans="2:16" ht="15" thickBot="1" x14ac:dyDescent="0.35">
      <c r="B28" s="88" t="s">
        <v>18</v>
      </c>
      <c r="C28" s="157" t="s">
        <v>63</v>
      </c>
      <c r="D28" s="157"/>
      <c r="E28" s="157"/>
      <c r="F28" s="157"/>
      <c r="G28" s="157"/>
      <c r="H28" s="158">
        <f>+H27*H26</f>
        <v>152470617</v>
      </c>
      <c r="I28" s="159"/>
      <c r="K28" s="8"/>
    </row>
    <row r="29" spans="2:16" ht="15" thickBot="1" x14ac:dyDescent="0.35">
      <c r="B29" s="92"/>
      <c r="C29" s="93"/>
      <c r="D29" s="93"/>
      <c r="E29" s="93"/>
      <c r="F29" s="93"/>
      <c r="G29" s="93"/>
      <c r="H29" s="94"/>
      <c r="I29" s="95"/>
    </row>
    <row r="30" spans="2:16" ht="15" thickBot="1" x14ac:dyDescent="0.35">
      <c r="B30" s="20" t="s">
        <v>19</v>
      </c>
      <c r="C30" s="21" t="s">
        <v>67</v>
      </c>
      <c r="D30" s="21" t="s">
        <v>20</v>
      </c>
      <c r="E30" s="21" t="s">
        <v>21</v>
      </c>
      <c r="F30" s="22" t="s">
        <v>22</v>
      </c>
      <c r="G30" s="21" t="s">
        <v>7</v>
      </c>
      <c r="H30" s="21" t="s">
        <v>23</v>
      </c>
      <c r="I30" s="23" t="s">
        <v>24</v>
      </c>
    </row>
    <row r="31" spans="2:16" x14ac:dyDescent="0.3">
      <c r="B31" s="13">
        <v>1</v>
      </c>
      <c r="C31" s="160" t="s">
        <v>25</v>
      </c>
      <c r="D31" s="160"/>
      <c r="E31" s="160"/>
      <c r="F31" s="160"/>
      <c r="G31" s="160"/>
      <c r="H31" s="160"/>
      <c r="I31" s="161"/>
    </row>
    <row r="32" spans="2:16" x14ac:dyDescent="0.3">
      <c r="B32" s="24"/>
      <c r="C32" s="80" t="s">
        <v>26</v>
      </c>
      <c r="D32" s="80" t="s">
        <v>27</v>
      </c>
      <c r="E32" s="81">
        <v>1150000</v>
      </c>
      <c r="F32" s="80">
        <v>1</v>
      </c>
      <c r="G32" s="25">
        <f>+E32*F32</f>
        <v>1150000</v>
      </c>
      <c r="H32" s="80">
        <v>6</v>
      </c>
      <c r="I32" s="78">
        <f>G32*H32</f>
        <v>6900000</v>
      </c>
    </row>
    <row r="33" spans="2:9" x14ac:dyDescent="0.3">
      <c r="B33" s="155">
        <v>9725</v>
      </c>
      <c r="C33" s="156" t="s">
        <v>28</v>
      </c>
      <c r="D33" s="156" t="s">
        <v>27</v>
      </c>
      <c r="E33" s="151">
        <v>204060.88296118568</v>
      </c>
      <c r="F33" s="156">
        <v>1</v>
      </c>
      <c r="G33" s="162">
        <f>E33*F33</f>
        <v>204060.88296118568</v>
      </c>
      <c r="H33" s="168">
        <v>6</v>
      </c>
      <c r="I33" s="170">
        <f>G33*H33</f>
        <v>1224365.2977671141</v>
      </c>
    </row>
    <row r="34" spans="2:9" ht="29.25" customHeight="1" x14ac:dyDescent="0.3">
      <c r="B34" s="155"/>
      <c r="C34" s="156"/>
      <c r="D34" s="156"/>
      <c r="E34" s="151"/>
      <c r="F34" s="156"/>
      <c r="G34" s="163"/>
      <c r="H34" s="169"/>
      <c r="I34" s="170"/>
    </row>
    <row r="35" spans="2:9" x14ac:dyDescent="0.3">
      <c r="B35" s="26">
        <v>2</v>
      </c>
      <c r="C35" s="123" t="s">
        <v>29</v>
      </c>
      <c r="D35" s="123"/>
      <c r="E35" s="123"/>
      <c r="F35" s="123"/>
      <c r="G35" s="123"/>
      <c r="H35" s="123"/>
      <c r="I35" s="124"/>
    </row>
    <row r="36" spans="2:9" ht="27.6" x14ac:dyDescent="0.3">
      <c r="B36" s="79">
        <v>9115</v>
      </c>
      <c r="C36" s="80" t="s">
        <v>30</v>
      </c>
      <c r="D36" s="80" t="s">
        <v>27</v>
      </c>
      <c r="E36" s="67">
        <v>3267000</v>
      </c>
      <c r="F36" s="57">
        <v>0.25</v>
      </c>
      <c r="G36" s="27">
        <f>E36*F36</f>
        <v>816750</v>
      </c>
      <c r="H36" s="80">
        <v>6</v>
      </c>
      <c r="I36" s="28">
        <f>G36*H36</f>
        <v>4900500</v>
      </c>
    </row>
    <row r="37" spans="2:9" ht="21.75" customHeight="1" x14ac:dyDescent="0.3">
      <c r="B37" s="79">
        <v>9724</v>
      </c>
      <c r="C37" s="80" t="s">
        <v>31</v>
      </c>
      <c r="D37" s="80" t="s">
        <v>27</v>
      </c>
      <c r="E37" s="64">
        <v>350000</v>
      </c>
      <c r="F37" s="80">
        <v>2</v>
      </c>
      <c r="G37" s="27">
        <f t="shared" ref="G37:G41" si="8">E37*F37</f>
        <v>700000</v>
      </c>
      <c r="H37" s="80">
        <v>6</v>
      </c>
      <c r="I37" s="28">
        <f t="shared" ref="I37:I40" si="9">G37*H37</f>
        <v>4200000</v>
      </c>
    </row>
    <row r="38" spans="2:9" ht="27.6" x14ac:dyDescent="0.3">
      <c r="B38" s="79">
        <v>9456</v>
      </c>
      <c r="C38" s="80" t="s">
        <v>32</v>
      </c>
      <c r="D38" s="80" t="s">
        <v>27</v>
      </c>
      <c r="E38" s="64">
        <v>5784000</v>
      </c>
      <c r="F38" s="57">
        <v>1</v>
      </c>
      <c r="G38" s="27">
        <f>E38*F38</f>
        <v>5784000</v>
      </c>
      <c r="H38" s="80">
        <v>6</v>
      </c>
      <c r="I38" s="28">
        <f>G38*H38</f>
        <v>34704000</v>
      </c>
    </row>
    <row r="39" spans="2:9" ht="51" customHeight="1" x14ac:dyDescent="0.3">
      <c r="B39" s="29">
        <v>9578</v>
      </c>
      <c r="C39" s="77" t="s">
        <v>33</v>
      </c>
      <c r="D39" s="80" t="s">
        <v>27</v>
      </c>
      <c r="E39" s="65">
        <v>1486780.9615766401</v>
      </c>
      <c r="F39" s="77">
        <v>1</v>
      </c>
      <c r="G39" s="27">
        <f t="shared" si="8"/>
        <v>1486780.9615766401</v>
      </c>
      <c r="H39" s="80">
        <v>6</v>
      </c>
      <c r="I39" s="28">
        <f>G39*H39</f>
        <v>8920685.7694598399</v>
      </c>
    </row>
    <row r="40" spans="2:9" ht="72" customHeight="1" x14ac:dyDescent="0.3">
      <c r="B40" s="85">
        <v>9840</v>
      </c>
      <c r="C40" s="77" t="s">
        <v>76</v>
      </c>
      <c r="D40" s="77" t="s">
        <v>27</v>
      </c>
      <c r="E40" s="65">
        <v>180000</v>
      </c>
      <c r="F40" s="77">
        <v>1</v>
      </c>
      <c r="G40" s="86">
        <f t="shared" si="8"/>
        <v>180000</v>
      </c>
      <c r="H40" s="77">
        <v>6</v>
      </c>
      <c r="I40" s="87">
        <f t="shared" si="9"/>
        <v>1080000</v>
      </c>
    </row>
    <row r="41" spans="2:9" x14ac:dyDescent="0.3">
      <c r="B41" s="79"/>
      <c r="C41" s="15" t="s">
        <v>70</v>
      </c>
      <c r="D41" s="80" t="s">
        <v>71</v>
      </c>
      <c r="E41" s="81">
        <v>15000000</v>
      </c>
      <c r="F41" s="80">
        <v>1</v>
      </c>
      <c r="G41" s="27">
        <f t="shared" si="8"/>
        <v>15000000</v>
      </c>
      <c r="H41" s="80"/>
      <c r="I41" s="28">
        <f>+G41</f>
        <v>15000000</v>
      </c>
    </row>
    <row r="42" spans="2:9" x14ac:dyDescent="0.3">
      <c r="B42" s="89"/>
      <c r="C42" s="125" t="s">
        <v>68</v>
      </c>
      <c r="D42" s="126"/>
      <c r="E42" s="126"/>
      <c r="F42" s="126"/>
      <c r="G42" s="127"/>
      <c r="H42" s="128">
        <f>SUM(I32:I41)</f>
        <v>76929551.067226961</v>
      </c>
      <c r="I42" s="129"/>
    </row>
    <row r="43" spans="2:9" ht="15.75" customHeight="1" thickBot="1" x14ac:dyDescent="0.35">
      <c r="B43" s="135" t="s">
        <v>34</v>
      </c>
      <c r="C43" s="136"/>
      <c r="D43" s="136"/>
      <c r="E43" s="136"/>
      <c r="F43" s="136"/>
      <c r="G43" s="136"/>
      <c r="H43" s="136"/>
      <c r="I43" s="137"/>
    </row>
    <row r="44" spans="2:9" ht="28.2" thickBot="1" x14ac:dyDescent="0.35">
      <c r="B44" s="31" t="s">
        <v>35</v>
      </c>
      <c r="C44" s="32" t="s">
        <v>36</v>
      </c>
      <c r="D44" s="32" t="s">
        <v>37</v>
      </c>
      <c r="E44" s="32" t="s">
        <v>38</v>
      </c>
      <c r="F44" s="33" t="s">
        <v>39</v>
      </c>
      <c r="G44" s="33" t="s">
        <v>40</v>
      </c>
      <c r="H44" s="138" t="s">
        <v>41</v>
      </c>
      <c r="I44" s="139"/>
    </row>
    <row r="45" spans="2:9" x14ac:dyDescent="0.3">
      <c r="B45" s="140" t="s">
        <v>42</v>
      </c>
      <c r="C45" s="34" t="s">
        <v>43</v>
      </c>
      <c r="D45" s="35">
        <f>+D5</f>
        <v>300000000</v>
      </c>
      <c r="E45" s="36">
        <v>0.2</v>
      </c>
      <c r="F45" s="75">
        <v>10</v>
      </c>
      <c r="G45" s="36">
        <v>1.2E-2</v>
      </c>
      <c r="H45" s="142">
        <f>+D45*G45*E45</f>
        <v>720000</v>
      </c>
      <c r="I45" s="143"/>
    </row>
    <row r="46" spans="2:9" x14ac:dyDescent="0.3">
      <c r="B46" s="141"/>
      <c r="C46" s="37" t="s">
        <v>44</v>
      </c>
      <c r="D46" s="35">
        <f>+D45</f>
        <v>300000000</v>
      </c>
      <c r="E46" s="38">
        <v>0.05</v>
      </c>
      <c r="F46" s="76">
        <v>42</v>
      </c>
      <c r="G46" s="38">
        <v>0.06</v>
      </c>
      <c r="H46" s="142">
        <f>+D46*G46*E46</f>
        <v>900000</v>
      </c>
      <c r="I46" s="143"/>
    </row>
    <row r="47" spans="2:9" ht="15" thickBot="1" x14ac:dyDescent="0.35">
      <c r="B47" s="141"/>
      <c r="C47" s="37" t="s">
        <v>45</v>
      </c>
      <c r="D47" s="35">
        <f>+D46</f>
        <v>300000000</v>
      </c>
      <c r="E47" s="38">
        <v>0.2</v>
      </c>
      <c r="F47" s="76">
        <v>24</v>
      </c>
      <c r="G47" s="38">
        <v>0.02</v>
      </c>
      <c r="H47" s="142">
        <f t="shared" ref="H47" si="10">+D47*G47*E47</f>
        <v>1200000</v>
      </c>
      <c r="I47" s="143"/>
    </row>
    <row r="48" spans="2:9" ht="15" thickBot="1" x14ac:dyDescent="0.35">
      <c r="B48" s="90"/>
      <c r="C48" s="130" t="s">
        <v>46</v>
      </c>
      <c r="D48" s="131"/>
      <c r="E48" s="131"/>
      <c r="F48" s="131"/>
      <c r="G48" s="132"/>
      <c r="H48" s="133">
        <f>+H47+H46+H45</f>
        <v>2820000</v>
      </c>
      <c r="I48" s="134"/>
    </row>
    <row r="49" spans="1:10" ht="15" thickBot="1" x14ac:dyDescent="0.35">
      <c r="B49" s="144"/>
      <c r="C49" s="145"/>
      <c r="D49" s="145"/>
      <c r="E49" s="145"/>
      <c r="F49" s="145"/>
      <c r="G49" s="145"/>
      <c r="H49" s="145"/>
      <c r="I49" s="146"/>
    </row>
    <row r="50" spans="1:10" ht="15" thickBot="1" x14ac:dyDescent="0.35">
      <c r="B50" s="31"/>
      <c r="C50" s="147" t="s">
        <v>36</v>
      </c>
      <c r="D50" s="148"/>
      <c r="E50" s="148"/>
      <c r="F50" s="148"/>
      <c r="G50" s="149"/>
      <c r="H50" s="33" t="s">
        <v>47</v>
      </c>
      <c r="I50" s="39" t="s">
        <v>41</v>
      </c>
    </row>
    <row r="51" spans="1:10" x14ac:dyDescent="0.3">
      <c r="B51" s="150" t="s">
        <v>48</v>
      </c>
      <c r="C51" s="111" t="s">
        <v>49</v>
      </c>
      <c r="D51" s="112"/>
      <c r="E51" s="112"/>
      <c r="F51" s="112"/>
      <c r="G51" s="113"/>
      <c r="H51" s="82">
        <v>5.0000000000000001E-3</v>
      </c>
      <c r="I51" s="40">
        <f>+H51*$D$6</f>
        <v>1260504.2016806724</v>
      </c>
    </row>
    <row r="52" spans="1:10" x14ac:dyDescent="0.3">
      <c r="B52" s="150"/>
      <c r="C52" s="114" t="s">
        <v>64</v>
      </c>
      <c r="D52" s="115"/>
      <c r="E52" s="115"/>
      <c r="F52" s="115"/>
      <c r="G52" s="116"/>
      <c r="H52" s="83">
        <v>0.06</v>
      </c>
      <c r="I52" s="41">
        <f>+H52*$D$6</f>
        <v>15126050.420168066</v>
      </c>
    </row>
    <row r="53" spans="1:10" x14ac:dyDescent="0.3">
      <c r="B53" s="150"/>
      <c r="C53" s="114" t="s">
        <v>73</v>
      </c>
      <c r="D53" s="115"/>
      <c r="E53" s="115"/>
      <c r="F53" s="115"/>
      <c r="G53" s="116"/>
      <c r="H53" s="84">
        <v>0.01</v>
      </c>
      <c r="I53" s="42">
        <f>+H53*D6</f>
        <v>2521008.4033613447</v>
      </c>
    </row>
    <row r="54" spans="1:10" ht="15" thickBot="1" x14ac:dyDescent="0.35">
      <c r="B54" s="150"/>
      <c r="C54" s="117" t="s">
        <v>50</v>
      </c>
      <c r="D54" s="118"/>
      <c r="E54" s="118"/>
      <c r="F54" s="118"/>
      <c r="G54" s="119"/>
      <c r="H54" s="84">
        <v>4.0000000000000001E-3</v>
      </c>
      <c r="I54" s="42">
        <f>+H54*(D5-I51-I52-I53-15%*D6)</f>
        <v>973109.24369747925</v>
      </c>
    </row>
    <row r="55" spans="1:10" ht="15" thickBot="1" x14ac:dyDescent="0.35">
      <c r="B55" s="91"/>
      <c r="C55" s="130" t="s">
        <v>51</v>
      </c>
      <c r="D55" s="131"/>
      <c r="E55" s="131"/>
      <c r="F55" s="131"/>
      <c r="G55" s="132"/>
      <c r="H55" s="133">
        <f>SUM(I51:I54)</f>
        <v>19880672.268907562</v>
      </c>
      <c r="I55" s="134"/>
    </row>
    <row r="56" spans="1:10" ht="15" customHeight="1" x14ac:dyDescent="0.3">
      <c r="B56" s="101" t="s">
        <v>72</v>
      </c>
      <c r="C56" s="102"/>
      <c r="D56" s="102"/>
      <c r="E56" s="102"/>
      <c r="F56" s="102"/>
      <c r="G56" s="103"/>
      <c r="H56" s="104">
        <f>H28+H42+H48+H55</f>
        <v>252100840.33613449</v>
      </c>
      <c r="I56" s="105"/>
    </row>
    <row r="57" spans="1:10" x14ac:dyDescent="0.3">
      <c r="A57">
        <f>+A56*0.19</f>
        <v>0</v>
      </c>
      <c r="B57" s="106" t="s">
        <v>52</v>
      </c>
      <c r="C57" s="107"/>
      <c r="D57" s="107"/>
      <c r="E57" s="107"/>
      <c r="F57" s="107"/>
      <c r="G57" s="108"/>
      <c r="H57" s="109">
        <f>+H56*0.19</f>
        <v>47899159.663865551</v>
      </c>
      <c r="I57" s="110"/>
      <c r="J57" s="43"/>
    </row>
    <row r="58" spans="1:10" ht="15.75" customHeight="1" thickBot="1" x14ac:dyDescent="0.35">
      <c r="B58" s="120" t="s">
        <v>53</v>
      </c>
      <c r="C58" s="121"/>
      <c r="D58" s="121"/>
      <c r="E58" s="121"/>
      <c r="F58" s="121"/>
      <c r="G58" s="122"/>
      <c r="H58" s="99">
        <f>+H57+H56</f>
        <v>300000000.00000006</v>
      </c>
      <c r="I58" s="100"/>
      <c r="J58" s="44"/>
    </row>
    <row r="59" spans="1:10" x14ac:dyDescent="0.3">
      <c r="B59" s="10"/>
      <c r="C59" s="11"/>
      <c r="D59" s="11"/>
      <c r="E59" s="11"/>
      <c r="F59" s="11"/>
      <c r="G59" s="11"/>
      <c r="H59" s="11"/>
      <c r="I59" s="11"/>
    </row>
    <row r="60" spans="1:10" ht="15.6" x14ac:dyDescent="0.3">
      <c r="B60" s="10"/>
      <c r="C60" s="11"/>
      <c r="D60" s="11"/>
      <c r="E60" s="11"/>
      <c r="F60" s="11"/>
      <c r="G60" s="11"/>
      <c r="H60" s="60"/>
      <c r="I60" s="68"/>
      <c r="J60" s="45"/>
    </row>
    <row r="61" spans="1:10" x14ac:dyDescent="0.3">
      <c r="B61" s="10"/>
      <c r="C61" s="11"/>
      <c r="D61" s="11"/>
      <c r="E61" s="11"/>
      <c r="F61" s="11"/>
      <c r="G61" s="11"/>
      <c r="H61" s="73"/>
      <c r="I61" s="68"/>
    </row>
    <row r="62" spans="1:10" x14ac:dyDescent="0.3">
      <c r="H62" s="74"/>
      <c r="I62" s="45"/>
    </row>
    <row r="63" spans="1:10" x14ac:dyDescent="0.3">
      <c r="H63" s="8"/>
    </row>
    <row r="66" spans="6:9" x14ac:dyDescent="0.3">
      <c r="F66" s="70"/>
      <c r="G66" s="70"/>
    </row>
    <row r="67" spans="6:9" x14ac:dyDescent="0.3">
      <c r="F67" s="71"/>
      <c r="G67" s="71"/>
    </row>
    <row r="68" spans="6:9" x14ac:dyDescent="0.3">
      <c r="F68" s="71"/>
      <c r="G68" s="71"/>
      <c r="H68" s="8"/>
    </row>
    <row r="69" spans="6:9" x14ac:dyDescent="0.3">
      <c r="F69" s="71"/>
      <c r="G69" s="71"/>
    </row>
    <row r="70" spans="6:9" x14ac:dyDescent="0.3">
      <c r="F70" s="71"/>
      <c r="G70" s="71"/>
    </row>
    <row r="71" spans="6:9" x14ac:dyDescent="0.3">
      <c r="F71" s="71"/>
      <c r="G71" s="71"/>
    </row>
    <row r="72" spans="6:9" x14ac:dyDescent="0.3">
      <c r="F72" s="72"/>
      <c r="G72" s="72"/>
    </row>
    <row r="73" spans="6:9" x14ac:dyDescent="0.3">
      <c r="F73" s="70"/>
      <c r="G73" s="70"/>
    </row>
    <row r="75" spans="6:9" x14ac:dyDescent="0.3">
      <c r="F75" s="71"/>
    </row>
    <row r="77" spans="6:9" x14ac:dyDescent="0.3">
      <c r="I77" s="69"/>
    </row>
  </sheetData>
  <mergeCells count="71">
    <mergeCell ref="J20:O20"/>
    <mergeCell ref="J23:O23"/>
    <mergeCell ref="H27:I27"/>
    <mergeCell ref="J10:J12"/>
    <mergeCell ref="K10:K12"/>
    <mergeCell ref="N10:N12"/>
    <mergeCell ref="O10:O12"/>
    <mergeCell ref="H26:I26"/>
    <mergeCell ref="H20:I20"/>
    <mergeCell ref="H21:I21"/>
    <mergeCell ref="H22:I22"/>
    <mergeCell ref="L10:L12"/>
    <mergeCell ref="M10:M12"/>
    <mergeCell ref="H19:I19"/>
    <mergeCell ref="H13:I13"/>
    <mergeCell ref="H14:I14"/>
    <mergeCell ref="H15:I15"/>
    <mergeCell ref="H16:I16"/>
    <mergeCell ref="H17:I17"/>
    <mergeCell ref="H18:I18"/>
    <mergeCell ref="J13:O13"/>
    <mergeCell ref="B2:I3"/>
    <mergeCell ref="B10:B11"/>
    <mergeCell ref="C10:C11"/>
    <mergeCell ref="D10:D11"/>
    <mergeCell ref="E10:E11"/>
    <mergeCell ref="F10:F11"/>
    <mergeCell ref="G10:G11"/>
    <mergeCell ref="H10:I11"/>
    <mergeCell ref="H23:I23"/>
    <mergeCell ref="H24:I24"/>
    <mergeCell ref="H25:I25"/>
    <mergeCell ref="B33:B34"/>
    <mergeCell ref="C33:C34"/>
    <mergeCell ref="D33:D34"/>
    <mergeCell ref="E33:E34"/>
    <mergeCell ref="F33:F34"/>
    <mergeCell ref="C28:G28"/>
    <mergeCell ref="H28:I28"/>
    <mergeCell ref="C31:I31"/>
    <mergeCell ref="G33:G34"/>
    <mergeCell ref="C27:G27"/>
    <mergeCell ref="C26:G26"/>
    <mergeCell ref="H33:H34"/>
    <mergeCell ref="I33:I34"/>
    <mergeCell ref="C35:I35"/>
    <mergeCell ref="C42:G42"/>
    <mergeCell ref="H42:I42"/>
    <mergeCell ref="C55:G55"/>
    <mergeCell ref="H55:I55"/>
    <mergeCell ref="B43:I43"/>
    <mergeCell ref="H44:I44"/>
    <mergeCell ref="B45:B47"/>
    <mergeCell ref="H45:I45"/>
    <mergeCell ref="H46:I46"/>
    <mergeCell ref="H47:I47"/>
    <mergeCell ref="C48:G48"/>
    <mergeCell ref="H48:I48"/>
    <mergeCell ref="B49:I49"/>
    <mergeCell ref="C50:G50"/>
    <mergeCell ref="B51:B54"/>
    <mergeCell ref="C51:G51"/>
    <mergeCell ref="C52:G52"/>
    <mergeCell ref="C54:G54"/>
    <mergeCell ref="C53:G53"/>
    <mergeCell ref="B58:G58"/>
    <mergeCell ref="H58:I58"/>
    <mergeCell ref="B56:G56"/>
    <mergeCell ref="H56:I56"/>
    <mergeCell ref="B57:G57"/>
    <mergeCell ref="H57:I57"/>
  </mergeCells>
  <pageMargins left="0.7" right="0.7" top="0.75" bottom="0.75" header="0.3" footer="0.3"/>
  <pageSetup paperSize="14" scale="3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2019-03-11T20:36:18Z</cp:lastPrinted>
  <dcterms:created xsi:type="dcterms:W3CDTF">2018-04-27T04:57:55Z</dcterms:created>
  <dcterms:modified xsi:type="dcterms:W3CDTF">2023-07-24T15:06:14Z</dcterms:modified>
</cp:coreProperties>
</file>