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.salamanca\Desktop\asfalto\sasi 003\"/>
    </mc:Choice>
  </mc:AlternateContent>
  <xr:revisionPtr revIDLastSave="0" documentId="8_{FAB548A4-7ECF-450A-80DB-52D3FB794B84}" xr6:coauthVersionLast="47" xr6:coauthVersionMax="47" xr10:uidLastSave="{00000000-0000-0000-0000-000000000000}"/>
  <bookViews>
    <workbookView xWindow="-120" yWindow="-120" windowWidth="29040" windowHeight="15720" xr2:uid="{82175C9D-47B1-49C7-B2D5-19B1D4B6E49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Q7" i="1"/>
  <c r="N7" i="1"/>
  <c r="M7" i="1"/>
  <c r="K7" i="1"/>
  <c r="J7" i="1" l="1"/>
  <c r="T7" i="1"/>
  <c r="O7" i="1" l="1" a="1"/>
  <c r="O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<sst xmlns="http://schemas.openxmlformats.org/spreadsheetml/2006/main" count="31" uniqueCount="28">
  <si>
    <t>TABULACIÓN INICIAL COTIZACIONES, CONTRATACIONES, VIGENCIA ANTERIOR DEL FDLRUU Y CONTRATACIONES SIMILARES DE OTRAS ENTIDADES PARA EL  ESTUDIO DEL SECTOR - PRESUPUESTO</t>
  </si>
  <si>
    <t>ITEM</t>
  </si>
  <si>
    <t>DESCRIPCIÓN</t>
  </si>
  <si>
    <t>UND</t>
  </si>
  <si>
    <t>CANTIDAD</t>
  </si>
  <si>
    <t>EMULSION ASFALTICA CLR-1 (Pr 100-250) EN LOS LUGARES QUE DETERMINE EL FDLRUU</t>
  </si>
  <si>
    <t>LT</t>
  </si>
  <si>
    <t>VALOR UNITARIO</t>
  </si>
  <si>
    <t>VALOR TOTAL</t>
  </si>
  <si>
    <t>COEFICIENTE VARIACIÓN</t>
  </si>
  <si>
    <t>MARGEN DE CONFIABILIDAD</t>
  </si>
  <si>
    <t>NIVEL DE CONFIABILIDAD DE LOS DATOS</t>
  </si>
  <si>
    <t>216.50</t>
  </si>
  <si>
    <t>ALTO</t>
  </si>
  <si>
    <t>VALOR UNITARIO INCLUIDO IVA</t>
  </si>
  <si>
    <t xml:space="preserve">OFERTA ECONOMICA CONTRATO 2021 FDL CIUDAD BOLIVAR </t>
  </si>
  <si>
    <t>Promedio de las 3 bajas</t>
  </si>
  <si>
    <t>VALOR UNITARIO TECHO INCLUIDO IVA</t>
  </si>
  <si>
    <t>RYA INGENIEROS Y CONSTRUCCIÓN SAS</t>
  </si>
  <si>
    <t>ASFALTOS Y EMULSIONES DE COLOMBIA SAS</t>
  </si>
  <si>
    <t>OFERTA ECONOMICA CONTRATO 2022 FDLRUU PLUSEL INGENIEROS</t>
  </si>
  <si>
    <t>IPC 2022</t>
  </si>
  <si>
    <t xml:space="preserve"> PLUSEL INGENIEROS SAS</t>
  </si>
  <si>
    <t xml:space="preserve">Recomendación para determinar el presupuesto oficial </t>
  </si>
  <si>
    <t>IPC 2021</t>
  </si>
  <si>
    <t>Media geometrica</t>
  </si>
  <si>
    <t>COTIZACIONES GESTIONADAS PARA EL ESTUDIO DEL SECTOR 2023</t>
  </si>
  <si>
    <t>Promedio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</si>
</sst>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$-240A]\ #,##0;[Red]\-[$$-240A]\ #,##0"/>
    <numFmt numFmtId="165" formatCode="[$$-540A]#,##0_ ;[Red]\-[$$-540A]#,##0\ "/>
    <numFmt numFmtId="166" formatCode="#,##0_ ;[Red]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charset val="1"/>
    </font>
    <font>
      <b/>
      <sz val="9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6" fillId="0" borderId="0" applyBorder="0" applyProtection="0"/>
    <xf numFmtId="0" fontId="3" fillId="0" borderId="0"/>
  </cellStyleXfs>
  <cellXfs count="35">
    <xf numFmtId="0" fontId="0" fillId="0" borderId="0" xfId="0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4" borderId="1" xfId="3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8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10" fontId="5" fillId="2" borderId="1" xfId="2" applyNumberFormat="1" applyFont="1" applyFill="1" applyBorder="1" applyAlignment="1" applyProtection="1">
      <alignment horizontal="center" vertical="center" wrapText="1"/>
      <protection locked="0" hidden="1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8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right" vertical="center"/>
    </xf>
    <xf numFmtId="164" fontId="8" fillId="0" borderId="1" xfId="1" applyNumberFormat="1" applyFont="1" applyBorder="1" applyAlignment="1">
      <alignment horizontal="right" vertical="center"/>
    </xf>
    <xf numFmtId="164" fontId="8" fillId="0" borderId="0" xfId="1" applyNumberFormat="1" applyFont="1" applyBorder="1" applyAlignment="1">
      <alignment horizontal="right" vertical="center"/>
    </xf>
    <xf numFmtId="165" fontId="8" fillId="5" borderId="1" xfId="3" applyNumberFormat="1" applyFont="1" applyFill="1" applyBorder="1" applyAlignment="1">
      <alignment horizontal="right" vertical="center"/>
    </xf>
    <xf numFmtId="164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65" fontId="8" fillId="0" borderId="1" xfId="3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">
    <cellStyle name="Moneda" xfId="1" builtinId="4"/>
    <cellStyle name="Normal" xfId="0" builtinId="0"/>
    <cellStyle name="Normal 28" xfId="3" xr:uid="{F1572B52-9383-CA40-8844-81680CA675BE}"/>
    <cellStyle name="Porcentaje 2" xfId="2" xr:uid="{5C177B18-DF79-7B4A-A563-4C43295B2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76198</xdr:colOff>
      <xdr:row>0</xdr:row>
      <xdr:rowOff>179917</xdr:rowOff>
    </xdr:from>
    <xdr:to>
      <xdr:col>1</xdr:col>
      <xdr:colOff>518581</xdr:colOff>
      <xdr:row>0</xdr:row>
      <xdr:rowOff>687917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4754F11B-826B-4C48-8B36-5C0183DA4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865" y="179917"/>
          <a:ext cx="442383" cy="5080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CA39-314A-4231-823D-AF9FE713011B}">
  <dimension ref="B1:U10"/>
  <sheetViews>
    <sheetView showGridLines="0" tabSelected="1" zoomScale="120" zoomScaleNormal="120" workbookViewId="0">
      <selection activeCell="M14" sqref="M14"/>
    </sheetView>
  </sheetViews>
  <sheetFormatPr baseColWidth="10" defaultColWidth="10.85546875" defaultRowHeight="14.25" x14ac:dyDescent="0.2"/>
  <cols>
    <col min="1" max="1" width="1" style="1" customWidth="1"/>
    <col min="2" max="2" width="7.140625" style="1" customWidth="1"/>
    <col min="3" max="3" width="27" style="1" customWidth="1"/>
    <col min="4" max="4" width="5.28515625" style="1" customWidth="1"/>
    <col min="5" max="5" width="11.28515625" style="1" customWidth="1"/>
    <col min="6" max="6" width="13.85546875" style="1" customWidth="1"/>
    <col min="7" max="7" width="14.7109375" style="1" customWidth="1"/>
    <col min="8" max="8" width="11.28515625" style="1" customWidth="1"/>
    <col min="9" max="9" width="2.140625" style="1" customWidth="1"/>
    <col min="10" max="10" width="18.140625" style="1" customWidth="1"/>
    <col min="11" max="11" width="16.42578125" style="1" customWidth="1"/>
    <col min="12" max="12" width="3.28515625" style="1" customWidth="1"/>
    <col min="13" max="13" width="17.42578125" style="1" customWidth="1"/>
    <col min="14" max="14" width="20.42578125" style="1" customWidth="1"/>
    <col min="15" max="15" width="17.42578125" style="1" customWidth="1"/>
    <col min="16" max="16" width="2.140625" style="1" customWidth="1"/>
    <col min="17" max="17" width="10.85546875" style="1" customWidth="1"/>
    <col min="18" max="18" width="12.28515625" style="1" customWidth="1"/>
    <col min="19" max="19" width="13.7109375" style="1" customWidth="1"/>
    <col min="20" max="20" width="15.85546875" style="1" customWidth="1"/>
    <col min="21" max="21" width="15.42578125" style="1" customWidth="1"/>
    <col min="22" max="16384" width="10.85546875" style="1"/>
  </cols>
  <sheetData>
    <row r="1" spans="2:21" ht="77.099999999999994" customHeight="1" x14ac:dyDescent="0.2">
      <c r="B1" s="10"/>
      <c r="C1" s="30" t="s">
        <v>0</v>
      </c>
      <c r="D1" s="30"/>
      <c r="E1" s="3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2:21" s="3" customFormat="1" ht="12.75" x14ac:dyDescent="0.2">
      <c r="B2" s="12"/>
      <c r="C2" s="12"/>
      <c r="D2" s="12"/>
      <c r="E2" s="12"/>
      <c r="F2" s="12"/>
      <c r="G2" s="12"/>
      <c r="H2" s="12"/>
      <c r="I2" s="7"/>
      <c r="J2" s="2" t="s">
        <v>24</v>
      </c>
      <c r="K2" s="14">
        <v>5.62E-2</v>
      </c>
      <c r="L2" s="7"/>
      <c r="M2" s="7"/>
      <c r="N2" s="7"/>
      <c r="O2" s="7"/>
      <c r="P2" s="7"/>
      <c r="Q2" s="34"/>
      <c r="R2" s="34"/>
      <c r="S2" s="34"/>
      <c r="T2" s="34"/>
      <c r="U2" s="34"/>
    </row>
    <row r="3" spans="2:21" s="3" customFormat="1" ht="15" customHeight="1" x14ac:dyDescent="0.2">
      <c r="B3" s="12"/>
      <c r="C3" s="12"/>
      <c r="D3" s="12"/>
      <c r="E3" s="12"/>
      <c r="F3" s="11"/>
      <c r="G3" s="11"/>
      <c r="H3" s="11"/>
      <c r="I3" s="7"/>
      <c r="J3" s="2" t="s">
        <v>21</v>
      </c>
      <c r="K3" s="14">
        <v>0.13120000000000001</v>
      </c>
      <c r="L3" s="7"/>
      <c r="M3" s="11"/>
      <c r="N3" s="11"/>
      <c r="O3" s="11"/>
      <c r="P3" s="7"/>
      <c r="Q3" s="34"/>
      <c r="R3" s="34"/>
      <c r="S3" s="34"/>
      <c r="T3" s="34"/>
      <c r="U3" s="34"/>
    </row>
    <row r="4" spans="2:21" s="3" customFormat="1" ht="50.1" customHeight="1" x14ac:dyDescent="0.2">
      <c r="B4" s="12"/>
      <c r="C4" s="12"/>
      <c r="D4" s="12"/>
      <c r="E4" s="12"/>
      <c r="F4" s="32" t="s">
        <v>26</v>
      </c>
      <c r="G4" s="32"/>
      <c r="H4" s="32"/>
      <c r="I4" s="7"/>
      <c r="J4" s="12"/>
      <c r="K4" s="13"/>
      <c r="L4" s="7"/>
      <c r="M4" s="29"/>
      <c r="N4" s="15" t="s">
        <v>23</v>
      </c>
      <c r="O4" s="29"/>
      <c r="P4" s="7"/>
      <c r="Q4" s="34"/>
      <c r="R4" s="34"/>
      <c r="S4" s="34"/>
      <c r="T4" s="34"/>
      <c r="U4" s="34"/>
    </row>
    <row r="5" spans="2:21" s="3" customFormat="1" ht="71.099999999999994" customHeight="1" x14ac:dyDescent="0.2">
      <c r="B5" s="11"/>
      <c r="C5" s="11"/>
      <c r="D5" s="11"/>
      <c r="E5" s="11"/>
      <c r="F5" s="16" t="s">
        <v>22</v>
      </c>
      <c r="G5" s="16" t="s">
        <v>18</v>
      </c>
      <c r="H5" s="16" t="s">
        <v>19</v>
      </c>
      <c r="I5" s="7"/>
      <c r="J5" s="2" t="s">
        <v>20</v>
      </c>
      <c r="K5" s="17" t="s">
        <v>15</v>
      </c>
      <c r="L5" s="7"/>
      <c r="M5" s="27" t="s">
        <v>25</v>
      </c>
      <c r="N5" s="9" t="s">
        <v>27</v>
      </c>
      <c r="O5" s="27" t="s">
        <v>16</v>
      </c>
      <c r="P5" s="7"/>
      <c r="Q5" s="18"/>
      <c r="R5" s="18"/>
      <c r="S5" s="13"/>
      <c r="T5" s="13"/>
      <c r="U5" s="12"/>
    </row>
    <row r="6" spans="2:21" s="5" customFormat="1" ht="36.950000000000003" customHeight="1" x14ac:dyDescent="0.25">
      <c r="B6" s="2" t="s">
        <v>1</v>
      </c>
      <c r="C6" s="6" t="s">
        <v>2</v>
      </c>
      <c r="D6" s="6" t="s">
        <v>3</v>
      </c>
      <c r="E6" s="6" t="s">
        <v>4</v>
      </c>
      <c r="F6" s="33" t="s">
        <v>14</v>
      </c>
      <c r="G6" s="30"/>
      <c r="H6" s="31"/>
      <c r="I6" s="7"/>
      <c r="J6" s="33" t="s">
        <v>14</v>
      </c>
      <c r="K6" s="31"/>
      <c r="L6" s="7"/>
      <c r="M6" s="2" t="s">
        <v>17</v>
      </c>
      <c r="N6" s="2" t="s">
        <v>17</v>
      </c>
      <c r="O6" s="2" t="s">
        <v>17</v>
      </c>
      <c r="P6" s="7"/>
      <c r="Q6" s="2" t="s">
        <v>7</v>
      </c>
      <c r="R6" s="2" t="s">
        <v>8</v>
      </c>
      <c r="S6" s="2" t="s">
        <v>9</v>
      </c>
      <c r="T6" s="2" t="s">
        <v>10</v>
      </c>
      <c r="U6" s="2" t="s">
        <v>11</v>
      </c>
    </row>
    <row r="7" spans="2:21" s="3" customFormat="1" ht="36" x14ac:dyDescent="0.2">
      <c r="B7" s="6">
        <v>1</v>
      </c>
      <c r="C7" s="8" t="s">
        <v>5</v>
      </c>
      <c r="D7" s="19" t="s">
        <v>6</v>
      </c>
      <c r="E7" s="20">
        <f>R7/Q7</f>
        <v>113604.0897472309</v>
      </c>
      <c r="F7" s="21">
        <v>5000</v>
      </c>
      <c r="G7" s="21">
        <v>2451.4</v>
      </c>
      <c r="H7" s="21">
        <v>3256.86</v>
      </c>
      <c r="I7" s="22"/>
      <c r="J7" s="21">
        <f>ROUND(2310*(1+$K$3),0)</f>
        <v>2613</v>
      </c>
      <c r="K7" s="21">
        <f>ROUND(3587*(1+$K$2)*(1+$K$3),0)</f>
        <v>4286</v>
      </c>
      <c r="L7" s="22"/>
      <c r="M7" s="28">
        <f>ROUND(GEOMEAN((F7,G7,H7,J7,K7)),0)</f>
        <v>3389</v>
      </c>
      <c r="N7" s="23">
        <f>ROUND(AVERAGE((F7,G7,H7,J7,K7)),0)</f>
        <v>3521</v>
      </c>
      <c r="O7" s="28" cm="1">
        <f t="array" ref="O7">ROUND(AVERAGE(SMALL((F7,G7,H7,J7,K7),{1;2;3})),0)</f>
        <v>2774</v>
      </c>
      <c r="P7" s="22"/>
      <c r="Q7" s="23">
        <f>+N7</f>
        <v>3521</v>
      </c>
      <c r="R7" s="24">
        <v>400000000</v>
      </c>
      <c r="S7" s="25" t="s">
        <v>12</v>
      </c>
      <c r="T7" s="26">
        <f>R7/Q7</f>
        <v>113604.0897472309</v>
      </c>
      <c r="U7" s="25" t="s">
        <v>13</v>
      </c>
    </row>
    <row r="9" spans="2:21" ht="15" x14ac:dyDescent="0.25">
      <c r="E9" s="4"/>
      <c r="F9" s="4"/>
      <c r="G9" s="4"/>
      <c r="H9" s="4"/>
      <c r="I9" s="4"/>
      <c r="J9" s="4"/>
    </row>
    <row r="10" spans="2:21" ht="15" x14ac:dyDescent="0.25">
      <c r="J10" s="4"/>
      <c r="K10" s="4"/>
      <c r="L10" s="4"/>
      <c r="M10" s="4"/>
      <c r="N10" s="4"/>
      <c r="O10" s="4"/>
      <c r="P10" s="4"/>
    </row>
  </sheetData>
  <mergeCells count="5">
    <mergeCell ref="C1:E1"/>
    <mergeCell ref="F4:H4"/>
    <mergeCell ref="F6:H6"/>
    <mergeCell ref="J6:K6"/>
    <mergeCell ref="Q2:U4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Angee Cruz Giral</dc:creator>
  <cp:lastModifiedBy>Michel Andres Salamanca Ramirez</cp:lastModifiedBy>
  <cp:lastPrinted>2022-07-15T15:58:36Z</cp:lastPrinted>
  <dcterms:created xsi:type="dcterms:W3CDTF">2022-03-23T19:35:47Z</dcterms:created>
  <dcterms:modified xsi:type="dcterms:W3CDTF">2023-11-08T17:57:13Z</dcterms:modified>
</cp:coreProperties>
</file>