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silvia_botero_gobiernobogota_gov_co/Documents/Escritorio/AREA FUNCIONAMIENTO/PAUTA DE PRENSA/PRENSA - SUBSANADOS/"/>
    </mc:Choice>
  </mc:AlternateContent>
  <xr:revisionPtr revIDLastSave="0" documentId="8_{6D327E7D-F604-47E3-AC7F-F7CB6F20F4F5}" xr6:coauthVersionLast="47" xr6:coauthVersionMax="47" xr10:uidLastSave="{00000000-0000-0000-0000-000000000000}"/>
  <bookViews>
    <workbookView xWindow="-120" yWindow="-120" windowWidth="20730" windowHeight="11160" xr2:uid="{826CF37B-C4DE-8C42-A681-8B68EA2AB333}"/>
  </bookViews>
  <sheets>
    <sheet name="EST.MDO PAUTA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38" i="1" l="1"/>
  <c r="V138" i="1"/>
  <c r="W137" i="1"/>
  <c r="V137" i="1"/>
  <c r="W136" i="1"/>
  <c r="X136" i="1" s="1"/>
  <c r="V136" i="1"/>
  <c r="W135" i="1"/>
  <c r="X135" i="1" s="1"/>
  <c r="V135" i="1"/>
  <c r="X134" i="1"/>
  <c r="W134" i="1"/>
  <c r="V134" i="1"/>
  <c r="W133" i="1"/>
  <c r="V133" i="1"/>
  <c r="W132" i="1"/>
  <c r="V132" i="1"/>
  <c r="W128" i="1"/>
  <c r="V128" i="1"/>
  <c r="W127" i="1"/>
  <c r="X127" i="1" s="1"/>
  <c r="V127" i="1"/>
  <c r="W126" i="1"/>
  <c r="X126" i="1" s="1"/>
  <c r="V126" i="1"/>
  <c r="W125" i="1"/>
  <c r="X125" i="1" s="1"/>
  <c r="V125" i="1"/>
  <c r="W121" i="1"/>
  <c r="X121" i="1" s="1"/>
  <c r="V121" i="1"/>
  <c r="W120" i="1"/>
  <c r="V120" i="1"/>
  <c r="X120" i="1" s="1"/>
  <c r="W119" i="1"/>
  <c r="V119" i="1"/>
  <c r="S114" i="1"/>
  <c r="T114" i="1" s="1"/>
  <c r="O114" i="1"/>
  <c r="P114" i="1" s="1"/>
  <c r="K114" i="1"/>
  <c r="L114" i="1" s="1"/>
  <c r="T113" i="1"/>
  <c r="S113" i="1"/>
  <c r="P113" i="1"/>
  <c r="O113" i="1"/>
  <c r="L113" i="1"/>
  <c r="K113" i="1"/>
  <c r="S112" i="1"/>
  <c r="T112" i="1" s="1"/>
  <c r="O112" i="1"/>
  <c r="P112" i="1" s="1"/>
  <c r="K112" i="1"/>
  <c r="L112" i="1" s="1"/>
  <c r="S111" i="1"/>
  <c r="T111" i="1" s="1"/>
  <c r="O111" i="1"/>
  <c r="P111" i="1" s="1"/>
  <c r="K111" i="1"/>
  <c r="L111" i="1" s="1"/>
  <c r="S110" i="1"/>
  <c r="T110" i="1" s="1"/>
  <c r="O110" i="1"/>
  <c r="P110" i="1" s="1"/>
  <c r="K110" i="1"/>
  <c r="L110" i="1" s="1"/>
  <c r="T109" i="1"/>
  <c r="S109" i="1"/>
  <c r="P109" i="1"/>
  <c r="O109" i="1"/>
  <c r="L109" i="1"/>
  <c r="K109" i="1"/>
  <c r="S105" i="1"/>
  <c r="T105" i="1" s="1"/>
  <c r="O105" i="1"/>
  <c r="P105" i="1" s="1"/>
  <c r="K105" i="1"/>
  <c r="L105" i="1" s="1"/>
  <c r="S104" i="1"/>
  <c r="T104" i="1" s="1"/>
  <c r="O104" i="1"/>
  <c r="P104" i="1" s="1"/>
  <c r="K104" i="1"/>
  <c r="L104" i="1" s="1"/>
  <c r="S103" i="1"/>
  <c r="T103" i="1" s="1"/>
  <c r="O103" i="1"/>
  <c r="P103" i="1" s="1"/>
  <c r="K103" i="1"/>
  <c r="L103" i="1" s="1"/>
  <c r="T102" i="1"/>
  <c r="S102" i="1"/>
  <c r="P102" i="1"/>
  <c r="O102" i="1"/>
  <c r="L102" i="1"/>
  <c r="K102" i="1"/>
  <c r="S101" i="1"/>
  <c r="T101" i="1" s="1"/>
  <c r="O101" i="1"/>
  <c r="P101" i="1" s="1"/>
  <c r="K101" i="1"/>
  <c r="L101" i="1" s="1"/>
  <c r="S100" i="1"/>
  <c r="T100" i="1" s="1"/>
  <c r="W100" i="1" s="1"/>
  <c r="O100" i="1"/>
  <c r="P100" i="1" s="1"/>
  <c r="K100" i="1"/>
  <c r="L100" i="1" s="1"/>
  <c r="S99" i="1"/>
  <c r="T99" i="1" s="1"/>
  <c r="O99" i="1"/>
  <c r="P99" i="1" s="1"/>
  <c r="K99" i="1"/>
  <c r="L99" i="1" s="1"/>
  <c r="T98" i="1"/>
  <c r="S98" i="1"/>
  <c r="P98" i="1"/>
  <c r="W98" i="1" s="1"/>
  <c r="O98" i="1"/>
  <c r="L98" i="1"/>
  <c r="K98" i="1"/>
  <c r="S97" i="1"/>
  <c r="T97" i="1" s="1"/>
  <c r="O97" i="1"/>
  <c r="P97" i="1" s="1"/>
  <c r="K97" i="1"/>
  <c r="L97" i="1" s="1"/>
  <c r="S96" i="1"/>
  <c r="T96" i="1" s="1"/>
  <c r="O96" i="1"/>
  <c r="P96" i="1" s="1"/>
  <c r="K96" i="1"/>
  <c r="L96" i="1" s="1"/>
  <c r="S95" i="1"/>
  <c r="T95" i="1" s="1"/>
  <c r="O95" i="1"/>
  <c r="P95" i="1" s="1"/>
  <c r="K95" i="1"/>
  <c r="L95" i="1" s="1"/>
  <c r="T94" i="1"/>
  <c r="S94" i="1"/>
  <c r="P94" i="1"/>
  <c r="O94" i="1"/>
  <c r="L94" i="1"/>
  <c r="K94" i="1"/>
  <c r="S93" i="1"/>
  <c r="T93" i="1" s="1"/>
  <c r="O93" i="1"/>
  <c r="P93" i="1" s="1"/>
  <c r="K93" i="1"/>
  <c r="L93" i="1" s="1"/>
  <c r="S92" i="1"/>
  <c r="T92" i="1" s="1"/>
  <c r="O92" i="1"/>
  <c r="P92" i="1" s="1"/>
  <c r="K92" i="1"/>
  <c r="L92" i="1" s="1"/>
  <c r="S91" i="1"/>
  <c r="T91" i="1" s="1"/>
  <c r="O91" i="1"/>
  <c r="P91" i="1" s="1"/>
  <c r="K91" i="1"/>
  <c r="L91" i="1" s="1"/>
  <c r="T90" i="1"/>
  <c r="S90" i="1"/>
  <c r="P90" i="1"/>
  <c r="W90" i="1" s="1"/>
  <c r="O90" i="1"/>
  <c r="L90" i="1"/>
  <c r="K90" i="1"/>
  <c r="S89" i="1"/>
  <c r="T89" i="1" s="1"/>
  <c r="O89" i="1"/>
  <c r="P89" i="1" s="1"/>
  <c r="K89" i="1"/>
  <c r="L89" i="1" s="1"/>
  <c r="S88" i="1"/>
  <c r="T88" i="1" s="1"/>
  <c r="O88" i="1"/>
  <c r="P88" i="1" s="1"/>
  <c r="K88" i="1"/>
  <c r="L88" i="1" s="1"/>
  <c r="S87" i="1"/>
  <c r="T87" i="1" s="1"/>
  <c r="O87" i="1"/>
  <c r="P87" i="1" s="1"/>
  <c r="K87" i="1"/>
  <c r="L87" i="1" s="1"/>
  <c r="T83" i="1"/>
  <c r="S83" i="1"/>
  <c r="P83" i="1"/>
  <c r="O83" i="1"/>
  <c r="L83" i="1"/>
  <c r="K83" i="1"/>
  <c r="S82" i="1"/>
  <c r="T82" i="1" s="1"/>
  <c r="O82" i="1"/>
  <c r="P82" i="1" s="1"/>
  <c r="K82" i="1"/>
  <c r="L82" i="1" s="1"/>
  <c r="S81" i="1"/>
  <c r="T81" i="1" s="1"/>
  <c r="W81" i="1" s="1"/>
  <c r="O81" i="1"/>
  <c r="P81" i="1" s="1"/>
  <c r="K81" i="1"/>
  <c r="L81" i="1" s="1"/>
  <c r="S80" i="1"/>
  <c r="T80" i="1" s="1"/>
  <c r="O80" i="1"/>
  <c r="P80" i="1" s="1"/>
  <c r="K80" i="1"/>
  <c r="L80" i="1" s="1"/>
  <c r="T79" i="1"/>
  <c r="S79" i="1"/>
  <c r="P79" i="1"/>
  <c r="W79" i="1" s="1"/>
  <c r="O79" i="1"/>
  <c r="L79" i="1"/>
  <c r="K79" i="1"/>
  <c r="S78" i="1"/>
  <c r="T78" i="1" s="1"/>
  <c r="O78" i="1"/>
  <c r="P78" i="1" s="1"/>
  <c r="K78" i="1"/>
  <c r="L78" i="1" s="1"/>
  <c r="S77" i="1"/>
  <c r="T77" i="1" s="1"/>
  <c r="O77" i="1"/>
  <c r="P77" i="1" s="1"/>
  <c r="K77" i="1"/>
  <c r="L77" i="1" s="1"/>
  <c r="S76" i="1"/>
  <c r="T76" i="1" s="1"/>
  <c r="O76" i="1"/>
  <c r="P76" i="1" s="1"/>
  <c r="K76" i="1"/>
  <c r="L76" i="1" s="1"/>
  <c r="T75" i="1"/>
  <c r="S75" i="1"/>
  <c r="P75" i="1"/>
  <c r="O75" i="1"/>
  <c r="L75" i="1"/>
  <c r="K75" i="1"/>
  <c r="S74" i="1"/>
  <c r="T74" i="1" s="1"/>
  <c r="O74" i="1"/>
  <c r="P74" i="1" s="1"/>
  <c r="K74" i="1"/>
  <c r="L74" i="1" s="1"/>
  <c r="S73" i="1"/>
  <c r="T73" i="1" s="1"/>
  <c r="O73" i="1"/>
  <c r="P73" i="1" s="1"/>
  <c r="K73" i="1"/>
  <c r="L73" i="1" s="1"/>
  <c r="S72" i="1"/>
  <c r="T72" i="1" s="1"/>
  <c r="O72" i="1"/>
  <c r="P72" i="1" s="1"/>
  <c r="K72" i="1"/>
  <c r="L72" i="1" s="1"/>
  <c r="T71" i="1"/>
  <c r="S71" i="1"/>
  <c r="P71" i="1"/>
  <c r="W71" i="1" s="1"/>
  <c r="O71" i="1"/>
  <c r="L71" i="1"/>
  <c r="K71" i="1"/>
  <c r="S70" i="1"/>
  <c r="T70" i="1" s="1"/>
  <c r="O70" i="1"/>
  <c r="P70" i="1" s="1"/>
  <c r="K70" i="1"/>
  <c r="L70" i="1" s="1"/>
  <c r="S69" i="1"/>
  <c r="T69" i="1" s="1"/>
  <c r="O69" i="1"/>
  <c r="P69" i="1" s="1"/>
  <c r="K69" i="1"/>
  <c r="L69" i="1" s="1"/>
  <c r="S68" i="1"/>
  <c r="T68" i="1" s="1"/>
  <c r="O68" i="1"/>
  <c r="P68" i="1" s="1"/>
  <c r="K68" i="1"/>
  <c r="L68" i="1" s="1"/>
  <c r="T67" i="1"/>
  <c r="V67" i="1" s="1"/>
  <c r="S67" i="1"/>
  <c r="P67" i="1"/>
  <c r="O67" i="1"/>
  <c r="L67" i="1"/>
  <c r="K67" i="1"/>
  <c r="S66" i="1"/>
  <c r="T66" i="1" s="1"/>
  <c r="O66" i="1"/>
  <c r="P66" i="1" s="1"/>
  <c r="K66" i="1"/>
  <c r="L66" i="1" s="1"/>
  <c r="S65" i="1"/>
  <c r="T65" i="1" s="1"/>
  <c r="O65" i="1"/>
  <c r="P65" i="1" s="1"/>
  <c r="K65" i="1"/>
  <c r="L65" i="1" s="1"/>
  <c r="S64" i="1"/>
  <c r="T64" i="1" s="1"/>
  <c r="O64" i="1"/>
  <c r="P64" i="1" s="1"/>
  <c r="K64" i="1"/>
  <c r="L64" i="1" s="1"/>
  <c r="T63" i="1"/>
  <c r="S63" i="1"/>
  <c r="P63" i="1"/>
  <c r="O63" i="1"/>
  <c r="L63" i="1"/>
  <c r="K63" i="1"/>
  <c r="S62" i="1"/>
  <c r="T62" i="1" s="1"/>
  <c r="W62" i="1" s="1"/>
  <c r="O62" i="1"/>
  <c r="P62" i="1" s="1"/>
  <c r="K62" i="1"/>
  <c r="L62" i="1" s="1"/>
  <c r="S61" i="1"/>
  <c r="T61" i="1" s="1"/>
  <c r="O61" i="1"/>
  <c r="P61" i="1" s="1"/>
  <c r="K61" i="1"/>
  <c r="L61" i="1" s="1"/>
  <c r="S60" i="1"/>
  <c r="T60" i="1" s="1"/>
  <c r="O60" i="1"/>
  <c r="P60" i="1" s="1"/>
  <c r="K60" i="1"/>
  <c r="L60" i="1" s="1"/>
  <c r="T59" i="1"/>
  <c r="S59" i="1"/>
  <c r="P59" i="1"/>
  <c r="O59" i="1"/>
  <c r="L59" i="1"/>
  <c r="K59" i="1"/>
  <c r="S58" i="1"/>
  <c r="T58" i="1" s="1"/>
  <c r="O58" i="1"/>
  <c r="P58" i="1" s="1"/>
  <c r="K58" i="1"/>
  <c r="L58" i="1" s="1"/>
  <c r="S57" i="1"/>
  <c r="T57" i="1" s="1"/>
  <c r="O57" i="1"/>
  <c r="P57" i="1" s="1"/>
  <c r="K57" i="1"/>
  <c r="L57" i="1" s="1"/>
  <c r="S56" i="1"/>
  <c r="T56" i="1" s="1"/>
  <c r="O56" i="1"/>
  <c r="P56" i="1" s="1"/>
  <c r="K56" i="1"/>
  <c r="L56" i="1" s="1"/>
  <c r="S55" i="1"/>
  <c r="T55" i="1" s="1"/>
  <c r="O55" i="1"/>
  <c r="P55" i="1" s="1"/>
  <c r="K55" i="1"/>
  <c r="L55" i="1" s="1"/>
  <c r="S54" i="1"/>
  <c r="T54" i="1" s="1"/>
  <c r="O54" i="1"/>
  <c r="P54" i="1" s="1"/>
  <c r="L54" i="1"/>
  <c r="K54" i="1"/>
  <c r="S53" i="1"/>
  <c r="T53" i="1" s="1"/>
  <c r="O53" i="1"/>
  <c r="P53" i="1" s="1"/>
  <c r="K53" i="1"/>
  <c r="L53" i="1" s="1"/>
  <c r="S52" i="1"/>
  <c r="T52" i="1" s="1"/>
  <c r="P52" i="1"/>
  <c r="O52" i="1"/>
  <c r="K52" i="1"/>
  <c r="L52" i="1" s="1"/>
  <c r="S51" i="1"/>
  <c r="T51" i="1" s="1"/>
  <c r="O51" i="1"/>
  <c r="P51" i="1" s="1"/>
  <c r="K51" i="1"/>
  <c r="L51" i="1" s="1"/>
  <c r="T50" i="1"/>
  <c r="S50" i="1"/>
  <c r="O50" i="1"/>
  <c r="P50" i="1" s="1"/>
  <c r="K50" i="1"/>
  <c r="L50" i="1" s="1"/>
  <c r="S49" i="1"/>
  <c r="T49" i="1" s="1"/>
  <c r="O49" i="1"/>
  <c r="P49" i="1" s="1"/>
  <c r="K49" i="1"/>
  <c r="L49" i="1" s="1"/>
  <c r="S48" i="1"/>
  <c r="T48" i="1" s="1"/>
  <c r="O48" i="1"/>
  <c r="P48" i="1" s="1"/>
  <c r="K48" i="1"/>
  <c r="L48" i="1" s="1"/>
  <c r="S47" i="1"/>
  <c r="T47" i="1" s="1"/>
  <c r="O47" i="1"/>
  <c r="P47" i="1" s="1"/>
  <c r="K47" i="1"/>
  <c r="L47" i="1" s="1"/>
  <c r="S46" i="1"/>
  <c r="T46" i="1" s="1"/>
  <c r="W46" i="1" s="1"/>
  <c r="O46" i="1"/>
  <c r="P46" i="1" s="1"/>
  <c r="L46" i="1"/>
  <c r="K46" i="1"/>
  <c r="S45" i="1"/>
  <c r="T45" i="1" s="1"/>
  <c r="O45" i="1"/>
  <c r="P45" i="1" s="1"/>
  <c r="K45" i="1"/>
  <c r="L45" i="1" s="1"/>
  <c r="S44" i="1"/>
  <c r="T44" i="1" s="1"/>
  <c r="P44" i="1"/>
  <c r="O44" i="1"/>
  <c r="K44" i="1"/>
  <c r="L44" i="1" s="1"/>
  <c r="S43" i="1"/>
  <c r="T43" i="1" s="1"/>
  <c r="O43" i="1"/>
  <c r="P43" i="1" s="1"/>
  <c r="K43" i="1"/>
  <c r="L43" i="1" s="1"/>
  <c r="T42" i="1"/>
  <c r="S42" i="1"/>
  <c r="O42" i="1"/>
  <c r="P42" i="1" s="1"/>
  <c r="K42" i="1"/>
  <c r="L42" i="1" s="1"/>
  <c r="S41" i="1"/>
  <c r="T41" i="1" s="1"/>
  <c r="O41" i="1"/>
  <c r="P41" i="1" s="1"/>
  <c r="K41" i="1"/>
  <c r="L41" i="1" s="1"/>
  <c r="S40" i="1"/>
  <c r="T40" i="1" s="1"/>
  <c r="O40" i="1"/>
  <c r="P40" i="1" s="1"/>
  <c r="K40" i="1"/>
  <c r="L40" i="1" s="1"/>
  <c r="S39" i="1"/>
  <c r="T39" i="1" s="1"/>
  <c r="O39" i="1"/>
  <c r="P39" i="1" s="1"/>
  <c r="K39" i="1"/>
  <c r="L39" i="1" s="1"/>
  <c r="S38" i="1"/>
  <c r="T38" i="1" s="1"/>
  <c r="O38" i="1"/>
  <c r="P38" i="1" s="1"/>
  <c r="L38" i="1"/>
  <c r="K38" i="1"/>
  <c r="S37" i="1"/>
  <c r="T37" i="1" s="1"/>
  <c r="O37" i="1"/>
  <c r="P37" i="1" s="1"/>
  <c r="K37" i="1"/>
  <c r="L37" i="1" s="1"/>
  <c r="S36" i="1"/>
  <c r="T36" i="1" s="1"/>
  <c r="P36" i="1"/>
  <c r="O36" i="1"/>
  <c r="K36" i="1"/>
  <c r="L36" i="1" s="1"/>
  <c r="S35" i="1"/>
  <c r="T35" i="1" s="1"/>
  <c r="O35" i="1"/>
  <c r="P35" i="1" s="1"/>
  <c r="K35" i="1"/>
  <c r="L35" i="1" s="1"/>
  <c r="T34" i="1"/>
  <c r="S34" i="1"/>
  <c r="O34" i="1"/>
  <c r="P34" i="1" s="1"/>
  <c r="K34" i="1"/>
  <c r="L34" i="1" s="1"/>
  <c r="S33" i="1"/>
  <c r="T33" i="1" s="1"/>
  <c r="O33" i="1"/>
  <c r="P33" i="1" s="1"/>
  <c r="K33" i="1"/>
  <c r="L33" i="1" s="1"/>
  <c r="S32" i="1"/>
  <c r="T32" i="1" s="1"/>
  <c r="O32" i="1"/>
  <c r="P32" i="1" s="1"/>
  <c r="K32" i="1"/>
  <c r="L32" i="1" s="1"/>
  <c r="S31" i="1"/>
  <c r="T31" i="1" s="1"/>
  <c r="O31" i="1"/>
  <c r="P31" i="1" s="1"/>
  <c r="K31" i="1"/>
  <c r="L31" i="1" s="1"/>
  <c r="S30" i="1"/>
  <c r="T30" i="1" s="1"/>
  <c r="W30" i="1" s="1"/>
  <c r="O30" i="1"/>
  <c r="P30" i="1" s="1"/>
  <c r="L30" i="1"/>
  <c r="K30" i="1"/>
  <c r="S29" i="1"/>
  <c r="T29" i="1" s="1"/>
  <c r="O29" i="1"/>
  <c r="P29" i="1" s="1"/>
  <c r="K29" i="1"/>
  <c r="L29" i="1" s="1"/>
  <c r="S28" i="1"/>
  <c r="T28" i="1" s="1"/>
  <c r="P28" i="1"/>
  <c r="O28" i="1"/>
  <c r="K28" i="1"/>
  <c r="L28" i="1" s="1"/>
  <c r="S27" i="1"/>
  <c r="T27" i="1" s="1"/>
  <c r="O27" i="1"/>
  <c r="P27" i="1" s="1"/>
  <c r="K27" i="1"/>
  <c r="L27" i="1" s="1"/>
  <c r="T26" i="1"/>
  <c r="S26" i="1"/>
  <c r="O26" i="1"/>
  <c r="P26" i="1" s="1"/>
  <c r="K26" i="1"/>
  <c r="L26" i="1" s="1"/>
  <c r="S25" i="1"/>
  <c r="T25" i="1" s="1"/>
  <c r="O25" i="1"/>
  <c r="P25" i="1" s="1"/>
  <c r="K25" i="1"/>
  <c r="L25" i="1" s="1"/>
  <c r="S24" i="1"/>
  <c r="T24" i="1" s="1"/>
  <c r="O24" i="1"/>
  <c r="P24" i="1" s="1"/>
  <c r="K24" i="1"/>
  <c r="L24" i="1" s="1"/>
  <c r="S20" i="1"/>
  <c r="T20" i="1" s="1"/>
  <c r="O20" i="1"/>
  <c r="P20" i="1" s="1"/>
  <c r="K20" i="1"/>
  <c r="L20" i="1" s="1"/>
  <c r="T19" i="1"/>
  <c r="S19" i="1"/>
  <c r="O19" i="1"/>
  <c r="P19" i="1" s="1"/>
  <c r="K19" i="1"/>
  <c r="L19" i="1" s="1"/>
  <c r="S18" i="1"/>
  <c r="T18" i="1" s="1"/>
  <c r="O18" i="1"/>
  <c r="P18" i="1" s="1"/>
  <c r="L18" i="1"/>
  <c r="K18" i="1"/>
  <c r="S17" i="1"/>
  <c r="T17" i="1" s="1"/>
  <c r="O17" i="1"/>
  <c r="P17" i="1" s="1"/>
  <c r="K17" i="1"/>
  <c r="L17" i="1" s="1"/>
  <c r="S13" i="1"/>
  <c r="T13" i="1" s="1"/>
  <c r="O13" i="1"/>
  <c r="P13" i="1" s="1"/>
  <c r="K13" i="1"/>
  <c r="L13" i="1" s="1"/>
  <c r="T12" i="1"/>
  <c r="S12" i="1"/>
  <c r="O12" i="1"/>
  <c r="P12" i="1" s="1"/>
  <c r="K12" i="1"/>
  <c r="L12" i="1" s="1"/>
  <c r="S11" i="1"/>
  <c r="T11" i="1" s="1"/>
  <c r="O11" i="1"/>
  <c r="P11" i="1" s="1"/>
  <c r="L11" i="1"/>
  <c r="K11" i="1"/>
  <c r="S10" i="1"/>
  <c r="T10" i="1" s="1"/>
  <c r="O10" i="1"/>
  <c r="P10" i="1" s="1"/>
  <c r="K10" i="1"/>
  <c r="L10" i="1" s="1"/>
  <c r="W73" i="1" l="1"/>
  <c r="W92" i="1"/>
  <c r="W111" i="1"/>
  <c r="W77" i="1"/>
  <c r="W96" i="1"/>
  <c r="W69" i="1"/>
  <c r="W88" i="1"/>
  <c r="W104" i="1"/>
  <c r="W12" i="1"/>
  <c r="W34" i="1"/>
  <c r="W50" i="1"/>
  <c r="W58" i="1"/>
  <c r="W67" i="1"/>
  <c r="V71" i="1"/>
  <c r="W75" i="1"/>
  <c r="X75" i="1" s="1"/>
  <c r="V79" i="1"/>
  <c r="X79" i="1" s="1"/>
  <c r="W83" i="1"/>
  <c r="V90" i="1"/>
  <c r="W94" i="1"/>
  <c r="V98" i="1"/>
  <c r="X98" i="1" s="1"/>
  <c r="W102" i="1"/>
  <c r="W60" i="1"/>
  <c r="X128" i="1"/>
  <c r="X133" i="1"/>
  <c r="V113" i="1"/>
  <c r="X137" i="1"/>
  <c r="X71" i="1"/>
  <c r="V75" i="1"/>
  <c r="V83" i="1"/>
  <c r="X90" i="1"/>
  <c r="V94" i="1"/>
  <c r="V102" i="1"/>
  <c r="W64" i="1"/>
  <c r="X119" i="1"/>
  <c r="X132" i="1"/>
  <c r="W113" i="1"/>
  <c r="X138" i="1"/>
  <c r="V18" i="1"/>
  <c r="W18" i="1"/>
  <c r="W33" i="1"/>
  <c r="V33" i="1"/>
  <c r="V35" i="1"/>
  <c r="W35" i="1"/>
  <c r="W36" i="1"/>
  <c r="V36" i="1"/>
  <c r="W38" i="1"/>
  <c r="W49" i="1"/>
  <c r="V49" i="1"/>
  <c r="V51" i="1"/>
  <c r="W51" i="1"/>
  <c r="W52" i="1"/>
  <c r="V52" i="1"/>
  <c r="W54" i="1"/>
  <c r="V13" i="1"/>
  <c r="W13" i="1"/>
  <c r="W29" i="1"/>
  <c r="V29" i="1"/>
  <c r="V31" i="1"/>
  <c r="W31" i="1"/>
  <c r="W32" i="1"/>
  <c r="V32" i="1"/>
  <c r="W45" i="1"/>
  <c r="V45" i="1"/>
  <c r="V47" i="1"/>
  <c r="W47" i="1"/>
  <c r="X47" i="1" s="1"/>
  <c r="W48" i="1"/>
  <c r="X48" i="1" s="1"/>
  <c r="V48" i="1"/>
  <c r="W17" i="1"/>
  <c r="V17" i="1"/>
  <c r="V25" i="1"/>
  <c r="W25" i="1"/>
  <c r="W11" i="1"/>
  <c r="V11" i="1"/>
  <c r="V27" i="1"/>
  <c r="W27" i="1"/>
  <c r="W28" i="1"/>
  <c r="V28" i="1"/>
  <c r="W41" i="1"/>
  <c r="X41" i="1" s="1"/>
  <c r="V41" i="1"/>
  <c r="V43" i="1"/>
  <c r="W43" i="1"/>
  <c r="W44" i="1"/>
  <c r="X44" i="1" s="1"/>
  <c r="V44" i="1"/>
  <c r="W10" i="1"/>
  <c r="V10" i="1"/>
  <c r="W19" i="1"/>
  <c r="V20" i="1"/>
  <c r="W20" i="1"/>
  <c r="X20" i="1" s="1"/>
  <c r="W24" i="1"/>
  <c r="V24" i="1"/>
  <c r="W26" i="1"/>
  <c r="W37" i="1"/>
  <c r="V37" i="1"/>
  <c r="V39" i="1"/>
  <c r="W39" i="1"/>
  <c r="W40" i="1"/>
  <c r="V40" i="1"/>
  <c r="W42" i="1"/>
  <c r="W53" i="1"/>
  <c r="V53" i="1"/>
  <c r="V55" i="1"/>
  <c r="W55" i="1"/>
  <c r="W65" i="1"/>
  <c r="V65" i="1"/>
  <c r="W68" i="1"/>
  <c r="V68" i="1"/>
  <c r="W76" i="1"/>
  <c r="V76" i="1"/>
  <c r="W87" i="1"/>
  <c r="V87" i="1"/>
  <c r="W95" i="1"/>
  <c r="V95" i="1"/>
  <c r="W103" i="1"/>
  <c r="V103" i="1"/>
  <c r="W114" i="1"/>
  <c r="V114" i="1"/>
  <c r="W56" i="1"/>
  <c r="V57" i="1"/>
  <c r="V59" i="1"/>
  <c r="V61" i="1"/>
  <c r="V63" i="1"/>
  <c r="X64" i="1"/>
  <c r="V70" i="1"/>
  <c r="W70" i="1"/>
  <c r="V78" i="1"/>
  <c r="W78" i="1"/>
  <c r="X78" i="1" s="1"/>
  <c r="V89" i="1"/>
  <c r="W89" i="1"/>
  <c r="X89" i="1" s="1"/>
  <c r="V97" i="1"/>
  <c r="W97" i="1"/>
  <c r="X97" i="1" s="1"/>
  <c r="V105" i="1"/>
  <c r="W105" i="1"/>
  <c r="X105" i="1" s="1"/>
  <c r="O139" i="1"/>
  <c r="V12" i="1"/>
  <c r="X12" i="1" s="1"/>
  <c r="V19" i="1"/>
  <c r="V26" i="1"/>
  <c r="V30" i="1"/>
  <c r="X30" i="1" s="1"/>
  <c r="V34" i="1"/>
  <c r="X34" i="1" s="1"/>
  <c r="V38" i="1"/>
  <c r="V42" i="1"/>
  <c r="V46" i="1"/>
  <c r="X46" i="1" s="1"/>
  <c r="V50" i="1"/>
  <c r="X50" i="1" s="1"/>
  <c r="V54" i="1"/>
  <c r="V56" i="1"/>
  <c r="W57" i="1"/>
  <c r="V58" i="1"/>
  <c r="X58" i="1" s="1"/>
  <c r="W59" i="1"/>
  <c r="X59" i="1" s="1"/>
  <c r="V60" i="1"/>
  <c r="X60" i="1" s="1"/>
  <c r="W61" i="1"/>
  <c r="X61" i="1" s="1"/>
  <c r="V62" i="1"/>
  <c r="X62" i="1" s="1"/>
  <c r="W63" i="1"/>
  <c r="V64" i="1"/>
  <c r="W72" i="1"/>
  <c r="V72" i="1"/>
  <c r="W80" i="1"/>
  <c r="V80" i="1"/>
  <c r="W91" i="1"/>
  <c r="V91" i="1"/>
  <c r="W99" i="1"/>
  <c r="V99" i="1"/>
  <c r="W110" i="1"/>
  <c r="V110" i="1"/>
  <c r="V66" i="1"/>
  <c r="W66" i="1"/>
  <c r="X66" i="1" s="1"/>
  <c r="X67" i="1"/>
  <c r="V74" i="1"/>
  <c r="W74" i="1"/>
  <c r="V82" i="1"/>
  <c r="W82" i="1"/>
  <c r="X82" i="1" s="1"/>
  <c r="X83" i="1"/>
  <c r="V93" i="1"/>
  <c r="W93" i="1"/>
  <c r="X94" i="1"/>
  <c r="V101" i="1"/>
  <c r="W101" i="1"/>
  <c r="X101" i="1" s="1"/>
  <c r="X102" i="1"/>
  <c r="K139" i="1"/>
  <c r="S139" i="1"/>
  <c r="V112" i="1"/>
  <c r="W112" i="1"/>
  <c r="X113" i="1"/>
  <c r="V109" i="1"/>
  <c r="W109" i="1"/>
  <c r="V69" i="1"/>
  <c r="X69" i="1" s="1"/>
  <c r="V73" i="1"/>
  <c r="X73" i="1" s="1"/>
  <c r="V77" i="1"/>
  <c r="V81" i="1"/>
  <c r="X81" i="1" s="1"/>
  <c r="V88" i="1"/>
  <c r="X88" i="1" s="1"/>
  <c r="V92" i="1"/>
  <c r="X92" i="1" s="1"/>
  <c r="V96" i="1"/>
  <c r="X96" i="1" s="1"/>
  <c r="V100" i="1"/>
  <c r="X100" i="1" s="1"/>
  <c r="V104" i="1"/>
  <c r="V111" i="1"/>
  <c r="X111" i="1" s="1"/>
  <c r="V139" i="1" l="1"/>
  <c r="X104" i="1"/>
  <c r="X103" i="1"/>
  <c r="X68" i="1"/>
  <c r="X24" i="1"/>
  <c r="X109" i="1"/>
  <c r="X40" i="1"/>
  <c r="X37" i="1"/>
  <c r="X10" i="1"/>
  <c r="X28" i="1"/>
  <c r="X11" i="1"/>
  <c r="X17" i="1"/>
  <c r="X32" i="1"/>
  <c r="X29" i="1"/>
  <c r="X36" i="1"/>
  <c r="X57" i="1"/>
  <c r="X87" i="1"/>
  <c r="X77" i="1"/>
  <c r="X99" i="1"/>
  <c r="X80" i="1"/>
  <c r="X63" i="1"/>
  <c r="X114" i="1"/>
  <c r="X65" i="1"/>
  <c r="X25" i="1"/>
  <c r="X52" i="1"/>
  <c r="X49" i="1"/>
  <c r="X35" i="1"/>
  <c r="X18" i="1"/>
  <c r="X70" i="1"/>
  <c r="X55" i="1"/>
  <c r="X42" i="1"/>
  <c r="X19" i="1"/>
  <c r="X54" i="1"/>
  <c r="X112" i="1"/>
  <c r="X93" i="1"/>
  <c r="X110" i="1"/>
  <c r="X72" i="1"/>
  <c r="X76" i="1"/>
  <c r="X43" i="1"/>
  <c r="X45" i="1"/>
  <c r="X31" i="1"/>
  <c r="X13" i="1"/>
  <c r="X33" i="1"/>
  <c r="W139" i="1"/>
  <c r="X139" i="1" s="1"/>
  <c r="X74" i="1"/>
  <c r="X91" i="1"/>
  <c r="X56" i="1"/>
  <c r="X95" i="1"/>
  <c r="X53" i="1"/>
  <c r="X39" i="1"/>
  <c r="X26" i="1"/>
  <c r="X27" i="1"/>
  <c r="X51" i="1"/>
  <c r="X38" i="1"/>
</calcChain>
</file>

<file path=xl/sharedStrings.xml><?xml version="1.0" encoding="utf-8"?>
<sst xmlns="http://schemas.openxmlformats.org/spreadsheetml/2006/main" count="473" uniqueCount="118">
  <si>
    <t>ESTUDIO DE MERCADOS</t>
  </si>
  <si>
    <t>OBJETO: “PRESTAR LOS SERVICIOS DE PROMOCIÓN Y DIVULGACIÓN INSTITUCIONAL EN MEDIOS MASIVOS DE COMUNICACIÓN CON LA INCLUSIÓN DE LOS MEDIOS COMUNITARIOS Y ALTERNATIVOS DE LA LOCALIDAD DE FONTIBÓN.”</t>
  </si>
  <si>
    <t>MEDIOS MASIVOS DE COBERTURA DISTRITAL Y LOCAL</t>
  </si>
  <si>
    <t>EMISIÓN DE CONTENIDOS EN TELEVISIÓN</t>
  </si>
  <si>
    <t>GRUPO 3 MEDIA</t>
  </si>
  <si>
    <t xml:space="preserve">SCRIPTO </t>
  </si>
  <si>
    <t>OPEN</t>
  </si>
  <si>
    <t>TRATAMIENTO DE DATOS</t>
  </si>
  <si>
    <t>ITEM</t>
  </si>
  <si>
    <t>PRODUCTO O SERVICIO</t>
  </si>
  <si>
    <t>ESPECIFICACION TECNICA</t>
  </si>
  <si>
    <t>DESCRIPCION TÉCNICA</t>
  </si>
  <si>
    <t>UNIDAD DE MEDIDA A COTIZAR</t>
  </si>
  <si>
    <t>CANTIDAD A COTIZAR</t>
  </si>
  <si>
    <t>VALOR UNITARIO</t>
  </si>
  <si>
    <t>PORCENTAJE DE INTERMEDIACIÓN</t>
  </si>
  <si>
    <t>IVA</t>
  </si>
  <si>
    <t xml:space="preserve">VALOR UNITARIO TOTAL </t>
  </si>
  <si>
    <t>MEDIA ARITMETICA</t>
  </si>
  <si>
    <t>DESVISCION ESTANDART</t>
  </si>
  <si>
    <t>COEFICIENTE DE VARIACION</t>
  </si>
  <si>
    <t>Emisión de contenido de 30 minutos. Entrevistas, notas periodísticas, capsulas informativas, reportajes, crónicas, video clips, cualquier día de la semana en horario de la mañana 6 a.m. a 8 am y Noche 7 pm a 9 p.m. y/o a necesidad de la Alcaldía.</t>
  </si>
  <si>
    <t>City TV</t>
  </si>
  <si>
    <t>Emisión</t>
  </si>
  <si>
    <t>30 minutos</t>
  </si>
  <si>
    <t>Canal Capital</t>
  </si>
  <si>
    <t>Emisión de contenido de 30 segundos. Entrevistas, notas periodísticas, capsulas informativas, reportajes, crónicas, video clips, cualquier día de la semana en horario de la mañana 6 a.m. a 8 am y Noche 7 pm a 9 p.m. y/o a necesidad de la Alcaldía.</t>
  </si>
  <si>
    <t>30" segundos</t>
  </si>
  <si>
    <t>PUBLICACIÓN DE CONTENIDOS PRENSA</t>
  </si>
  <si>
    <t>Publicación de MEDIA página en Policromía en sección Bogotá o sección destacada entre lunes y sábado</t>
  </si>
  <si>
    <t>Publímetro</t>
  </si>
  <si>
    <t>1 Unidad</t>
  </si>
  <si>
    <t>Media página</t>
  </si>
  <si>
    <t>ADN</t>
  </si>
  <si>
    <t>Publicación de CUARTO página en Policromía en sección Bogotá o sección destacada entre lunes y sábado</t>
  </si>
  <si>
    <t>1/4 de página</t>
  </si>
  <si>
    <t xml:space="preserve">EMISIÓN DE CONTENIDOS EN RADIO </t>
  </si>
  <si>
    <t>Salidas al aire en podcast o programa especial de mínimo (1) minuto máximo 5 minutos o entrevistas presencial o por llamada telefónica</t>
  </si>
  <si>
    <t>RCN Radio</t>
  </si>
  <si>
    <t xml:space="preserve">Entre 2 y 50 salidas </t>
  </si>
  <si>
    <t>1 A 5 Minutos</t>
  </si>
  <si>
    <t>Todelar</t>
  </si>
  <si>
    <t>Caracol Radio</t>
  </si>
  <si>
    <t>Blu Radio</t>
  </si>
  <si>
    <t>La FM</t>
  </si>
  <si>
    <t>Olimpica</t>
  </si>
  <si>
    <t>Candela</t>
  </si>
  <si>
    <t>Radio Uno</t>
  </si>
  <si>
    <t>Colmundo Radio</t>
  </si>
  <si>
    <t>Radio Santa Fe</t>
  </si>
  <si>
    <t>La Kalle</t>
  </si>
  <si>
    <t>Tropicana</t>
  </si>
  <si>
    <t>Emisión de contenido de 15" en franja de mayor audiencia en la programación de Lunes a viernes</t>
  </si>
  <si>
    <t>15"</t>
  </si>
  <si>
    <t>Emisión de contenido de 15" en franja de mayor audiencia en la programación de fin de semana</t>
  </si>
  <si>
    <t>Emisión de contenido de 30" en franja de mayor audiencia en la programación de Lunes a viernes</t>
  </si>
  <si>
    <t>30"</t>
  </si>
  <si>
    <t>Emisión de contenido de 30" en franja de mayor audiencia en la programación sábado a domingo</t>
  </si>
  <si>
    <t>REDES SOCIALES</t>
  </si>
  <si>
    <t>Publicaciones en portal web, página entera con mínimo una (1) fotografía máximo 4 fotos, o video de 1;20 y/o a necesidad de la Alcaldía en publicación en día hábil.</t>
  </si>
  <si>
    <t>Facebook Ads</t>
  </si>
  <si>
    <t>Link Ad</t>
  </si>
  <si>
    <t>Clics a la web</t>
  </si>
  <si>
    <t>Cost per Click</t>
  </si>
  <si>
    <t>Carrusel</t>
  </si>
  <si>
    <t>Carrusel Ad</t>
  </si>
  <si>
    <t>Promoted Post</t>
  </si>
  <si>
    <t>Post Ad</t>
  </si>
  <si>
    <t>Interacción</t>
  </si>
  <si>
    <t>Cost per Engagement</t>
  </si>
  <si>
    <t>Video Ad</t>
  </si>
  <si>
    <t>Cost per View</t>
  </si>
  <si>
    <t>Visualización</t>
  </si>
  <si>
    <t>X Ads</t>
  </si>
  <si>
    <t>Posts  Card</t>
  </si>
  <si>
    <t>Reconocimiento Marca</t>
  </si>
  <si>
    <t xml:space="preserve">Website Card </t>
  </si>
  <si>
    <t>Tiktok Ads</t>
  </si>
  <si>
    <t>Anuncios</t>
  </si>
  <si>
    <t>Top view</t>
  </si>
  <si>
    <t>Canal Youtube</t>
  </si>
  <si>
    <t>In-Discovery</t>
  </si>
  <si>
    <t>In- Stream</t>
  </si>
  <si>
    <t>In-Stream</t>
  </si>
  <si>
    <t>Instagram Ads</t>
  </si>
  <si>
    <t>Instagram Stories</t>
  </si>
  <si>
    <t>Stories</t>
  </si>
  <si>
    <t>PORTALES WEB</t>
  </si>
  <si>
    <t xml:space="preserve">Publicaciones en ½ o página entera con mínimo una (1) fotografía máximo 4 fotos, o video de 1;20 y/o a necesidad de la Alcaldía.   
Además de: 
1 banner por semana
1 pieza gráfica por semana 
1 podcast por semana.  y/o a necesidad de la Alcaldía. </t>
  </si>
  <si>
    <t>Kienyke</t>
  </si>
  <si>
    <t>Las2orillas</t>
  </si>
  <si>
    <t>La Silla Vacía</t>
  </si>
  <si>
    <t>Pulzo</t>
  </si>
  <si>
    <t>Portales WEB de noticieros</t>
  </si>
  <si>
    <t>Chivas y Crónicas</t>
  </si>
  <si>
    <t>MEDIOS COMUNITARIOS Y ALTERNATIVOS</t>
  </si>
  <si>
    <t>MEDIOS IMPRESOS - TIRAJES DE 5 MIL EJEMPLARES</t>
  </si>
  <si>
    <t>VALOR** (2017)</t>
  </si>
  <si>
    <t>VALOR*** (2023)</t>
  </si>
  <si>
    <t>Una Página</t>
  </si>
  <si>
    <t>Media Página</t>
  </si>
  <si>
    <t>Un Cuarto de Página</t>
  </si>
  <si>
    <t>EMISORAS COMUNITARIAS</t>
  </si>
  <si>
    <t>Anuncio de 15 segundos</t>
  </si>
  <si>
    <t>Anuncio de 20 segundos</t>
  </si>
  <si>
    <t>Anuncio de 30 segundos</t>
  </si>
  <si>
    <t>Mini Reportaje de 3 minutos</t>
  </si>
  <si>
    <t>MEDIOS BASADOS EN TECNOLOGÍAS DE LA INFORMACIÓN Y LAS COMUNICACIONES</t>
  </si>
  <si>
    <t>Banner Lateral 150x150 Px aprox. (Un Mes)</t>
  </si>
  <si>
    <t>Caja de 300x250 (Un Mes)</t>
  </si>
  <si>
    <t>Skyscraper sobre cabezote (Un Mes)</t>
  </si>
  <si>
    <t>Skyscraper parte baja (Un Mes)</t>
  </si>
  <si>
    <t>Artículo Texto Sección Interna (Un Mes)</t>
  </si>
  <si>
    <t>Video 30 Minutos Estático (Un Mes)</t>
  </si>
  <si>
    <t>Emisión Video 30 Minutos Rotativo Streaming (Un Mes)</t>
  </si>
  <si>
    <t>** Valores establecidos por criterios en la Mesa de Trabajo de Política Distrital de Comunicación Comunitaria -Acta 34 el día 28 de abril de 2011</t>
  </si>
  <si>
    <t>***Valores Indexados a 2023 (IPC)</t>
  </si>
  <si>
    <r>
      <t xml:space="preserve">Nota 1: </t>
    </r>
    <r>
      <rPr>
        <sz val="12"/>
        <color theme="1"/>
        <rFont val="Arial"/>
        <family val="2"/>
      </rPr>
      <t>Los valores totales cotizados para los medios masivos de comunicación deben incluir el porcentaje de intermediación o comisión. Y para los medios de comunicación comunitaria y alternativa, se debe ajustar a las tarifas al año 2023 del IDPAC promulgada por la administración de Bogotá en el año 2011, en la Mesa Distrital de Política de Pública de Comunicación Comunitaria.</t>
    </r>
    <r>
      <rPr>
        <b/>
        <sz val="12"/>
        <color theme="1"/>
        <rFont val="Arial"/>
        <family val="2"/>
      </rPr>
      <t xml:space="preserve"> 
Nota 2: Los medios comunitarios son excentos de pago de IVA.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</si>
</sst>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_-&quot;$&quot;* #,##0_-;\-&quot;$&quot;* #,##0_-;_-&quot;$&quot;* &quot;-&quot;_-;_-@_-"/>
    <numFmt numFmtId="165" formatCode="_-* #,##0.00\ &quot;€&quot;_-;\-* #,##0.00\ &quot;€&quot;_-;_-* &quot;-&quot;??\ &quot;€&quot;_-;_-@_-"/>
    <numFmt numFmtId="166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0"/>
      <name val="Arial"/>
      <family val="2"/>
    </font>
    <font>
      <b/>
      <sz val="12"/>
      <color rgb="FF000000"/>
      <name val="Arial"/>
      <family val="2"/>
    </font>
    <font>
      <sz val="16"/>
      <color theme="1"/>
      <name val="Arial"/>
      <family val="2"/>
    </font>
    <font>
      <sz val="12"/>
      <color rgb="FF000000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rgb="FFFF99CC"/>
      </patternFill>
    </fill>
    <fill>
      <patternFill patternType="solid">
        <fgColor theme="5" tint="0.79998168889431442"/>
        <bgColor rgb="FFFF99CC"/>
      </patternFill>
    </fill>
    <fill>
      <patternFill patternType="solid">
        <fgColor theme="9" tint="0.59999389629810485"/>
        <bgColor rgb="FFFF99CC"/>
      </patternFill>
    </fill>
    <fill>
      <patternFill patternType="solid">
        <fgColor theme="7" tint="0.59999389629810485"/>
        <bgColor rgb="FFFF99C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34998626667073579"/>
        <bgColor rgb="FFFF99CC"/>
      </patternFill>
    </fill>
    <fill>
      <patternFill patternType="solid">
        <fgColor theme="6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3" fontId="2" fillId="0" borderId="0" xfId="3" applyNumberFormat="1" applyFont="1"/>
    <xf numFmtId="0" fontId="4" fillId="0" borderId="0" xfId="0" applyFont="1" applyAlignment="1">
      <alignment vertical="center"/>
    </xf>
    <xf numFmtId="3" fontId="2" fillId="0" borderId="0" xfId="0" applyNumberFormat="1" applyFont="1"/>
    <xf numFmtId="164" fontId="5" fillId="0" borderId="0" xfId="1" applyFont="1" applyBorder="1" applyAlignment="1">
      <alignment vertical="center" wrapText="1"/>
    </xf>
    <xf numFmtId="9" fontId="5" fillId="0" borderId="0" xfId="2" applyFont="1" applyBorder="1" applyAlignment="1">
      <alignment vertical="center" wrapText="1"/>
    </xf>
    <xf numFmtId="164" fontId="5" fillId="0" borderId="0" xfId="0" applyNumberFormat="1" applyFont="1" applyAlignment="1">
      <alignment vertical="center" wrapText="1"/>
    </xf>
    <xf numFmtId="164" fontId="2" fillId="0" borderId="0" xfId="0" applyNumberFormat="1" applyFont="1" applyAlignment="1">
      <alignment vertical="center"/>
    </xf>
    <xf numFmtId="0" fontId="2" fillId="2" borderId="0" xfId="0" applyFont="1" applyFill="1"/>
    <xf numFmtId="0" fontId="7" fillId="8" borderId="7" xfId="0" applyFont="1" applyFill="1" applyBorder="1" applyAlignment="1">
      <alignment horizontal="center" vertical="center" textRotation="90" wrapText="1"/>
    </xf>
    <xf numFmtId="0" fontId="7" fillId="8" borderId="8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wrapText="1"/>
    </xf>
    <xf numFmtId="3" fontId="7" fillId="9" borderId="7" xfId="3" applyNumberFormat="1" applyFont="1" applyFill="1" applyBorder="1" applyAlignment="1">
      <alignment horizontal="center" vertical="center" wrapText="1"/>
    </xf>
    <xf numFmtId="3" fontId="7" fillId="9" borderId="8" xfId="3" applyNumberFormat="1" applyFont="1" applyFill="1" applyBorder="1" applyAlignment="1">
      <alignment horizontal="center" vertical="center" wrapText="1"/>
    </xf>
    <xf numFmtId="0" fontId="7" fillId="9" borderId="8" xfId="0" applyFont="1" applyFill="1" applyBorder="1" applyAlignment="1">
      <alignment horizontal="center" vertical="center" wrapText="1"/>
    </xf>
    <xf numFmtId="0" fontId="7" fillId="9" borderId="9" xfId="0" applyFont="1" applyFill="1" applyBorder="1" applyAlignment="1">
      <alignment horizontal="center" vertical="center" wrapText="1"/>
    </xf>
    <xf numFmtId="3" fontId="7" fillId="10" borderId="7" xfId="3" applyNumberFormat="1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horizontal="center" vertical="center" wrapText="1"/>
    </xf>
    <xf numFmtId="0" fontId="7" fillId="10" borderId="9" xfId="0" applyFont="1" applyFill="1" applyBorder="1" applyAlignment="1">
      <alignment horizontal="center" vertical="center" wrapText="1"/>
    </xf>
    <xf numFmtId="3" fontId="7" fillId="11" borderId="7" xfId="3" applyNumberFormat="1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7" fillId="11" borderId="8" xfId="0" applyFont="1" applyFill="1" applyBorder="1" applyAlignment="1">
      <alignment horizontal="center" vertical="center" wrapText="1"/>
    </xf>
    <xf numFmtId="0" fontId="7" fillId="11" borderId="9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164" fontId="5" fillId="4" borderId="16" xfId="1" applyFont="1" applyFill="1" applyBorder="1" applyAlignment="1">
      <alignment horizontal="center" vertical="center" wrapText="1"/>
    </xf>
    <xf numFmtId="9" fontId="5" fillId="4" borderId="17" xfId="0" applyNumberFormat="1" applyFont="1" applyFill="1" applyBorder="1" applyAlignment="1">
      <alignment horizontal="center" vertical="center" wrapText="1"/>
    </xf>
    <xf numFmtId="164" fontId="5" fillId="4" borderId="17" xfId="1" applyFont="1" applyFill="1" applyBorder="1" applyAlignment="1">
      <alignment horizontal="center" vertical="center" wrapText="1"/>
    </xf>
    <xf numFmtId="164" fontId="5" fillId="4" borderId="18" xfId="1" applyFont="1" applyFill="1" applyBorder="1" applyAlignment="1">
      <alignment horizontal="center" vertical="center" wrapText="1"/>
    </xf>
    <xf numFmtId="164" fontId="5" fillId="5" borderId="16" xfId="1" applyFont="1" applyFill="1" applyBorder="1" applyAlignment="1">
      <alignment horizontal="center" vertical="center" wrapText="1"/>
    </xf>
    <xf numFmtId="9" fontId="5" fillId="5" borderId="17" xfId="0" applyNumberFormat="1" applyFont="1" applyFill="1" applyBorder="1" applyAlignment="1">
      <alignment horizontal="center" vertical="center" wrapText="1"/>
    </xf>
    <xf numFmtId="164" fontId="5" fillId="5" borderId="17" xfId="1" applyFont="1" applyFill="1" applyBorder="1" applyAlignment="1">
      <alignment horizontal="center" vertical="center" wrapText="1"/>
    </xf>
    <xf numFmtId="164" fontId="5" fillId="5" borderId="19" xfId="1" applyFont="1" applyFill="1" applyBorder="1" applyAlignment="1">
      <alignment horizontal="center" vertical="center" wrapText="1"/>
    </xf>
    <xf numFmtId="164" fontId="5" fillId="6" borderId="20" xfId="1" applyFont="1" applyFill="1" applyBorder="1" applyAlignment="1">
      <alignment horizontal="center" vertical="center" wrapText="1"/>
    </xf>
    <xf numFmtId="9" fontId="5" fillId="6" borderId="14" xfId="0" applyNumberFormat="1" applyFont="1" applyFill="1" applyBorder="1" applyAlignment="1">
      <alignment horizontal="center" vertical="center" wrapText="1"/>
    </xf>
    <xf numFmtId="164" fontId="5" fillId="6" borderId="14" xfId="1" applyFont="1" applyFill="1" applyBorder="1" applyAlignment="1">
      <alignment horizontal="center" vertical="center" wrapText="1"/>
    </xf>
    <xf numFmtId="164" fontId="5" fillId="6" borderId="15" xfId="1" applyFont="1" applyFill="1" applyBorder="1" applyAlignment="1">
      <alignment horizontal="center" vertical="center" wrapText="1"/>
    </xf>
    <xf numFmtId="164" fontId="8" fillId="0" borderId="16" xfId="0" applyNumberFormat="1" applyFont="1" applyBorder="1" applyAlignment="1">
      <alignment vertical="center"/>
    </xf>
    <xf numFmtId="164" fontId="8" fillId="0" borderId="17" xfId="0" applyNumberFormat="1" applyFont="1" applyBorder="1" applyAlignment="1">
      <alignment vertical="center"/>
    </xf>
    <xf numFmtId="10" fontId="8" fillId="0" borderId="19" xfId="2" applyNumberFormat="1" applyFont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164" fontId="5" fillId="4" borderId="21" xfId="1" applyFont="1" applyFill="1" applyBorder="1" applyAlignment="1">
      <alignment horizontal="center" vertical="center" wrapText="1"/>
    </xf>
    <xf numFmtId="9" fontId="5" fillId="4" borderId="22" xfId="0" applyNumberFormat="1" applyFont="1" applyFill="1" applyBorder="1" applyAlignment="1">
      <alignment horizontal="center" vertical="center" wrapText="1"/>
    </xf>
    <xf numFmtId="164" fontId="5" fillId="4" borderId="22" xfId="1" applyFont="1" applyFill="1" applyBorder="1" applyAlignment="1">
      <alignment horizontal="center" vertical="center" wrapText="1"/>
    </xf>
    <xf numFmtId="164" fontId="5" fillId="4" borderId="24" xfId="1" applyFont="1" applyFill="1" applyBorder="1" applyAlignment="1">
      <alignment horizontal="center" vertical="center" wrapText="1"/>
    </xf>
    <xf numFmtId="164" fontId="5" fillId="5" borderId="21" xfId="1" applyFont="1" applyFill="1" applyBorder="1" applyAlignment="1">
      <alignment horizontal="center" vertical="center" wrapText="1"/>
    </xf>
    <xf numFmtId="9" fontId="5" fillId="5" borderId="22" xfId="0" applyNumberFormat="1" applyFont="1" applyFill="1" applyBorder="1" applyAlignment="1">
      <alignment horizontal="center" vertical="center" wrapText="1"/>
    </xf>
    <xf numFmtId="164" fontId="5" fillId="5" borderId="22" xfId="1" applyFont="1" applyFill="1" applyBorder="1" applyAlignment="1">
      <alignment horizontal="center" vertical="center" wrapText="1"/>
    </xf>
    <xf numFmtId="164" fontId="5" fillId="5" borderId="23" xfId="1" applyFont="1" applyFill="1" applyBorder="1" applyAlignment="1">
      <alignment horizontal="center" vertical="center" wrapText="1"/>
    </xf>
    <xf numFmtId="164" fontId="5" fillId="6" borderId="25" xfId="1" applyFont="1" applyFill="1" applyBorder="1" applyAlignment="1">
      <alignment horizontal="center" vertical="center" wrapText="1"/>
    </xf>
    <xf numFmtId="9" fontId="5" fillId="6" borderId="22" xfId="0" applyNumberFormat="1" applyFont="1" applyFill="1" applyBorder="1" applyAlignment="1">
      <alignment horizontal="center" vertical="center" wrapText="1"/>
    </xf>
    <xf numFmtId="164" fontId="5" fillId="6" borderId="22" xfId="1" applyFont="1" applyFill="1" applyBorder="1" applyAlignment="1">
      <alignment horizontal="center" vertical="center" wrapText="1"/>
    </xf>
    <xf numFmtId="164" fontId="5" fillId="6" borderId="23" xfId="1" applyFont="1" applyFill="1" applyBorder="1" applyAlignment="1">
      <alignment horizontal="center" vertical="center" wrapText="1"/>
    </xf>
    <xf numFmtId="164" fontId="8" fillId="0" borderId="21" xfId="0" applyNumberFormat="1" applyFont="1" applyBorder="1" applyAlignment="1">
      <alignment vertical="center"/>
    </xf>
    <xf numFmtId="164" fontId="8" fillId="0" borderId="22" xfId="0" applyNumberFormat="1" applyFont="1" applyBorder="1" applyAlignment="1">
      <alignment vertical="center"/>
    </xf>
    <xf numFmtId="10" fontId="8" fillId="0" borderId="23" xfId="2" applyNumberFormat="1" applyFont="1" applyBorder="1" applyAlignment="1">
      <alignment horizontal="center" vertical="center"/>
    </xf>
    <xf numFmtId="164" fontId="5" fillId="4" borderId="21" xfId="1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/>
    </xf>
    <xf numFmtId="164" fontId="5" fillId="4" borderId="26" xfId="1" applyFont="1" applyFill="1" applyBorder="1" applyAlignment="1">
      <alignment horizontal="center" vertical="center"/>
    </xf>
    <xf numFmtId="9" fontId="5" fillId="4" borderId="27" xfId="0" applyNumberFormat="1" applyFont="1" applyFill="1" applyBorder="1" applyAlignment="1">
      <alignment horizontal="center" vertical="center" wrapText="1"/>
    </xf>
    <xf numFmtId="164" fontId="5" fillId="4" borderId="27" xfId="1" applyFont="1" applyFill="1" applyBorder="1" applyAlignment="1">
      <alignment horizontal="center" vertical="center" wrapText="1"/>
    </xf>
    <xf numFmtId="164" fontId="5" fillId="4" borderId="29" xfId="1" applyFont="1" applyFill="1" applyBorder="1" applyAlignment="1">
      <alignment horizontal="center" vertical="center" wrapText="1"/>
    </xf>
    <xf numFmtId="164" fontId="5" fillId="5" borderId="26" xfId="1" applyFont="1" applyFill="1" applyBorder="1" applyAlignment="1">
      <alignment horizontal="center" vertical="center" wrapText="1"/>
    </xf>
    <xf numFmtId="9" fontId="5" fillId="5" borderId="27" xfId="0" applyNumberFormat="1" applyFont="1" applyFill="1" applyBorder="1" applyAlignment="1">
      <alignment horizontal="center" vertical="center" wrapText="1"/>
    </xf>
    <xf numFmtId="164" fontId="5" fillId="5" borderId="27" xfId="1" applyFont="1" applyFill="1" applyBorder="1" applyAlignment="1">
      <alignment horizontal="center" vertical="center" wrapText="1"/>
    </xf>
    <xf numFmtId="164" fontId="5" fillId="5" borderId="28" xfId="1" applyFont="1" applyFill="1" applyBorder="1" applyAlignment="1">
      <alignment horizontal="center" vertical="center" wrapText="1"/>
    </xf>
    <xf numFmtId="164" fontId="5" fillId="6" borderId="30" xfId="1" applyFont="1" applyFill="1" applyBorder="1" applyAlignment="1">
      <alignment horizontal="center" vertical="center" wrapText="1"/>
    </xf>
    <xf numFmtId="9" fontId="5" fillId="6" borderId="27" xfId="0" applyNumberFormat="1" applyFont="1" applyFill="1" applyBorder="1" applyAlignment="1">
      <alignment horizontal="center" vertical="center" wrapText="1"/>
    </xf>
    <xf numFmtId="164" fontId="5" fillId="6" borderId="27" xfId="1" applyFont="1" applyFill="1" applyBorder="1" applyAlignment="1">
      <alignment horizontal="center" vertical="center" wrapText="1"/>
    </xf>
    <xf numFmtId="164" fontId="5" fillId="6" borderId="28" xfId="1" applyFont="1" applyFill="1" applyBorder="1" applyAlignment="1">
      <alignment horizontal="center" vertical="center" wrapText="1"/>
    </xf>
    <xf numFmtId="164" fontId="8" fillId="0" borderId="26" xfId="0" applyNumberFormat="1" applyFont="1" applyBorder="1" applyAlignment="1">
      <alignment vertical="center"/>
    </xf>
    <xf numFmtId="164" fontId="8" fillId="0" borderId="27" xfId="0" applyNumberFormat="1" applyFont="1" applyBorder="1" applyAlignment="1">
      <alignment vertical="center"/>
    </xf>
    <xf numFmtId="10" fontId="8" fillId="0" borderId="28" xfId="2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3" fontId="5" fillId="0" borderId="0" xfId="3" applyNumberFormat="1" applyFont="1" applyBorder="1" applyAlignment="1">
      <alignment horizontal="center" vertical="center"/>
    </xf>
    <xf numFmtId="3" fontId="5" fillId="0" borderId="0" xfId="3" applyNumberFormat="1" applyFont="1" applyBorder="1" applyAlignment="1">
      <alignment horizontal="center" vertical="center" wrapText="1"/>
    </xf>
    <xf numFmtId="164" fontId="2" fillId="0" borderId="0" xfId="0" applyNumberFormat="1" applyFont="1"/>
    <xf numFmtId="0" fontId="7" fillId="8" borderId="31" xfId="0" applyFont="1" applyFill="1" applyBorder="1" applyAlignment="1">
      <alignment horizontal="center" vertical="center" textRotation="90" wrapText="1"/>
    </xf>
    <xf numFmtId="0" fontId="7" fillId="8" borderId="32" xfId="0" applyFont="1" applyFill="1" applyBorder="1" applyAlignment="1">
      <alignment horizontal="center" vertical="center" wrapText="1"/>
    </xf>
    <xf numFmtId="0" fontId="7" fillId="8" borderId="33" xfId="0" applyFont="1" applyFill="1" applyBorder="1" applyAlignment="1">
      <alignment horizontal="center" vertical="center" wrapText="1"/>
    </xf>
    <xf numFmtId="3" fontId="7" fillId="11" borderId="31" xfId="3" applyNumberFormat="1" applyFont="1" applyFill="1" applyBorder="1" applyAlignment="1">
      <alignment horizontal="center" vertical="center" wrapText="1"/>
    </xf>
    <xf numFmtId="0" fontId="5" fillId="6" borderId="32" xfId="0" applyFont="1" applyFill="1" applyBorder="1" applyAlignment="1">
      <alignment horizontal="center" vertical="center" wrapText="1"/>
    </xf>
    <xf numFmtId="0" fontId="7" fillId="11" borderId="32" xfId="0" applyFont="1" applyFill="1" applyBorder="1" applyAlignment="1">
      <alignment horizontal="center" vertical="center" wrapText="1"/>
    </xf>
    <xf numFmtId="0" fontId="7" fillId="11" borderId="33" xfId="0" applyFont="1" applyFill="1" applyBorder="1" applyAlignment="1">
      <alignment horizontal="center" vertical="center" wrapText="1"/>
    </xf>
    <xf numFmtId="164" fontId="5" fillId="4" borderId="16" xfId="1" applyFont="1" applyFill="1" applyBorder="1" applyAlignment="1">
      <alignment horizontal="center" vertical="center"/>
    </xf>
    <xf numFmtId="164" fontId="5" fillId="6" borderId="34" xfId="1" applyFont="1" applyFill="1" applyBorder="1" applyAlignment="1">
      <alignment horizontal="center" vertical="center" wrapText="1"/>
    </xf>
    <xf numFmtId="9" fontId="5" fillId="6" borderId="17" xfId="2" applyFont="1" applyFill="1" applyBorder="1" applyAlignment="1">
      <alignment horizontal="center" vertical="center" wrapText="1"/>
    </xf>
    <xf numFmtId="164" fontId="5" fillId="6" borderId="17" xfId="1" applyFont="1" applyFill="1" applyBorder="1" applyAlignment="1">
      <alignment horizontal="center" vertical="center" wrapText="1"/>
    </xf>
    <xf numFmtId="164" fontId="5" fillId="6" borderId="19" xfId="1" applyFont="1" applyFill="1" applyBorder="1" applyAlignment="1">
      <alignment horizontal="center" vertical="center" wrapText="1"/>
    </xf>
    <xf numFmtId="9" fontId="5" fillId="6" borderId="22" xfId="2" applyFont="1" applyFill="1" applyBorder="1" applyAlignment="1">
      <alignment horizontal="center" vertical="center" wrapText="1"/>
    </xf>
    <xf numFmtId="9" fontId="5" fillId="6" borderId="27" xfId="2" applyFont="1" applyFill="1" applyBorder="1" applyAlignment="1">
      <alignment horizontal="center" vertical="center" wrapText="1"/>
    </xf>
    <xf numFmtId="3" fontId="2" fillId="0" borderId="0" xfId="3" applyNumberFormat="1" applyFont="1" applyBorder="1" applyAlignment="1">
      <alignment horizontal="center" vertical="center"/>
    </xf>
    <xf numFmtId="0" fontId="7" fillId="8" borderId="35" xfId="0" applyFont="1" applyFill="1" applyBorder="1" applyAlignment="1">
      <alignment horizontal="center" vertical="center" wrapText="1"/>
    </xf>
    <xf numFmtId="3" fontId="7" fillId="10" borderId="11" xfId="3" applyNumberFormat="1" applyFont="1" applyFill="1" applyBorder="1" applyAlignment="1">
      <alignment horizontal="center" vertical="center" wrapText="1"/>
    </xf>
    <xf numFmtId="0" fontId="5" fillId="5" borderId="36" xfId="0" applyFont="1" applyFill="1" applyBorder="1" applyAlignment="1">
      <alignment horizontal="center" vertical="center" wrapText="1"/>
    </xf>
    <xf numFmtId="0" fontId="7" fillId="10" borderId="37" xfId="0" applyFont="1" applyFill="1" applyBorder="1" applyAlignment="1">
      <alignment horizontal="center" vertical="center" wrapText="1"/>
    </xf>
    <xf numFmtId="0" fontId="7" fillId="10" borderId="38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164" fontId="5" fillId="4" borderId="13" xfId="1" applyFont="1" applyFill="1" applyBorder="1" applyAlignment="1">
      <alignment horizontal="center" vertical="center" wrapText="1"/>
    </xf>
    <xf numFmtId="9" fontId="5" fillId="4" borderId="14" xfId="0" applyNumberFormat="1" applyFont="1" applyFill="1" applyBorder="1" applyAlignment="1">
      <alignment horizontal="center" vertical="center" wrapText="1"/>
    </xf>
    <xf numFmtId="164" fontId="5" fillId="4" borderId="14" xfId="1" applyFont="1" applyFill="1" applyBorder="1" applyAlignment="1">
      <alignment horizontal="center" vertical="center" wrapText="1"/>
    </xf>
    <xf numFmtId="164" fontId="5" fillId="4" borderId="39" xfId="1" applyFont="1" applyFill="1" applyBorder="1" applyAlignment="1">
      <alignment horizontal="center" vertical="center" wrapText="1"/>
    </xf>
    <xf numFmtId="9" fontId="5" fillId="6" borderId="14" xfId="2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 textRotation="90" wrapText="1"/>
    </xf>
    <xf numFmtId="0" fontId="7" fillId="8" borderId="14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3" fontId="7" fillId="10" borderId="40" xfId="3" applyNumberFormat="1" applyFont="1" applyFill="1" applyBorder="1" applyAlignment="1">
      <alignment horizontal="center" vertical="center" wrapText="1"/>
    </xf>
    <xf numFmtId="0" fontId="5" fillId="5" borderId="37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vertical="center"/>
    </xf>
    <xf numFmtId="0" fontId="2" fillId="3" borderId="27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164" fontId="7" fillId="11" borderId="7" xfId="1" applyFont="1" applyFill="1" applyBorder="1" applyAlignment="1">
      <alignment horizontal="center" vertical="center" wrapText="1"/>
    </xf>
    <xf numFmtId="164" fontId="5" fillId="6" borderId="8" xfId="1" applyFont="1" applyFill="1" applyBorder="1" applyAlignment="1">
      <alignment horizontal="center" vertical="center" wrapText="1"/>
    </xf>
    <xf numFmtId="164" fontId="7" fillId="11" borderId="8" xfId="1" applyFont="1" applyFill="1" applyBorder="1" applyAlignment="1">
      <alignment horizontal="center" vertical="center" wrapText="1"/>
    </xf>
    <xf numFmtId="164" fontId="7" fillId="11" borderId="9" xfId="1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/>
    </xf>
    <xf numFmtId="164" fontId="5" fillId="4" borderId="19" xfId="1" applyFont="1" applyFill="1" applyBorder="1" applyAlignment="1">
      <alignment horizontal="center" vertical="center" wrapText="1"/>
    </xf>
    <xf numFmtId="9" fontId="5" fillId="5" borderId="18" xfId="0" applyNumberFormat="1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/>
    </xf>
    <xf numFmtId="164" fontId="5" fillId="4" borderId="23" xfId="1" applyFont="1" applyFill="1" applyBorder="1" applyAlignment="1">
      <alignment horizontal="center" vertical="center" wrapText="1"/>
    </xf>
    <xf numFmtId="9" fontId="5" fillId="5" borderId="24" xfId="0" applyNumberFormat="1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/>
    </xf>
    <xf numFmtId="164" fontId="5" fillId="4" borderId="28" xfId="1" applyFont="1" applyFill="1" applyBorder="1" applyAlignment="1">
      <alignment horizontal="center" vertical="center" wrapText="1"/>
    </xf>
    <xf numFmtId="9" fontId="5" fillId="5" borderId="29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3" fontId="2" fillId="0" borderId="0" xfId="3" applyNumberFormat="1" applyFont="1" applyAlignment="1">
      <alignment vertical="center"/>
    </xf>
    <xf numFmtId="42" fontId="2" fillId="0" borderId="0" xfId="4" applyFont="1" applyFill="1" applyBorder="1" applyAlignment="1">
      <alignment vertical="center"/>
    </xf>
    <xf numFmtId="42" fontId="2" fillId="0" borderId="0" xfId="4" applyFont="1" applyBorder="1" applyAlignment="1">
      <alignment vertical="center"/>
    </xf>
    <xf numFmtId="166" fontId="2" fillId="0" borderId="0" xfId="0" applyNumberFormat="1" applyFont="1" applyAlignment="1">
      <alignment vertical="center"/>
    </xf>
    <xf numFmtId="3" fontId="2" fillId="0" borderId="11" xfId="3" applyNumberFormat="1" applyFont="1" applyBorder="1"/>
    <xf numFmtId="0" fontId="7" fillId="9" borderId="7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2" xfId="0" applyFont="1" applyBorder="1"/>
    <xf numFmtId="0" fontId="5" fillId="5" borderId="7" xfId="0" applyFont="1" applyFill="1" applyBorder="1" applyAlignment="1">
      <alignment horizontal="center" vertical="center" wrapText="1"/>
    </xf>
    <xf numFmtId="0" fontId="5" fillId="13" borderId="7" xfId="0" applyFont="1" applyFill="1" applyBorder="1" applyAlignment="1">
      <alignment horizontal="center" vertical="center" wrapText="1"/>
    </xf>
    <xf numFmtId="0" fontId="7" fillId="14" borderId="9" xfId="0" applyFont="1" applyFill="1" applyBorder="1" applyAlignment="1">
      <alignment horizontal="center" vertical="center" wrapText="1"/>
    </xf>
    <xf numFmtId="0" fontId="2" fillId="0" borderId="11" xfId="0" applyFont="1" applyBorder="1"/>
    <xf numFmtId="42" fontId="2" fillId="3" borderId="14" xfId="4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3" fontId="2" fillId="0" borderId="42" xfId="3" applyNumberFormat="1" applyFont="1" applyBorder="1"/>
    <xf numFmtId="9" fontId="5" fillId="4" borderId="16" xfId="0" applyNumberFormat="1" applyFont="1" applyFill="1" applyBorder="1" applyAlignment="1">
      <alignment horizontal="center" vertical="center" wrapText="1"/>
    </xf>
    <xf numFmtId="0" fontId="2" fillId="0" borderId="43" xfId="0" applyFont="1" applyBorder="1"/>
    <xf numFmtId="0" fontId="2" fillId="0" borderId="44" xfId="0" applyFont="1" applyBorder="1"/>
    <xf numFmtId="9" fontId="5" fillId="5" borderId="16" xfId="0" applyNumberFormat="1" applyFont="1" applyFill="1" applyBorder="1" applyAlignment="1">
      <alignment horizontal="center" vertical="center" wrapText="1"/>
    </xf>
    <xf numFmtId="3" fontId="5" fillId="5" borderId="19" xfId="3" applyNumberFormat="1" applyFont="1" applyFill="1" applyBorder="1" applyAlignment="1">
      <alignment horizontal="center" vertical="center" wrapText="1"/>
    </xf>
    <xf numFmtId="9" fontId="5" fillId="6" borderId="16" xfId="0" applyNumberFormat="1" applyFont="1" applyFill="1" applyBorder="1" applyAlignment="1">
      <alignment horizontal="center" vertical="center" wrapText="1"/>
    </xf>
    <xf numFmtId="0" fontId="2" fillId="0" borderId="42" xfId="0" applyFont="1" applyBorder="1"/>
    <xf numFmtId="164" fontId="2" fillId="0" borderId="17" xfId="1" applyFont="1" applyBorder="1" applyAlignment="1">
      <alignment horizontal="center" vertical="center"/>
    </xf>
    <xf numFmtId="42" fontId="2" fillId="3" borderId="22" xfId="4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9" fontId="5" fillId="4" borderId="21" xfId="0" applyNumberFormat="1" applyFont="1" applyFill="1" applyBorder="1" applyAlignment="1">
      <alignment horizontal="center" vertical="center" wrapText="1"/>
    </xf>
    <xf numFmtId="9" fontId="5" fillId="5" borderId="21" xfId="0" applyNumberFormat="1" applyFont="1" applyFill="1" applyBorder="1" applyAlignment="1">
      <alignment horizontal="center" vertical="center" wrapText="1"/>
    </xf>
    <xf numFmtId="3" fontId="5" fillId="5" borderId="23" xfId="3" applyNumberFormat="1" applyFont="1" applyFill="1" applyBorder="1" applyAlignment="1">
      <alignment horizontal="center" vertical="center" wrapText="1"/>
    </xf>
    <xf numFmtId="9" fontId="5" fillId="6" borderId="21" xfId="0" applyNumberFormat="1" applyFont="1" applyFill="1" applyBorder="1" applyAlignment="1">
      <alignment horizontal="center" vertical="center" wrapText="1"/>
    </xf>
    <xf numFmtId="164" fontId="2" fillId="0" borderId="22" xfId="1" applyFont="1" applyBorder="1" applyAlignment="1">
      <alignment horizontal="center" vertical="center"/>
    </xf>
    <xf numFmtId="42" fontId="2" fillId="3" borderId="27" xfId="4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3" fontId="2" fillId="0" borderId="45" xfId="3" applyNumberFormat="1" applyFont="1" applyBorder="1"/>
    <xf numFmtId="9" fontId="5" fillId="4" borderId="26" xfId="0" applyNumberFormat="1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6" xfId="0" applyFont="1" applyBorder="1"/>
    <xf numFmtId="9" fontId="5" fillId="5" borderId="26" xfId="0" applyNumberFormat="1" applyFont="1" applyFill="1" applyBorder="1" applyAlignment="1">
      <alignment horizontal="center" vertical="center" wrapText="1"/>
    </xf>
    <xf numFmtId="3" fontId="5" fillId="5" borderId="28" xfId="3" applyNumberFormat="1" applyFont="1" applyFill="1" applyBorder="1" applyAlignment="1">
      <alignment horizontal="center" vertical="center" wrapText="1"/>
    </xf>
    <xf numFmtId="9" fontId="5" fillId="6" borderId="26" xfId="0" applyNumberFormat="1" applyFont="1" applyFill="1" applyBorder="1" applyAlignment="1">
      <alignment horizontal="center" vertical="center" wrapText="1"/>
    </xf>
    <xf numFmtId="0" fontId="2" fillId="0" borderId="45" xfId="0" applyFont="1" applyBorder="1"/>
    <xf numFmtId="164" fontId="2" fillId="0" borderId="27" xfId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2" fontId="2" fillId="0" borderId="0" xfId="4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 wrapText="1"/>
    </xf>
    <xf numFmtId="42" fontId="2" fillId="3" borderId="17" xfId="4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left"/>
    </xf>
    <xf numFmtId="9" fontId="5" fillId="4" borderId="13" xfId="0" applyNumberFormat="1" applyFont="1" applyFill="1" applyBorder="1" applyAlignment="1">
      <alignment horizontal="center" vertical="center" wrapText="1"/>
    </xf>
    <xf numFmtId="164" fontId="5" fillId="4" borderId="15" xfId="1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left"/>
    </xf>
    <xf numFmtId="0" fontId="2" fillId="0" borderId="43" xfId="0" applyFont="1" applyBorder="1" applyAlignment="1">
      <alignment horizontal="left"/>
    </xf>
    <xf numFmtId="0" fontId="2" fillId="0" borderId="0" xfId="0" applyFont="1" applyAlignment="1">
      <alignment horizontal="left"/>
    </xf>
    <xf numFmtId="164" fontId="2" fillId="0" borderId="17" xfId="1" applyFont="1" applyBorder="1" applyAlignment="1">
      <alignment vertical="center"/>
    </xf>
    <xf numFmtId="164" fontId="2" fillId="0" borderId="22" xfId="1" applyFont="1" applyBorder="1" applyAlignment="1">
      <alignment vertical="center"/>
    </xf>
    <xf numFmtId="0" fontId="2" fillId="0" borderId="4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164" fontId="2" fillId="0" borderId="27" xfId="1" applyFont="1" applyBorder="1" applyAlignment="1">
      <alignment vertical="center"/>
    </xf>
    <xf numFmtId="164" fontId="2" fillId="0" borderId="0" xfId="0" applyNumberFormat="1" applyFont="1" applyAlignment="1">
      <alignment horizontal="left"/>
    </xf>
    <xf numFmtId="164" fontId="5" fillId="6" borderId="7" xfId="1" applyFont="1" applyFill="1" applyBorder="1" applyAlignment="1">
      <alignment horizontal="center" vertical="center" wrapText="1"/>
    </xf>
    <xf numFmtId="9" fontId="5" fillId="6" borderId="16" xfId="2" applyFont="1" applyFill="1" applyBorder="1" applyAlignment="1">
      <alignment horizontal="center" vertical="center" wrapText="1"/>
    </xf>
    <xf numFmtId="9" fontId="5" fillId="6" borderId="21" xfId="2" applyFont="1" applyFill="1" applyBorder="1" applyAlignment="1">
      <alignment horizontal="center" vertical="center" wrapText="1"/>
    </xf>
    <xf numFmtId="9" fontId="5" fillId="6" borderId="26" xfId="2" applyFont="1" applyFill="1" applyBorder="1" applyAlignment="1">
      <alignment horizontal="center" vertical="center" wrapText="1"/>
    </xf>
    <xf numFmtId="164" fontId="10" fillId="0" borderId="46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46" xfId="0" applyNumberFormat="1" applyFont="1" applyBorder="1" applyAlignment="1">
      <alignment horizontal="center" vertical="center"/>
    </xf>
    <xf numFmtId="10" fontId="8" fillId="0" borderId="3" xfId="2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0" xfId="3" applyNumberFormat="1" applyFont="1" applyAlignment="1">
      <alignment horizontal="center" vertical="center" wrapText="1"/>
    </xf>
    <xf numFmtId="0" fontId="5" fillId="15" borderId="1" xfId="0" applyFont="1" applyFill="1" applyBorder="1" applyAlignment="1">
      <alignment horizontal="center" vertical="center" wrapText="1"/>
    </xf>
    <xf numFmtId="0" fontId="5" fillId="15" borderId="2" xfId="0" applyFont="1" applyFill="1" applyBorder="1" applyAlignment="1">
      <alignment horizontal="center" vertical="center" wrapText="1"/>
    </xf>
    <xf numFmtId="0" fontId="5" fillId="15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3" borderId="24" xfId="0" applyFont="1" applyFill="1" applyBorder="1" applyAlignment="1">
      <alignment horizontal="left" vertical="center" wrapText="1"/>
    </xf>
    <xf numFmtId="0" fontId="2" fillId="3" borderId="25" xfId="0" applyFont="1" applyFill="1" applyBorder="1" applyAlignment="1">
      <alignment horizontal="left" vertical="center" wrapText="1"/>
    </xf>
    <xf numFmtId="0" fontId="2" fillId="3" borderId="29" xfId="0" applyFont="1" applyFill="1" applyBorder="1" applyAlignment="1">
      <alignment horizontal="left" vertical="center" wrapText="1"/>
    </xf>
    <xf numFmtId="0" fontId="2" fillId="3" borderId="30" xfId="0" applyFont="1" applyFill="1" applyBorder="1" applyAlignment="1">
      <alignment horizontal="left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4" fillId="12" borderId="3" xfId="0" applyFont="1" applyFill="1" applyBorder="1" applyAlignment="1">
      <alignment horizontal="center" vertical="center" wrapText="1"/>
    </xf>
    <xf numFmtId="0" fontId="7" fillId="8" borderId="35" xfId="0" applyFont="1" applyFill="1" applyBorder="1" applyAlignment="1">
      <alignment horizontal="center" vertical="center" wrapText="1"/>
    </xf>
    <xf numFmtId="0" fontId="7" fillId="8" borderId="41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2" fillId="3" borderId="34" xfId="0" applyFont="1" applyFill="1" applyBorder="1" applyAlignment="1">
      <alignment horizontal="left" vertical="center" wrapText="1"/>
    </xf>
    <xf numFmtId="0" fontId="2" fillId="3" borderId="39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7" fillId="8" borderId="39" xfId="0" applyFont="1" applyFill="1" applyBorder="1" applyAlignment="1">
      <alignment horizontal="center" vertical="center" wrapText="1"/>
    </xf>
    <xf numFmtId="0" fontId="7" fillId="8" borderId="20" xfId="0" applyFont="1" applyFill="1" applyBorder="1" applyAlignment="1">
      <alignment horizontal="center" vertical="center" wrapText="1"/>
    </xf>
    <xf numFmtId="0" fontId="7" fillId="8" borderId="8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7" fillId="8" borderId="3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</cellXfs>
  <cellStyles count="5">
    <cellStyle name="Currency" xfId="3" xr:uid="{138D854D-4DD1-2C49-B523-5E740DBAF226}"/>
    <cellStyle name="Currency [0]" xfId="4" xr:uid="{16A7F4C6-08AC-5B46-AC07-6E218EE8BEC5}"/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34BAF-52DF-7840-A747-49163985B425}">
  <dimension ref="A2:X160"/>
  <sheetViews>
    <sheetView showGridLines="0" tabSelected="1" topLeftCell="A107" zoomScale="90" zoomScaleNormal="90" workbookViewId="0">
      <selection activeCell="M87" sqref="M87"/>
    </sheetView>
  </sheetViews>
  <sheetFormatPr baseColWidth="10" defaultColWidth="27.42578125" defaultRowHeight="15" x14ac:dyDescent="0.2"/>
  <cols>
    <col min="1" max="1" width="6.7109375" style="1" customWidth="1"/>
    <col min="2" max="2" width="5.140625" style="2" bestFit="1" customWidth="1"/>
    <col min="3" max="3" width="26.85546875" style="1" customWidth="1"/>
    <col min="4" max="4" width="15.85546875" style="1" customWidth="1"/>
    <col min="5" max="5" width="19.7109375" style="1" customWidth="1"/>
    <col min="6" max="6" width="15.85546875" style="2" customWidth="1"/>
    <col min="7" max="7" width="15.85546875" style="1" customWidth="1"/>
    <col min="8" max="8" width="15.42578125" style="1" customWidth="1"/>
    <col min="9" max="9" width="19.7109375" style="3" customWidth="1"/>
    <col min="10" max="10" width="20.42578125" style="1" customWidth="1"/>
    <col min="11" max="11" width="18" style="1" customWidth="1"/>
    <col min="12" max="12" width="15.7109375" style="1" customWidth="1"/>
    <col min="13" max="13" width="16.140625" style="1" customWidth="1"/>
    <col min="14" max="14" width="20" style="1" customWidth="1"/>
    <col min="15" max="15" width="17.42578125" style="1" customWidth="1"/>
    <col min="16" max="16" width="14.85546875" style="1" customWidth="1"/>
    <col min="17" max="17" width="15.140625" style="1" customWidth="1"/>
    <col min="18" max="18" width="20.85546875" style="1" customWidth="1"/>
    <col min="19" max="19" width="18.140625" style="1" customWidth="1"/>
    <col min="20" max="20" width="14.7109375" style="1" customWidth="1"/>
    <col min="21" max="21" width="13.85546875" style="1" customWidth="1"/>
    <col min="22" max="23" width="24.7109375" style="1" customWidth="1"/>
    <col min="24" max="24" width="27.28515625" style="1" customWidth="1"/>
    <col min="25" max="16384" width="27.42578125" style="1"/>
  </cols>
  <sheetData>
    <row r="2" spans="1:24" ht="15" customHeight="1" thickBot="1" x14ac:dyDescent="0.25"/>
    <row r="3" spans="1:24" ht="38.25" customHeight="1" thickBot="1" x14ac:dyDescent="0.25">
      <c r="B3" s="247" t="s">
        <v>0</v>
      </c>
      <c r="C3" s="248"/>
      <c r="D3" s="248"/>
      <c r="E3" s="248"/>
      <c r="F3" s="248"/>
      <c r="G3" s="248"/>
      <c r="H3" s="249"/>
      <c r="I3" s="4"/>
      <c r="J3" s="4"/>
      <c r="K3" s="4"/>
      <c r="L3" s="4"/>
      <c r="N3" s="5"/>
    </row>
    <row r="4" spans="1:24" ht="109.5" customHeight="1" thickBot="1" x14ac:dyDescent="0.25">
      <c r="B4" s="250" t="s">
        <v>1</v>
      </c>
      <c r="C4" s="251"/>
      <c r="D4" s="251"/>
      <c r="E4" s="251"/>
      <c r="F4" s="251"/>
      <c r="G4" s="251"/>
      <c r="H4" s="252"/>
      <c r="I4" s="6"/>
      <c r="J4" s="7"/>
      <c r="K4" s="8"/>
      <c r="L4" s="9"/>
      <c r="M4" s="6"/>
      <c r="N4" s="7"/>
      <c r="O4" s="8"/>
      <c r="P4" s="9"/>
      <c r="Q4" s="6"/>
      <c r="R4" s="7"/>
      <c r="S4" s="8"/>
      <c r="T4" s="9"/>
    </row>
    <row r="5" spans="1:24" ht="15.75" thickBot="1" x14ac:dyDescent="0.25"/>
    <row r="6" spans="1:24" ht="35.1" customHeight="1" thickBot="1" x14ac:dyDescent="0.25">
      <c r="A6" s="10"/>
      <c r="B6" s="236" t="s">
        <v>2</v>
      </c>
      <c r="C6" s="237"/>
      <c r="D6" s="237"/>
      <c r="E6" s="237"/>
      <c r="F6" s="237"/>
      <c r="G6" s="237"/>
      <c r="H6" s="237"/>
      <c r="I6" s="237"/>
      <c r="J6" s="237"/>
      <c r="K6" s="237"/>
      <c r="L6" s="237"/>
      <c r="M6" s="237"/>
      <c r="N6" s="237"/>
      <c r="O6" s="237"/>
      <c r="P6" s="237"/>
      <c r="Q6" s="237"/>
      <c r="R6" s="237"/>
      <c r="S6" s="237"/>
      <c r="T6" s="238"/>
    </row>
    <row r="7" spans="1:24" ht="35.1" customHeight="1" thickBot="1" x14ac:dyDescent="0.25">
      <c r="A7" s="10"/>
      <c r="B7" s="236" t="s">
        <v>3</v>
      </c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7"/>
      <c r="T7" s="238"/>
    </row>
    <row r="8" spans="1:24" ht="35.1" customHeight="1" thickBot="1" x14ac:dyDescent="0.25">
      <c r="A8" s="10"/>
      <c r="B8" s="253"/>
      <c r="C8" s="254"/>
      <c r="D8" s="254"/>
      <c r="E8" s="254"/>
      <c r="F8" s="254"/>
      <c r="G8" s="254"/>
      <c r="H8" s="255"/>
      <c r="I8" s="256" t="s">
        <v>4</v>
      </c>
      <c r="J8" s="257"/>
      <c r="K8" s="257"/>
      <c r="L8" s="258"/>
      <c r="M8" s="259" t="s">
        <v>5</v>
      </c>
      <c r="N8" s="260"/>
      <c r="O8" s="260"/>
      <c r="P8" s="261"/>
      <c r="Q8" s="262" t="s">
        <v>6</v>
      </c>
      <c r="R8" s="263"/>
      <c r="S8" s="263"/>
      <c r="T8" s="264"/>
      <c r="V8" s="243" t="s">
        <v>7</v>
      </c>
      <c r="W8" s="244"/>
      <c r="X8" s="245"/>
    </row>
    <row r="9" spans="1:24" ht="51.95" customHeight="1" thickBot="1" x14ac:dyDescent="0.25">
      <c r="A9" s="10"/>
      <c r="B9" s="11" t="s">
        <v>8</v>
      </c>
      <c r="C9" s="241" t="s">
        <v>9</v>
      </c>
      <c r="D9" s="241"/>
      <c r="E9" s="12" t="s">
        <v>10</v>
      </c>
      <c r="F9" s="12" t="s">
        <v>11</v>
      </c>
      <c r="G9" s="12" t="s">
        <v>12</v>
      </c>
      <c r="H9" s="13" t="s">
        <v>13</v>
      </c>
      <c r="I9" s="14" t="s">
        <v>14</v>
      </c>
      <c r="J9" s="15" t="s">
        <v>15</v>
      </c>
      <c r="K9" s="16" t="s">
        <v>16</v>
      </c>
      <c r="L9" s="17" t="s">
        <v>17</v>
      </c>
      <c r="M9" s="18" t="s">
        <v>14</v>
      </c>
      <c r="N9" s="19" t="s">
        <v>15</v>
      </c>
      <c r="O9" s="20" t="s">
        <v>16</v>
      </c>
      <c r="P9" s="21" t="s">
        <v>17</v>
      </c>
      <c r="Q9" s="22" t="s">
        <v>14</v>
      </c>
      <c r="R9" s="23" t="s">
        <v>15</v>
      </c>
      <c r="S9" s="24" t="s">
        <v>16</v>
      </c>
      <c r="T9" s="25" t="s">
        <v>17</v>
      </c>
      <c r="V9" s="26" t="s">
        <v>18</v>
      </c>
      <c r="W9" s="27" t="s">
        <v>19</v>
      </c>
      <c r="X9" s="28" t="s">
        <v>20</v>
      </c>
    </row>
    <row r="10" spans="1:24" ht="55.5" customHeight="1" x14ac:dyDescent="0.2">
      <c r="B10" s="29">
        <v>1</v>
      </c>
      <c r="C10" s="233" t="s">
        <v>21</v>
      </c>
      <c r="D10" s="233"/>
      <c r="E10" s="30" t="s">
        <v>22</v>
      </c>
      <c r="F10" s="30" t="s">
        <v>23</v>
      </c>
      <c r="G10" s="31" t="s">
        <v>24</v>
      </c>
      <c r="H10" s="32">
        <v>1</v>
      </c>
      <c r="I10" s="33">
        <v>12425000</v>
      </c>
      <c r="J10" s="34">
        <v>0.2</v>
      </c>
      <c r="K10" s="35">
        <f t="shared" ref="K10:K13" si="0">+I10*0.19</f>
        <v>2360750</v>
      </c>
      <c r="L10" s="36">
        <f>(I10*(1+J10))+K10</f>
        <v>17270750</v>
      </c>
      <c r="M10" s="37">
        <v>12208050</v>
      </c>
      <c r="N10" s="38">
        <v>0.08</v>
      </c>
      <c r="O10" s="39">
        <f>M10*19%</f>
        <v>2319529.5</v>
      </c>
      <c r="P10" s="40">
        <f>(M10*(1+N10))+O10</f>
        <v>15504223.5</v>
      </c>
      <c r="Q10" s="41">
        <v>10809750</v>
      </c>
      <c r="R10" s="42">
        <v>0.1</v>
      </c>
      <c r="S10" s="43">
        <f t="shared" ref="S10:S13" si="1">+Q10*0.19</f>
        <v>2053852.5</v>
      </c>
      <c r="T10" s="44">
        <f t="shared" ref="T10:T13" si="2">(Q10*(1+R10))+S10</f>
        <v>13944577.500000002</v>
      </c>
      <c r="V10" s="45">
        <f>AVERAGE(T10,P10,L10)</f>
        <v>15573183.666666666</v>
      </c>
      <c r="W10" s="46">
        <f>_xlfn.STDEV.P(T10,P10,L10)</f>
        <v>1358779.4776634607</v>
      </c>
      <c r="X10" s="47">
        <f>W10/V10</f>
        <v>8.7251233064940675E-2</v>
      </c>
    </row>
    <row r="11" spans="1:24" ht="54" customHeight="1" x14ac:dyDescent="0.2">
      <c r="B11" s="48">
        <v>2</v>
      </c>
      <c r="C11" s="234"/>
      <c r="D11" s="234"/>
      <c r="E11" s="49" t="s">
        <v>25</v>
      </c>
      <c r="F11" s="49" t="s">
        <v>23</v>
      </c>
      <c r="G11" s="50" t="s">
        <v>24</v>
      </c>
      <c r="H11" s="51">
        <v>1</v>
      </c>
      <c r="I11" s="52">
        <v>6950000</v>
      </c>
      <c r="J11" s="53">
        <v>0.2</v>
      </c>
      <c r="K11" s="54">
        <f t="shared" si="0"/>
        <v>1320500</v>
      </c>
      <c r="L11" s="55">
        <f t="shared" ref="L11:L13" si="3">(I11*(1+J11))+K11</f>
        <v>9660500</v>
      </c>
      <c r="M11" s="56">
        <v>9614700</v>
      </c>
      <c r="N11" s="57">
        <v>0.08</v>
      </c>
      <c r="O11" s="58">
        <f t="shared" ref="O11:O13" si="4">M11*19%</f>
        <v>1826793</v>
      </c>
      <c r="P11" s="59">
        <f t="shared" ref="P11:P13" si="5">(M11*(1+N11))+O11</f>
        <v>12210669</v>
      </c>
      <c r="Q11" s="60">
        <v>6046500</v>
      </c>
      <c r="R11" s="61">
        <v>0.1</v>
      </c>
      <c r="S11" s="62">
        <f t="shared" si="1"/>
        <v>1148835</v>
      </c>
      <c r="T11" s="63">
        <f t="shared" si="2"/>
        <v>7799985.0000000009</v>
      </c>
      <c r="V11" s="64">
        <f t="shared" ref="V11:V13" si="6">AVERAGE(T11,P11,L11)</f>
        <v>9890384.666666666</v>
      </c>
      <c r="W11" s="65">
        <f t="shared" ref="W11:W13" si="7">_xlfn.STDEV.P(T11,P11,L11)</f>
        <v>1807976.5037080052</v>
      </c>
      <c r="X11" s="66">
        <f t="shared" ref="X11:X13" si="8">W11/V11</f>
        <v>0.18280143438721716</v>
      </c>
    </row>
    <row r="12" spans="1:24" ht="58.5" customHeight="1" x14ac:dyDescent="0.2">
      <c r="B12" s="48">
        <v>3</v>
      </c>
      <c r="C12" s="234" t="s">
        <v>26</v>
      </c>
      <c r="D12" s="234"/>
      <c r="E12" s="49" t="s">
        <v>22</v>
      </c>
      <c r="F12" s="49" t="s">
        <v>23</v>
      </c>
      <c r="G12" s="49" t="s">
        <v>27</v>
      </c>
      <c r="H12" s="51">
        <v>1</v>
      </c>
      <c r="I12" s="67">
        <v>2400000</v>
      </c>
      <c r="J12" s="53">
        <v>0.2</v>
      </c>
      <c r="K12" s="54">
        <f t="shared" si="0"/>
        <v>456000</v>
      </c>
      <c r="L12" s="55">
        <f t="shared" si="3"/>
        <v>3336000</v>
      </c>
      <c r="M12" s="56">
        <v>3542400</v>
      </c>
      <c r="N12" s="57">
        <v>0.08</v>
      </c>
      <c r="O12" s="58">
        <f t="shared" si="4"/>
        <v>673056</v>
      </c>
      <c r="P12" s="59">
        <f t="shared" si="5"/>
        <v>4498848</v>
      </c>
      <c r="Q12" s="60">
        <v>2088000</v>
      </c>
      <c r="R12" s="61">
        <v>0.1</v>
      </c>
      <c r="S12" s="62">
        <f t="shared" si="1"/>
        <v>396720</v>
      </c>
      <c r="T12" s="63">
        <f t="shared" si="2"/>
        <v>2693520</v>
      </c>
      <c r="V12" s="64">
        <f t="shared" si="6"/>
        <v>3509456</v>
      </c>
      <c r="W12" s="65">
        <f t="shared" si="7"/>
        <v>747157.96404241049</v>
      </c>
      <c r="X12" s="66">
        <f t="shared" si="8"/>
        <v>0.21289851305798121</v>
      </c>
    </row>
    <row r="13" spans="1:24" ht="58.5" customHeight="1" thickBot="1" x14ac:dyDescent="0.25">
      <c r="B13" s="68">
        <v>4</v>
      </c>
      <c r="C13" s="235"/>
      <c r="D13" s="235"/>
      <c r="E13" s="69" t="s">
        <v>25</v>
      </c>
      <c r="F13" s="69" t="s">
        <v>23</v>
      </c>
      <c r="G13" s="69" t="s">
        <v>27</v>
      </c>
      <c r="H13" s="70">
        <v>1</v>
      </c>
      <c r="I13" s="71">
        <v>1899000</v>
      </c>
      <c r="J13" s="72">
        <v>0.2</v>
      </c>
      <c r="K13" s="73">
        <f t="shared" si="0"/>
        <v>360810</v>
      </c>
      <c r="L13" s="74">
        <f t="shared" si="3"/>
        <v>2639610</v>
      </c>
      <c r="M13" s="75">
        <v>1624374</v>
      </c>
      <c r="N13" s="76">
        <v>0.08</v>
      </c>
      <c r="O13" s="77">
        <f t="shared" si="4"/>
        <v>308631.06</v>
      </c>
      <c r="P13" s="78">
        <f t="shared" si="5"/>
        <v>2062954.9800000002</v>
      </c>
      <c r="Q13" s="79">
        <v>1652130</v>
      </c>
      <c r="R13" s="80">
        <v>0.1</v>
      </c>
      <c r="S13" s="81">
        <f t="shared" si="1"/>
        <v>313904.7</v>
      </c>
      <c r="T13" s="82">
        <f t="shared" si="2"/>
        <v>2131247.7000000002</v>
      </c>
      <c r="V13" s="83">
        <f t="shared" si="6"/>
        <v>2277937.56</v>
      </c>
      <c r="W13" s="84">
        <f t="shared" si="7"/>
        <v>257256.27856661286</v>
      </c>
      <c r="X13" s="85">
        <f t="shared" si="8"/>
        <v>0.11293385871674765</v>
      </c>
    </row>
    <row r="14" spans="1:24" ht="16.5" customHeight="1" thickBot="1" x14ac:dyDescent="0.25">
      <c r="B14" s="86"/>
      <c r="C14" s="87"/>
      <c r="D14" s="87"/>
      <c r="E14" s="87"/>
      <c r="F14" s="87"/>
      <c r="G14" s="88"/>
      <c r="H14" s="86"/>
      <c r="I14" s="89"/>
      <c r="K14" s="90"/>
      <c r="L14" s="90"/>
      <c r="V14" s="91"/>
      <c r="W14" s="91"/>
    </row>
    <row r="15" spans="1:24" ht="35.1" customHeight="1" thickBot="1" x14ac:dyDescent="0.25">
      <c r="B15" s="236" t="s">
        <v>28</v>
      </c>
      <c r="C15" s="237"/>
      <c r="D15" s="237"/>
      <c r="E15" s="237"/>
      <c r="F15" s="237"/>
      <c r="G15" s="237"/>
      <c r="H15" s="237"/>
      <c r="I15" s="237"/>
      <c r="J15" s="237"/>
      <c r="K15" s="237"/>
      <c r="L15" s="237"/>
      <c r="M15" s="237"/>
      <c r="N15" s="237"/>
      <c r="O15" s="237"/>
      <c r="P15" s="237"/>
      <c r="Q15" s="237"/>
      <c r="R15" s="237"/>
      <c r="S15" s="237"/>
      <c r="T15" s="238"/>
    </row>
    <row r="16" spans="1:24" ht="46.5" customHeight="1" thickBot="1" x14ac:dyDescent="0.25">
      <c r="B16" s="92" t="s">
        <v>8</v>
      </c>
      <c r="C16" s="246" t="s">
        <v>9</v>
      </c>
      <c r="D16" s="246"/>
      <c r="E16" s="93" t="s">
        <v>10</v>
      </c>
      <c r="F16" s="93" t="s">
        <v>11</v>
      </c>
      <c r="G16" s="93" t="s">
        <v>12</v>
      </c>
      <c r="H16" s="94" t="s">
        <v>13</v>
      </c>
      <c r="I16" s="14" t="s">
        <v>14</v>
      </c>
      <c r="J16" s="15" t="s">
        <v>15</v>
      </c>
      <c r="K16" s="16" t="s">
        <v>16</v>
      </c>
      <c r="L16" s="17" t="s">
        <v>17</v>
      </c>
      <c r="M16" s="18" t="s">
        <v>14</v>
      </c>
      <c r="N16" s="19" t="s">
        <v>15</v>
      </c>
      <c r="O16" s="20" t="s">
        <v>16</v>
      </c>
      <c r="P16" s="21" t="s">
        <v>17</v>
      </c>
      <c r="Q16" s="95" t="s">
        <v>14</v>
      </c>
      <c r="R16" s="96" t="s">
        <v>15</v>
      </c>
      <c r="S16" s="97" t="s">
        <v>16</v>
      </c>
      <c r="T16" s="98" t="s">
        <v>17</v>
      </c>
      <c r="V16" s="26" t="s">
        <v>18</v>
      </c>
      <c r="W16" s="27" t="s">
        <v>19</v>
      </c>
      <c r="X16" s="28" t="s">
        <v>20</v>
      </c>
    </row>
    <row r="17" spans="2:24" ht="26.25" customHeight="1" x14ac:dyDescent="0.2">
      <c r="B17" s="29">
        <v>5</v>
      </c>
      <c r="C17" s="233" t="s">
        <v>29</v>
      </c>
      <c r="D17" s="233"/>
      <c r="E17" s="30" t="s">
        <v>30</v>
      </c>
      <c r="F17" s="30" t="s">
        <v>31</v>
      </c>
      <c r="G17" s="30" t="s">
        <v>32</v>
      </c>
      <c r="H17" s="32">
        <v>1</v>
      </c>
      <c r="I17" s="99">
        <v>6500000</v>
      </c>
      <c r="J17" s="34">
        <v>0.2</v>
      </c>
      <c r="K17" s="35">
        <f t="shared" ref="K17:K20" si="9">+I17*0.19</f>
        <v>1235000</v>
      </c>
      <c r="L17" s="36">
        <f t="shared" ref="L17:L20" si="10">(I17*(1+J17))+K17</f>
        <v>9035000</v>
      </c>
      <c r="M17" s="37">
        <v>6885000</v>
      </c>
      <c r="N17" s="38">
        <v>0.08</v>
      </c>
      <c r="O17" s="39">
        <f>M17*19%</f>
        <v>1308150</v>
      </c>
      <c r="P17" s="40">
        <f>(M17*(1+N17))+O17</f>
        <v>8743950</v>
      </c>
      <c r="Q17" s="100">
        <v>5655000</v>
      </c>
      <c r="R17" s="101">
        <v>0.1</v>
      </c>
      <c r="S17" s="102">
        <f t="shared" ref="S17:S20" si="11">+Q17*0.19</f>
        <v>1074450</v>
      </c>
      <c r="T17" s="103">
        <f t="shared" ref="T17:T20" si="12">(Q17*(1+R17))+S17</f>
        <v>7294950.0000000009</v>
      </c>
      <c r="V17" s="45">
        <f>AVERAGE(T17,P17,L17)</f>
        <v>8357966.666666667</v>
      </c>
      <c r="W17" s="46">
        <f>_xlfn.STDEV.P(T17,P17,L17)</f>
        <v>760999.7156518664</v>
      </c>
      <c r="X17" s="47">
        <f t="shared" ref="X17:X20" si="13">W17/V17</f>
        <v>9.1050819655322829E-2</v>
      </c>
    </row>
    <row r="18" spans="2:24" ht="26.25" customHeight="1" x14ac:dyDescent="0.2">
      <c r="B18" s="48">
        <v>6</v>
      </c>
      <c r="C18" s="234"/>
      <c r="D18" s="234"/>
      <c r="E18" s="49" t="s">
        <v>33</v>
      </c>
      <c r="F18" s="49" t="s">
        <v>31</v>
      </c>
      <c r="G18" s="49" t="s">
        <v>32</v>
      </c>
      <c r="H18" s="51">
        <v>1</v>
      </c>
      <c r="I18" s="67">
        <v>4000000</v>
      </c>
      <c r="J18" s="53">
        <v>0.2</v>
      </c>
      <c r="K18" s="54">
        <f t="shared" si="9"/>
        <v>760000</v>
      </c>
      <c r="L18" s="55">
        <f t="shared" si="10"/>
        <v>5560000</v>
      </c>
      <c r="M18" s="56">
        <v>3828600</v>
      </c>
      <c r="N18" s="57">
        <v>0.08</v>
      </c>
      <c r="O18" s="58">
        <f t="shared" ref="O18:O20" si="14">M18*19%</f>
        <v>727434</v>
      </c>
      <c r="P18" s="59">
        <f t="shared" ref="P18:P20" si="15">(M18*(1+N18))+O18</f>
        <v>4862322</v>
      </c>
      <c r="Q18" s="60">
        <v>3480000</v>
      </c>
      <c r="R18" s="104">
        <v>0.1</v>
      </c>
      <c r="S18" s="62">
        <f t="shared" si="11"/>
        <v>661200</v>
      </c>
      <c r="T18" s="63">
        <f t="shared" si="12"/>
        <v>4489200</v>
      </c>
      <c r="V18" s="64">
        <f t="shared" ref="V18:V20" si="16">AVERAGE(T18,P18,L18)</f>
        <v>4970507.333333333</v>
      </c>
      <c r="W18" s="65">
        <f t="shared" ref="W18:W20" si="17">_xlfn.STDEV.P(T18,P18,L18)</f>
        <v>443795.15526973578</v>
      </c>
      <c r="X18" s="66">
        <f t="shared" si="13"/>
        <v>8.9285685646925073E-2</v>
      </c>
    </row>
    <row r="19" spans="2:24" ht="26.25" customHeight="1" x14ac:dyDescent="0.2">
      <c r="B19" s="48">
        <v>7</v>
      </c>
      <c r="C19" s="234" t="s">
        <v>34</v>
      </c>
      <c r="D19" s="234"/>
      <c r="E19" s="49" t="s">
        <v>30</v>
      </c>
      <c r="F19" s="49" t="s">
        <v>31</v>
      </c>
      <c r="G19" s="49" t="s">
        <v>35</v>
      </c>
      <c r="H19" s="51">
        <v>1</v>
      </c>
      <c r="I19" s="67">
        <v>3450000</v>
      </c>
      <c r="J19" s="53">
        <v>0.2</v>
      </c>
      <c r="K19" s="54">
        <f t="shared" si="9"/>
        <v>655500</v>
      </c>
      <c r="L19" s="55">
        <f t="shared" si="10"/>
        <v>4795500</v>
      </c>
      <c r="M19" s="56">
        <v>3453300</v>
      </c>
      <c r="N19" s="57">
        <v>0.08</v>
      </c>
      <c r="O19" s="58">
        <f t="shared" si="14"/>
        <v>656127</v>
      </c>
      <c r="P19" s="59">
        <f t="shared" si="15"/>
        <v>4385691</v>
      </c>
      <c r="Q19" s="60">
        <v>3001500</v>
      </c>
      <c r="R19" s="104">
        <v>0.1</v>
      </c>
      <c r="S19" s="62">
        <f t="shared" si="11"/>
        <v>570285</v>
      </c>
      <c r="T19" s="63">
        <f t="shared" si="12"/>
        <v>3871935.0000000005</v>
      </c>
      <c r="V19" s="64">
        <f t="shared" si="16"/>
        <v>4351042</v>
      </c>
      <c r="W19" s="65">
        <f t="shared" si="17"/>
        <v>377839.02410682762</v>
      </c>
      <c r="X19" s="66">
        <f t="shared" si="13"/>
        <v>8.6838744398888265E-2</v>
      </c>
    </row>
    <row r="20" spans="2:24" ht="26.25" customHeight="1" thickBot="1" x14ac:dyDescent="0.25">
      <c r="B20" s="68">
        <v>8</v>
      </c>
      <c r="C20" s="235"/>
      <c r="D20" s="235"/>
      <c r="E20" s="69" t="s">
        <v>33</v>
      </c>
      <c r="F20" s="69" t="s">
        <v>31</v>
      </c>
      <c r="G20" s="69" t="s">
        <v>35</v>
      </c>
      <c r="H20" s="70">
        <v>1</v>
      </c>
      <c r="I20" s="71">
        <v>2650000</v>
      </c>
      <c r="J20" s="72">
        <v>0.2</v>
      </c>
      <c r="K20" s="73">
        <f t="shared" si="9"/>
        <v>503500</v>
      </c>
      <c r="L20" s="74">
        <f t="shared" si="10"/>
        <v>3683500</v>
      </c>
      <c r="M20" s="75">
        <v>2502900</v>
      </c>
      <c r="N20" s="76">
        <v>0.08</v>
      </c>
      <c r="O20" s="77">
        <f t="shared" si="14"/>
        <v>475551</v>
      </c>
      <c r="P20" s="78">
        <f t="shared" si="15"/>
        <v>3178683</v>
      </c>
      <c r="Q20" s="79">
        <v>2305500</v>
      </c>
      <c r="R20" s="105">
        <v>0.1</v>
      </c>
      <c r="S20" s="81">
        <f t="shared" si="11"/>
        <v>438045</v>
      </c>
      <c r="T20" s="82">
        <f t="shared" si="12"/>
        <v>2974095</v>
      </c>
      <c r="V20" s="83">
        <f t="shared" si="16"/>
        <v>3278759.3333333335</v>
      </c>
      <c r="W20" s="84">
        <f t="shared" si="17"/>
        <v>298133.4353119235</v>
      </c>
      <c r="X20" s="85">
        <f t="shared" si="13"/>
        <v>9.0928734012577769E-2</v>
      </c>
    </row>
    <row r="21" spans="2:24" ht="16.5" thickBot="1" x14ac:dyDescent="0.25">
      <c r="B21" s="86"/>
      <c r="C21" s="87"/>
      <c r="D21" s="87"/>
      <c r="E21" s="87"/>
      <c r="F21" s="87"/>
      <c r="G21" s="87"/>
      <c r="H21" s="86"/>
      <c r="I21" s="106"/>
      <c r="K21" s="90"/>
      <c r="L21" s="90"/>
      <c r="V21" s="91"/>
      <c r="W21" s="91"/>
    </row>
    <row r="22" spans="2:24" ht="35.1" customHeight="1" thickBot="1" x14ac:dyDescent="0.25">
      <c r="B22" s="236" t="s">
        <v>36</v>
      </c>
      <c r="C22" s="237"/>
      <c r="D22" s="237"/>
      <c r="E22" s="237"/>
      <c r="F22" s="237"/>
      <c r="G22" s="237"/>
      <c r="H22" s="237"/>
      <c r="I22" s="237"/>
      <c r="J22" s="237"/>
      <c r="K22" s="237"/>
      <c r="L22" s="237"/>
      <c r="M22" s="237"/>
      <c r="N22" s="237"/>
      <c r="O22" s="237"/>
      <c r="P22" s="237"/>
      <c r="Q22" s="237"/>
      <c r="R22" s="237"/>
      <c r="S22" s="237"/>
      <c r="T22" s="238"/>
    </row>
    <row r="23" spans="2:24" ht="56.25" customHeight="1" thickBot="1" x14ac:dyDescent="0.25">
      <c r="B23" s="11" t="s">
        <v>8</v>
      </c>
      <c r="C23" s="241" t="s">
        <v>9</v>
      </c>
      <c r="D23" s="241"/>
      <c r="E23" s="12" t="s">
        <v>10</v>
      </c>
      <c r="F23" s="12" t="s">
        <v>11</v>
      </c>
      <c r="G23" s="12" t="s">
        <v>12</v>
      </c>
      <c r="H23" s="107" t="s">
        <v>13</v>
      </c>
      <c r="I23" s="14" t="s">
        <v>14</v>
      </c>
      <c r="J23" s="15" t="s">
        <v>15</v>
      </c>
      <c r="K23" s="16" t="s">
        <v>16</v>
      </c>
      <c r="L23" s="17" t="s">
        <v>17</v>
      </c>
      <c r="M23" s="108" t="s">
        <v>14</v>
      </c>
      <c r="N23" s="109" t="s">
        <v>15</v>
      </c>
      <c r="O23" s="110" t="s">
        <v>16</v>
      </c>
      <c r="P23" s="111" t="s">
        <v>17</v>
      </c>
      <c r="Q23" s="95" t="s">
        <v>14</v>
      </c>
      <c r="R23" s="96" t="s">
        <v>15</v>
      </c>
      <c r="S23" s="97" t="s">
        <v>16</v>
      </c>
      <c r="T23" s="98" t="s">
        <v>17</v>
      </c>
      <c r="V23" s="26" t="s">
        <v>18</v>
      </c>
      <c r="W23" s="27" t="s">
        <v>19</v>
      </c>
      <c r="X23" s="28" t="s">
        <v>20</v>
      </c>
    </row>
    <row r="24" spans="2:24" ht="35.1" customHeight="1" x14ac:dyDescent="0.2">
      <c r="B24" s="112">
        <v>9</v>
      </c>
      <c r="C24" s="242" t="s">
        <v>37</v>
      </c>
      <c r="D24" s="242"/>
      <c r="E24" s="113" t="s">
        <v>38</v>
      </c>
      <c r="F24" s="113" t="s">
        <v>39</v>
      </c>
      <c r="G24" s="113" t="s">
        <v>40</v>
      </c>
      <c r="H24" s="114">
        <v>1</v>
      </c>
      <c r="I24" s="115">
        <v>450000</v>
      </c>
      <c r="J24" s="116">
        <v>0.2</v>
      </c>
      <c r="K24" s="117">
        <f t="shared" ref="K24:K83" si="18">+I24*0.19</f>
        <v>85500</v>
      </c>
      <c r="L24" s="118">
        <f t="shared" ref="L24:L83" si="19">(I24*(1+J24))+K24</f>
        <v>625500</v>
      </c>
      <c r="M24" s="37">
        <v>483300</v>
      </c>
      <c r="N24" s="38">
        <v>0.08</v>
      </c>
      <c r="O24" s="39">
        <f>M24*19%</f>
        <v>91827</v>
      </c>
      <c r="P24" s="40">
        <f>(M24*(1+N24))+O24</f>
        <v>613791</v>
      </c>
      <c r="Q24" s="41">
        <v>391500</v>
      </c>
      <c r="R24" s="119">
        <v>0.1</v>
      </c>
      <c r="S24" s="43">
        <f t="shared" ref="S24:S83" si="20">+Q24*0.19</f>
        <v>74385</v>
      </c>
      <c r="T24" s="44">
        <f t="shared" ref="T24:T83" si="21">(Q24*(1+R24))+S24</f>
        <v>505035.00000000006</v>
      </c>
      <c r="V24" s="45">
        <f>AVERAGE(T24,P24,L24)</f>
        <v>581442</v>
      </c>
      <c r="W24" s="46">
        <f>_xlfn.STDEV.P(T24,P24,L24)</f>
        <v>54238.961439172097</v>
      </c>
      <c r="X24" s="47">
        <f t="shared" ref="X24:X83" si="22">W24/V24</f>
        <v>9.3283528605040744E-2</v>
      </c>
    </row>
    <row r="25" spans="2:24" ht="30" x14ac:dyDescent="0.2">
      <c r="B25" s="48">
        <v>10</v>
      </c>
      <c r="C25" s="234"/>
      <c r="D25" s="234"/>
      <c r="E25" s="49" t="s">
        <v>41</v>
      </c>
      <c r="F25" s="49" t="s">
        <v>39</v>
      </c>
      <c r="G25" s="49" t="s">
        <v>40</v>
      </c>
      <c r="H25" s="120">
        <v>1</v>
      </c>
      <c r="I25" s="52">
        <v>339000</v>
      </c>
      <c r="J25" s="53">
        <v>0.2</v>
      </c>
      <c r="K25" s="54">
        <f t="shared" si="18"/>
        <v>64410</v>
      </c>
      <c r="L25" s="55">
        <f t="shared" si="19"/>
        <v>471210</v>
      </c>
      <c r="M25" s="56">
        <v>361854</v>
      </c>
      <c r="N25" s="57">
        <v>0.08</v>
      </c>
      <c r="O25" s="58">
        <f t="shared" ref="O25:O83" si="23">M25*19%</f>
        <v>68752.259999999995</v>
      </c>
      <c r="P25" s="59">
        <f t="shared" ref="P25:P83" si="24">(M25*(1+N25))+O25</f>
        <v>459554.58</v>
      </c>
      <c r="Q25" s="60">
        <v>294930</v>
      </c>
      <c r="R25" s="104">
        <v>0.1</v>
      </c>
      <c r="S25" s="62">
        <f t="shared" si="20"/>
        <v>56036.7</v>
      </c>
      <c r="T25" s="63">
        <f t="shared" si="21"/>
        <v>380459.7</v>
      </c>
      <c r="V25" s="64">
        <f>AVERAGE(T25,P25,L25)</f>
        <v>437074.76</v>
      </c>
      <c r="W25" s="65">
        <f>_xlfn.STDEV.P(T25,P25,L25)</f>
        <v>40314.686884945542</v>
      </c>
      <c r="X25" s="66">
        <f t="shared" si="22"/>
        <v>9.2237508486981812E-2</v>
      </c>
    </row>
    <row r="26" spans="2:24" ht="30" x14ac:dyDescent="0.2">
      <c r="B26" s="48">
        <v>11</v>
      </c>
      <c r="C26" s="234"/>
      <c r="D26" s="234"/>
      <c r="E26" s="49" t="s">
        <v>42</v>
      </c>
      <c r="F26" s="49" t="s">
        <v>39</v>
      </c>
      <c r="G26" s="49" t="s">
        <v>40</v>
      </c>
      <c r="H26" s="120">
        <v>1</v>
      </c>
      <c r="I26" s="52">
        <v>765000</v>
      </c>
      <c r="J26" s="53">
        <v>0.2</v>
      </c>
      <c r="K26" s="54">
        <f t="shared" si="18"/>
        <v>145350</v>
      </c>
      <c r="L26" s="55">
        <f t="shared" si="19"/>
        <v>1063350</v>
      </c>
      <c r="M26" s="56">
        <v>730890</v>
      </c>
      <c r="N26" s="57">
        <v>0.08</v>
      </c>
      <c r="O26" s="58">
        <f t="shared" si="23"/>
        <v>138869.1</v>
      </c>
      <c r="P26" s="59">
        <f t="shared" si="24"/>
        <v>928230.3</v>
      </c>
      <c r="Q26" s="60">
        <v>665550</v>
      </c>
      <c r="R26" s="104">
        <v>0.1</v>
      </c>
      <c r="S26" s="62">
        <f t="shared" si="20"/>
        <v>126454.5</v>
      </c>
      <c r="T26" s="63">
        <f t="shared" si="21"/>
        <v>858559.50000000012</v>
      </c>
      <c r="V26" s="64">
        <f t="shared" ref="V26:V82" si="25">AVERAGE(T26,P26,L26)</f>
        <v>950046.60000000009</v>
      </c>
      <c r="W26" s="65">
        <f t="shared" ref="W26:W82" si="26">_xlfn.STDEV.P(T26,P26,L26)</f>
        <v>85016.666726119016</v>
      </c>
      <c r="X26" s="66">
        <f t="shared" si="22"/>
        <v>8.9486838567833418E-2</v>
      </c>
    </row>
    <row r="27" spans="2:24" ht="30" x14ac:dyDescent="0.2">
      <c r="B27" s="48">
        <v>12</v>
      </c>
      <c r="C27" s="234"/>
      <c r="D27" s="234"/>
      <c r="E27" s="49" t="s">
        <v>43</v>
      </c>
      <c r="F27" s="49" t="s">
        <v>39</v>
      </c>
      <c r="G27" s="49" t="s">
        <v>40</v>
      </c>
      <c r="H27" s="120">
        <v>1</v>
      </c>
      <c r="I27" s="52">
        <v>676000</v>
      </c>
      <c r="J27" s="53">
        <v>0.2</v>
      </c>
      <c r="K27" s="54">
        <f t="shared" si="18"/>
        <v>128440</v>
      </c>
      <c r="L27" s="55">
        <f t="shared" si="19"/>
        <v>939640</v>
      </c>
      <c r="M27" s="56">
        <v>628776</v>
      </c>
      <c r="N27" s="57">
        <v>0.08</v>
      </c>
      <c r="O27" s="58">
        <f t="shared" si="23"/>
        <v>119467.44</v>
      </c>
      <c r="P27" s="59">
        <f t="shared" si="24"/>
        <v>798545.52</v>
      </c>
      <c r="Q27" s="60">
        <v>588120</v>
      </c>
      <c r="R27" s="104">
        <v>0.1</v>
      </c>
      <c r="S27" s="62">
        <f t="shared" si="20"/>
        <v>111742.8</v>
      </c>
      <c r="T27" s="63">
        <f t="shared" si="21"/>
        <v>758674.8</v>
      </c>
      <c r="V27" s="64">
        <f t="shared" si="25"/>
        <v>832286.77333333343</v>
      </c>
      <c r="W27" s="65">
        <f t="shared" si="26"/>
        <v>77635.709288694939</v>
      </c>
      <c r="X27" s="66">
        <f t="shared" si="22"/>
        <v>9.3279998885193866E-2</v>
      </c>
    </row>
    <row r="28" spans="2:24" ht="30" x14ac:dyDescent="0.2">
      <c r="B28" s="48">
        <v>13</v>
      </c>
      <c r="C28" s="234"/>
      <c r="D28" s="234"/>
      <c r="E28" s="49" t="s">
        <v>44</v>
      </c>
      <c r="F28" s="49" t="s">
        <v>39</v>
      </c>
      <c r="G28" s="49" t="s">
        <v>40</v>
      </c>
      <c r="H28" s="120">
        <v>1</v>
      </c>
      <c r="I28" s="52">
        <v>525000</v>
      </c>
      <c r="J28" s="53">
        <v>0.2</v>
      </c>
      <c r="K28" s="54">
        <f t="shared" si="18"/>
        <v>99750</v>
      </c>
      <c r="L28" s="55">
        <f t="shared" si="19"/>
        <v>729750</v>
      </c>
      <c r="M28" s="56">
        <v>571050</v>
      </c>
      <c r="N28" s="57">
        <v>0.08</v>
      </c>
      <c r="O28" s="58">
        <f t="shared" si="23"/>
        <v>108499.5</v>
      </c>
      <c r="P28" s="59">
        <f t="shared" si="24"/>
        <v>725233.5</v>
      </c>
      <c r="Q28" s="60">
        <v>456750</v>
      </c>
      <c r="R28" s="104">
        <v>0.1</v>
      </c>
      <c r="S28" s="62">
        <f t="shared" si="20"/>
        <v>86782.5</v>
      </c>
      <c r="T28" s="63">
        <f t="shared" si="21"/>
        <v>589207.5</v>
      </c>
      <c r="V28" s="64">
        <f t="shared" si="25"/>
        <v>681397</v>
      </c>
      <c r="W28" s="65">
        <f t="shared" si="26"/>
        <v>65213.892312144657</v>
      </c>
      <c r="X28" s="66">
        <f t="shared" si="22"/>
        <v>9.5706162944868639E-2</v>
      </c>
    </row>
    <row r="29" spans="2:24" ht="30" x14ac:dyDescent="0.2">
      <c r="B29" s="48">
        <v>14</v>
      </c>
      <c r="C29" s="234"/>
      <c r="D29" s="234"/>
      <c r="E29" s="49" t="s">
        <v>45</v>
      </c>
      <c r="F29" s="49" t="s">
        <v>39</v>
      </c>
      <c r="G29" s="49" t="s">
        <v>40</v>
      </c>
      <c r="H29" s="120">
        <v>1</v>
      </c>
      <c r="I29" s="52">
        <v>330000</v>
      </c>
      <c r="J29" s="53">
        <v>0.2</v>
      </c>
      <c r="K29" s="54">
        <f t="shared" si="18"/>
        <v>62700</v>
      </c>
      <c r="L29" s="55">
        <f t="shared" si="19"/>
        <v>458700</v>
      </c>
      <c r="M29" s="56">
        <v>358020</v>
      </c>
      <c r="N29" s="57">
        <v>0.08</v>
      </c>
      <c r="O29" s="58">
        <f t="shared" si="23"/>
        <v>68023.8</v>
      </c>
      <c r="P29" s="59">
        <f t="shared" si="24"/>
        <v>454685.4</v>
      </c>
      <c r="Q29" s="60">
        <v>287100</v>
      </c>
      <c r="R29" s="104">
        <v>0.1</v>
      </c>
      <c r="S29" s="62">
        <f t="shared" si="20"/>
        <v>54549</v>
      </c>
      <c r="T29" s="63">
        <f t="shared" si="21"/>
        <v>370359</v>
      </c>
      <c r="V29" s="64">
        <f t="shared" si="25"/>
        <v>427914.8</v>
      </c>
      <c r="W29" s="65">
        <f t="shared" si="26"/>
        <v>40731.084268406121</v>
      </c>
      <c r="X29" s="66">
        <f t="shared" si="22"/>
        <v>9.5185032787849636E-2</v>
      </c>
    </row>
    <row r="30" spans="2:24" ht="30" x14ac:dyDescent="0.2">
      <c r="B30" s="48">
        <v>15</v>
      </c>
      <c r="C30" s="234"/>
      <c r="D30" s="234"/>
      <c r="E30" s="49" t="s">
        <v>46</v>
      </c>
      <c r="F30" s="49" t="s">
        <v>39</v>
      </c>
      <c r="G30" s="49" t="s">
        <v>40</v>
      </c>
      <c r="H30" s="51">
        <v>1</v>
      </c>
      <c r="I30" s="67">
        <v>278000</v>
      </c>
      <c r="J30" s="53">
        <v>0.2</v>
      </c>
      <c r="K30" s="54">
        <f t="shared" si="18"/>
        <v>52820</v>
      </c>
      <c r="L30" s="55">
        <f t="shared" si="19"/>
        <v>386420</v>
      </c>
      <c r="M30" s="56">
        <v>252828</v>
      </c>
      <c r="N30" s="57">
        <v>0.08</v>
      </c>
      <c r="O30" s="58">
        <f t="shared" si="23"/>
        <v>48037.32</v>
      </c>
      <c r="P30" s="59">
        <f t="shared" si="24"/>
        <v>321091.56</v>
      </c>
      <c r="Q30" s="60">
        <v>241860</v>
      </c>
      <c r="R30" s="104">
        <v>0.1</v>
      </c>
      <c r="S30" s="62">
        <f t="shared" si="20"/>
        <v>45953.4</v>
      </c>
      <c r="T30" s="63">
        <f t="shared" si="21"/>
        <v>311999.40000000002</v>
      </c>
      <c r="V30" s="64">
        <f t="shared" si="25"/>
        <v>339836.98666666663</v>
      </c>
      <c r="W30" s="65">
        <f t="shared" si="26"/>
        <v>33147.646389817106</v>
      </c>
      <c r="X30" s="66">
        <f t="shared" si="22"/>
        <v>9.7539843190554157E-2</v>
      </c>
    </row>
    <row r="31" spans="2:24" ht="30" x14ac:dyDescent="0.2">
      <c r="B31" s="48">
        <v>16</v>
      </c>
      <c r="C31" s="234"/>
      <c r="D31" s="234"/>
      <c r="E31" s="49" t="s">
        <v>47</v>
      </c>
      <c r="F31" s="49" t="s">
        <v>39</v>
      </c>
      <c r="G31" s="49" t="s">
        <v>40</v>
      </c>
      <c r="H31" s="51">
        <v>1</v>
      </c>
      <c r="I31" s="67">
        <v>243000</v>
      </c>
      <c r="J31" s="53">
        <v>0.2</v>
      </c>
      <c r="K31" s="54">
        <f t="shared" si="18"/>
        <v>46170</v>
      </c>
      <c r="L31" s="55">
        <f t="shared" si="19"/>
        <v>337770</v>
      </c>
      <c r="M31" s="56">
        <v>206118</v>
      </c>
      <c r="N31" s="57">
        <v>0.08</v>
      </c>
      <c r="O31" s="58">
        <f t="shared" si="23"/>
        <v>39162.42</v>
      </c>
      <c r="P31" s="59">
        <f t="shared" si="24"/>
        <v>261769.86</v>
      </c>
      <c r="Q31" s="60">
        <v>211410</v>
      </c>
      <c r="R31" s="104">
        <v>0.1</v>
      </c>
      <c r="S31" s="62">
        <f t="shared" si="20"/>
        <v>40167.9</v>
      </c>
      <c r="T31" s="63">
        <f t="shared" si="21"/>
        <v>272718.90000000002</v>
      </c>
      <c r="V31" s="64">
        <f t="shared" si="25"/>
        <v>290752.92</v>
      </c>
      <c r="W31" s="65">
        <f t="shared" si="26"/>
        <v>33545.240377984941</v>
      </c>
      <c r="X31" s="66">
        <f t="shared" si="22"/>
        <v>0.11537370072838801</v>
      </c>
    </row>
    <row r="32" spans="2:24" ht="30" x14ac:dyDescent="0.2">
      <c r="B32" s="48">
        <v>17</v>
      </c>
      <c r="C32" s="234"/>
      <c r="D32" s="234"/>
      <c r="E32" s="49" t="s">
        <v>48</v>
      </c>
      <c r="F32" s="49" t="s">
        <v>39</v>
      </c>
      <c r="G32" s="49" t="s">
        <v>40</v>
      </c>
      <c r="H32" s="51">
        <v>1</v>
      </c>
      <c r="I32" s="67">
        <v>180650</v>
      </c>
      <c r="J32" s="53">
        <v>0.2</v>
      </c>
      <c r="K32" s="54">
        <f t="shared" si="18"/>
        <v>34323.5</v>
      </c>
      <c r="L32" s="55">
        <f t="shared" si="19"/>
        <v>251103.5</v>
      </c>
      <c r="M32" s="56">
        <v>196146.9</v>
      </c>
      <c r="N32" s="57">
        <v>0.08</v>
      </c>
      <c r="O32" s="58">
        <f t="shared" si="23"/>
        <v>37267.911</v>
      </c>
      <c r="P32" s="59">
        <f t="shared" si="24"/>
        <v>249106.56299999999</v>
      </c>
      <c r="Q32" s="60">
        <v>157165.5</v>
      </c>
      <c r="R32" s="104">
        <v>0.1</v>
      </c>
      <c r="S32" s="62">
        <f t="shared" si="20"/>
        <v>29861.445</v>
      </c>
      <c r="T32" s="63">
        <f t="shared" si="21"/>
        <v>202743.49500000002</v>
      </c>
      <c r="V32" s="64">
        <f t="shared" si="25"/>
        <v>234317.85266666664</v>
      </c>
      <c r="W32" s="65">
        <f t="shared" si="26"/>
        <v>22341.321743836546</v>
      </c>
      <c r="X32" s="66">
        <f t="shared" si="22"/>
        <v>9.5346220911381521E-2</v>
      </c>
    </row>
    <row r="33" spans="2:24" ht="30" x14ac:dyDescent="0.2">
      <c r="B33" s="48">
        <v>18</v>
      </c>
      <c r="C33" s="234"/>
      <c r="D33" s="234"/>
      <c r="E33" s="49" t="s">
        <v>49</v>
      </c>
      <c r="F33" s="49" t="s">
        <v>39</v>
      </c>
      <c r="G33" s="49" t="s">
        <v>40</v>
      </c>
      <c r="H33" s="51">
        <v>1</v>
      </c>
      <c r="I33" s="67">
        <v>99450</v>
      </c>
      <c r="J33" s="53">
        <v>0.2</v>
      </c>
      <c r="K33" s="54">
        <f t="shared" si="18"/>
        <v>18895.5</v>
      </c>
      <c r="L33" s="55">
        <f t="shared" si="19"/>
        <v>138235.5</v>
      </c>
      <c r="M33" s="56">
        <v>113915.7</v>
      </c>
      <c r="N33" s="57">
        <v>0.08</v>
      </c>
      <c r="O33" s="58">
        <f t="shared" si="23"/>
        <v>21643.983</v>
      </c>
      <c r="P33" s="59">
        <f t="shared" si="24"/>
        <v>144672.93900000001</v>
      </c>
      <c r="Q33" s="60">
        <v>86521.5</v>
      </c>
      <c r="R33" s="104">
        <v>0.1</v>
      </c>
      <c r="S33" s="62">
        <f t="shared" si="20"/>
        <v>16439.084999999999</v>
      </c>
      <c r="T33" s="63">
        <f t="shared" si="21"/>
        <v>111612.73500000002</v>
      </c>
      <c r="V33" s="64">
        <f t="shared" si="25"/>
        <v>131507.05799999999</v>
      </c>
      <c r="W33" s="65">
        <f t="shared" si="26"/>
        <v>14310.793617428146</v>
      </c>
      <c r="X33" s="66">
        <f t="shared" si="22"/>
        <v>0.10882148711309583</v>
      </c>
    </row>
    <row r="34" spans="2:24" ht="30" x14ac:dyDescent="0.2">
      <c r="B34" s="48">
        <v>19</v>
      </c>
      <c r="C34" s="234"/>
      <c r="D34" s="234"/>
      <c r="E34" s="50" t="s">
        <v>50</v>
      </c>
      <c r="F34" s="49" t="s">
        <v>39</v>
      </c>
      <c r="G34" s="49" t="s">
        <v>40</v>
      </c>
      <c r="H34" s="51">
        <v>1</v>
      </c>
      <c r="I34" s="67">
        <v>223000</v>
      </c>
      <c r="J34" s="53">
        <v>0.2</v>
      </c>
      <c r="K34" s="54">
        <f t="shared" si="18"/>
        <v>42370</v>
      </c>
      <c r="L34" s="55">
        <f t="shared" si="19"/>
        <v>309970</v>
      </c>
      <c r="M34" s="56">
        <v>233118</v>
      </c>
      <c r="N34" s="57">
        <v>0.08</v>
      </c>
      <c r="O34" s="58">
        <f t="shared" si="23"/>
        <v>44292.42</v>
      </c>
      <c r="P34" s="59">
        <f t="shared" si="24"/>
        <v>296059.86</v>
      </c>
      <c r="Q34" s="60">
        <v>194010</v>
      </c>
      <c r="R34" s="104">
        <v>0.1</v>
      </c>
      <c r="S34" s="62">
        <f t="shared" si="20"/>
        <v>36861.9</v>
      </c>
      <c r="T34" s="63">
        <f t="shared" si="21"/>
        <v>250272.90000000002</v>
      </c>
      <c r="V34" s="64">
        <f t="shared" si="25"/>
        <v>285434.25333333336</v>
      </c>
      <c r="W34" s="65">
        <f t="shared" si="26"/>
        <v>25503.118435183991</v>
      </c>
      <c r="X34" s="66">
        <f t="shared" si="22"/>
        <v>8.9348486165748156E-2</v>
      </c>
    </row>
    <row r="35" spans="2:24" ht="30" x14ac:dyDescent="0.2">
      <c r="B35" s="48">
        <v>20</v>
      </c>
      <c r="C35" s="234"/>
      <c r="D35" s="234"/>
      <c r="E35" s="50" t="s">
        <v>51</v>
      </c>
      <c r="F35" s="49" t="s">
        <v>39</v>
      </c>
      <c r="G35" s="49" t="s">
        <v>40</v>
      </c>
      <c r="H35" s="51">
        <v>1</v>
      </c>
      <c r="I35" s="67">
        <v>478000</v>
      </c>
      <c r="J35" s="53">
        <v>0.2</v>
      </c>
      <c r="K35" s="54">
        <f t="shared" si="18"/>
        <v>90820</v>
      </c>
      <c r="L35" s="55">
        <f t="shared" si="19"/>
        <v>664420</v>
      </c>
      <c r="M35" s="56">
        <v>468828</v>
      </c>
      <c r="N35" s="57">
        <v>0.08</v>
      </c>
      <c r="O35" s="58">
        <f t="shared" si="23"/>
        <v>89077.32</v>
      </c>
      <c r="P35" s="59">
        <f t="shared" si="24"/>
        <v>595411.56000000006</v>
      </c>
      <c r="Q35" s="60">
        <v>415860</v>
      </c>
      <c r="R35" s="104">
        <v>0.1</v>
      </c>
      <c r="S35" s="62">
        <f t="shared" si="20"/>
        <v>79013.399999999994</v>
      </c>
      <c r="T35" s="63">
        <f t="shared" si="21"/>
        <v>536459.4</v>
      </c>
      <c r="V35" s="64">
        <f t="shared" si="25"/>
        <v>598763.65333333332</v>
      </c>
      <c r="W35" s="65">
        <f t="shared" si="26"/>
        <v>52293.442452991701</v>
      </c>
      <c r="X35" s="66">
        <f t="shared" si="22"/>
        <v>8.7335699423090732E-2</v>
      </c>
    </row>
    <row r="36" spans="2:24" ht="17.25" customHeight="1" x14ac:dyDescent="0.2">
      <c r="B36" s="48">
        <v>21</v>
      </c>
      <c r="C36" s="234" t="s">
        <v>52</v>
      </c>
      <c r="D36" s="234"/>
      <c r="E36" s="49" t="s">
        <v>38</v>
      </c>
      <c r="F36" s="49" t="s">
        <v>23</v>
      </c>
      <c r="G36" s="49" t="s">
        <v>53</v>
      </c>
      <c r="H36" s="51">
        <v>1</v>
      </c>
      <c r="I36" s="67">
        <v>234000</v>
      </c>
      <c r="J36" s="53">
        <v>0.2</v>
      </c>
      <c r="K36" s="54">
        <f t="shared" si="18"/>
        <v>44460</v>
      </c>
      <c r="L36" s="55">
        <f t="shared" si="19"/>
        <v>325260</v>
      </c>
      <c r="M36" s="56">
        <v>232524</v>
      </c>
      <c r="N36" s="57">
        <v>0.08</v>
      </c>
      <c r="O36" s="58">
        <f t="shared" si="23"/>
        <v>44179.56</v>
      </c>
      <c r="P36" s="59">
        <f t="shared" si="24"/>
        <v>295305.48</v>
      </c>
      <c r="Q36" s="60">
        <v>203580</v>
      </c>
      <c r="R36" s="104">
        <v>0.1</v>
      </c>
      <c r="S36" s="62">
        <f t="shared" si="20"/>
        <v>38680.199999999997</v>
      </c>
      <c r="T36" s="63">
        <f t="shared" si="21"/>
        <v>262618.2</v>
      </c>
      <c r="V36" s="64">
        <f t="shared" si="25"/>
        <v>294394.56</v>
      </c>
      <c r="W36" s="65">
        <f t="shared" si="26"/>
        <v>25581.518175495366</v>
      </c>
      <c r="X36" s="66">
        <f t="shared" si="22"/>
        <v>8.6895349477569717E-2</v>
      </c>
    </row>
    <row r="37" spans="2:24" ht="20.25" x14ac:dyDescent="0.2">
      <c r="B37" s="48">
        <v>22</v>
      </c>
      <c r="C37" s="234"/>
      <c r="D37" s="234"/>
      <c r="E37" s="49" t="s">
        <v>41</v>
      </c>
      <c r="F37" s="49" t="s">
        <v>23</v>
      </c>
      <c r="G37" s="49" t="s">
        <v>53</v>
      </c>
      <c r="H37" s="51">
        <v>1</v>
      </c>
      <c r="I37" s="67">
        <v>176280</v>
      </c>
      <c r="J37" s="53">
        <v>0.2</v>
      </c>
      <c r="K37" s="54">
        <f t="shared" si="18"/>
        <v>33493.199999999997</v>
      </c>
      <c r="L37" s="55">
        <f t="shared" si="19"/>
        <v>245029.2</v>
      </c>
      <c r="M37" s="56">
        <v>170063.28</v>
      </c>
      <c r="N37" s="57">
        <v>0.08</v>
      </c>
      <c r="O37" s="58">
        <f t="shared" si="23"/>
        <v>32312.0232</v>
      </c>
      <c r="P37" s="59">
        <f t="shared" si="24"/>
        <v>215980.36560000002</v>
      </c>
      <c r="Q37" s="60">
        <v>153363.6</v>
      </c>
      <c r="R37" s="104">
        <v>0.1</v>
      </c>
      <c r="S37" s="62">
        <f t="shared" si="20"/>
        <v>29139.084000000003</v>
      </c>
      <c r="T37" s="63">
        <f t="shared" si="21"/>
        <v>197839.04400000002</v>
      </c>
      <c r="V37" s="64">
        <f t="shared" si="25"/>
        <v>219616.20320000002</v>
      </c>
      <c r="W37" s="65">
        <f t="shared" si="26"/>
        <v>19436.086576542169</v>
      </c>
      <c r="X37" s="66">
        <f t="shared" si="22"/>
        <v>8.8500239478423726E-2</v>
      </c>
    </row>
    <row r="38" spans="2:24" ht="20.25" x14ac:dyDescent="0.2">
      <c r="B38" s="48">
        <v>23</v>
      </c>
      <c r="C38" s="234"/>
      <c r="D38" s="234"/>
      <c r="E38" s="49" t="s">
        <v>42</v>
      </c>
      <c r="F38" s="49" t="s">
        <v>23</v>
      </c>
      <c r="G38" s="49" t="s">
        <v>53</v>
      </c>
      <c r="H38" s="51">
        <v>1</v>
      </c>
      <c r="I38" s="67">
        <v>397800</v>
      </c>
      <c r="J38" s="53">
        <v>0.2</v>
      </c>
      <c r="K38" s="54">
        <f t="shared" si="18"/>
        <v>75582</v>
      </c>
      <c r="L38" s="55">
        <f t="shared" si="19"/>
        <v>552942</v>
      </c>
      <c r="M38" s="56">
        <v>386542.8</v>
      </c>
      <c r="N38" s="57">
        <v>0.08</v>
      </c>
      <c r="O38" s="58">
        <f t="shared" si="23"/>
        <v>73443.131999999998</v>
      </c>
      <c r="P38" s="59">
        <f t="shared" si="24"/>
        <v>490909.35599999997</v>
      </c>
      <c r="Q38" s="60">
        <v>346086</v>
      </c>
      <c r="R38" s="104">
        <v>0.1</v>
      </c>
      <c r="S38" s="62">
        <f t="shared" si="20"/>
        <v>65756.34</v>
      </c>
      <c r="T38" s="63">
        <f t="shared" si="21"/>
        <v>446450.94000000006</v>
      </c>
      <c r="V38" s="64">
        <f>AVERAGE(T38,P38,L38)</f>
        <v>496767.43200000003</v>
      </c>
      <c r="W38" s="65">
        <f t="shared" si="26"/>
        <v>43671.686142528153</v>
      </c>
      <c r="X38" s="66">
        <f t="shared" si="22"/>
        <v>8.791173359876811E-2</v>
      </c>
    </row>
    <row r="39" spans="2:24" ht="20.25" x14ac:dyDescent="0.2">
      <c r="B39" s="48">
        <v>24</v>
      </c>
      <c r="C39" s="234"/>
      <c r="D39" s="234"/>
      <c r="E39" s="49" t="s">
        <v>43</v>
      </c>
      <c r="F39" s="49" t="s">
        <v>23</v>
      </c>
      <c r="G39" s="49" t="s">
        <v>53</v>
      </c>
      <c r="H39" s="51">
        <v>1</v>
      </c>
      <c r="I39" s="67">
        <v>351520</v>
      </c>
      <c r="J39" s="53">
        <v>0.2</v>
      </c>
      <c r="K39" s="54">
        <f t="shared" si="18"/>
        <v>66788.800000000003</v>
      </c>
      <c r="L39" s="55">
        <f t="shared" si="19"/>
        <v>488612.8</v>
      </c>
      <c r="M39" s="56">
        <v>349859.52</v>
      </c>
      <c r="N39" s="57">
        <v>0.08</v>
      </c>
      <c r="O39" s="58">
        <f t="shared" si="23"/>
        <v>66473.308799999999</v>
      </c>
      <c r="P39" s="59">
        <f t="shared" si="24"/>
        <v>444321.59040000004</v>
      </c>
      <c r="Q39" s="60">
        <v>305822.40000000002</v>
      </c>
      <c r="R39" s="104">
        <v>0.1</v>
      </c>
      <c r="S39" s="62">
        <f t="shared" si="20"/>
        <v>58106.256000000008</v>
      </c>
      <c r="T39" s="63">
        <f t="shared" si="21"/>
        <v>394510.89600000007</v>
      </c>
      <c r="V39" s="64">
        <f t="shared" si="25"/>
        <v>442481.76213333337</v>
      </c>
      <c r="W39" s="65">
        <f t="shared" si="26"/>
        <v>38438.962959861616</v>
      </c>
      <c r="X39" s="66">
        <f t="shared" si="22"/>
        <v>8.6871293348987286E-2</v>
      </c>
    </row>
    <row r="40" spans="2:24" ht="15" customHeight="1" x14ac:dyDescent="0.2">
      <c r="B40" s="48">
        <v>25</v>
      </c>
      <c r="C40" s="234"/>
      <c r="D40" s="234"/>
      <c r="E40" s="49" t="s">
        <v>44</v>
      </c>
      <c r="F40" s="49" t="s">
        <v>23</v>
      </c>
      <c r="G40" s="49" t="s">
        <v>53</v>
      </c>
      <c r="H40" s="51">
        <v>1</v>
      </c>
      <c r="I40" s="67">
        <v>273000</v>
      </c>
      <c r="J40" s="53">
        <v>0.2</v>
      </c>
      <c r="K40" s="54">
        <f t="shared" si="18"/>
        <v>51870</v>
      </c>
      <c r="L40" s="55">
        <f t="shared" si="19"/>
        <v>379470</v>
      </c>
      <c r="M40" s="56">
        <v>258498</v>
      </c>
      <c r="N40" s="57">
        <v>0.08</v>
      </c>
      <c r="O40" s="58">
        <f t="shared" si="23"/>
        <v>49114.62</v>
      </c>
      <c r="P40" s="59">
        <f t="shared" si="24"/>
        <v>328292.46000000002</v>
      </c>
      <c r="Q40" s="60">
        <v>237510</v>
      </c>
      <c r="R40" s="104">
        <v>0.1</v>
      </c>
      <c r="S40" s="62">
        <f t="shared" si="20"/>
        <v>45126.9</v>
      </c>
      <c r="T40" s="63">
        <f t="shared" si="21"/>
        <v>306387.90000000002</v>
      </c>
      <c r="V40" s="64">
        <f t="shared" si="25"/>
        <v>338050.12000000005</v>
      </c>
      <c r="W40" s="65">
        <f t="shared" si="26"/>
        <v>30623.055384347255</v>
      </c>
      <c r="X40" s="66">
        <f t="shared" si="22"/>
        <v>9.0587322922255589E-2</v>
      </c>
    </row>
    <row r="41" spans="2:24" ht="20.25" x14ac:dyDescent="0.2">
      <c r="B41" s="48">
        <v>26</v>
      </c>
      <c r="C41" s="234"/>
      <c r="D41" s="234"/>
      <c r="E41" s="49" t="s">
        <v>45</v>
      </c>
      <c r="F41" s="49" t="s">
        <v>23</v>
      </c>
      <c r="G41" s="49" t="s">
        <v>53</v>
      </c>
      <c r="H41" s="51">
        <v>1</v>
      </c>
      <c r="I41" s="67">
        <v>171600</v>
      </c>
      <c r="J41" s="53">
        <v>0.2</v>
      </c>
      <c r="K41" s="54">
        <f t="shared" si="18"/>
        <v>32604</v>
      </c>
      <c r="L41" s="55">
        <f t="shared" si="19"/>
        <v>238524</v>
      </c>
      <c r="M41" s="56">
        <v>197661.6</v>
      </c>
      <c r="N41" s="57">
        <v>0.08</v>
      </c>
      <c r="O41" s="58">
        <f t="shared" si="23"/>
        <v>37555.704000000005</v>
      </c>
      <c r="P41" s="59">
        <f t="shared" si="24"/>
        <v>251030.23200000002</v>
      </c>
      <c r="Q41" s="60">
        <v>149292</v>
      </c>
      <c r="R41" s="104">
        <v>0.1</v>
      </c>
      <c r="S41" s="62">
        <f t="shared" si="20"/>
        <v>28365.48</v>
      </c>
      <c r="T41" s="63">
        <f t="shared" si="21"/>
        <v>192586.68000000002</v>
      </c>
      <c r="V41" s="64">
        <f t="shared" si="25"/>
        <v>227380.304</v>
      </c>
      <c r="W41" s="65">
        <f t="shared" si="26"/>
        <v>25126.992962409851</v>
      </c>
      <c r="X41" s="66">
        <f t="shared" si="22"/>
        <v>0.11050646217101483</v>
      </c>
    </row>
    <row r="42" spans="2:24" ht="20.25" x14ac:dyDescent="0.2">
      <c r="B42" s="48">
        <v>27</v>
      </c>
      <c r="C42" s="234"/>
      <c r="D42" s="234"/>
      <c r="E42" s="49" t="s">
        <v>46</v>
      </c>
      <c r="F42" s="49" t="s">
        <v>23</v>
      </c>
      <c r="G42" s="49" t="s">
        <v>53</v>
      </c>
      <c r="H42" s="51">
        <v>1</v>
      </c>
      <c r="I42" s="67">
        <v>144560</v>
      </c>
      <c r="J42" s="53">
        <v>0.2</v>
      </c>
      <c r="K42" s="54">
        <f t="shared" si="18"/>
        <v>27466.400000000001</v>
      </c>
      <c r="L42" s="55">
        <f t="shared" si="19"/>
        <v>200938.4</v>
      </c>
      <c r="M42" s="56">
        <v>159118.56</v>
      </c>
      <c r="N42" s="57">
        <v>0.08</v>
      </c>
      <c r="O42" s="58">
        <f t="shared" si="23"/>
        <v>30232.526399999999</v>
      </c>
      <c r="P42" s="59">
        <f t="shared" si="24"/>
        <v>202080.57120000001</v>
      </c>
      <c r="Q42" s="60">
        <v>125767.2</v>
      </c>
      <c r="R42" s="104">
        <v>0.1</v>
      </c>
      <c r="S42" s="62">
        <f t="shared" si="20"/>
        <v>23895.768</v>
      </c>
      <c r="T42" s="63">
        <f t="shared" si="21"/>
        <v>162239.68800000002</v>
      </c>
      <c r="V42" s="64">
        <f t="shared" si="25"/>
        <v>188419.55306666667</v>
      </c>
      <c r="W42" s="65">
        <f t="shared" si="26"/>
        <v>18517.831765520536</v>
      </c>
      <c r="X42" s="66">
        <f t="shared" si="22"/>
        <v>9.8279777571537649E-2</v>
      </c>
    </row>
    <row r="43" spans="2:24" ht="20.25" x14ac:dyDescent="0.2">
      <c r="B43" s="48">
        <v>28</v>
      </c>
      <c r="C43" s="234"/>
      <c r="D43" s="234"/>
      <c r="E43" s="49" t="s">
        <v>47</v>
      </c>
      <c r="F43" s="49" t="s">
        <v>23</v>
      </c>
      <c r="G43" s="49" t="s">
        <v>53</v>
      </c>
      <c r="H43" s="51">
        <v>1</v>
      </c>
      <c r="I43" s="67">
        <v>126360</v>
      </c>
      <c r="J43" s="53">
        <v>0.2</v>
      </c>
      <c r="K43" s="54">
        <f t="shared" si="18"/>
        <v>24008.400000000001</v>
      </c>
      <c r="L43" s="55">
        <f t="shared" si="19"/>
        <v>175640.4</v>
      </c>
      <c r="M43" s="56">
        <v>140445.35999999999</v>
      </c>
      <c r="N43" s="57">
        <v>0.08</v>
      </c>
      <c r="O43" s="58">
        <f t="shared" si="23"/>
        <v>26684.618399999999</v>
      </c>
      <c r="P43" s="59">
        <f t="shared" si="24"/>
        <v>178365.6072</v>
      </c>
      <c r="Q43" s="60">
        <v>109933.2</v>
      </c>
      <c r="R43" s="104">
        <v>0.1</v>
      </c>
      <c r="S43" s="62">
        <f t="shared" si="20"/>
        <v>20887.308000000001</v>
      </c>
      <c r="T43" s="63">
        <f t="shared" si="21"/>
        <v>141813.82800000001</v>
      </c>
      <c r="V43" s="64">
        <f t="shared" si="25"/>
        <v>165273.27839999998</v>
      </c>
      <c r="W43" s="65">
        <f t="shared" si="26"/>
        <v>16625.603715820984</v>
      </c>
      <c r="X43" s="66">
        <f t="shared" si="22"/>
        <v>0.10059462652869471</v>
      </c>
    </row>
    <row r="44" spans="2:24" ht="20.25" x14ac:dyDescent="0.2">
      <c r="B44" s="48">
        <v>29</v>
      </c>
      <c r="C44" s="234"/>
      <c r="D44" s="234"/>
      <c r="E44" s="49" t="s">
        <v>48</v>
      </c>
      <c r="F44" s="49" t="s">
        <v>23</v>
      </c>
      <c r="G44" s="49" t="s">
        <v>53</v>
      </c>
      <c r="H44" s="51">
        <v>1</v>
      </c>
      <c r="I44" s="67">
        <v>93938</v>
      </c>
      <c r="J44" s="53">
        <v>0.2</v>
      </c>
      <c r="K44" s="54">
        <f t="shared" si="18"/>
        <v>17848.22</v>
      </c>
      <c r="L44" s="55">
        <f t="shared" si="19"/>
        <v>130573.81999999999</v>
      </c>
      <c r="M44" s="56">
        <v>107180.38800000001</v>
      </c>
      <c r="N44" s="57">
        <v>0.08</v>
      </c>
      <c r="O44" s="58">
        <f t="shared" si="23"/>
        <v>20364.273720000001</v>
      </c>
      <c r="P44" s="59">
        <f t="shared" si="24"/>
        <v>136119.09276000003</v>
      </c>
      <c r="Q44" s="60">
        <v>81726.060000000012</v>
      </c>
      <c r="R44" s="104">
        <v>0.1</v>
      </c>
      <c r="S44" s="62">
        <f t="shared" si="20"/>
        <v>15527.951400000002</v>
      </c>
      <c r="T44" s="63">
        <f t="shared" si="21"/>
        <v>105426.61740000003</v>
      </c>
      <c r="V44" s="64">
        <f t="shared" si="25"/>
        <v>124039.84338666669</v>
      </c>
      <c r="W44" s="65">
        <f t="shared" si="26"/>
        <v>13354.815578877402</v>
      </c>
      <c r="X44" s="66">
        <f t="shared" si="22"/>
        <v>0.10766553080244327</v>
      </c>
    </row>
    <row r="45" spans="2:24" ht="20.25" x14ac:dyDescent="0.2">
      <c r="B45" s="48">
        <v>30</v>
      </c>
      <c r="C45" s="234"/>
      <c r="D45" s="234"/>
      <c r="E45" s="49" t="s">
        <v>49</v>
      </c>
      <c r="F45" s="49" t="s">
        <v>23</v>
      </c>
      <c r="G45" s="49" t="s">
        <v>53</v>
      </c>
      <c r="H45" s="51">
        <v>1</v>
      </c>
      <c r="I45" s="67">
        <v>51714</v>
      </c>
      <c r="J45" s="53">
        <v>0.2</v>
      </c>
      <c r="K45" s="54">
        <f t="shared" si="18"/>
        <v>9825.66</v>
      </c>
      <c r="L45" s="55">
        <f t="shared" si="19"/>
        <v>71882.459999999992</v>
      </c>
      <c r="M45" s="56">
        <v>55218.564000000006</v>
      </c>
      <c r="N45" s="57">
        <v>0.08</v>
      </c>
      <c r="O45" s="58">
        <f t="shared" si="23"/>
        <v>10491.527160000001</v>
      </c>
      <c r="P45" s="59">
        <f t="shared" si="24"/>
        <v>70127.576280000008</v>
      </c>
      <c r="Q45" s="60">
        <v>44991.18</v>
      </c>
      <c r="R45" s="104">
        <v>0.1</v>
      </c>
      <c r="S45" s="62">
        <f t="shared" si="20"/>
        <v>8548.3242000000009</v>
      </c>
      <c r="T45" s="63">
        <f t="shared" si="21"/>
        <v>58038.622200000005</v>
      </c>
      <c r="V45" s="64">
        <f t="shared" si="25"/>
        <v>66682.886160000009</v>
      </c>
      <c r="W45" s="65">
        <f t="shared" si="26"/>
        <v>6154.2602466527942</v>
      </c>
      <c r="X45" s="66">
        <f t="shared" si="22"/>
        <v>9.2291449891448329E-2</v>
      </c>
    </row>
    <row r="46" spans="2:24" ht="20.25" x14ac:dyDescent="0.2">
      <c r="B46" s="48">
        <v>31</v>
      </c>
      <c r="C46" s="234"/>
      <c r="D46" s="234"/>
      <c r="E46" s="50" t="s">
        <v>50</v>
      </c>
      <c r="F46" s="49" t="s">
        <v>23</v>
      </c>
      <c r="G46" s="49" t="s">
        <v>53</v>
      </c>
      <c r="H46" s="51">
        <v>1</v>
      </c>
      <c r="I46" s="67">
        <v>115960</v>
      </c>
      <c r="J46" s="53">
        <v>0.2</v>
      </c>
      <c r="K46" s="54">
        <f t="shared" si="18"/>
        <v>22032.400000000001</v>
      </c>
      <c r="L46" s="55">
        <f t="shared" si="19"/>
        <v>161184.4</v>
      </c>
      <c r="M46" s="56">
        <v>129774.96</v>
      </c>
      <c r="N46" s="57">
        <v>0.08</v>
      </c>
      <c r="O46" s="58">
        <f t="shared" si="23"/>
        <v>24657.242400000003</v>
      </c>
      <c r="P46" s="59">
        <f t="shared" si="24"/>
        <v>164814.19920000003</v>
      </c>
      <c r="Q46" s="60">
        <v>100885.2</v>
      </c>
      <c r="R46" s="104">
        <v>0.1</v>
      </c>
      <c r="S46" s="62">
        <f t="shared" si="20"/>
        <v>19168.187999999998</v>
      </c>
      <c r="T46" s="63">
        <f t="shared" si="21"/>
        <v>130141.908</v>
      </c>
      <c r="V46" s="64">
        <f t="shared" si="25"/>
        <v>152046.83573333334</v>
      </c>
      <c r="W46" s="65">
        <f t="shared" si="26"/>
        <v>15559.846931766448</v>
      </c>
      <c r="X46" s="66">
        <f t="shared" si="22"/>
        <v>0.10233588128763176</v>
      </c>
    </row>
    <row r="47" spans="2:24" ht="20.25" x14ac:dyDescent="0.2">
      <c r="B47" s="48">
        <v>32</v>
      </c>
      <c r="C47" s="234"/>
      <c r="D47" s="234"/>
      <c r="E47" s="50" t="s">
        <v>51</v>
      </c>
      <c r="F47" s="49" t="s">
        <v>23</v>
      </c>
      <c r="G47" s="49" t="s">
        <v>53</v>
      </c>
      <c r="H47" s="51">
        <v>1</v>
      </c>
      <c r="I47" s="67">
        <v>248560</v>
      </c>
      <c r="J47" s="53">
        <v>0.2</v>
      </c>
      <c r="K47" s="54">
        <f t="shared" si="18"/>
        <v>47226.400000000001</v>
      </c>
      <c r="L47" s="55">
        <f t="shared" si="19"/>
        <v>345498.4</v>
      </c>
      <c r="M47" s="56">
        <v>233422.56</v>
      </c>
      <c r="N47" s="57">
        <v>0.08</v>
      </c>
      <c r="O47" s="58">
        <f t="shared" si="23"/>
        <v>44350.286399999997</v>
      </c>
      <c r="P47" s="59">
        <f t="shared" si="24"/>
        <v>296446.65120000002</v>
      </c>
      <c r="Q47" s="60">
        <v>216247.2</v>
      </c>
      <c r="R47" s="104">
        <v>0.1</v>
      </c>
      <c r="S47" s="62">
        <f t="shared" si="20"/>
        <v>41086.968000000001</v>
      </c>
      <c r="T47" s="63">
        <f t="shared" si="21"/>
        <v>278958.88800000004</v>
      </c>
      <c r="V47" s="64">
        <f t="shared" si="25"/>
        <v>306967.97973333334</v>
      </c>
      <c r="W47" s="65">
        <f t="shared" si="26"/>
        <v>28164.995175800359</v>
      </c>
      <c r="X47" s="66">
        <f t="shared" si="22"/>
        <v>9.1752225102656043E-2</v>
      </c>
    </row>
    <row r="48" spans="2:24" ht="17.25" customHeight="1" x14ac:dyDescent="0.2">
      <c r="B48" s="48">
        <v>33</v>
      </c>
      <c r="C48" s="234" t="s">
        <v>54</v>
      </c>
      <c r="D48" s="234"/>
      <c r="E48" s="49" t="s">
        <v>38</v>
      </c>
      <c r="F48" s="49" t="s">
        <v>23</v>
      </c>
      <c r="G48" s="49" t="s">
        <v>53</v>
      </c>
      <c r="H48" s="51">
        <v>1</v>
      </c>
      <c r="I48" s="67">
        <v>180000</v>
      </c>
      <c r="J48" s="53">
        <v>0.2</v>
      </c>
      <c r="K48" s="54">
        <f t="shared" si="18"/>
        <v>34200</v>
      </c>
      <c r="L48" s="55">
        <f t="shared" si="19"/>
        <v>250200</v>
      </c>
      <c r="M48" s="56">
        <v>163080</v>
      </c>
      <c r="N48" s="57">
        <v>0.08</v>
      </c>
      <c r="O48" s="58">
        <f t="shared" si="23"/>
        <v>30985.200000000001</v>
      </c>
      <c r="P48" s="59">
        <f t="shared" si="24"/>
        <v>207111.60000000003</v>
      </c>
      <c r="Q48" s="60">
        <v>156600</v>
      </c>
      <c r="R48" s="104">
        <v>0.1</v>
      </c>
      <c r="S48" s="62">
        <f t="shared" si="20"/>
        <v>29754</v>
      </c>
      <c r="T48" s="63">
        <f t="shared" si="21"/>
        <v>202014</v>
      </c>
      <c r="V48" s="64">
        <f t="shared" si="25"/>
        <v>219775.20000000004</v>
      </c>
      <c r="W48" s="65">
        <f t="shared" si="26"/>
        <v>21614.003527343095</v>
      </c>
      <c r="X48" s="66">
        <f t="shared" si="22"/>
        <v>9.8345962271189344E-2</v>
      </c>
    </row>
    <row r="49" spans="2:24" ht="20.25" x14ac:dyDescent="0.2">
      <c r="B49" s="48">
        <v>34</v>
      </c>
      <c r="C49" s="234"/>
      <c r="D49" s="234"/>
      <c r="E49" s="49" t="s">
        <v>41</v>
      </c>
      <c r="F49" s="49" t="s">
        <v>23</v>
      </c>
      <c r="G49" s="49" t="s">
        <v>53</v>
      </c>
      <c r="H49" s="51">
        <v>1</v>
      </c>
      <c r="I49" s="67">
        <v>135600</v>
      </c>
      <c r="J49" s="53">
        <v>0.2</v>
      </c>
      <c r="K49" s="54">
        <f t="shared" si="18"/>
        <v>25764</v>
      </c>
      <c r="L49" s="55">
        <f t="shared" si="19"/>
        <v>188484</v>
      </c>
      <c r="M49" s="56">
        <v>149925.6</v>
      </c>
      <c r="N49" s="57">
        <v>0.08</v>
      </c>
      <c r="O49" s="58">
        <f t="shared" si="23"/>
        <v>28485.864000000001</v>
      </c>
      <c r="P49" s="59">
        <f t="shared" si="24"/>
        <v>190405.51200000002</v>
      </c>
      <c r="Q49" s="60">
        <v>117972</v>
      </c>
      <c r="R49" s="104">
        <v>0.1</v>
      </c>
      <c r="S49" s="62">
        <f t="shared" si="20"/>
        <v>22414.68</v>
      </c>
      <c r="T49" s="63">
        <f t="shared" si="21"/>
        <v>152183.88</v>
      </c>
      <c r="V49" s="64">
        <f t="shared" si="25"/>
        <v>177024.46400000001</v>
      </c>
      <c r="W49" s="65">
        <f t="shared" si="26"/>
        <v>17582.45360555665</v>
      </c>
      <c r="X49" s="66">
        <f t="shared" si="22"/>
        <v>9.93221682939633E-2</v>
      </c>
    </row>
    <row r="50" spans="2:24" ht="20.25" x14ac:dyDescent="0.2">
      <c r="B50" s="48">
        <v>35</v>
      </c>
      <c r="C50" s="234"/>
      <c r="D50" s="234"/>
      <c r="E50" s="49" t="s">
        <v>42</v>
      </c>
      <c r="F50" s="49" t="s">
        <v>23</v>
      </c>
      <c r="G50" s="49" t="s">
        <v>53</v>
      </c>
      <c r="H50" s="51">
        <v>1</v>
      </c>
      <c r="I50" s="67">
        <v>306000</v>
      </c>
      <c r="J50" s="53">
        <v>0.2</v>
      </c>
      <c r="K50" s="54">
        <f t="shared" si="18"/>
        <v>58140</v>
      </c>
      <c r="L50" s="55">
        <f t="shared" si="19"/>
        <v>425340</v>
      </c>
      <c r="M50" s="56">
        <v>303156</v>
      </c>
      <c r="N50" s="57">
        <v>0.08</v>
      </c>
      <c r="O50" s="58">
        <f t="shared" si="23"/>
        <v>57599.64</v>
      </c>
      <c r="P50" s="59">
        <f t="shared" si="24"/>
        <v>385008.12000000005</v>
      </c>
      <c r="Q50" s="60">
        <v>266220</v>
      </c>
      <c r="R50" s="104">
        <v>0.1</v>
      </c>
      <c r="S50" s="62">
        <f t="shared" si="20"/>
        <v>50581.8</v>
      </c>
      <c r="T50" s="63">
        <f t="shared" si="21"/>
        <v>343423.8</v>
      </c>
      <c r="V50" s="64">
        <f t="shared" si="25"/>
        <v>384590.63999999996</v>
      </c>
      <c r="W50" s="65">
        <f t="shared" si="26"/>
        <v>33443.451504221273</v>
      </c>
      <c r="X50" s="66">
        <f t="shared" si="22"/>
        <v>8.6958568477436882E-2</v>
      </c>
    </row>
    <row r="51" spans="2:24" ht="20.25" x14ac:dyDescent="0.2">
      <c r="B51" s="48">
        <v>36</v>
      </c>
      <c r="C51" s="234"/>
      <c r="D51" s="234"/>
      <c r="E51" s="49" t="s">
        <v>43</v>
      </c>
      <c r="F51" s="49" t="s">
        <v>23</v>
      </c>
      <c r="G51" s="49" t="s">
        <v>53</v>
      </c>
      <c r="H51" s="51">
        <v>1</v>
      </c>
      <c r="I51" s="67">
        <v>270400</v>
      </c>
      <c r="J51" s="53">
        <v>0.2</v>
      </c>
      <c r="K51" s="54">
        <f t="shared" si="18"/>
        <v>51376</v>
      </c>
      <c r="L51" s="55">
        <f t="shared" si="19"/>
        <v>375856</v>
      </c>
      <c r="M51" s="56">
        <v>269870.40000000002</v>
      </c>
      <c r="N51" s="57">
        <v>0.08</v>
      </c>
      <c r="O51" s="58">
        <f t="shared" si="23"/>
        <v>51275.376000000004</v>
      </c>
      <c r="P51" s="59">
        <f t="shared" si="24"/>
        <v>342735.40800000005</v>
      </c>
      <c r="Q51" s="60">
        <v>235248</v>
      </c>
      <c r="R51" s="104">
        <v>0.1</v>
      </c>
      <c r="S51" s="62">
        <f t="shared" si="20"/>
        <v>44697.120000000003</v>
      </c>
      <c r="T51" s="63">
        <f t="shared" si="21"/>
        <v>303469.92000000004</v>
      </c>
      <c r="V51" s="64">
        <f t="shared" si="25"/>
        <v>340687.10933333338</v>
      </c>
      <c r="W51" s="65">
        <f t="shared" si="26"/>
        <v>29586.965486088629</v>
      </c>
      <c r="X51" s="66">
        <f t="shared" si="22"/>
        <v>8.6844980850567785E-2</v>
      </c>
    </row>
    <row r="52" spans="2:24" ht="20.25" x14ac:dyDescent="0.2">
      <c r="B52" s="48">
        <v>37</v>
      </c>
      <c r="C52" s="234"/>
      <c r="D52" s="234"/>
      <c r="E52" s="49" t="s">
        <v>44</v>
      </c>
      <c r="F52" s="49" t="s">
        <v>23</v>
      </c>
      <c r="G52" s="49" t="s">
        <v>53</v>
      </c>
      <c r="H52" s="51">
        <v>1</v>
      </c>
      <c r="I52" s="67">
        <v>210000</v>
      </c>
      <c r="J52" s="53">
        <v>0.2</v>
      </c>
      <c r="K52" s="54">
        <f t="shared" si="18"/>
        <v>39900</v>
      </c>
      <c r="L52" s="55">
        <f t="shared" si="19"/>
        <v>291900</v>
      </c>
      <c r="M52" s="56">
        <v>221940</v>
      </c>
      <c r="N52" s="57">
        <v>0.08</v>
      </c>
      <c r="O52" s="58">
        <f t="shared" si="23"/>
        <v>42168.6</v>
      </c>
      <c r="P52" s="59">
        <f t="shared" si="24"/>
        <v>281863.8</v>
      </c>
      <c r="Q52" s="60">
        <v>182700</v>
      </c>
      <c r="R52" s="104">
        <v>0.1</v>
      </c>
      <c r="S52" s="62">
        <f t="shared" si="20"/>
        <v>34713</v>
      </c>
      <c r="T52" s="63">
        <f t="shared" si="21"/>
        <v>235683.00000000003</v>
      </c>
      <c r="V52" s="64">
        <f t="shared" si="25"/>
        <v>269815.60000000003</v>
      </c>
      <c r="W52" s="65">
        <f t="shared" si="26"/>
        <v>24480.701442564903</v>
      </c>
      <c r="X52" s="66">
        <f t="shared" si="22"/>
        <v>9.0731230672225396E-2</v>
      </c>
    </row>
    <row r="53" spans="2:24" ht="20.25" x14ac:dyDescent="0.2">
      <c r="B53" s="48">
        <v>38</v>
      </c>
      <c r="C53" s="234"/>
      <c r="D53" s="234"/>
      <c r="E53" s="49" t="s">
        <v>45</v>
      </c>
      <c r="F53" s="49" t="s">
        <v>23</v>
      </c>
      <c r="G53" s="49" t="s">
        <v>53</v>
      </c>
      <c r="H53" s="51">
        <v>1</v>
      </c>
      <c r="I53" s="67">
        <v>132000</v>
      </c>
      <c r="J53" s="53">
        <v>0.2</v>
      </c>
      <c r="K53" s="54">
        <f t="shared" si="18"/>
        <v>25080</v>
      </c>
      <c r="L53" s="55">
        <f t="shared" si="19"/>
        <v>183480</v>
      </c>
      <c r="M53" s="56">
        <v>146232</v>
      </c>
      <c r="N53" s="57">
        <v>0.08</v>
      </c>
      <c r="O53" s="58">
        <f t="shared" si="23"/>
        <v>27784.080000000002</v>
      </c>
      <c r="P53" s="59">
        <f t="shared" si="24"/>
        <v>185714.64</v>
      </c>
      <c r="Q53" s="60">
        <v>114840</v>
      </c>
      <c r="R53" s="104">
        <v>0.1</v>
      </c>
      <c r="S53" s="62">
        <f t="shared" si="20"/>
        <v>21819.599999999999</v>
      </c>
      <c r="T53" s="63">
        <f t="shared" si="21"/>
        <v>148143.6</v>
      </c>
      <c r="V53" s="64">
        <f t="shared" si="25"/>
        <v>172446.07999999999</v>
      </c>
      <c r="W53" s="65">
        <f t="shared" si="26"/>
        <v>17208.647140225756</v>
      </c>
      <c r="X53" s="66">
        <f t="shared" si="22"/>
        <v>9.9791466064208342E-2</v>
      </c>
    </row>
    <row r="54" spans="2:24" ht="20.25" x14ac:dyDescent="0.2">
      <c r="B54" s="48">
        <v>39</v>
      </c>
      <c r="C54" s="234"/>
      <c r="D54" s="234"/>
      <c r="E54" s="49" t="s">
        <v>46</v>
      </c>
      <c r="F54" s="49" t="s">
        <v>23</v>
      </c>
      <c r="G54" s="49" t="s">
        <v>53</v>
      </c>
      <c r="H54" s="51">
        <v>1</v>
      </c>
      <c r="I54" s="67">
        <v>111200</v>
      </c>
      <c r="J54" s="53">
        <v>0.2</v>
      </c>
      <c r="K54" s="54">
        <f t="shared" si="18"/>
        <v>21128</v>
      </c>
      <c r="L54" s="55">
        <f t="shared" si="19"/>
        <v>154568</v>
      </c>
      <c r="M54" s="56">
        <v>118411.2</v>
      </c>
      <c r="N54" s="57">
        <v>0.08</v>
      </c>
      <c r="O54" s="58">
        <f t="shared" si="23"/>
        <v>22498.128000000001</v>
      </c>
      <c r="P54" s="59">
        <f t="shared" si="24"/>
        <v>150382.22400000002</v>
      </c>
      <c r="Q54" s="60">
        <v>96744</v>
      </c>
      <c r="R54" s="104">
        <v>0.1</v>
      </c>
      <c r="S54" s="62">
        <f t="shared" si="20"/>
        <v>18381.36</v>
      </c>
      <c r="T54" s="63">
        <f t="shared" si="21"/>
        <v>124799.76000000001</v>
      </c>
      <c r="V54" s="64">
        <f t="shared" si="25"/>
        <v>143249.99466666669</v>
      </c>
      <c r="W54" s="65">
        <f t="shared" si="26"/>
        <v>13157.723957732846</v>
      </c>
      <c r="X54" s="66">
        <f t="shared" si="22"/>
        <v>9.185147956444957E-2</v>
      </c>
    </row>
    <row r="55" spans="2:24" ht="20.25" x14ac:dyDescent="0.2">
      <c r="B55" s="48">
        <v>40</v>
      </c>
      <c r="C55" s="234"/>
      <c r="D55" s="234"/>
      <c r="E55" s="49" t="s">
        <v>47</v>
      </c>
      <c r="F55" s="49" t="s">
        <v>23</v>
      </c>
      <c r="G55" s="49" t="s">
        <v>53</v>
      </c>
      <c r="H55" s="51">
        <v>1</v>
      </c>
      <c r="I55" s="67">
        <v>97200</v>
      </c>
      <c r="J55" s="53">
        <v>0.2</v>
      </c>
      <c r="K55" s="54">
        <f t="shared" si="18"/>
        <v>18468</v>
      </c>
      <c r="L55" s="55">
        <f t="shared" si="19"/>
        <v>135108</v>
      </c>
      <c r="M55" s="56">
        <v>102967.2</v>
      </c>
      <c r="N55" s="57">
        <v>0.08</v>
      </c>
      <c r="O55" s="58">
        <f t="shared" si="23"/>
        <v>19563.768</v>
      </c>
      <c r="P55" s="59">
        <f t="shared" si="24"/>
        <v>130768.344</v>
      </c>
      <c r="Q55" s="60">
        <v>84564</v>
      </c>
      <c r="R55" s="104">
        <v>0.1</v>
      </c>
      <c r="S55" s="62">
        <f t="shared" si="20"/>
        <v>16067.16</v>
      </c>
      <c r="T55" s="63">
        <f t="shared" si="21"/>
        <v>109087.56000000001</v>
      </c>
      <c r="V55" s="64">
        <f t="shared" si="25"/>
        <v>124987.96799999999</v>
      </c>
      <c r="W55" s="65">
        <f t="shared" si="26"/>
        <v>11382.014598316409</v>
      </c>
      <c r="X55" s="66">
        <f t="shared" si="22"/>
        <v>9.1064882327844626E-2</v>
      </c>
    </row>
    <row r="56" spans="2:24" ht="20.25" x14ac:dyDescent="0.2">
      <c r="B56" s="48">
        <v>41</v>
      </c>
      <c r="C56" s="234"/>
      <c r="D56" s="234"/>
      <c r="E56" s="49" t="s">
        <v>48</v>
      </c>
      <c r="F56" s="49" t="s">
        <v>23</v>
      </c>
      <c r="G56" s="49" t="s">
        <v>53</v>
      </c>
      <c r="H56" s="51">
        <v>1</v>
      </c>
      <c r="I56" s="67">
        <v>72260</v>
      </c>
      <c r="J56" s="53">
        <v>0.2</v>
      </c>
      <c r="K56" s="54">
        <f t="shared" si="18"/>
        <v>13729.4</v>
      </c>
      <c r="L56" s="55">
        <f t="shared" si="19"/>
        <v>100441.4</v>
      </c>
      <c r="M56" s="56">
        <v>77378.759999999995</v>
      </c>
      <c r="N56" s="57">
        <v>0.08</v>
      </c>
      <c r="O56" s="58">
        <f t="shared" si="23"/>
        <v>14701.964399999999</v>
      </c>
      <c r="P56" s="59">
        <f t="shared" si="24"/>
        <v>98271.025200000004</v>
      </c>
      <c r="Q56" s="60">
        <v>62866.2</v>
      </c>
      <c r="R56" s="104">
        <v>0.1</v>
      </c>
      <c r="S56" s="62">
        <f t="shared" si="20"/>
        <v>11944.578</v>
      </c>
      <c r="T56" s="63">
        <f t="shared" si="21"/>
        <v>81097.398000000001</v>
      </c>
      <c r="V56" s="64">
        <f t="shared" si="25"/>
        <v>93269.941066666666</v>
      </c>
      <c r="W56" s="65">
        <f t="shared" si="26"/>
        <v>8652.7735524708987</v>
      </c>
      <c r="X56" s="66">
        <f t="shared" si="22"/>
        <v>9.2771298593253587E-2</v>
      </c>
    </row>
    <row r="57" spans="2:24" ht="20.25" x14ac:dyDescent="0.2">
      <c r="B57" s="48">
        <v>42</v>
      </c>
      <c r="C57" s="234"/>
      <c r="D57" s="234"/>
      <c r="E57" s="49" t="s">
        <v>49</v>
      </c>
      <c r="F57" s="49" t="s">
        <v>23</v>
      </c>
      <c r="G57" s="49" t="s">
        <v>53</v>
      </c>
      <c r="H57" s="51">
        <v>1</v>
      </c>
      <c r="I57" s="67">
        <v>39780</v>
      </c>
      <c r="J57" s="53">
        <v>0.2</v>
      </c>
      <c r="K57" s="54">
        <f t="shared" si="18"/>
        <v>7558.2</v>
      </c>
      <c r="L57" s="55">
        <f t="shared" si="19"/>
        <v>55294.2</v>
      </c>
      <c r="M57" s="56">
        <v>46214.28</v>
      </c>
      <c r="N57" s="57">
        <v>0.08</v>
      </c>
      <c r="O57" s="58">
        <f t="shared" si="23"/>
        <v>8780.7132000000001</v>
      </c>
      <c r="P57" s="59">
        <f t="shared" si="24"/>
        <v>58692.135600000001</v>
      </c>
      <c r="Q57" s="60">
        <v>34608.6</v>
      </c>
      <c r="R57" s="104">
        <v>0.1</v>
      </c>
      <c r="S57" s="62">
        <f t="shared" si="20"/>
        <v>6575.634</v>
      </c>
      <c r="T57" s="63">
        <f t="shared" si="21"/>
        <v>44645.093999999997</v>
      </c>
      <c r="V57" s="64">
        <f t="shared" si="25"/>
        <v>52877.143199999991</v>
      </c>
      <c r="W57" s="65">
        <f t="shared" si="26"/>
        <v>5983.9489251860559</v>
      </c>
      <c r="X57" s="66">
        <f t="shared" si="22"/>
        <v>0.11316702384152359</v>
      </c>
    </row>
    <row r="58" spans="2:24" ht="20.25" x14ac:dyDescent="0.2">
      <c r="B58" s="48">
        <v>43</v>
      </c>
      <c r="C58" s="234"/>
      <c r="D58" s="234"/>
      <c r="E58" s="50" t="s">
        <v>50</v>
      </c>
      <c r="F58" s="49" t="s">
        <v>23</v>
      </c>
      <c r="G58" s="49" t="s">
        <v>53</v>
      </c>
      <c r="H58" s="51">
        <v>1</v>
      </c>
      <c r="I58" s="67">
        <v>89200</v>
      </c>
      <c r="J58" s="53">
        <v>0.2</v>
      </c>
      <c r="K58" s="54">
        <f t="shared" si="18"/>
        <v>16948</v>
      </c>
      <c r="L58" s="55">
        <f t="shared" si="19"/>
        <v>123988</v>
      </c>
      <c r="M58" s="56">
        <v>93679.2</v>
      </c>
      <c r="N58" s="57">
        <v>0.08</v>
      </c>
      <c r="O58" s="58">
        <f t="shared" si="23"/>
        <v>17799.047999999999</v>
      </c>
      <c r="P58" s="59">
        <f t="shared" si="24"/>
        <v>118972.584</v>
      </c>
      <c r="Q58" s="60">
        <v>77604</v>
      </c>
      <c r="R58" s="104">
        <v>0.1</v>
      </c>
      <c r="S58" s="62">
        <f t="shared" si="20"/>
        <v>14744.76</v>
      </c>
      <c r="T58" s="63">
        <f t="shared" si="21"/>
        <v>100109.16</v>
      </c>
      <c r="V58" s="64">
        <f t="shared" si="25"/>
        <v>114356.58133333334</v>
      </c>
      <c r="W58" s="65">
        <f t="shared" si="26"/>
        <v>10280.4137530356</v>
      </c>
      <c r="X58" s="66">
        <f t="shared" si="22"/>
        <v>8.9897875864876034E-2</v>
      </c>
    </row>
    <row r="59" spans="2:24" ht="20.25" x14ac:dyDescent="0.2">
      <c r="B59" s="48">
        <v>44</v>
      </c>
      <c r="C59" s="234"/>
      <c r="D59" s="234"/>
      <c r="E59" s="50" t="s">
        <v>51</v>
      </c>
      <c r="F59" s="49" t="s">
        <v>23</v>
      </c>
      <c r="G59" s="49" t="s">
        <v>53</v>
      </c>
      <c r="H59" s="51">
        <v>1</v>
      </c>
      <c r="I59" s="67">
        <v>191200</v>
      </c>
      <c r="J59" s="53">
        <v>0.2</v>
      </c>
      <c r="K59" s="54">
        <f t="shared" si="18"/>
        <v>36328</v>
      </c>
      <c r="L59" s="55">
        <f t="shared" si="19"/>
        <v>265768</v>
      </c>
      <c r="M59" s="56">
        <v>206971.2</v>
      </c>
      <c r="N59" s="57">
        <v>0.08</v>
      </c>
      <c r="O59" s="58">
        <f t="shared" si="23"/>
        <v>39324.528000000006</v>
      </c>
      <c r="P59" s="59">
        <f t="shared" si="24"/>
        <v>262853.42400000006</v>
      </c>
      <c r="Q59" s="60">
        <v>166344</v>
      </c>
      <c r="R59" s="104">
        <v>0.1</v>
      </c>
      <c r="S59" s="62">
        <f t="shared" si="20"/>
        <v>31605.360000000001</v>
      </c>
      <c r="T59" s="63">
        <f t="shared" si="21"/>
        <v>214583.76</v>
      </c>
      <c r="V59" s="64">
        <f t="shared" si="25"/>
        <v>247735.06133333337</v>
      </c>
      <c r="W59" s="65">
        <f t="shared" si="26"/>
        <v>23471.6889519416</v>
      </c>
      <c r="X59" s="66">
        <f t="shared" si="22"/>
        <v>9.4745123381465526E-2</v>
      </c>
    </row>
    <row r="60" spans="2:24" ht="17.25" customHeight="1" x14ac:dyDescent="0.2">
      <c r="B60" s="48">
        <v>45</v>
      </c>
      <c r="C60" s="234" t="s">
        <v>55</v>
      </c>
      <c r="D60" s="234"/>
      <c r="E60" s="49" t="s">
        <v>38</v>
      </c>
      <c r="F60" s="49" t="s">
        <v>23</v>
      </c>
      <c r="G60" s="49" t="s">
        <v>56</v>
      </c>
      <c r="H60" s="51">
        <v>1</v>
      </c>
      <c r="I60" s="67">
        <v>301500</v>
      </c>
      <c r="J60" s="53">
        <v>0.2</v>
      </c>
      <c r="K60" s="54">
        <f t="shared" si="18"/>
        <v>57285</v>
      </c>
      <c r="L60" s="55">
        <f t="shared" si="19"/>
        <v>419085</v>
      </c>
      <c r="M60" s="56">
        <v>317979</v>
      </c>
      <c r="N60" s="57">
        <v>0.08</v>
      </c>
      <c r="O60" s="58">
        <f t="shared" si="23"/>
        <v>60416.01</v>
      </c>
      <c r="P60" s="59">
        <f t="shared" si="24"/>
        <v>403833.33</v>
      </c>
      <c r="Q60" s="60">
        <v>262305</v>
      </c>
      <c r="R60" s="104">
        <v>0.1</v>
      </c>
      <c r="S60" s="62">
        <f t="shared" si="20"/>
        <v>49837.95</v>
      </c>
      <c r="T60" s="63">
        <f t="shared" si="21"/>
        <v>338373.45</v>
      </c>
      <c r="V60" s="64">
        <f t="shared" si="25"/>
        <v>387097.26</v>
      </c>
      <c r="W60" s="65">
        <f t="shared" si="26"/>
        <v>35011.051637393008</v>
      </c>
      <c r="X60" s="66">
        <f t="shared" si="22"/>
        <v>9.0445103221327386E-2</v>
      </c>
    </row>
    <row r="61" spans="2:24" ht="20.25" x14ac:dyDescent="0.2">
      <c r="B61" s="48">
        <v>46</v>
      </c>
      <c r="C61" s="234"/>
      <c r="D61" s="234"/>
      <c r="E61" s="49" t="s">
        <v>41</v>
      </c>
      <c r="F61" s="49" t="s">
        <v>23</v>
      </c>
      <c r="G61" s="49" t="s">
        <v>56</v>
      </c>
      <c r="H61" s="51">
        <v>1</v>
      </c>
      <c r="I61" s="67">
        <v>283912.5</v>
      </c>
      <c r="J61" s="53">
        <v>0.2</v>
      </c>
      <c r="K61" s="54">
        <f t="shared" si="18"/>
        <v>53943.375</v>
      </c>
      <c r="L61" s="55">
        <f t="shared" si="19"/>
        <v>394638.375</v>
      </c>
      <c r="M61" s="56">
        <v>261053.28</v>
      </c>
      <c r="N61" s="57">
        <v>0.08</v>
      </c>
      <c r="O61" s="58">
        <f t="shared" si="23"/>
        <v>49600.123200000002</v>
      </c>
      <c r="P61" s="59">
        <f t="shared" si="24"/>
        <v>331537.66560000007</v>
      </c>
      <c r="Q61" s="60">
        <v>247003.875</v>
      </c>
      <c r="R61" s="104">
        <v>0.1</v>
      </c>
      <c r="S61" s="62">
        <f t="shared" si="20"/>
        <v>46930.736250000002</v>
      </c>
      <c r="T61" s="63">
        <f t="shared" si="21"/>
        <v>318634.99875000003</v>
      </c>
      <c r="V61" s="64">
        <f t="shared" si="25"/>
        <v>348270.34645000001</v>
      </c>
      <c r="W61" s="65">
        <f t="shared" si="26"/>
        <v>33207.582032529172</v>
      </c>
      <c r="X61" s="66">
        <f t="shared" si="22"/>
        <v>9.5350012916751936E-2</v>
      </c>
    </row>
    <row r="62" spans="2:24" ht="20.25" x14ac:dyDescent="0.2">
      <c r="B62" s="48">
        <v>47</v>
      </c>
      <c r="C62" s="234"/>
      <c r="D62" s="234"/>
      <c r="E62" s="49" t="s">
        <v>42</v>
      </c>
      <c r="F62" s="49" t="s">
        <v>23</v>
      </c>
      <c r="G62" s="49" t="s">
        <v>56</v>
      </c>
      <c r="H62" s="51">
        <v>1</v>
      </c>
      <c r="I62" s="67">
        <v>640687.50000000012</v>
      </c>
      <c r="J62" s="53">
        <v>0.2</v>
      </c>
      <c r="K62" s="54">
        <f t="shared" si="18"/>
        <v>121730.62500000003</v>
      </c>
      <c r="L62" s="55">
        <f t="shared" si="19"/>
        <v>890555.62500000012</v>
      </c>
      <c r="M62" s="56">
        <v>646545.24</v>
      </c>
      <c r="N62" s="57">
        <v>0.08</v>
      </c>
      <c r="O62" s="58">
        <f t="shared" si="23"/>
        <v>122843.5956</v>
      </c>
      <c r="P62" s="59">
        <f t="shared" si="24"/>
        <v>821112.45480000007</v>
      </c>
      <c r="Q62" s="60">
        <v>557398.12500000012</v>
      </c>
      <c r="R62" s="104">
        <v>0.1</v>
      </c>
      <c r="S62" s="62">
        <f t="shared" si="20"/>
        <v>105905.64375000002</v>
      </c>
      <c r="T62" s="63">
        <f t="shared" si="21"/>
        <v>719043.58125000028</v>
      </c>
      <c r="V62" s="64">
        <f t="shared" si="25"/>
        <v>810237.22035000008</v>
      </c>
      <c r="W62" s="65">
        <f t="shared" si="26"/>
        <v>70440.510745272681</v>
      </c>
      <c r="X62" s="66">
        <f t="shared" si="22"/>
        <v>8.6938132408733743E-2</v>
      </c>
    </row>
    <row r="63" spans="2:24" ht="20.25" x14ac:dyDescent="0.2">
      <c r="B63" s="48">
        <v>48</v>
      </c>
      <c r="C63" s="234"/>
      <c r="D63" s="234"/>
      <c r="E63" s="49" t="s">
        <v>43</v>
      </c>
      <c r="F63" s="49" t="s">
        <v>23</v>
      </c>
      <c r="G63" s="49" t="s">
        <v>56</v>
      </c>
      <c r="H63" s="51">
        <v>1</v>
      </c>
      <c r="I63" s="67">
        <v>566150</v>
      </c>
      <c r="J63" s="53">
        <v>0.2</v>
      </c>
      <c r="K63" s="54">
        <f t="shared" si="18"/>
        <v>107568.5</v>
      </c>
      <c r="L63" s="55">
        <f t="shared" si="19"/>
        <v>786948.5</v>
      </c>
      <c r="M63" s="56">
        <v>570069.9</v>
      </c>
      <c r="N63" s="57">
        <v>0.08</v>
      </c>
      <c r="O63" s="58">
        <f t="shared" si="23"/>
        <v>108313.281</v>
      </c>
      <c r="P63" s="59">
        <f t="shared" si="24"/>
        <v>723988.77300000004</v>
      </c>
      <c r="Q63" s="60">
        <v>492550.5</v>
      </c>
      <c r="R63" s="104">
        <v>0.1</v>
      </c>
      <c r="S63" s="62">
        <f t="shared" si="20"/>
        <v>93584.595000000001</v>
      </c>
      <c r="T63" s="63">
        <f t="shared" si="21"/>
        <v>635390.14500000002</v>
      </c>
      <c r="V63" s="64">
        <f t="shared" si="25"/>
        <v>715442.47266666673</v>
      </c>
      <c r="W63" s="65">
        <f t="shared" si="26"/>
        <v>62167.854392320558</v>
      </c>
      <c r="X63" s="66">
        <f t="shared" si="22"/>
        <v>8.6894274197340401E-2</v>
      </c>
    </row>
    <row r="64" spans="2:24" ht="20.25" x14ac:dyDescent="0.2">
      <c r="B64" s="48">
        <v>49</v>
      </c>
      <c r="C64" s="234"/>
      <c r="D64" s="234"/>
      <c r="E64" s="49" t="s">
        <v>44</v>
      </c>
      <c r="F64" s="49" t="s">
        <v>23</v>
      </c>
      <c r="G64" s="49" t="s">
        <v>56</v>
      </c>
      <c r="H64" s="51">
        <v>1</v>
      </c>
      <c r="I64" s="67">
        <v>439687.5</v>
      </c>
      <c r="J64" s="53">
        <v>0.2</v>
      </c>
      <c r="K64" s="54">
        <f t="shared" si="18"/>
        <v>83540.625</v>
      </c>
      <c r="L64" s="55">
        <f t="shared" si="19"/>
        <v>611165.625</v>
      </c>
      <c r="M64" s="56">
        <v>461919.375</v>
      </c>
      <c r="N64" s="57">
        <v>0.08</v>
      </c>
      <c r="O64" s="58">
        <f t="shared" si="23"/>
        <v>87764.681249999994</v>
      </c>
      <c r="P64" s="59">
        <f t="shared" si="24"/>
        <v>586637.60625000007</v>
      </c>
      <c r="Q64" s="60">
        <v>382528.125</v>
      </c>
      <c r="R64" s="104">
        <v>0.1</v>
      </c>
      <c r="S64" s="62">
        <f t="shared" si="20"/>
        <v>72680.34375</v>
      </c>
      <c r="T64" s="63">
        <f t="shared" si="21"/>
        <v>493461.28125000006</v>
      </c>
      <c r="V64" s="64">
        <f t="shared" si="25"/>
        <v>563754.83750000002</v>
      </c>
      <c r="W64" s="65">
        <f t="shared" si="26"/>
        <v>50703.674841534055</v>
      </c>
      <c r="X64" s="66">
        <f t="shared" si="22"/>
        <v>8.9939227956574386E-2</v>
      </c>
    </row>
    <row r="65" spans="2:24" ht="20.25" x14ac:dyDescent="0.2">
      <c r="B65" s="48">
        <v>50</v>
      </c>
      <c r="C65" s="234"/>
      <c r="D65" s="234"/>
      <c r="E65" s="49" t="s">
        <v>45</v>
      </c>
      <c r="F65" s="49" t="s">
        <v>23</v>
      </c>
      <c r="G65" s="49" t="s">
        <v>56</v>
      </c>
      <c r="H65" s="51">
        <v>1</v>
      </c>
      <c r="I65" s="67">
        <v>276375</v>
      </c>
      <c r="J65" s="53">
        <v>0.2</v>
      </c>
      <c r="K65" s="54">
        <f t="shared" si="18"/>
        <v>52511.25</v>
      </c>
      <c r="L65" s="55">
        <f t="shared" si="19"/>
        <v>384161.25</v>
      </c>
      <c r="M65" s="56">
        <v>261960.75</v>
      </c>
      <c r="N65" s="57">
        <v>0.08</v>
      </c>
      <c r="O65" s="58">
        <f t="shared" si="23"/>
        <v>49772.542500000003</v>
      </c>
      <c r="P65" s="59">
        <f t="shared" si="24"/>
        <v>332690.15250000003</v>
      </c>
      <c r="Q65" s="60">
        <v>240446.25</v>
      </c>
      <c r="R65" s="104">
        <v>0.1</v>
      </c>
      <c r="S65" s="62">
        <f t="shared" si="20"/>
        <v>45684.787499999999</v>
      </c>
      <c r="T65" s="63">
        <f t="shared" si="21"/>
        <v>310175.66249999998</v>
      </c>
      <c r="V65" s="64">
        <f t="shared" si="25"/>
        <v>342342.35499999998</v>
      </c>
      <c r="W65" s="65">
        <f t="shared" si="26"/>
        <v>30966.008775815182</v>
      </c>
      <c r="X65" s="66">
        <f t="shared" si="22"/>
        <v>9.0453338079698561E-2</v>
      </c>
    </row>
    <row r="66" spans="2:24" ht="20.25" x14ac:dyDescent="0.2">
      <c r="B66" s="48">
        <v>51</v>
      </c>
      <c r="C66" s="234"/>
      <c r="D66" s="234"/>
      <c r="E66" s="49" t="s">
        <v>46</v>
      </c>
      <c r="F66" s="49" t="s">
        <v>23</v>
      </c>
      <c r="G66" s="49" t="s">
        <v>56</v>
      </c>
      <c r="H66" s="51">
        <v>1</v>
      </c>
      <c r="I66" s="67">
        <v>232825</v>
      </c>
      <c r="J66" s="53">
        <v>0.2</v>
      </c>
      <c r="K66" s="54">
        <f t="shared" si="18"/>
        <v>44236.75</v>
      </c>
      <c r="L66" s="55">
        <f t="shared" si="19"/>
        <v>323626.75</v>
      </c>
      <c r="M66" s="56">
        <v>249678.45</v>
      </c>
      <c r="N66" s="57">
        <v>0.08</v>
      </c>
      <c r="O66" s="58">
        <f t="shared" si="23"/>
        <v>47438.905500000001</v>
      </c>
      <c r="P66" s="59">
        <f t="shared" si="24"/>
        <v>317091.63150000002</v>
      </c>
      <c r="Q66" s="60">
        <v>202557.75</v>
      </c>
      <c r="R66" s="104">
        <v>0.1</v>
      </c>
      <c r="S66" s="62">
        <f t="shared" si="20"/>
        <v>38485.972500000003</v>
      </c>
      <c r="T66" s="63">
        <f t="shared" si="21"/>
        <v>261299.49750000003</v>
      </c>
      <c r="V66" s="64">
        <f t="shared" si="25"/>
        <v>300672.62633333338</v>
      </c>
      <c r="W66" s="65">
        <f t="shared" si="26"/>
        <v>27968.546608013774</v>
      </c>
      <c r="X66" s="66">
        <f t="shared" si="22"/>
        <v>9.3019929845582702E-2</v>
      </c>
    </row>
    <row r="67" spans="2:24" ht="20.25" x14ac:dyDescent="0.2">
      <c r="B67" s="48">
        <v>52</v>
      </c>
      <c r="C67" s="234"/>
      <c r="D67" s="234"/>
      <c r="E67" s="49" t="s">
        <v>47</v>
      </c>
      <c r="F67" s="49" t="s">
        <v>23</v>
      </c>
      <c r="G67" s="49" t="s">
        <v>56</v>
      </c>
      <c r="H67" s="51">
        <v>1</v>
      </c>
      <c r="I67" s="67">
        <v>203512.5</v>
      </c>
      <c r="J67" s="53">
        <v>0.2</v>
      </c>
      <c r="K67" s="54">
        <f t="shared" si="18"/>
        <v>38667.375</v>
      </c>
      <c r="L67" s="55">
        <f t="shared" si="19"/>
        <v>282882.375</v>
      </c>
      <c r="M67" s="56">
        <v>200163.82500000001</v>
      </c>
      <c r="N67" s="57">
        <v>0.08</v>
      </c>
      <c r="O67" s="58">
        <f t="shared" si="23"/>
        <v>38031.126750000003</v>
      </c>
      <c r="P67" s="59">
        <f t="shared" si="24"/>
        <v>254208.05775000004</v>
      </c>
      <c r="Q67" s="60">
        <v>177055.875</v>
      </c>
      <c r="R67" s="104">
        <v>0.1</v>
      </c>
      <c r="S67" s="62">
        <f t="shared" si="20"/>
        <v>33640.616249999999</v>
      </c>
      <c r="T67" s="63">
        <f t="shared" si="21"/>
        <v>228402.07875000002</v>
      </c>
      <c r="V67" s="64">
        <f t="shared" si="25"/>
        <v>255164.17050000001</v>
      </c>
      <c r="W67" s="65">
        <f t="shared" si="26"/>
        <v>22251.760732804571</v>
      </c>
      <c r="X67" s="66">
        <f t="shared" si="22"/>
        <v>8.7205663276320247E-2</v>
      </c>
    </row>
    <row r="68" spans="2:24" ht="20.25" x14ac:dyDescent="0.2">
      <c r="B68" s="48">
        <v>53</v>
      </c>
      <c r="C68" s="234"/>
      <c r="D68" s="234"/>
      <c r="E68" s="49" t="s">
        <v>48</v>
      </c>
      <c r="F68" s="49" t="s">
        <v>23</v>
      </c>
      <c r="G68" s="49" t="s">
        <v>56</v>
      </c>
      <c r="H68" s="51">
        <v>1</v>
      </c>
      <c r="I68" s="67">
        <v>151294.375</v>
      </c>
      <c r="J68" s="53">
        <v>0.2</v>
      </c>
      <c r="K68" s="54">
        <f t="shared" si="18"/>
        <v>28745.931250000001</v>
      </c>
      <c r="L68" s="55">
        <f t="shared" si="19"/>
        <v>210299.18124999999</v>
      </c>
      <c r="M68" s="56">
        <v>148748.02875</v>
      </c>
      <c r="N68" s="57">
        <v>0.08</v>
      </c>
      <c r="O68" s="58">
        <f t="shared" si="23"/>
        <v>28262.1254625</v>
      </c>
      <c r="P68" s="59">
        <f t="shared" si="24"/>
        <v>188909.99651250002</v>
      </c>
      <c r="Q68" s="60">
        <v>131626.10625000001</v>
      </c>
      <c r="R68" s="104">
        <v>0.1</v>
      </c>
      <c r="S68" s="62">
        <f t="shared" si="20"/>
        <v>25008.960187500001</v>
      </c>
      <c r="T68" s="63">
        <f t="shared" si="21"/>
        <v>169797.67706250001</v>
      </c>
      <c r="V68" s="64">
        <f t="shared" si="25"/>
        <v>189668.95160833336</v>
      </c>
      <c r="W68" s="65">
        <f t="shared" si="26"/>
        <v>16543.376720823719</v>
      </c>
      <c r="X68" s="66">
        <f t="shared" si="22"/>
        <v>8.7222376570024032E-2</v>
      </c>
    </row>
    <row r="69" spans="2:24" ht="20.25" x14ac:dyDescent="0.2">
      <c r="B69" s="48">
        <v>54</v>
      </c>
      <c r="C69" s="234"/>
      <c r="D69" s="234"/>
      <c r="E69" s="49" t="s">
        <v>49</v>
      </c>
      <c r="F69" s="49" t="s">
        <v>23</v>
      </c>
      <c r="G69" s="49" t="s">
        <v>56</v>
      </c>
      <c r="H69" s="51">
        <v>1</v>
      </c>
      <c r="I69" s="67">
        <v>83289.375</v>
      </c>
      <c r="J69" s="53">
        <v>0.2</v>
      </c>
      <c r="K69" s="54">
        <f t="shared" si="18"/>
        <v>15824.981250000001</v>
      </c>
      <c r="L69" s="55">
        <f t="shared" si="19"/>
        <v>115772.23125</v>
      </c>
      <c r="M69" s="56">
        <v>88694.898749999993</v>
      </c>
      <c r="N69" s="57">
        <v>0.08</v>
      </c>
      <c r="O69" s="58">
        <f t="shared" si="23"/>
        <v>16852.030762499999</v>
      </c>
      <c r="P69" s="59">
        <f t="shared" si="24"/>
        <v>112642.52141249999</v>
      </c>
      <c r="Q69" s="60">
        <v>72461.756250000006</v>
      </c>
      <c r="R69" s="104">
        <v>0.1</v>
      </c>
      <c r="S69" s="62">
        <f t="shared" si="20"/>
        <v>13767.733687500002</v>
      </c>
      <c r="T69" s="63">
        <f t="shared" si="21"/>
        <v>93475.665562500013</v>
      </c>
      <c r="V69" s="64">
        <f t="shared" si="25"/>
        <v>107296.80607500001</v>
      </c>
      <c r="W69" s="65">
        <f t="shared" si="26"/>
        <v>9856.1897545463762</v>
      </c>
      <c r="X69" s="66">
        <f t="shared" si="22"/>
        <v>9.185911598950057E-2</v>
      </c>
    </row>
    <row r="70" spans="2:24" ht="20.25" x14ac:dyDescent="0.2">
      <c r="B70" s="48">
        <v>55</v>
      </c>
      <c r="C70" s="234"/>
      <c r="D70" s="234"/>
      <c r="E70" s="50" t="s">
        <v>50</v>
      </c>
      <c r="F70" s="49" t="s">
        <v>23</v>
      </c>
      <c r="G70" s="49" t="s">
        <v>56</v>
      </c>
      <c r="H70" s="51">
        <v>1</v>
      </c>
      <c r="I70" s="67">
        <v>186762.5</v>
      </c>
      <c r="J70" s="53">
        <v>0.2</v>
      </c>
      <c r="K70" s="54">
        <f t="shared" si="18"/>
        <v>35484.875</v>
      </c>
      <c r="L70" s="55">
        <f t="shared" si="19"/>
        <v>259599.875</v>
      </c>
      <c r="M70" s="56">
        <v>212138.32500000001</v>
      </c>
      <c r="N70" s="57">
        <v>0.08</v>
      </c>
      <c r="O70" s="58">
        <f t="shared" si="23"/>
        <v>40306.281750000002</v>
      </c>
      <c r="P70" s="59">
        <f t="shared" si="24"/>
        <v>269415.67275000003</v>
      </c>
      <c r="Q70" s="60">
        <v>162483.375</v>
      </c>
      <c r="R70" s="104">
        <v>0.1</v>
      </c>
      <c r="S70" s="62">
        <f t="shared" si="20"/>
        <v>30871.841250000001</v>
      </c>
      <c r="T70" s="63">
        <f t="shared" si="21"/>
        <v>209603.55375000002</v>
      </c>
      <c r="V70" s="64">
        <f t="shared" si="25"/>
        <v>246206.36716666669</v>
      </c>
      <c r="W70" s="65">
        <f t="shared" si="26"/>
        <v>26190.48089005753</v>
      </c>
      <c r="X70" s="66">
        <f t="shared" si="22"/>
        <v>0.10637613150080791</v>
      </c>
    </row>
    <row r="71" spans="2:24" ht="20.25" x14ac:dyDescent="0.2">
      <c r="B71" s="48">
        <v>56</v>
      </c>
      <c r="C71" s="234"/>
      <c r="D71" s="234"/>
      <c r="E71" s="50" t="s">
        <v>51</v>
      </c>
      <c r="F71" s="49" t="s">
        <v>23</v>
      </c>
      <c r="G71" s="49" t="s">
        <v>56</v>
      </c>
      <c r="H71" s="51">
        <v>1</v>
      </c>
      <c r="I71" s="67">
        <v>400325</v>
      </c>
      <c r="J71" s="53">
        <v>0.2</v>
      </c>
      <c r="K71" s="54">
        <f t="shared" si="18"/>
        <v>76061.75</v>
      </c>
      <c r="L71" s="55">
        <f t="shared" si="19"/>
        <v>556451.75</v>
      </c>
      <c r="M71" s="56">
        <v>404253.45</v>
      </c>
      <c r="N71" s="57">
        <v>0.08</v>
      </c>
      <c r="O71" s="58">
        <f t="shared" si="23"/>
        <v>76808.155500000008</v>
      </c>
      <c r="P71" s="59">
        <f t="shared" si="24"/>
        <v>513401.88150000002</v>
      </c>
      <c r="Q71" s="60">
        <v>348282.75</v>
      </c>
      <c r="R71" s="104">
        <v>0.1</v>
      </c>
      <c r="S71" s="62">
        <f t="shared" si="20"/>
        <v>66173.722500000003</v>
      </c>
      <c r="T71" s="63">
        <f t="shared" si="21"/>
        <v>449284.74750000006</v>
      </c>
      <c r="V71" s="64">
        <f t="shared" si="25"/>
        <v>506379.45966666675</v>
      </c>
      <c r="W71" s="65">
        <f t="shared" si="26"/>
        <v>44031.635691569958</v>
      </c>
      <c r="X71" s="66">
        <f t="shared" si="22"/>
        <v>8.6953834424000065E-2</v>
      </c>
    </row>
    <row r="72" spans="2:24" ht="17.25" customHeight="1" x14ac:dyDescent="0.2">
      <c r="B72" s="48">
        <v>57</v>
      </c>
      <c r="C72" s="234" t="s">
        <v>57</v>
      </c>
      <c r="D72" s="234"/>
      <c r="E72" s="49" t="s">
        <v>38</v>
      </c>
      <c r="F72" s="49" t="s">
        <v>23</v>
      </c>
      <c r="G72" s="49" t="s">
        <v>56</v>
      </c>
      <c r="H72" s="51">
        <v>1</v>
      </c>
      <c r="I72" s="67">
        <v>301500</v>
      </c>
      <c r="J72" s="53">
        <v>0.2</v>
      </c>
      <c r="K72" s="54">
        <f t="shared" si="18"/>
        <v>57285</v>
      </c>
      <c r="L72" s="55">
        <f t="shared" si="19"/>
        <v>419085</v>
      </c>
      <c r="M72" s="56">
        <v>297459</v>
      </c>
      <c r="N72" s="57">
        <v>0.08</v>
      </c>
      <c r="O72" s="58">
        <f t="shared" si="23"/>
        <v>56517.21</v>
      </c>
      <c r="P72" s="59">
        <f t="shared" si="24"/>
        <v>377772.93000000005</v>
      </c>
      <c r="Q72" s="60">
        <v>262305</v>
      </c>
      <c r="R72" s="104">
        <v>0.1</v>
      </c>
      <c r="S72" s="62">
        <f t="shared" si="20"/>
        <v>49837.95</v>
      </c>
      <c r="T72" s="63">
        <f t="shared" si="21"/>
        <v>338373.45</v>
      </c>
      <c r="V72" s="64">
        <f t="shared" si="25"/>
        <v>378410.46</v>
      </c>
      <c r="W72" s="65">
        <f t="shared" si="26"/>
        <v>32953.435928355022</v>
      </c>
      <c r="X72" s="66">
        <f t="shared" si="22"/>
        <v>8.708383993496116E-2</v>
      </c>
    </row>
    <row r="73" spans="2:24" ht="20.25" x14ac:dyDescent="0.2">
      <c r="B73" s="48">
        <v>58</v>
      </c>
      <c r="C73" s="234"/>
      <c r="D73" s="234"/>
      <c r="E73" s="49" t="s">
        <v>41</v>
      </c>
      <c r="F73" s="49" t="s">
        <v>23</v>
      </c>
      <c r="G73" s="49" t="s">
        <v>56</v>
      </c>
      <c r="H73" s="51">
        <v>1</v>
      </c>
      <c r="I73" s="67">
        <v>227130</v>
      </c>
      <c r="J73" s="53">
        <v>0.2</v>
      </c>
      <c r="K73" s="54">
        <f t="shared" si="18"/>
        <v>43154.7</v>
      </c>
      <c r="L73" s="55">
        <f t="shared" si="19"/>
        <v>315710.7</v>
      </c>
      <c r="M73" s="56">
        <v>222235.38</v>
      </c>
      <c r="N73" s="57">
        <v>0.08</v>
      </c>
      <c r="O73" s="58">
        <f t="shared" si="23"/>
        <v>42224.722200000004</v>
      </c>
      <c r="P73" s="59">
        <f t="shared" si="24"/>
        <v>282238.9326</v>
      </c>
      <c r="Q73" s="60">
        <v>197603.1</v>
      </c>
      <c r="R73" s="104">
        <v>0.1</v>
      </c>
      <c r="S73" s="62">
        <f t="shared" si="20"/>
        <v>37544.589</v>
      </c>
      <c r="T73" s="63">
        <f t="shared" si="21"/>
        <v>254907.99900000004</v>
      </c>
      <c r="V73" s="64">
        <f t="shared" si="25"/>
        <v>284285.87719999999</v>
      </c>
      <c r="W73" s="65">
        <f t="shared" si="26"/>
        <v>24864.76219968668</v>
      </c>
      <c r="X73" s="66">
        <f t="shared" si="22"/>
        <v>8.7463937514538903E-2</v>
      </c>
    </row>
    <row r="74" spans="2:24" ht="20.25" x14ac:dyDescent="0.2">
      <c r="B74" s="48">
        <v>59</v>
      </c>
      <c r="C74" s="234"/>
      <c r="D74" s="234"/>
      <c r="E74" s="49" t="s">
        <v>42</v>
      </c>
      <c r="F74" s="49" t="s">
        <v>23</v>
      </c>
      <c r="G74" s="49" t="s">
        <v>56</v>
      </c>
      <c r="H74" s="51">
        <v>1</v>
      </c>
      <c r="I74" s="67">
        <v>512550.00000000006</v>
      </c>
      <c r="J74" s="53">
        <v>0.2</v>
      </c>
      <c r="K74" s="54">
        <f t="shared" si="18"/>
        <v>97384.500000000015</v>
      </c>
      <c r="L74" s="55">
        <f t="shared" si="19"/>
        <v>712444.5</v>
      </c>
      <c r="M74" s="56">
        <v>511836.3</v>
      </c>
      <c r="N74" s="57">
        <v>0.08</v>
      </c>
      <c r="O74" s="58">
        <f t="shared" si="23"/>
        <v>97248.896999999997</v>
      </c>
      <c r="P74" s="59">
        <f t="shared" si="24"/>
        <v>650032.10100000002</v>
      </c>
      <c r="Q74" s="60">
        <v>445918.50000000006</v>
      </c>
      <c r="R74" s="104">
        <v>0.1</v>
      </c>
      <c r="S74" s="62">
        <f t="shared" si="20"/>
        <v>84724.515000000014</v>
      </c>
      <c r="T74" s="63">
        <f t="shared" si="21"/>
        <v>575234.86500000011</v>
      </c>
      <c r="V74" s="64">
        <f t="shared" si="25"/>
        <v>645903.82200000004</v>
      </c>
      <c r="W74" s="65">
        <f t="shared" si="26"/>
        <v>56091.60959142154</v>
      </c>
      <c r="X74" s="66">
        <f t="shared" si="22"/>
        <v>8.6842046262766245E-2</v>
      </c>
    </row>
    <row r="75" spans="2:24" ht="20.25" x14ac:dyDescent="0.2">
      <c r="B75" s="48">
        <v>60</v>
      </c>
      <c r="C75" s="234"/>
      <c r="D75" s="234"/>
      <c r="E75" s="49" t="s">
        <v>43</v>
      </c>
      <c r="F75" s="49" t="s">
        <v>23</v>
      </c>
      <c r="G75" s="49" t="s">
        <v>56</v>
      </c>
      <c r="H75" s="51">
        <v>1</v>
      </c>
      <c r="I75" s="67">
        <v>452920</v>
      </c>
      <c r="J75" s="53">
        <v>0.2</v>
      </c>
      <c r="K75" s="54">
        <f t="shared" si="18"/>
        <v>86054.8</v>
      </c>
      <c r="L75" s="55">
        <f t="shared" si="19"/>
        <v>629558.80000000005</v>
      </c>
      <c r="M75" s="56">
        <v>462535.92</v>
      </c>
      <c r="N75" s="57">
        <v>0.08</v>
      </c>
      <c r="O75" s="58">
        <f t="shared" si="23"/>
        <v>87881.824800000002</v>
      </c>
      <c r="P75" s="59">
        <f t="shared" si="24"/>
        <v>587420.61840000004</v>
      </c>
      <c r="Q75" s="60">
        <v>394040.4</v>
      </c>
      <c r="R75" s="104">
        <v>0.1</v>
      </c>
      <c r="S75" s="62">
        <f t="shared" si="20"/>
        <v>74867.676000000007</v>
      </c>
      <c r="T75" s="63">
        <f t="shared" si="21"/>
        <v>508312.11600000004</v>
      </c>
      <c r="V75" s="64">
        <f t="shared" si="25"/>
        <v>575097.17813333333</v>
      </c>
      <c r="W75" s="65">
        <f t="shared" si="26"/>
        <v>50259.924262136468</v>
      </c>
      <c r="X75" s="66">
        <f t="shared" si="22"/>
        <v>8.7393793906747286E-2</v>
      </c>
    </row>
    <row r="76" spans="2:24" ht="20.25" x14ac:dyDescent="0.2">
      <c r="B76" s="48">
        <v>61</v>
      </c>
      <c r="C76" s="234"/>
      <c r="D76" s="234"/>
      <c r="E76" s="49" t="s">
        <v>44</v>
      </c>
      <c r="F76" s="49" t="s">
        <v>23</v>
      </c>
      <c r="G76" s="49" t="s">
        <v>56</v>
      </c>
      <c r="H76" s="51">
        <v>1</v>
      </c>
      <c r="I76" s="67">
        <v>351750</v>
      </c>
      <c r="J76" s="53">
        <v>0.2</v>
      </c>
      <c r="K76" s="54">
        <f t="shared" si="18"/>
        <v>66832.5</v>
      </c>
      <c r="L76" s="55">
        <f t="shared" si="19"/>
        <v>488932.5</v>
      </c>
      <c r="M76" s="56">
        <v>372775.5</v>
      </c>
      <c r="N76" s="57">
        <v>0.08</v>
      </c>
      <c r="O76" s="58">
        <f t="shared" si="23"/>
        <v>70827.345000000001</v>
      </c>
      <c r="P76" s="59">
        <f t="shared" si="24"/>
        <v>473424.88500000001</v>
      </c>
      <c r="Q76" s="60">
        <v>306022.5</v>
      </c>
      <c r="R76" s="104">
        <v>0.1</v>
      </c>
      <c r="S76" s="62">
        <f t="shared" si="20"/>
        <v>58144.275000000001</v>
      </c>
      <c r="T76" s="63">
        <f t="shared" si="21"/>
        <v>394769.02500000002</v>
      </c>
      <c r="V76" s="64">
        <f t="shared" si="25"/>
        <v>452375.47000000003</v>
      </c>
      <c r="W76" s="65">
        <f t="shared" si="26"/>
        <v>41222.958084871214</v>
      </c>
      <c r="X76" s="66">
        <f t="shared" si="22"/>
        <v>9.1125538006893284E-2</v>
      </c>
    </row>
    <row r="77" spans="2:24" ht="20.25" x14ac:dyDescent="0.2">
      <c r="B77" s="48">
        <v>62</v>
      </c>
      <c r="C77" s="234"/>
      <c r="D77" s="234"/>
      <c r="E77" s="49" t="s">
        <v>45</v>
      </c>
      <c r="F77" s="49" t="s">
        <v>23</v>
      </c>
      <c r="G77" s="49" t="s">
        <v>56</v>
      </c>
      <c r="H77" s="51">
        <v>1</v>
      </c>
      <c r="I77" s="67">
        <v>221100</v>
      </c>
      <c r="J77" s="53">
        <v>0.2</v>
      </c>
      <c r="K77" s="54">
        <f t="shared" si="18"/>
        <v>42009</v>
      </c>
      <c r="L77" s="55">
        <f t="shared" si="19"/>
        <v>307329</v>
      </c>
      <c r="M77" s="56">
        <v>234408.6</v>
      </c>
      <c r="N77" s="57">
        <v>0.08</v>
      </c>
      <c r="O77" s="58">
        <f t="shared" si="23"/>
        <v>44537.633999999998</v>
      </c>
      <c r="P77" s="59">
        <f t="shared" si="24"/>
        <v>297698.92200000002</v>
      </c>
      <c r="Q77" s="60">
        <v>192357</v>
      </c>
      <c r="R77" s="104">
        <v>0.1</v>
      </c>
      <c r="S77" s="62">
        <f t="shared" si="20"/>
        <v>36547.83</v>
      </c>
      <c r="T77" s="63">
        <f t="shared" si="21"/>
        <v>248140.53000000003</v>
      </c>
      <c r="V77" s="64">
        <f t="shared" si="25"/>
        <v>284389.484</v>
      </c>
      <c r="W77" s="65">
        <f t="shared" si="26"/>
        <v>25931.635764603659</v>
      </c>
      <c r="X77" s="66">
        <f t="shared" si="22"/>
        <v>9.1183525494225592E-2</v>
      </c>
    </row>
    <row r="78" spans="2:24" ht="20.25" x14ac:dyDescent="0.2">
      <c r="B78" s="48">
        <v>63</v>
      </c>
      <c r="C78" s="234"/>
      <c r="D78" s="234"/>
      <c r="E78" s="49" t="s">
        <v>46</v>
      </c>
      <c r="F78" s="49" t="s">
        <v>23</v>
      </c>
      <c r="G78" s="49" t="s">
        <v>56</v>
      </c>
      <c r="H78" s="51">
        <v>1</v>
      </c>
      <c r="I78" s="67">
        <v>186260</v>
      </c>
      <c r="J78" s="53">
        <v>0.2</v>
      </c>
      <c r="K78" s="54">
        <f t="shared" si="18"/>
        <v>35389.4</v>
      </c>
      <c r="L78" s="55">
        <f t="shared" si="19"/>
        <v>258901.4</v>
      </c>
      <c r="M78" s="56">
        <v>201902.76</v>
      </c>
      <c r="N78" s="57">
        <v>0.08</v>
      </c>
      <c r="O78" s="58">
        <f t="shared" si="23"/>
        <v>38361.524400000002</v>
      </c>
      <c r="P78" s="59">
        <f t="shared" si="24"/>
        <v>256416.50520000001</v>
      </c>
      <c r="Q78" s="60">
        <v>162046.20000000001</v>
      </c>
      <c r="R78" s="104">
        <v>0.1</v>
      </c>
      <c r="S78" s="62">
        <f t="shared" si="20"/>
        <v>30788.778000000002</v>
      </c>
      <c r="T78" s="63">
        <f t="shared" si="21"/>
        <v>209039.59800000003</v>
      </c>
      <c r="V78" s="64">
        <f t="shared" si="25"/>
        <v>241452.50106666668</v>
      </c>
      <c r="W78" s="65">
        <f t="shared" si="26"/>
        <v>22941.823372007915</v>
      </c>
      <c r="X78" s="66">
        <f t="shared" si="22"/>
        <v>9.5015886232934568E-2</v>
      </c>
    </row>
    <row r="79" spans="2:24" ht="20.25" x14ac:dyDescent="0.2">
      <c r="B79" s="48">
        <v>64</v>
      </c>
      <c r="C79" s="234"/>
      <c r="D79" s="234"/>
      <c r="E79" s="49" t="s">
        <v>47</v>
      </c>
      <c r="F79" s="49" t="s">
        <v>23</v>
      </c>
      <c r="G79" s="49" t="s">
        <v>56</v>
      </c>
      <c r="H79" s="51">
        <v>1</v>
      </c>
      <c r="I79" s="67">
        <v>162810</v>
      </c>
      <c r="J79" s="53">
        <v>0.2</v>
      </c>
      <c r="K79" s="54">
        <f t="shared" si="18"/>
        <v>30933.9</v>
      </c>
      <c r="L79" s="55">
        <f t="shared" si="19"/>
        <v>226305.9</v>
      </c>
      <c r="M79" s="56">
        <v>155163.06</v>
      </c>
      <c r="N79" s="57">
        <v>0.08</v>
      </c>
      <c r="O79" s="58">
        <f t="shared" si="23"/>
        <v>29480.981400000001</v>
      </c>
      <c r="P79" s="59">
        <f t="shared" si="24"/>
        <v>197057.08619999999</v>
      </c>
      <c r="Q79" s="60">
        <v>141644.70000000001</v>
      </c>
      <c r="R79" s="104">
        <v>0.1</v>
      </c>
      <c r="S79" s="62">
        <f t="shared" si="20"/>
        <v>26912.493000000002</v>
      </c>
      <c r="T79" s="63">
        <f t="shared" si="21"/>
        <v>182721.663</v>
      </c>
      <c r="V79" s="64">
        <f t="shared" si="25"/>
        <v>202028.2164</v>
      </c>
      <c r="W79" s="65">
        <f t="shared" si="26"/>
        <v>18137.080439752077</v>
      </c>
      <c r="X79" s="66">
        <f t="shared" si="22"/>
        <v>8.9774986697116019E-2</v>
      </c>
    </row>
    <row r="80" spans="2:24" ht="20.25" x14ac:dyDescent="0.2">
      <c r="B80" s="48">
        <v>65</v>
      </c>
      <c r="C80" s="234"/>
      <c r="D80" s="234"/>
      <c r="E80" s="49" t="s">
        <v>48</v>
      </c>
      <c r="F80" s="49" t="s">
        <v>23</v>
      </c>
      <c r="G80" s="49" t="s">
        <v>56</v>
      </c>
      <c r="H80" s="51">
        <v>1</v>
      </c>
      <c r="I80" s="67">
        <v>121035.5</v>
      </c>
      <c r="J80" s="53">
        <v>0.2</v>
      </c>
      <c r="K80" s="54">
        <f t="shared" si="18"/>
        <v>22996.744999999999</v>
      </c>
      <c r="L80" s="55">
        <f t="shared" si="19"/>
        <v>168239.345</v>
      </c>
      <c r="M80" s="56">
        <v>129582.42300000001</v>
      </c>
      <c r="N80" s="57">
        <v>0.08</v>
      </c>
      <c r="O80" s="58">
        <f t="shared" si="23"/>
        <v>24620.660370000001</v>
      </c>
      <c r="P80" s="59">
        <f t="shared" si="24"/>
        <v>164569.67721000002</v>
      </c>
      <c r="Q80" s="60">
        <v>105300.88500000001</v>
      </c>
      <c r="R80" s="104">
        <v>0.1</v>
      </c>
      <c r="S80" s="62">
        <f t="shared" si="20"/>
        <v>20007.168150000001</v>
      </c>
      <c r="T80" s="63">
        <f t="shared" si="21"/>
        <v>135838.14165000003</v>
      </c>
      <c r="V80" s="64">
        <f t="shared" si="25"/>
        <v>156215.7212866667</v>
      </c>
      <c r="W80" s="65">
        <f t="shared" si="26"/>
        <v>14486.796961572962</v>
      </c>
      <c r="X80" s="66">
        <f t="shared" si="22"/>
        <v>9.2735845292988686E-2</v>
      </c>
    </row>
    <row r="81" spans="2:24" ht="20.25" x14ac:dyDescent="0.2">
      <c r="B81" s="48">
        <v>66</v>
      </c>
      <c r="C81" s="234"/>
      <c r="D81" s="234"/>
      <c r="E81" s="49" t="s">
        <v>49</v>
      </c>
      <c r="F81" s="49" t="s">
        <v>23</v>
      </c>
      <c r="G81" s="49" t="s">
        <v>56</v>
      </c>
      <c r="H81" s="51">
        <v>1</v>
      </c>
      <c r="I81" s="67">
        <v>66631.5</v>
      </c>
      <c r="J81" s="53">
        <v>0.2</v>
      </c>
      <c r="K81" s="54">
        <f t="shared" si="18"/>
        <v>12659.985000000001</v>
      </c>
      <c r="L81" s="55">
        <f t="shared" si="19"/>
        <v>92617.785000000003</v>
      </c>
      <c r="M81" s="56">
        <v>70523.919000000009</v>
      </c>
      <c r="N81" s="57">
        <v>0.08</v>
      </c>
      <c r="O81" s="58">
        <f t="shared" si="23"/>
        <v>13399.544610000003</v>
      </c>
      <c r="P81" s="59">
        <f t="shared" si="24"/>
        <v>89565.377130000008</v>
      </c>
      <c r="Q81" s="60">
        <v>57969.404999999999</v>
      </c>
      <c r="R81" s="104">
        <v>0.1</v>
      </c>
      <c r="S81" s="62">
        <f t="shared" si="20"/>
        <v>11014.186949999999</v>
      </c>
      <c r="T81" s="63">
        <f t="shared" si="21"/>
        <v>74780.532449999999</v>
      </c>
      <c r="V81" s="64">
        <f t="shared" si="25"/>
        <v>85654.564859999999</v>
      </c>
      <c r="W81" s="65">
        <f t="shared" si="26"/>
        <v>7789.4259134422036</v>
      </c>
      <c r="X81" s="66">
        <f t="shared" si="22"/>
        <v>9.0939997490779426E-2</v>
      </c>
    </row>
    <row r="82" spans="2:24" ht="20.25" x14ac:dyDescent="0.2">
      <c r="B82" s="48">
        <v>67</v>
      </c>
      <c r="C82" s="234"/>
      <c r="D82" s="234"/>
      <c r="E82" s="50" t="s">
        <v>50</v>
      </c>
      <c r="F82" s="49" t="s">
        <v>23</v>
      </c>
      <c r="G82" s="49" t="s">
        <v>56</v>
      </c>
      <c r="H82" s="51">
        <v>1</v>
      </c>
      <c r="I82" s="67">
        <v>149410</v>
      </c>
      <c r="J82" s="53">
        <v>0.2</v>
      </c>
      <c r="K82" s="54">
        <f t="shared" si="18"/>
        <v>28387.9</v>
      </c>
      <c r="L82" s="55">
        <f t="shared" si="19"/>
        <v>207679.9</v>
      </c>
      <c r="M82" s="56">
        <v>165174.12</v>
      </c>
      <c r="N82" s="57">
        <v>0.08</v>
      </c>
      <c r="O82" s="58">
        <f t="shared" si="23"/>
        <v>31383.0828</v>
      </c>
      <c r="P82" s="59">
        <f t="shared" si="24"/>
        <v>209771.1324</v>
      </c>
      <c r="Q82" s="60">
        <v>129986.7</v>
      </c>
      <c r="R82" s="104">
        <v>0.1</v>
      </c>
      <c r="S82" s="62">
        <f t="shared" si="20"/>
        <v>24697.472999999998</v>
      </c>
      <c r="T82" s="63">
        <f t="shared" si="21"/>
        <v>167682.84299999999</v>
      </c>
      <c r="V82" s="64">
        <f t="shared" si="25"/>
        <v>195044.62513333335</v>
      </c>
      <c r="W82" s="65">
        <f t="shared" si="26"/>
        <v>19366.528760926707</v>
      </c>
      <c r="X82" s="66">
        <f t="shared" si="22"/>
        <v>9.9292809261919746E-2</v>
      </c>
    </row>
    <row r="83" spans="2:24" ht="21" thickBot="1" x14ac:dyDescent="0.25">
      <c r="B83" s="68">
        <v>68</v>
      </c>
      <c r="C83" s="235"/>
      <c r="D83" s="235"/>
      <c r="E83" s="121" t="s">
        <v>51</v>
      </c>
      <c r="F83" s="69" t="s">
        <v>23</v>
      </c>
      <c r="G83" s="69" t="s">
        <v>56</v>
      </c>
      <c r="H83" s="70">
        <v>1</v>
      </c>
      <c r="I83" s="71">
        <v>320260</v>
      </c>
      <c r="J83" s="72">
        <v>0.2</v>
      </c>
      <c r="K83" s="73">
        <f t="shared" si="18"/>
        <v>60849.4</v>
      </c>
      <c r="L83" s="74">
        <f t="shared" si="19"/>
        <v>445161.4</v>
      </c>
      <c r="M83" s="75">
        <v>339386.76</v>
      </c>
      <c r="N83" s="76">
        <v>0.08</v>
      </c>
      <c r="O83" s="77">
        <f t="shared" si="23"/>
        <v>64483.484400000001</v>
      </c>
      <c r="P83" s="78">
        <f t="shared" si="24"/>
        <v>431021.18520000007</v>
      </c>
      <c r="Q83" s="79">
        <v>278626.2</v>
      </c>
      <c r="R83" s="105">
        <v>0.1</v>
      </c>
      <c r="S83" s="81">
        <f t="shared" si="20"/>
        <v>52938.978000000003</v>
      </c>
      <c r="T83" s="82">
        <f t="shared" si="21"/>
        <v>359427.79800000007</v>
      </c>
      <c r="V83" s="83">
        <f>AVERAGE(T83,P83,L83)</f>
        <v>411870.12773333333</v>
      </c>
      <c r="W83" s="84">
        <f>_xlfn.STDEV.P(T83,P83,L83)</f>
        <v>37528.965520357531</v>
      </c>
      <c r="X83" s="85">
        <f t="shared" si="22"/>
        <v>9.111844485273228E-2</v>
      </c>
    </row>
    <row r="84" spans="2:24" ht="16.5" thickBot="1" x14ac:dyDescent="0.25">
      <c r="B84" s="86"/>
      <c r="C84" s="87"/>
      <c r="D84" s="87"/>
      <c r="E84" s="86"/>
      <c r="F84" s="87"/>
      <c r="G84" s="87"/>
      <c r="H84" s="86"/>
      <c r="I84" s="106"/>
      <c r="K84" s="90"/>
      <c r="L84" s="90"/>
      <c r="V84" s="91"/>
      <c r="W84" s="91"/>
    </row>
    <row r="85" spans="2:24" ht="35.1" customHeight="1" thickBot="1" x14ac:dyDescent="0.25">
      <c r="B85" s="236" t="s">
        <v>58</v>
      </c>
      <c r="C85" s="237"/>
      <c r="D85" s="237"/>
      <c r="E85" s="237"/>
      <c r="F85" s="237"/>
      <c r="G85" s="237"/>
      <c r="H85" s="237"/>
      <c r="I85" s="237"/>
      <c r="J85" s="237"/>
      <c r="K85" s="237"/>
      <c r="L85" s="237"/>
      <c r="M85" s="237"/>
      <c r="N85" s="237"/>
      <c r="O85" s="237"/>
      <c r="P85" s="237"/>
      <c r="Q85" s="237"/>
      <c r="R85" s="237"/>
      <c r="S85" s="237"/>
      <c r="T85" s="238"/>
    </row>
    <row r="86" spans="2:24" ht="45" customHeight="1" thickBot="1" x14ac:dyDescent="0.25">
      <c r="B86" s="122" t="s">
        <v>8</v>
      </c>
      <c r="C86" s="239" t="s">
        <v>9</v>
      </c>
      <c r="D86" s="240"/>
      <c r="E86" s="123" t="s">
        <v>10</v>
      </c>
      <c r="F86" s="123" t="s">
        <v>11</v>
      </c>
      <c r="G86" s="123" t="s">
        <v>12</v>
      </c>
      <c r="H86" s="124" t="s">
        <v>13</v>
      </c>
      <c r="I86" s="14" t="s">
        <v>14</v>
      </c>
      <c r="J86" s="15" t="s">
        <v>15</v>
      </c>
      <c r="K86" s="16" t="s">
        <v>16</v>
      </c>
      <c r="L86" s="17" t="s">
        <v>17</v>
      </c>
      <c r="M86" s="125" t="s">
        <v>14</v>
      </c>
      <c r="N86" s="126" t="s">
        <v>15</v>
      </c>
      <c r="O86" s="110" t="s">
        <v>16</v>
      </c>
      <c r="P86" s="111" t="s">
        <v>17</v>
      </c>
      <c r="Q86" s="95" t="s">
        <v>14</v>
      </c>
      <c r="R86" s="96" t="s">
        <v>15</v>
      </c>
      <c r="S86" s="97" t="s">
        <v>16</v>
      </c>
      <c r="T86" s="98" t="s">
        <v>17</v>
      </c>
      <c r="V86" s="26" t="s">
        <v>18</v>
      </c>
      <c r="W86" s="27" t="s">
        <v>19</v>
      </c>
      <c r="X86" s="28" t="s">
        <v>20</v>
      </c>
    </row>
    <row r="87" spans="2:24" ht="24.95" customHeight="1" x14ac:dyDescent="0.2">
      <c r="B87" s="48">
        <v>69</v>
      </c>
      <c r="C87" s="234" t="s">
        <v>59</v>
      </c>
      <c r="D87" s="234"/>
      <c r="E87" s="234" t="s">
        <v>60</v>
      </c>
      <c r="F87" s="127" t="s">
        <v>61</v>
      </c>
      <c r="G87" s="127" t="s">
        <v>62</v>
      </c>
      <c r="H87" s="51">
        <v>1</v>
      </c>
      <c r="I87" s="99">
        <v>536</v>
      </c>
      <c r="J87" s="34">
        <v>0.15</v>
      </c>
      <c r="K87" s="35">
        <f t="shared" ref="K87:K105" si="27">+I87*0.19</f>
        <v>101.84</v>
      </c>
      <c r="L87" s="36">
        <f t="shared" ref="L87:L105" si="28">(I87*(1+J87))+K87</f>
        <v>718.24</v>
      </c>
      <c r="M87" s="37">
        <v>448.2</v>
      </c>
      <c r="N87" s="38">
        <v>0.08</v>
      </c>
      <c r="O87" s="39">
        <f t="shared" ref="O87:O105" si="29">M87*19%</f>
        <v>85.158000000000001</v>
      </c>
      <c r="P87" s="40">
        <f t="shared" ref="P87:P105" si="30">(M87*(1+N87))+O87</f>
        <v>569.21400000000006</v>
      </c>
      <c r="Q87" s="100">
        <v>656</v>
      </c>
      <c r="R87" s="101">
        <v>0.1</v>
      </c>
      <c r="S87" s="102">
        <f t="shared" ref="S87:S105" si="31">+Q87*0.19</f>
        <v>124.64</v>
      </c>
      <c r="T87" s="103">
        <f t="shared" ref="T87:T105" si="32">(Q87*(1+R87))+S87</f>
        <v>846.24</v>
      </c>
      <c r="V87" s="45">
        <f>AVERAGE(T87,P87,L87)</f>
        <v>711.23133333333351</v>
      </c>
      <c r="W87" s="46">
        <f>_xlfn.STDEV.P(T87,P87,L87)</f>
        <v>113.20392285703751</v>
      </c>
      <c r="X87" s="47">
        <f t="shared" ref="X87:X105" si="33">W87/V87</f>
        <v>0.15916610749766014</v>
      </c>
    </row>
    <row r="88" spans="2:24" ht="24.95" customHeight="1" x14ac:dyDescent="0.2">
      <c r="B88" s="48">
        <v>70</v>
      </c>
      <c r="C88" s="234"/>
      <c r="D88" s="234"/>
      <c r="E88" s="234"/>
      <c r="F88" s="127" t="s">
        <v>61</v>
      </c>
      <c r="G88" s="127" t="s">
        <v>63</v>
      </c>
      <c r="H88" s="51">
        <v>1</v>
      </c>
      <c r="I88" s="67">
        <v>577</v>
      </c>
      <c r="J88" s="53">
        <v>0.15</v>
      </c>
      <c r="K88" s="54">
        <f t="shared" si="27"/>
        <v>109.63</v>
      </c>
      <c r="L88" s="55">
        <f t="shared" si="28"/>
        <v>773.18</v>
      </c>
      <c r="M88" s="56">
        <v>513</v>
      </c>
      <c r="N88" s="57">
        <v>0.08</v>
      </c>
      <c r="O88" s="58">
        <f t="shared" si="29"/>
        <v>97.47</v>
      </c>
      <c r="P88" s="59">
        <f t="shared" si="30"/>
        <v>651.5100000000001</v>
      </c>
      <c r="Q88" s="60">
        <v>697</v>
      </c>
      <c r="R88" s="104">
        <v>0.1</v>
      </c>
      <c r="S88" s="62">
        <f t="shared" si="31"/>
        <v>132.43</v>
      </c>
      <c r="T88" s="63">
        <f t="shared" si="32"/>
        <v>899.13000000000011</v>
      </c>
      <c r="V88" s="64">
        <f>AVERAGE(T88,P88,L88)</f>
        <v>774.60666666666668</v>
      </c>
      <c r="W88" s="65">
        <f>_xlfn.STDEV.P(T88,P88,L88)</f>
        <v>101.09547511579717</v>
      </c>
      <c r="X88" s="66">
        <f t="shared" si="33"/>
        <v>0.13051201269779567</v>
      </c>
    </row>
    <row r="89" spans="2:24" ht="24.95" customHeight="1" x14ac:dyDescent="0.2">
      <c r="B89" s="48">
        <v>71</v>
      </c>
      <c r="C89" s="234"/>
      <c r="D89" s="234"/>
      <c r="E89" s="234"/>
      <c r="F89" s="127" t="s">
        <v>64</v>
      </c>
      <c r="G89" s="127" t="s">
        <v>62</v>
      </c>
      <c r="H89" s="51">
        <v>1</v>
      </c>
      <c r="I89" s="67">
        <v>495</v>
      </c>
      <c r="J89" s="53">
        <v>0.15</v>
      </c>
      <c r="K89" s="54">
        <f t="shared" si="27"/>
        <v>94.05</v>
      </c>
      <c r="L89" s="55">
        <f t="shared" si="28"/>
        <v>663.3</v>
      </c>
      <c r="M89" s="56">
        <v>653.4</v>
      </c>
      <c r="N89" s="57">
        <v>0.08</v>
      </c>
      <c r="O89" s="58">
        <f t="shared" si="29"/>
        <v>124.146</v>
      </c>
      <c r="P89" s="59">
        <f t="shared" si="30"/>
        <v>829.81799999999998</v>
      </c>
      <c r="Q89" s="60">
        <v>615</v>
      </c>
      <c r="R89" s="104">
        <v>0.1</v>
      </c>
      <c r="S89" s="62">
        <f t="shared" si="31"/>
        <v>116.85</v>
      </c>
      <c r="T89" s="63">
        <f t="shared" si="32"/>
        <v>793.35</v>
      </c>
      <c r="V89" s="64">
        <f t="shared" ref="V89:V104" si="34">AVERAGE(T89,P89,L89)</f>
        <v>762.15599999999995</v>
      </c>
      <c r="W89" s="65">
        <f t="shared" ref="W89:W104" si="35">_xlfn.STDEV.P(T89,P89,L89)</f>
        <v>71.469622022227057</v>
      </c>
      <c r="X89" s="66">
        <f t="shared" si="33"/>
        <v>9.3772957271512733E-2</v>
      </c>
    </row>
    <row r="90" spans="2:24" ht="24.95" customHeight="1" x14ac:dyDescent="0.2">
      <c r="B90" s="48">
        <v>72</v>
      </c>
      <c r="C90" s="234"/>
      <c r="D90" s="234"/>
      <c r="E90" s="234"/>
      <c r="F90" s="127" t="s">
        <v>65</v>
      </c>
      <c r="G90" s="127" t="s">
        <v>63</v>
      </c>
      <c r="H90" s="51">
        <v>1</v>
      </c>
      <c r="I90" s="67">
        <v>618</v>
      </c>
      <c r="J90" s="53">
        <v>0.15</v>
      </c>
      <c r="K90" s="54">
        <f t="shared" si="27"/>
        <v>117.42</v>
      </c>
      <c r="L90" s="55">
        <f t="shared" si="28"/>
        <v>828.11999999999989</v>
      </c>
      <c r="M90" s="56">
        <v>760.32</v>
      </c>
      <c r="N90" s="57">
        <v>0.08</v>
      </c>
      <c r="O90" s="58">
        <f t="shared" si="29"/>
        <v>144.46080000000001</v>
      </c>
      <c r="P90" s="59">
        <f t="shared" si="30"/>
        <v>965.60640000000012</v>
      </c>
      <c r="Q90" s="60">
        <v>738</v>
      </c>
      <c r="R90" s="104">
        <v>0.1</v>
      </c>
      <c r="S90" s="62">
        <f t="shared" si="31"/>
        <v>140.22</v>
      </c>
      <c r="T90" s="63">
        <f t="shared" si="32"/>
        <v>952.0200000000001</v>
      </c>
      <c r="V90" s="64">
        <f t="shared" si="34"/>
        <v>915.24879999999996</v>
      </c>
      <c r="W90" s="65">
        <f t="shared" si="35"/>
        <v>61.858539740928357</v>
      </c>
      <c r="X90" s="66">
        <f t="shared" si="33"/>
        <v>6.7586583823904894E-2</v>
      </c>
    </row>
    <row r="91" spans="2:24" ht="24.95" customHeight="1" x14ac:dyDescent="0.2">
      <c r="B91" s="48">
        <v>73</v>
      </c>
      <c r="C91" s="234"/>
      <c r="D91" s="234"/>
      <c r="E91" s="234"/>
      <c r="F91" s="127" t="s">
        <v>66</v>
      </c>
      <c r="G91" s="127" t="s">
        <v>62</v>
      </c>
      <c r="H91" s="51">
        <v>1</v>
      </c>
      <c r="I91" s="67">
        <v>495</v>
      </c>
      <c r="J91" s="53">
        <v>0.15</v>
      </c>
      <c r="K91" s="54">
        <f t="shared" si="27"/>
        <v>94.05</v>
      </c>
      <c r="L91" s="55">
        <f t="shared" si="28"/>
        <v>663.3</v>
      </c>
      <c r="M91" s="56">
        <v>549.72</v>
      </c>
      <c r="N91" s="57">
        <v>0.08</v>
      </c>
      <c r="O91" s="58">
        <f t="shared" si="29"/>
        <v>104.44680000000001</v>
      </c>
      <c r="P91" s="59">
        <f t="shared" si="30"/>
        <v>698.14440000000013</v>
      </c>
      <c r="Q91" s="60">
        <v>615</v>
      </c>
      <c r="R91" s="104">
        <v>0.1</v>
      </c>
      <c r="S91" s="62">
        <f t="shared" si="31"/>
        <v>116.85</v>
      </c>
      <c r="T91" s="63">
        <f t="shared" si="32"/>
        <v>793.35</v>
      </c>
      <c r="V91" s="64">
        <f t="shared" si="34"/>
        <v>718.26479999999992</v>
      </c>
      <c r="W91" s="65">
        <f t="shared" si="35"/>
        <v>54.96588940497552</v>
      </c>
      <c r="X91" s="66">
        <f t="shared" si="33"/>
        <v>7.6525940579262028E-2</v>
      </c>
    </row>
    <row r="92" spans="2:24" ht="24.95" customHeight="1" x14ac:dyDescent="0.2">
      <c r="B92" s="48">
        <v>74</v>
      </c>
      <c r="C92" s="234"/>
      <c r="D92" s="234"/>
      <c r="E92" s="234"/>
      <c r="F92" s="127" t="s">
        <v>67</v>
      </c>
      <c r="G92" s="127" t="s">
        <v>63</v>
      </c>
      <c r="H92" s="51">
        <v>1</v>
      </c>
      <c r="I92" s="67">
        <v>495</v>
      </c>
      <c r="J92" s="53">
        <v>0.15</v>
      </c>
      <c r="K92" s="54">
        <f t="shared" si="27"/>
        <v>94.05</v>
      </c>
      <c r="L92" s="55">
        <f t="shared" si="28"/>
        <v>663.3</v>
      </c>
      <c r="M92" s="56">
        <v>655.56</v>
      </c>
      <c r="N92" s="57">
        <v>0.08</v>
      </c>
      <c r="O92" s="58">
        <f t="shared" si="29"/>
        <v>124.5564</v>
      </c>
      <c r="P92" s="59">
        <f t="shared" si="30"/>
        <v>832.56119999999987</v>
      </c>
      <c r="Q92" s="60">
        <v>615</v>
      </c>
      <c r="R92" s="104">
        <v>0.1</v>
      </c>
      <c r="S92" s="62">
        <f t="shared" si="31"/>
        <v>116.85</v>
      </c>
      <c r="T92" s="63">
        <f t="shared" si="32"/>
        <v>793.35</v>
      </c>
      <c r="V92" s="64">
        <f t="shared" si="34"/>
        <v>763.07039999999995</v>
      </c>
      <c r="W92" s="65">
        <f t="shared" si="35"/>
        <v>72.341685025440185</v>
      </c>
      <c r="X92" s="66">
        <f t="shared" si="33"/>
        <v>9.4803421840815985E-2</v>
      </c>
    </row>
    <row r="93" spans="2:24" ht="24.95" customHeight="1" x14ac:dyDescent="0.2">
      <c r="B93" s="48">
        <v>75</v>
      </c>
      <c r="C93" s="234"/>
      <c r="D93" s="234"/>
      <c r="E93" s="234"/>
      <c r="F93" s="127" t="s">
        <v>66</v>
      </c>
      <c r="G93" s="127" t="s">
        <v>68</v>
      </c>
      <c r="H93" s="51">
        <v>1</v>
      </c>
      <c r="I93" s="67">
        <v>700</v>
      </c>
      <c r="J93" s="53">
        <v>0.15</v>
      </c>
      <c r="K93" s="54">
        <f t="shared" si="27"/>
        <v>133</v>
      </c>
      <c r="L93" s="55">
        <f t="shared" si="28"/>
        <v>937.99999999999989</v>
      </c>
      <c r="M93" s="56">
        <v>1080</v>
      </c>
      <c r="N93" s="57">
        <v>0.08</v>
      </c>
      <c r="O93" s="58">
        <f t="shared" si="29"/>
        <v>205.2</v>
      </c>
      <c r="P93" s="59">
        <f t="shared" si="30"/>
        <v>1371.6000000000001</v>
      </c>
      <c r="Q93" s="60">
        <v>820</v>
      </c>
      <c r="R93" s="104">
        <v>0.1</v>
      </c>
      <c r="S93" s="62">
        <f t="shared" si="31"/>
        <v>155.80000000000001</v>
      </c>
      <c r="T93" s="63">
        <f t="shared" si="32"/>
        <v>1057.8000000000002</v>
      </c>
      <c r="V93" s="64">
        <f t="shared" si="34"/>
        <v>1122.4666666666669</v>
      </c>
      <c r="W93" s="65">
        <f t="shared" si="35"/>
        <v>182.82700991799678</v>
      </c>
      <c r="X93" s="66">
        <f t="shared" si="33"/>
        <v>0.16287967861079475</v>
      </c>
    </row>
    <row r="94" spans="2:24" ht="24.95" customHeight="1" x14ac:dyDescent="0.2">
      <c r="B94" s="48">
        <v>76</v>
      </c>
      <c r="C94" s="234"/>
      <c r="D94" s="234"/>
      <c r="E94" s="234"/>
      <c r="F94" s="127" t="s">
        <v>67</v>
      </c>
      <c r="G94" s="127" t="s">
        <v>69</v>
      </c>
      <c r="H94" s="51">
        <v>1</v>
      </c>
      <c r="I94" s="67">
        <v>495</v>
      </c>
      <c r="J94" s="53">
        <v>0.15</v>
      </c>
      <c r="K94" s="54">
        <f t="shared" si="27"/>
        <v>94.05</v>
      </c>
      <c r="L94" s="55">
        <f t="shared" si="28"/>
        <v>663.3</v>
      </c>
      <c r="M94" s="56">
        <v>880.2</v>
      </c>
      <c r="N94" s="57">
        <v>0.08</v>
      </c>
      <c r="O94" s="58">
        <f t="shared" si="29"/>
        <v>167.238</v>
      </c>
      <c r="P94" s="59">
        <f t="shared" si="30"/>
        <v>1117.854</v>
      </c>
      <c r="Q94" s="60">
        <v>615</v>
      </c>
      <c r="R94" s="104">
        <v>0.1</v>
      </c>
      <c r="S94" s="62">
        <f t="shared" si="31"/>
        <v>116.85</v>
      </c>
      <c r="T94" s="63">
        <f t="shared" si="32"/>
        <v>793.35</v>
      </c>
      <c r="V94" s="64">
        <f t="shared" si="34"/>
        <v>858.16800000000001</v>
      </c>
      <c r="W94" s="65">
        <f t="shared" si="35"/>
        <v>191.14717640603601</v>
      </c>
      <c r="X94" s="66">
        <f t="shared" si="33"/>
        <v>0.22273864372248325</v>
      </c>
    </row>
    <row r="95" spans="2:24" ht="24.95" customHeight="1" x14ac:dyDescent="0.2">
      <c r="B95" s="48">
        <v>77</v>
      </c>
      <c r="C95" s="234"/>
      <c r="D95" s="234"/>
      <c r="E95" s="234"/>
      <c r="F95" s="127" t="s">
        <v>70</v>
      </c>
      <c r="G95" s="127" t="s">
        <v>71</v>
      </c>
      <c r="H95" s="51">
        <v>1</v>
      </c>
      <c r="I95" s="67">
        <v>741</v>
      </c>
      <c r="J95" s="53">
        <v>0.15</v>
      </c>
      <c r="K95" s="54">
        <f t="shared" si="27"/>
        <v>140.79</v>
      </c>
      <c r="L95" s="55">
        <f t="shared" si="28"/>
        <v>992.93999999999994</v>
      </c>
      <c r="M95" s="56">
        <v>988.2</v>
      </c>
      <c r="N95" s="57">
        <v>0.08</v>
      </c>
      <c r="O95" s="58">
        <f t="shared" si="29"/>
        <v>187.75800000000001</v>
      </c>
      <c r="P95" s="59">
        <f t="shared" si="30"/>
        <v>1255.0140000000001</v>
      </c>
      <c r="Q95" s="60">
        <v>861</v>
      </c>
      <c r="R95" s="104">
        <v>0.1</v>
      </c>
      <c r="S95" s="62">
        <f t="shared" si="31"/>
        <v>163.59</v>
      </c>
      <c r="T95" s="63">
        <f t="shared" si="32"/>
        <v>1110.69</v>
      </c>
      <c r="V95" s="64">
        <f t="shared" si="34"/>
        <v>1119.548</v>
      </c>
      <c r="W95" s="65">
        <f t="shared" si="35"/>
        <v>107.17444811147858</v>
      </c>
      <c r="X95" s="66">
        <f t="shared" si="33"/>
        <v>9.5730105463525089E-2</v>
      </c>
    </row>
    <row r="96" spans="2:24" ht="24.95" customHeight="1" x14ac:dyDescent="0.2">
      <c r="B96" s="48">
        <v>78</v>
      </c>
      <c r="C96" s="234"/>
      <c r="D96" s="234"/>
      <c r="E96" s="234"/>
      <c r="F96" s="127" t="s">
        <v>70</v>
      </c>
      <c r="G96" s="127" t="s">
        <v>72</v>
      </c>
      <c r="H96" s="51">
        <v>1</v>
      </c>
      <c r="I96" s="67">
        <v>741</v>
      </c>
      <c r="J96" s="53">
        <v>0.15</v>
      </c>
      <c r="K96" s="54">
        <f t="shared" si="27"/>
        <v>140.79</v>
      </c>
      <c r="L96" s="55">
        <f t="shared" si="28"/>
        <v>992.93999999999994</v>
      </c>
      <c r="M96" s="56">
        <v>912.6</v>
      </c>
      <c r="N96" s="57">
        <v>0.08</v>
      </c>
      <c r="O96" s="58">
        <f t="shared" si="29"/>
        <v>173.39400000000001</v>
      </c>
      <c r="P96" s="59">
        <f t="shared" si="30"/>
        <v>1159.002</v>
      </c>
      <c r="Q96" s="60">
        <v>861</v>
      </c>
      <c r="R96" s="104">
        <v>0.1</v>
      </c>
      <c r="S96" s="62">
        <f t="shared" si="31"/>
        <v>163.59</v>
      </c>
      <c r="T96" s="63">
        <f t="shared" si="32"/>
        <v>1110.69</v>
      </c>
      <c r="V96" s="64">
        <f t="shared" si="34"/>
        <v>1087.5440000000001</v>
      </c>
      <c r="W96" s="65">
        <f t="shared" si="35"/>
        <v>69.742143872984016</v>
      </c>
      <c r="X96" s="66">
        <f t="shared" si="33"/>
        <v>6.4128112400954826E-2</v>
      </c>
    </row>
    <row r="97" spans="2:24" ht="24.95" customHeight="1" x14ac:dyDescent="0.2">
      <c r="B97" s="48">
        <v>79</v>
      </c>
      <c r="C97" s="234"/>
      <c r="D97" s="234"/>
      <c r="E97" s="234" t="s">
        <v>73</v>
      </c>
      <c r="F97" s="127" t="s">
        <v>74</v>
      </c>
      <c r="G97" s="127" t="s">
        <v>75</v>
      </c>
      <c r="H97" s="51">
        <v>1</v>
      </c>
      <c r="I97" s="67">
        <v>1110</v>
      </c>
      <c r="J97" s="53">
        <v>0.15</v>
      </c>
      <c r="K97" s="54">
        <f t="shared" si="27"/>
        <v>210.9</v>
      </c>
      <c r="L97" s="55">
        <f t="shared" si="28"/>
        <v>1487.4</v>
      </c>
      <c r="M97" s="56">
        <v>1458</v>
      </c>
      <c r="N97" s="57">
        <v>0.08</v>
      </c>
      <c r="O97" s="58">
        <f t="shared" si="29"/>
        <v>277.02</v>
      </c>
      <c r="P97" s="59">
        <f t="shared" si="30"/>
        <v>1851.66</v>
      </c>
      <c r="Q97" s="60">
        <v>1230</v>
      </c>
      <c r="R97" s="104">
        <v>0.1</v>
      </c>
      <c r="S97" s="62">
        <f t="shared" si="31"/>
        <v>233.7</v>
      </c>
      <c r="T97" s="63">
        <f t="shared" si="32"/>
        <v>1586.7</v>
      </c>
      <c r="V97" s="64">
        <f t="shared" si="34"/>
        <v>1641.92</v>
      </c>
      <c r="W97" s="65">
        <f t="shared" si="35"/>
        <v>153.74930503907979</v>
      </c>
      <c r="X97" s="66">
        <f t="shared" si="33"/>
        <v>9.3639948985991872E-2</v>
      </c>
    </row>
    <row r="98" spans="2:24" ht="24.95" customHeight="1" x14ac:dyDescent="0.2">
      <c r="B98" s="48">
        <v>80</v>
      </c>
      <c r="C98" s="234"/>
      <c r="D98" s="234"/>
      <c r="E98" s="234"/>
      <c r="F98" s="127" t="s">
        <v>74</v>
      </c>
      <c r="G98" s="127" t="s">
        <v>62</v>
      </c>
      <c r="H98" s="51">
        <v>1</v>
      </c>
      <c r="I98" s="67">
        <v>1110</v>
      </c>
      <c r="J98" s="53">
        <v>0.15</v>
      </c>
      <c r="K98" s="54">
        <f t="shared" si="27"/>
        <v>210.9</v>
      </c>
      <c r="L98" s="55">
        <f t="shared" si="28"/>
        <v>1487.4</v>
      </c>
      <c r="M98" s="56">
        <v>1350</v>
      </c>
      <c r="N98" s="57">
        <v>0.08</v>
      </c>
      <c r="O98" s="58">
        <f t="shared" si="29"/>
        <v>256.5</v>
      </c>
      <c r="P98" s="59">
        <f t="shared" si="30"/>
        <v>1714.5</v>
      </c>
      <c r="Q98" s="60">
        <v>1230</v>
      </c>
      <c r="R98" s="104">
        <v>0.1</v>
      </c>
      <c r="S98" s="62">
        <f t="shared" si="31"/>
        <v>233.7</v>
      </c>
      <c r="T98" s="63">
        <f t="shared" si="32"/>
        <v>1586.7</v>
      </c>
      <c r="V98" s="64">
        <f t="shared" si="34"/>
        <v>1596.2</v>
      </c>
      <c r="W98" s="65">
        <f t="shared" si="35"/>
        <v>92.956226257308842</v>
      </c>
      <c r="X98" s="66">
        <f t="shared" si="33"/>
        <v>5.8235951796334319E-2</v>
      </c>
    </row>
    <row r="99" spans="2:24" ht="24.95" customHeight="1" x14ac:dyDescent="0.2">
      <c r="B99" s="48">
        <v>81</v>
      </c>
      <c r="C99" s="234"/>
      <c r="D99" s="234"/>
      <c r="E99" s="234"/>
      <c r="F99" s="128" t="s">
        <v>76</v>
      </c>
      <c r="G99" s="127" t="s">
        <v>63</v>
      </c>
      <c r="H99" s="51">
        <v>1</v>
      </c>
      <c r="I99" s="67">
        <v>1110</v>
      </c>
      <c r="J99" s="53">
        <v>0.15</v>
      </c>
      <c r="K99" s="54">
        <f t="shared" si="27"/>
        <v>210.9</v>
      </c>
      <c r="L99" s="55">
        <f t="shared" si="28"/>
        <v>1487.4</v>
      </c>
      <c r="M99" s="56">
        <v>1458</v>
      </c>
      <c r="N99" s="57">
        <v>0.08</v>
      </c>
      <c r="O99" s="58">
        <f t="shared" si="29"/>
        <v>277.02</v>
      </c>
      <c r="P99" s="59">
        <f t="shared" si="30"/>
        <v>1851.66</v>
      </c>
      <c r="Q99" s="60">
        <v>1230</v>
      </c>
      <c r="R99" s="104">
        <v>0.1</v>
      </c>
      <c r="S99" s="62">
        <f t="shared" si="31"/>
        <v>233.7</v>
      </c>
      <c r="T99" s="63">
        <f t="shared" si="32"/>
        <v>1586.7</v>
      </c>
      <c r="V99" s="64">
        <f t="shared" si="34"/>
        <v>1641.92</v>
      </c>
      <c r="W99" s="65">
        <f t="shared" si="35"/>
        <v>153.74930503907979</v>
      </c>
      <c r="X99" s="66">
        <f t="shared" si="33"/>
        <v>9.3639948985991872E-2</v>
      </c>
    </row>
    <row r="100" spans="2:24" ht="24.95" customHeight="1" x14ac:dyDescent="0.2">
      <c r="B100" s="48">
        <v>82</v>
      </c>
      <c r="C100" s="234"/>
      <c r="D100" s="234"/>
      <c r="E100" s="49" t="s">
        <v>77</v>
      </c>
      <c r="F100" s="49" t="s">
        <v>78</v>
      </c>
      <c r="G100" s="50" t="s">
        <v>79</v>
      </c>
      <c r="H100" s="51">
        <v>1</v>
      </c>
      <c r="I100" s="67">
        <v>864</v>
      </c>
      <c r="J100" s="53">
        <v>0.15</v>
      </c>
      <c r="K100" s="54">
        <f t="shared" si="27"/>
        <v>164.16</v>
      </c>
      <c r="L100" s="55">
        <f t="shared" si="28"/>
        <v>1157.76</v>
      </c>
      <c r="M100" s="56">
        <v>1242</v>
      </c>
      <c r="N100" s="57">
        <v>0.08</v>
      </c>
      <c r="O100" s="58">
        <f t="shared" si="29"/>
        <v>235.98</v>
      </c>
      <c r="P100" s="59">
        <f t="shared" si="30"/>
        <v>1577.3400000000001</v>
      </c>
      <c r="Q100" s="60">
        <v>984</v>
      </c>
      <c r="R100" s="104">
        <v>0.1</v>
      </c>
      <c r="S100" s="62">
        <f t="shared" si="31"/>
        <v>186.96</v>
      </c>
      <c r="T100" s="63">
        <f t="shared" si="32"/>
        <v>1269.3600000000001</v>
      </c>
      <c r="V100" s="64">
        <f t="shared" si="34"/>
        <v>1334.82</v>
      </c>
      <c r="W100" s="65">
        <f t="shared" si="35"/>
        <v>177.43656669356602</v>
      </c>
      <c r="X100" s="66">
        <f t="shared" si="33"/>
        <v>0.13292920895219282</v>
      </c>
    </row>
    <row r="101" spans="2:24" ht="24.95" customHeight="1" x14ac:dyDescent="0.2">
      <c r="B101" s="48">
        <v>83</v>
      </c>
      <c r="C101" s="234"/>
      <c r="D101" s="234"/>
      <c r="E101" s="234" t="s">
        <v>80</v>
      </c>
      <c r="F101" s="49" t="s">
        <v>81</v>
      </c>
      <c r="G101" s="50" t="s">
        <v>72</v>
      </c>
      <c r="H101" s="51">
        <v>1</v>
      </c>
      <c r="I101" s="67">
        <v>1356</v>
      </c>
      <c r="J101" s="53">
        <v>0.15</v>
      </c>
      <c r="K101" s="54">
        <f t="shared" si="27"/>
        <v>257.64</v>
      </c>
      <c r="L101" s="55">
        <f t="shared" si="28"/>
        <v>1817.04</v>
      </c>
      <c r="M101" s="56">
        <v>1339.2</v>
      </c>
      <c r="N101" s="57">
        <v>0.08</v>
      </c>
      <c r="O101" s="58">
        <f t="shared" si="29"/>
        <v>254.44800000000001</v>
      </c>
      <c r="P101" s="59">
        <f t="shared" si="30"/>
        <v>1700.7840000000003</v>
      </c>
      <c r="Q101" s="60">
        <v>1476</v>
      </c>
      <c r="R101" s="104">
        <v>0.1</v>
      </c>
      <c r="S101" s="62">
        <f t="shared" si="31"/>
        <v>280.44</v>
      </c>
      <c r="T101" s="63">
        <f t="shared" si="32"/>
        <v>1904.0400000000002</v>
      </c>
      <c r="V101" s="64">
        <f t="shared" si="34"/>
        <v>1807.2880000000002</v>
      </c>
      <c r="W101" s="65">
        <f t="shared" si="35"/>
        <v>83.264944652596682</v>
      </c>
      <c r="X101" s="66">
        <f t="shared" si="33"/>
        <v>4.6071763134927397E-2</v>
      </c>
    </row>
    <row r="102" spans="2:24" ht="24.95" customHeight="1" x14ac:dyDescent="0.2">
      <c r="B102" s="48">
        <v>84</v>
      </c>
      <c r="C102" s="234"/>
      <c r="D102" s="234"/>
      <c r="E102" s="234"/>
      <c r="F102" s="49" t="s">
        <v>82</v>
      </c>
      <c r="G102" s="50" t="s">
        <v>72</v>
      </c>
      <c r="H102" s="51">
        <v>1</v>
      </c>
      <c r="I102" s="67">
        <v>1356</v>
      </c>
      <c r="J102" s="53">
        <v>0.15</v>
      </c>
      <c r="K102" s="54">
        <f t="shared" si="27"/>
        <v>257.64</v>
      </c>
      <c r="L102" s="55">
        <f t="shared" si="28"/>
        <v>1817.04</v>
      </c>
      <c r="M102" s="56">
        <v>1566</v>
      </c>
      <c r="N102" s="57">
        <v>0.08</v>
      </c>
      <c r="O102" s="58">
        <f t="shared" si="29"/>
        <v>297.54000000000002</v>
      </c>
      <c r="P102" s="59">
        <f t="shared" si="30"/>
        <v>1988.8200000000002</v>
      </c>
      <c r="Q102" s="60">
        <v>1476</v>
      </c>
      <c r="R102" s="104">
        <v>0.1</v>
      </c>
      <c r="S102" s="62">
        <f t="shared" si="31"/>
        <v>280.44</v>
      </c>
      <c r="T102" s="63">
        <f t="shared" si="32"/>
        <v>1904.0400000000002</v>
      </c>
      <c r="V102" s="64">
        <f t="shared" si="34"/>
        <v>1903.3000000000002</v>
      </c>
      <c r="W102" s="65">
        <f t="shared" si="35"/>
        <v>70.130843428551543</v>
      </c>
      <c r="X102" s="66">
        <f t="shared" si="33"/>
        <v>3.6846972851653198E-2</v>
      </c>
    </row>
    <row r="103" spans="2:24" ht="24.95" customHeight="1" x14ac:dyDescent="0.2">
      <c r="B103" s="48">
        <v>85</v>
      </c>
      <c r="C103" s="234"/>
      <c r="D103" s="234"/>
      <c r="E103" s="234"/>
      <c r="F103" s="49" t="s">
        <v>83</v>
      </c>
      <c r="G103" s="127" t="s">
        <v>69</v>
      </c>
      <c r="H103" s="51">
        <v>1</v>
      </c>
      <c r="I103" s="67">
        <v>1356</v>
      </c>
      <c r="J103" s="53">
        <v>0.15</v>
      </c>
      <c r="K103" s="54">
        <f t="shared" si="27"/>
        <v>257.64</v>
      </c>
      <c r="L103" s="55">
        <f t="shared" si="28"/>
        <v>1817.04</v>
      </c>
      <c r="M103" s="56">
        <v>1458</v>
      </c>
      <c r="N103" s="57">
        <v>0.08</v>
      </c>
      <c r="O103" s="58">
        <f t="shared" si="29"/>
        <v>277.02</v>
      </c>
      <c r="P103" s="59">
        <f t="shared" si="30"/>
        <v>1851.66</v>
      </c>
      <c r="Q103" s="60">
        <v>1476</v>
      </c>
      <c r="R103" s="104">
        <v>0.1</v>
      </c>
      <c r="S103" s="62">
        <f t="shared" si="31"/>
        <v>280.44</v>
      </c>
      <c r="T103" s="63">
        <f t="shared" si="32"/>
        <v>1904.0400000000002</v>
      </c>
      <c r="V103" s="64">
        <f t="shared" si="34"/>
        <v>1857.58</v>
      </c>
      <c r="W103" s="65">
        <f t="shared" si="35"/>
        <v>35.763433839607835</v>
      </c>
      <c r="X103" s="66">
        <f t="shared" si="33"/>
        <v>1.9252701816130577E-2</v>
      </c>
    </row>
    <row r="104" spans="2:24" ht="24.95" customHeight="1" x14ac:dyDescent="0.2">
      <c r="B104" s="48">
        <v>86</v>
      </c>
      <c r="C104" s="234"/>
      <c r="D104" s="234"/>
      <c r="E104" s="234" t="s">
        <v>84</v>
      </c>
      <c r="F104" s="49" t="s">
        <v>85</v>
      </c>
      <c r="G104" s="129" t="s">
        <v>69</v>
      </c>
      <c r="H104" s="51">
        <v>1</v>
      </c>
      <c r="I104" s="67">
        <v>782</v>
      </c>
      <c r="J104" s="53">
        <v>0.15</v>
      </c>
      <c r="K104" s="54">
        <f t="shared" si="27"/>
        <v>148.58000000000001</v>
      </c>
      <c r="L104" s="55">
        <f t="shared" si="28"/>
        <v>1047.8799999999999</v>
      </c>
      <c r="M104" s="56">
        <v>1566</v>
      </c>
      <c r="N104" s="57">
        <v>0.08</v>
      </c>
      <c r="O104" s="58">
        <f t="shared" si="29"/>
        <v>297.54000000000002</v>
      </c>
      <c r="P104" s="59">
        <f t="shared" si="30"/>
        <v>1988.8200000000002</v>
      </c>
      <c r="Q104" s="60">
        <v>902</v>
      </c>
      <c r="R104" s="104">
        <v>0.1</v>
      </c>
      <c r="S104" s="62">
        <f t="shared" si="31"/>
        <v>171.38</v>
      </c>
      <c r="T104" s="63">
        <f t="shared" si="32"/>
        <v>1163.58</v>
      </c>
      <c r="V104" s="64">
        <f t="shared" si="34"/>
        <v>1400.0933333333332</v>
      </c>
      <c r="W104" s="65">
        <f t="shared" si="35"/>
        <v>418.96375223745713</v>
      </c>
      <c r="X104" s="66">
        <f t="shared" si="33"/>
        <v>0.29923987370184163</v>
      </c>
    </row>
    <row r="105" spans="2:24" ht="24.95" customHeight="1" thickBot="1" x14ac:dyDescent="0.25">
      <c r="B105" s="68">
        <v>87</v>
      </c>
      <c r="C105" s="235"/>
      <c r="D105" s="235"/>
      <c r="E105" s="235"/>
      <c r="F105" s="69" t="s">
        <v>86</v>
      </c>
      <c r="G105" s="130" t="s">
        <v>69</v>
      </c>
      <c r="H105" s="70">
        <v>1</v>
      </c>
      <c r="I105" s="71">
        <v>782</v>
      </c>
      <c r="J105" s="72">
        <v>0.15</v>
      </c>
      <c r="K105" s="73">
        <f t="shared" si="27"/>
        <v>148.58000000000001</v>
      </c>
      <c r="L105" s="74">
        <f t="shared" si="28"/>
        <v>1047.8799999999999</v>
      </c>
      <c r="M105" s="75">
        <v>1188</v>
      </c>
      <c r="N105" s="76">
        <v>0.08</v>
      </c>
      <c r="O105" s="77">
        <f t="shared" si="29"/>
        <v>225.72</v>
      </c>
      <c r="P105" s="78">
        <f t="shared" si="30"/>
        <v>1508.7600000000002</v>
      </c>
      <c r="Q105" s="79">
        <v>902</v>
      </c>
      <c r="R105" s="105">
        <v>0.1</v>
      </c>
      <c r="S105" s="81">
        <f t="shared" si="31"/>
        <v>171.38</v>
      </c>
      <c r="T105" s="82">
        <f t="shared" si="32"/>
        <v>1163.58</v>
      </c>
      <c r="V105" s="83">
        <f>AVERAGE(T105,P105,L105)</f>
        <v>1240.0733333333335</v>
      </c>
      <c r="W105" s="84">
        <f>_xlfn.STDEV.P(T105,P105,L105)</f>
        <v>195.77370632668834</v>
      </c>
      <c r="X105" s="85">
        <f t="shared" si="33"/>
        <v>0.15787268467457971</v>
      </c>
    </row>
    <row r="106" spans="2:24" ht="15.95" customHeight="1" thickBot="1" x14ac:dyDescent="0.25">
      <c r="B106" s="86"/>
      <c r="C106" s="87"/>
      <c r="D106" s="87"/>
      <c r="E106" s="87"/>
      <c r="F106" s="87"/>
      <c r="G106" s="131"/>
      <c r="H106" s="86"/>
      <c r="I106" s="106"/>
      <c r="K106" s="90"/>
      <c r="L106" s="90"/>
      <c r="V106" s="91"/>
      <c r="W106" s="91"/>
    </row>
    <row r="107" spans="2:24" ht="35.1" customHeight="1" thickBot="1" x14ac:dyDescent="0.25">
      <c r="B107" s="224" t="s">
        <v>87</v>
      </c>
      <c r="C107" s="225"/>
      <c r="D107" s="225"/>
      <c r="E107" s="225"/>
      <c r="F107" s="225"/>
      <c r="G107" s="225"/>
      <c r="H107" s="225"/>
      <c r="I107" s="225"/>
      <c r="J107" s="225"/>
      <c r="K107" s="225"/>
      <c r="L107" s="225"/>
      <c r="M107" s="225"/>
      <c r="N107" s="225"/>
      <c r="O107" s="225"/>
      <c r="P107" s="225"/>
      <c r="Q107" s="225"/>
      <c r="R107" s="225"/>
      <c r="S107" s="225"/>
      <c r="T107" s="226"/>
    </row>
    <row r="108" spans="2:24" ht="51.75" customHeight="1" thickBot="1" x14ac:dyDescent="0.25">
      <c r="B108" s="11" t="s">
        <v>8</v>
      </c>
      <c r="C108" s="227" t="s">
        <v>9</v>
      </c>
      <c r="D108" s="228"/>
      <c r="E108" s="12" t="s">
        <v>10</v>
      </c>
      <c r="F108" s="12" t="s">
        <v>11</v>
      </c>
      <c r="G108" s="12" t="s">
        <v>12</v>
      </c>
      <c r="H108" s="13" t="s">
        <v>13</v>
      </c>
      <c r="I108" s="14" t="s">
        <v>14</v>
      </c>
      <c r="J108" s="15" t="s">
        <v>15</v>
      </c>
      <c r="K108" s="16" t="s">
        <v>16</v>
      </c>
      <c r="L108" s="17" t="s">
        <v>17</v>
      </c>
      <c r="M108" s="18" t="s">
        <v>14</v>
      </c>
      <c r="N108" s="19" t="s">
        <v>15</v>
      </c>
      <c r="O108" s="20" t="s">
        <v>16</v>
      </c>
      <c r="P108" s="21" t="s">
        <v>17</v>
      </c>
      <c r="Q108" s="132" t="s">
        <v>14</v>
      </c>
      <c r="R108" s="133" t="s">
        <v>15</v>
      </c>
      <c r="S108" s="134" t="s">
        <v>16</v>
      </c>
      <c r="T108" s="135" t="s">
        <v>17</v>
      </c>
      <c r="V108" s="26" t="s">
        <v>18</v>
      </c>
      <c r="W108" s="27" t="s">
        <v>19</v>
      </c>
      <c r="X108" s="28" t="s">
        <v>20</v>
      </c>
    </row>
    <row r="109" spans="2:24" ht="33.950000000000003" customHeight="1" x14ac:dyDescent="0.2">
      <c r="B109" s="136">
        <v>88</v>
      </c>
      <c r="C109" s="233" t="s">
        <v>88</v>
      </c>
      <c r="D109" s="233"/>
      <c r="E109" s="30" t="s">
        <v>89</v>
      </c>
      <c r="F109" s="30" t="s">
        <v>31</v>
      </c>
      <c r="G109" s="30" t="s">
        <v>32</v>
      </c>
      <c r="H109" s="32">
        <v>1</v>
      </c>
      <c r="I109" s="99">
        <v>1600000</v>
      </c>
      <c r="J109" s="34">
        <v>0.15</v>
      </c>
      <c r="K109" s="35">
        <f t="shared" ref="K109:K114" si="36">+I109*0.19</f>
        <v>304000</v>
      </c>
      <c r="L109" s="137">
        <f t="shared" ref="L109:L114" si="37">(I109*(1+J109))+K109</f>
        <v>2144000</v>
      </c>
      <c r="M109" s="37">
        <v>1320000</v>
      </c>
      <c r="N109" s="138">
        <v>0.08</v>
      </c>
      <c r="O109" s="39">
        <f t="shared" ref="O109:O114" si="38">M109*19%</f>
        <v>250800</v>
      </c>
      <c r="P109" s="40">
        <f t="shared" ref="P109:P114" si="39">(M109*(1+N109))+O109</f>
        <v>1676400</v>
      </c>
      <c r="Q109" s="100">
        <v>1392000</v>
      </c>
      <c r="R109" s="101">
        <v>0.1</v>
      </c>
      <c r="S109" s="102">
        <f t="shared" ref="S109:S114" si="40">+Q109*0.19</f>
        <v>264480</v>
      </c>
      <c r="T109" s="103">
        <f t="shared" ref="T109:T114" si="41">(Q109*(1+R109))+S109</f>
        <v>1795680.0000000002</v>
      </c>
      <c r="V109" s="45">
        <f>AVERAGE(T109,P109,L109)</f>
        <v>1872026.6666666667</v>
      </c>
      <c r="W109" s="46">
        <f>_xlfn.STDEV.P(T109,P109,L109)</f>
        <v>198383.55128947113</v>
      </c>
      <c r="X109" s="47">
        <f t="shared" ref="X109:X114" si="42">W109/V109</f>
        <v>0.10597260969722891</v>
      </c>
    </row>
    <row r="110" spans="2:24" ht="33.950000000000003" customHeight="1" x14ac:dyDescent="0.2">
      <c r="B110" s="139">
        <v>89</v>
      </c>
      <c r="C110" s="234"/>
      <c r="D110" s="234"/>
      <c r="E110" s="49" t="s">
        <v>90</v>
      </c>
      <c r="F110" s="49" t="s">
        <v>31</v>
      </c>
      <c r="G110" s="49" t="s">
        <v>32</v>
      </c>
      <c r="H110" s="51">
        <v>1</v>
      </c>
      <c r="I110" s="67">
        <v>1450000</v>
      </c>
      <c r="J110" s="53">
        <v>0.15</v>
      </c>
      <c r="K110" s="54">
        <f t="shared" si="36"/>
        <v>275500</v>
      </c>
      <c r="L110" s="140">
        <f t="shared" si="37"/>
        <v>1942999.9999999998</v>
      </c>
      <c r="M110" s="56">
        <v>1297500</v>
      </c>
      <c r="N110" s="141">
        <v>0.08</v>
      </c>
      <c r="O110" s="58">
        <f t="shared" si="38"/>
        <v>246525</v>
      </c>
      <c r="P110" s="59">
        <f t="shared" si="39"/>
        <v>1647825</v>
      </c>
      <c r="Q110" s="60">
        <v>1261500</v>
      </c>
      <c r="R110" s="104">
        <v>0.1</v>
      </c>
      <c r="S110" s="62">
        <f t="shared" si="40"/>
        <v>239685</v>
      </c>
      <c r="T110" s="63">
        <f t="shared" si="41"/>
        <v>1627335</v>
      </c>
      <c r="V110" s="64">
        <f>AVERAGE(T110,P110,L110)</f>
        <v>1739386.6666666667</v>
      </c>
      <c r="W110" s="65">
        <f>_xlfn.STDEV.P(T110,P110,L110)</f>
        <v>144219.16691464945</v>
      </c>
      <c r="X110" s="66">
        <f t="shared" si="42"/>
        <v>8.2913805008652156E-2</v>
      </c>
    </row>
    <row r="111" spans="2:24" ht="33.950000000000003" customHeight="1" x14ac:dyDescent="0.2">
      <c r="B111" s="139">
        <v>90</v>
      </c>
      <c r="C111" s="234"/>
      <c r="D111" s="234"/>
      <c r="E111" s="49" t="s">
        <v>91</v>
      </c>
      <c r="F111" s="49" t="s">
        <v>31</v>
      </c>
      <c r="G111" s="49" t="s">
        <v>32</v>
      </c>
      <c r="H111" s="51">
        <v>1</v>
      </c>
      <c r="I111" s="67">
        <v>2000000</v>
      </c>
      <c r="J111" s="53">
        <v>0.15</v>
      </c>
      <c r="K111" s="54">
        <f t="shared" si="36"/>
        <v>380000</v>
      </c>
      <c r="L111" s="140">
        <f t="shared" si="37"/>
        <v>2680000</v>
      </c>
      <c r="M111" s="56">
        <v>1800000</v>
      </c>
      <c r="N111" s="141">
        <v>0.08</v>
      </c>
      <c r="O111" s="58">
        <f t="shared" si="38"/>
        <v>342000</v>
      </c>
      <c r="P111" s="59">
        <f t="shared" si="39"/>
        <v>2286000</v>
      </c>
      <c r="Q111" s="60">
        <v>1740000</v>
      </c>
      <c r="R111" s="104">
        <v>0.1</v>
      </c>
      <c r="S111" s="62">
        <f t="shared" si="40"/>
        <v>330600</v>
      </c>
      <c r="T111" s="63">
        <f t="shared" si="41"/>
        <v>2244600</v>
      </c>
      <c r="V111" s="64">
        <f t="shared" ref="V111:V114" si="43">AVERAGE(T111,P111,L111)</f>
        <v>2403533.3333333335</v>
      </c>
      <c r="W111" s="65">
        <f t="shared" ref="W111:W114" si="44">_xlfn.STDEV.P(T111,P111,L111)</f>
        <v>196220.71472932945</v>
      </c>
      <c r="X111" s="66">
        <f t="shared" si="42"/>
        <v>8.1638441209883825E-2</v>
      </c>
    </row>
    <row r="112" spans="2:24" ht="33.950000000000003" customHeight="1" x14ac:dyDescent="0.2">
      <c r="B112" s="139">
        <v>91</v>
      </c>
      <c r="C112" s="234"/>
      <c r="D112" s="234"/>
      <c r="E112" s="49" t="s">
        <v>92</v>
      </c>
      <c r="F112" s="49" t="s">
        <v>31</v>
      </c>
      <c r="G112" s="49" t="s">
        <v>32</v>
      </c>
      <c r="H112" s="51">
        <v>1</v>
      </c>
      <c r="I112" s="67">
        <v>2750000</v>
      </c>
      <c r="J112" s="53">
        <v>0.15</v>
      </c>
      <c r="K112" s="54">
        <f t="shared" si="36"/>
        <v>522500</v>
      </c>
      <c r="L112" s="140">
        <f t="shared" si="37"/>
        <v>3684999.9999999995</v>
      </c>
      <c r="M112" s="56">
        <v>2382500</v>
      </c>
      <c r="N112" s="141">
        <v>0.08</v>
      </c>
      <c r="O112" s="58">
        <f t="shared" si="38"/>
        <v>452675</v>
      </c>
      <c r="P112" s="59">
        <f t="shared" si="39"/>
        <v>3025775</v>
      </c>
      <c r="Q112" s="60">
        <v>2392500</v>
      </c>
      <c r="R112" s="104">
        <v>0.1</v>
      </c>
      <c r="S112" s="62">
        <f t="shared" si="40"/>
        <v>454575</v>
      </c>
      <c r="T112" s="63">
        <f t="shared" si="41"/>
        <v>3086325</v>
      </c>
      <c r="V112" s="64">
        <f t="shared" si="43"/>
        <v>3265700</v>
      </c>
      <c r="W112" s="65">
        <f t="shared" si="44"/>
        <v>297518.56314634642</v>
      </c>
      <c r="X112" s="66">
        <f t="shared" si="42"/>
        <v>9.1104070535060297E-2</v>
      </c>
    </row>
    <row r="113" spans="2:24" ht="33.950000000000003" customHeight="1" x14ac:dyDescent="0.2">
      <c r="B113" s="139">
        <v>92</v>
      </c>
      <c r="C113" s="234"/>
      <c r="D113" s="234"/>
      <c r="E113" s="49" t="s">
        <v>93</v>
      </c>
      <c r="F113" s="49" t="s">
        <v>31</v>
      </c>
      <c r="G113" s="49" t="s">
        <v>32</v>
      </c>
      <c r="H113" s="51">
        <v>1</v>
      </c>
      <c r="I113" s="67">
        <v>3000000</v>
      </c>
      <c r="J113" s="53">
        <v>0.15</v>
      </c>
      <c r="K113" s="54">
        <f t="shared" si="36"/>
        <v>570000</v>
      </c>
      <c r="L113" s="140">
        <f t="shared" si="37"/>
        <v>4019999.9999999995</v>
      </c>
      <c r="M113" s="56">
        <v>2580000</v>
      </c>
      <c r="N113" s="141">
        <v>0.08</v>
      </c>
      <c r="O113" s="58">
        <f t="shared" si="38"/>
        <v>490200</v>
      </c>
      <c r="P113" s="59">
        <f t="shared" si="39"/>
        <v>3276600</v>
      </c>
      <c r="Q113" s="60">
        <v>2610000</v>
      </c>
      <c r="R113" s="104">
        <v>0.1</v>
      </c>
      <c r="S113" s="62">
        <f t="shared" si="40"/>
        <v>495900</v>
      </c>
      <c r="T113" s="63">
        <f t="shared" si="41"/>
        <v>3366900</v>
      </c>
      <c r="V113" s="64">
        <f t="shared" si="43"/>
        <v>3554500</v>
      </c>
      <c r="W113" s="65">
        <f t="shared" si="44"/>
        <v>331216.15298774285</v>
      </c>
      <c r="X113" s="66">
        <f t="shared" si="42"/>
        <v>9.3182206495355982E-2</v>
      </c>
    </row>
    <row r="114" spans="2:24" ht="33.950000000000003" customHeight="1" thickBot="1" x14ac:dyDescent="0.25">
      <c r="B114" s="142">
        <v>93</v>
      </c>
      <c r="C114" s="235"/>
      <c r="D114" s="235"/>
      <c r="E114" s="69" t="s">
        <v>94</v>
      </c>
      <c r="F114" s="69" t="s">
        <v>31</v>
      </c>
      <c r="G114" s="69" t="s">
        <v>32</v>
      </c>
      <c r="H114" s="70">
        <v>1</v>
      </c>
      <c r="I114" s="71">
        <v>800000</v>
      </c>
      <c r="J114" s="72">
        <v>0.15</v>
      </c>
      <c r="K114" s="73">
        <f t="shared" si="36"/>
        <v>152000</v>
      </c>
      <c r="L114" s="143">
        <f t="shared" si="37"/>
        <v>1072000</v>
      </c>
      <c r="M114" s="75">
        <v>790000</v>
      </c>
      <c r="N114" s="144">
        <v>0.08</v>
      </c>
      <c r="O114" s="77">
        <f t="shared" si="38"/>
        <v>150100</v>
      </c>
      <c r="P114" s="78">
        <f t="shared" si="39"/>
        <v>1003300</v>
      </c>
      <c r="Q114" s="79">
        <v>696000</v>
      </c>
      <c r="R114" s="105">
        <v>0.1</v>
      </c>
      <c r="S114" s="81">
        <f t="shared" si="40"/>
        <v>132240</v>
      </c>
      <c r="T114" s="82">
        <f t="shared" si="41"/>
        <v>897840.00000000012</v>
      </c>
      <c r="V114" s="83">
        <f t="shared" si="43"/>
        <v>991046.66666666663</v>
      </c>
      <c r="W114" s="84">
        <f t="shared" si="44"/>
        <v>71626.505956632769</v>
      </c>
      <c r="X114" s="85">
        <f t="shared" si="42"/>
        <v>7.2273595548779518E-2</v>
      </c>
    </row>
    <row r="115" spans="2:24" ht="26.25" customHeight="1" thickBot="1" x14ac:dyDescent="0.25">
      <c r="B115" s="131"/>
      <c r="C115" s="131"/>
      <c r="D115" s="131"/>
      <c r="E115" s="145"/>
      <c r="F115" s="145"/>
      <c r="G115" s="145"/>
      <c r="H115" s="131"/>
      <c r="I115" s="146"/>
      <c r="J115" s="147"/>
      <c r="K115" s="148"/>
      <c r="L115" s="149"/>
      <c r="V115" s="91"/>
      <c r="W115" s="91"/>
    </row>
    <row r="116" spans="2:24" ht="27.95" customHeight="1" thickBot="1" x14ac:dyDescent="0.25">
      <c r="B116" s="224" t="s">
        <v>95</v>
      </c>
      <c r="C116" s="225"/>
      <c r="D116" s="225"/>
      <c r="E116" s="225"/>
      <c r="F116" s="225"/>
      <c r="G116" s="225"/>
      <c r="H116" s="225"/>
      <c r="I116" s="225"/>
      <c r="J116" s="225"/>
      <c r="K116" s="225"/>
      <c r="L116" s="225"/>
      <c r="M116" s="225"/>
      <c r="N116" s="225"/>
      <c r="O116" s="225"/>
      <c r="P116" s="225"/>
      <c r="Q116" s="225"/>
      <c r="R116" s="225"/>
      <c r="S116" s="225"/>
      <c r="T116" s="226"/>
    </row>
    <row r="117" spans="2:24" ht="27.95" customHeight="1" thickBot="1" x14ac:dyDescent="0.25">
      <c r="B117" s="224" t="s">
        <v>96</v>
      </c>
      <c r="C117" s="225"/>
      <c r="D117" s="225"/>
      <c r="E117" s="225"/>
      <c r="F117" s="225"/>
      <c r="G117" s="225"/>
      <c r="H117" s="225"/>
      <c r="I117" s="225"/>
      <c r="J117" s="225"/>
      <c r="K117" s="225"/>
      <c r="L117" s="225"/>
      <c r="M117" s="225"/>
      <c r="N117" s="225"/>
      <c r="O117" s="225"/>
      <c r="P117" s="225"/>
      <c r="Q117" s="225"/>
      <c r="R117" s="225"/>
      <c r="S117" s="225"/>
      <c r="T117" s="226"/>
    </row>
    <row r="118" spans="2:24" ht="48" customHeight="1" thickBot="1" x14ac:dyDescent="0.25">
      <c r="B118" s="11" t="s">
        <v>8</v>
      </c>
      <c r="C118" s="227" t="s">
        <v>9</v>
      </c>
      <c r="D118" s="228"/>
      <c r="E118" s="12" t="s">
        <v>97</v>
      </c>
      <c r="F118" s="12" t="s">
        <v>98</v>
      </c>
      <c r="G118" s="12" t="s">
        <v>11</v>
      </c>
      <c r="H118" s="13" t="s">
        <v>13</v>
      </c>
      <c r="I118" s="150"/>
      <c r="J118" s="151" t="s">
        <v>15</v>
      </c>
      <c r="K118" s="17" t="s">
        <v>17</v>
      </c>
      <c r="L118" s="152"/>
      <c r="M118" s="153"/>
      <c r="N118" s="154" t="s">
        <v>15</v>
      </c>
      <c r="O118" s="21" t="s">
        <v>17</v>
      </c>
      <c r="P118" s="152"/>
      <c r="Q118" s="153"/>
      <c r="R118" s="155" t="s">
        <v>15</v>
      </c>
      <c r="S118" s="156" t="s">
        <v>17</v>
      </c>
      <c r="T118" s="157"/>
      <c r="V118" s="26" t="s">
        <v>18</v>
      </c>
      <c r="W118" s="27" t="s">
        <v>19</v>
      </c>
      <c r="X118" s="28" t="s">
        <v>20</v>
      </c>
    </row>
    <row r="119" spans="2:24" ht="24" customHeight="1" x14ac:dyDescent="0.2">
      <c r="B119" s="29">
        <v>94</v>
      </c>
      <c r="C119" s="231" t="s">
        <v>99</v>
      </c>
      <c r="D119" s="232"/>
      <c r="E119" s="158">
        <v>2070000</v>
      </c>
      <c r="F119" s="158">
        <v>3580310.1061603716</v>
      </c>
      <c r="G119" s="30" t="s">
        <v>31</v>
      </c>
      <c r="H119" s="159">
        <v>1</v>
      </c>
      <c r="I119" s="160"/>
      <c r="J119" s="161">
        <v>0.2</v>
      </c>
      <c r="K119" s="137">
        <v>4296372.1273924457</v>
      </c>
      <c r="L119" s="162"/>
      <c r="M119" s="163"/>
      <c r="N119" s="164">
        <v>0.15</v>
      </c>
      <c r="O119" s="165">
        <v>4296372.1273924457</v>
      </c>
      <c r="P119" s="162"/>
      <c r="Q119" s="163"/>
      <c r="R119" s="166">
        <v>0.1</v>
      </c>
      <c r="S119" s="103">
        <v>4296372.1273924457</v>
      </c>
      <c r="T119" s="167"/>
      <c r="V119" s="45">
        <f>AVERAGE(S119,O119,K119)</f>
        <v>4296372.1273924457</v>
      </c>
      <c r="W119" s="168">
        <f>_xlfn.STDEV.P(S119,O119,K119)</f>
        <v>0</v>
      </c>
      <c r="X119" s="47">
        <f t="shared" ref="X119:X121" si="45">W119/V119</f>
        <v>0</v>
      </c>
    </row>
    <row r="120" spans="2:24" ht="24" customHeight="1" x14ac:dyDescent="0.2">
      <c r="B120" s="48">
        <v>95</v>
      </c>
      <c r="C120" s="220" t="s">
        <v>100</v>
      </c>
      <c r="D120" s="221"/>
      <c r="E120" s="169">
        <v>1265000</v>
      </c>
      <c r="F120" s="169">
        <v>4294860.5714270324</v>
      </c>
      <c r="G120" s="49" t="s">
        <v>31</v>
      </c>
      <c r="H120" s="170">
        <v>1</v>
      </c>
      <c r="I120" s="160"/>
      <c r="J120" s="171">
        <v>0.2</v>
      </c>
      <c r="K120" s="140">
        <v>5153832.685712439</v>
      </c>
      <c r="L120" s="162"/>
      <c r="M120" s="163"/>
      <c r="N120" s="172">
        <v>0.15</v>
      </c>
      <c r="O120" s="173">
        <v>5153832.685712439</v>
      </c>
      <c r="P120" s="162"/>
      <c r="Q120" s="163"/>
      <c r="R120" s="174">
        <v>0.1</v>
      </c>
      <c r="S120" s="63">
        <v>5153832.685712439</v>
      </c>
      <c r="T120" s="167"/>
      <c r="V120" s="64">
        <f t="shared" ref="V120:V121" si="46">AVERAGE(S120,O120,K120)</f>
        <v>5153832.685712439</v>
      </c>
      <c r="W120" s="175">
        <f t="shared" ref="W120:W121" si="47">_xlfn.STDEV.P(S120,O120,K120)</f>
        <v>0</v>
      </c>
      <c r="X120" s="66">
        <f t="shared" si="45"/>
        <v>0</v>
      </c>
    </row>
    <row r="121" spans="2:24" ht="24" customHeight="1" thickBot="1" x14ac:dyDescent="0.25">
      <c r="B121" s="68">
        <v>96</v>
      </c>
      <c r="C121" s="222" t="s">
        <v>101</v>
      </c>
      <c r="D121" s="223"/>
      <c r="E121" s="176">
        <v>860000</v>
      </c>
      <c r="F121" s="176">
        <v>2919826.1592310253</v>
      </c>
      <c r="G121" s="69" t="s">
        <v>31</v>
      </c>
      <c r="H121" s="177">
        <v>1</v>
      </c>
      <c r="I121" s="178"/>
      <c r="J121" s="179">
        <v>0.2</v>
      </c>
      <c r="K121" s="143">
        <v>3503791.3910772302</v>
      </c>
      <c r="L121" s="180"/>
      <c r="M121" s="181"/>
      <c r="N121" s="182">
        <v>0.15</v>
      </c>
      <c r="O121" s="183">
        <v>3503791.3910772302</v>
      </c>
      <c r="P121" s="180"/>
      <c r="Q121" s="181"/>
      <c r="R121" s="184">
        <v>0.1</v>
      </c>
      <c r="S121" s="82">
        <v>3503791.3910772302</v>
      </c>
      <c r="T121" s="185"/>
      <c r="V121" s="83">
        <f t="shared" si="46"/>
        <v>3503791.3910772302</v>
      </c>
      <c r="W121" s="186">
        <f t="shared" si="47"/>
        <v>0</v>
      </c>
      <c r="X121" s="85">
        <f t="shared" si="45"/>
        <v>0</v>
      </c>
    </row>
    <row r="122" spans="2:24" ht="16.5" thickBot="1" x14ac:dyDescent="0.25">
      <c r="B122" s="86"/>
      <c r="C122" s="187"/>
      <c r="D122" s="188"/>
      <c r="E122" s="188"/>
      <c r="F122" s="87"/>
      <c r="G122" s="189"/>
      <c r="I122" s="90"/>
      <c r="V122" s="91"/>
    </row>
    <row r="123" spans="2:24" ht="35.1" customHeight="1" thickBot="1" x14ac:dyDescent="0.25">
      <c r="B123" s="224" t="s">
        <v>102</v>
      </c>
      <c r="C123" s="225"/>
      <c r="D123" s="225"/>
      <c r="E123" s="225"/>
      <c r="F123" s="225"/>
      <c r="G123" s="225"/>
      <c r="H123" s="225"/>
      <c r="I123" s="225"/>
      <c r="J123" s="225"/>
      <c r="K123" s="225"/>
      <c r="L123" s="225"/>
      <c r="M123" s="225"/>
      <c r="N123" s="225"/>
      <c r="O123" s="225"/>
      <c r="P123" s="225"/>
      <c r="Q123" s="225"/>
      <c r="R123" s="225"/>
      <c r="S123" s="225"/>
      <c r="T123" s="226"/>
    </row>
    <row r="124" spans="2:24" ht="48.95" customHeight="1" thickBot="1" x14ac:dyDescent="0.25">
      <c r="B124" s="11" t="s">
        <v>8</v>
      </c>
      <c r="C124" s="227" t="s">
        <v>9</v>
      </c>
      <c r="D124" s="228"/>
      <c r="E124" s="12" t="s">
        <v>97</v>
      </c>
      <c r="F124" s="12" t="s">
        <v>98</v>
      </c>
      <c r="G124" s="12" t="s">
        <v>11</v>
      </c>
      <c r="H124" s="13" t="s">
        <v>13</v>
      </c>
      <c r="I124" s="150"/>
      <c r="J124" s="151" t="s">
        <v>15</v>
      </c>
      <c r="K124" s="17" t="s">
        <v>17</v>
      </c>
      <c r="L124" s="152"/>
      <c r="M124" s="153"/>
      <c r="N124" s="154" t="s">
        <v>15</v>
      </c>
      <c r="O124" s="21" t="s">
        <v>17</v>
      </c>
      <c r="P124" s="152"/>
      <c r="Q124" s="153"/>
      <c r="R124" s="190" t="s">
        <v>15</v>
      </c>
      <c r="S124" s="98" t="s">
        <v>17</v>
      </c>
      <c r="T124" s="157"/>
      <c r="V124" s="26" t="s">
        <v>18</v>
      </c>
      <c r="W124" s="27" t="s">
        <v>19</v>
      </c>
      <c r="X124" s="28" t="s">
        <v>20</v>
      </c>
    </row>
    <row r="125" spans="2:24" s="198" customFormat="1" ht="30" x14ac:dyDescent="0.2">
      <c r="B125" s="112">
        <v>97</v>
      </c>
      <c r="C125" s="229" t="s">
        <v>103</v>
      </c>
      <c r="D125" s="230"/>
      <c r="E125" s="191">
        <v>12000</v>
      </c>
      <c r="F125" s="191">
        <v>40741.760361363151</v>
      </c>
      <c r="G125" s="113" t="s">
        <v>39</v>
      </c>
      <c r="H125" s="192">
        <v>1</v>
      </c>
      <c r="I125" s="193"/>
      <c r="J125" s="194">
        <v>0.2</v>
      </c>
      <c r="K125" s="195">
        <v>48890.112433635783</v>
      </c>
      <c r="L125" s="162"/>
      <c r="M125" s="196"/>
      <c r="N125" s="164">
        <v>0.15</v>
      </c>
      <c r="O125" s="40">
        <v>48890.112433635783</v>
      </c>
      <c r="P125" s="197"/>
      <c r="Q125" s="196"/>
      <c r="R125" s="166">
        <v>0.1</v>
      </c>
      <c r="S125" s="103">
        <v>48890.112433635783</v>
      </c>
      <c r="T125" s="193"/>
      <c r="V125" s="45">
        <f t="shared" ref="V125:V128" si="48">AVERAGE(S125,O125,K125)</f>
        <v>48890.112433635783</v>
      </c>
      <c r="W125" s="199">
        <f t="shared" ref="W125:W128" si="49">_xlfn.STDEV.P(S125,O125,K125)</f>
        <v>0</v>
      </c>
      <c r="X125" s="47">
        <f t="shared" ref="X125:X128" si="50">W125/V125</f>
        <v>0</v>
      </c>
    </row>
    <row r="126" spans="2:24" s="198" customFormat="1" ht="30" x14ac:dyDescent="0.2">
      <c r="B126" s="48">
        <v>98</v>
      </c>
      <c r="C126" s="220" t="s">
        <v>104</v>
      </c>
      <c r="D126" s="221"/>
      <c r="E126" s="169">
        <v>15000</v>
      </c>
      <c r="F126" s="169">
        <v>50927.200451703939</v>
      </c>
      <c r="G126" s="49" t="s">
        <v>39</v>
      </c>
      <c r="H126" s="170">
        <v>1</v>
      </c>
      <c r="I126" s="193"/>
      <c r="J126" s="171">
        <v>0.2</v>
      </c>
      <c r="K126" s="140">
        <v>61112.640542044726</v>
      </c>
      <c r="L126" s="162"/>
      <c r="M126" s="196"/>
      <c r="N126" s="172">
        <v>0.15</v>
      </c>
      <c r="O126" s="59">
        <v>61112.640542044726</v>
      </c>
      <c r="P126" s="197"/>
      <c r="Q126" s="196"/>
      <c r="R126" s="174">
        <v>0.1</v>
      </c>
      <c r="S126" s="63">
        <v>61112.640542044726</v>
      </c>
      <c r="T126" s="193"/>
      <c r="V126" s="64">
        <f t="shared" si="48"/>
        <v>61112.640542044734</v>
      </c>
      <c r="W126" s="200">
        <f t="shared" si="49"/>
        <v>7.2759576141834259E-12</v>
      </c>
      <c r="X126" s="66">
        <f t="shared" si="50"/>
        <v>1.1905814492138754E-16</v>
      </c>
    </row>
    <row r="127" spans="2:24" s="198" customFormat="1" ht="30" x14ac:dyDescent="0.2">
      <c r="B127" s="48">
        <v>99</v>
      </c>
      <c r="C127" s="220" t="s">
        <v>105</v>
      </c>
      <c r="D127" s="221"/>
      <c r="E127" s="169">
        <v>20000</v>
      </c>
      <c r="F127" s="169">
        <v>67902.933935605237</v>
      </c>
      <c r="G127" s="49" t="s">
        <v>39</v>
      </c>
      <c r="H127" s="170">
        <v>1</v>
      </c>
      <c r="I127" s="193"/>
      <c r="J127" s="171">
        <v>0.2</v>
      </c>
      <c r="K127" s="140">
        <v>81483.520722726287</v>
      </c>
      <c r="L127" s="162"/>
      <c r="M127" s="196"/>
      <c r="N127" s="172">
        <v>0.15</v>
      </c>
      <c r="O127" s="59">
        <v>81483.520722726287</v>
      </c>
      <c r="P127" s="197"/>
      <c r="Q127" s="196"/>
      <c r="R127" s="174">
        <v>0.1</v>
      </c>
      <c r="S127" s="63">
        <v>81483.520722726287</v>
      </c>
      <c r="T127" s="193"/>
      <c r="V127" s="64">
        <f t="shared" si="48"/>
        <v>81483.520722726287</v>
      </c>
      <c r="W127" s="200">
        <f t="shared" si="49"/>
        <v>0</v>
      </c>
      <c r="X127" s="66">
        <f t="shared" si="50"/>
        <v>0</v>
      </c>
    </row>
    <row r="128" spans="2:24" s="198" customFormat="1" ht="30.75" thickBot="1" x14ac:dyDescent="0.25">
      <c r="B128" s="68">
        <v>100</v>
      </c>
      <c r="C128" s="222" t="s">
        <v>106</v>
      </c>
      <c r="D128" s="223"/>
      <c r="E128" s="176">
        <v>60000</v>
      </c>
      <c r="F128" s="176">
        <v>203708.80180681575</v>
      </c>
      <c r="G128" s="69" t="s">
        <v>39</v>
      </c>
      <c r="H128" s="177">
        <v>1</v>
      </c>
      <c r="I128" s="201"/>
      <c r="J128" s="179">
        <v>0.2</v>
      </c>
      <c r="K128" s="143">
        <v>244450.56216817891</v>
      </c>
      <c r="L128" s="180"/>
      <c r="M128" s="202"/>
      <c r="N128" s="182">
        <v>0.15</v>
      </c>
      <c r="O128" s="78">
        <v>244450.56216817891</v>
      </c>
      <c r="P128" s="203"/>
      <c r="Q128" s="202"/>
      <c r="R128" s="184">
        <v>0.1</v>
      </c>
      <c r="S128" s="82">
        <v>244450.56216817891</v>
      </c>
      <c r="T128" s="201"/>
      <c r="V128" s="83">
        <f t="shared" si="48"/>
        <v>244450.56216817893</v>
      </c>
      <c r="W128" s="204">
        <f t="shared" si="49"/>
        <v>2.9103830456733704E-11</v>
      </c>
      <c r="X128" s="85">
        <f t="shared" si="50"/>
        <v>1.1905814492138754E-16</v>
      </c>
    </row>
    <row r="129" spans="2:24" s="198" customFormat="1" ht="16.5" thickBot="1" x14ac:dyDescent="0.25">
      <c r="B129" s="86"/>
      <c r="C129" s="187"/>
      <c r="D129" s="188"/>
      <c r="E129" s="188"/>
      <c r="F129" s="87"/>
      <c r="G129" s="189"/>
      <c r="H129" s="1"/>
      <c r="I129" s="1"/>
      <c r="J129" s="1"/>
      <c r="K129" s="1"/>
      <c r="V129" s="205"/>
    </row>
    <row r="130" spans="2:24" ht="33.950000000000003" customHeight="1" thickBot="1" x14ac:dyDescent="0.25">
      <c r="B130" s="224" t="s">
        <v>107</v>
      </c>
      <c r="C130" s="225"/>
      <c r="D130" s="225"/>
      <c r="E130" s="225"/>
      <c r="F130" s="225"/>
      <c r="G130" s="225"/>
      <c r="H130" s="225"/>
      <c r="I130" s="225"/>
      <c r="J130" s="225"/>
      <c r="K130" s="225"/>
      <c r="L130" s="225"/>
      <c r="M130" s="225"/>
      <c r="N130" s="225"/>
      <c r="O130" s="225"/>
      <c r="P130" s="225"/>
      <c r="Q130" s="225"/>
      <c r="R130" s="225"/>
      <c r="S130" s="225"/>
      <c r="T130" s="226"/>
    </row>
    <row r="131" spans="2:24" ht="52.5" customHeight="1" thickBot="1" x14ac:dyDescent="0.25">
      <c r="B131" s="11" t="s">
        <v>8</v>
      </c>
      <c r="C131" s="227" t="s">
        <v>9</v>
      </c>
      <c r="D131" s="228"/>
      <c r="E131" s="12" t="s">
        <v>97</v>
      </c>
      <c r="F131" s="12" t="s">
        <v>98</v>
      </c>
      <c r="G131" s="12" t="s">
        <v>11</v>
      </c>
      <c r="H131" s="13" t="s">
        <v>13</v>
      </c>
      <c r="I131" s="150"/>
      <c r="J131" s="151" t="s">
        <v>15</v>
      </c>
      <c r="K131" s="17" t="s">
        <v>17</v>
      </c>
      <c r="L131" s="152"/>
      <c r="M131" s="153"/>
      <c r="N131" s="154" t="s">
        <v>15</v>
      </c>
      <c r="O131" s="21" t="s">
        <v>17</v>
      </c>
      <c r="P131" s="152"/>
      <c r="Q131" s="153"/>
      <c r="R131" s="206" t="s">
        <v>15</v>
      </c>
      <c r="S131" s="135" t="s">
        <v>17</v>
      </c>
      <c r="T131" s="157"/>
      <c r="V131" s="26" t="s">
        <v>18</v>
      </c>
      <c r="W131" s="27" t="s">
        <v>19</v>
      </c>
      <c r="X131" s="28" t="s">
        <v>20</v>
      </c>
    </row>
    <row r="132" spans="2:24" ht="33.950000000000003" customHeight="1" x14ac:dyDescent="0.2">
      <c r="B132" s="112">
        <v>101</v>
      </c>
      <c r="C132" s="229" t="s">
        <v>108</v>
      </c>
      <c r="D132" s="230"/>
      <c r="E132" s="191">
        <v>300000</v>
      </c>
      <c r="F132" s="191">
        <v>1018544.0090340787</v>
      </c>
      <c r="G132" s="113" t="s">
        <v>31</v>
      </c>
      <c r="H132" s="192">
        <v>1</v>
      </c>
      <c r="I132" s="160"/>
      <c r="J132" s="161">
        <v>0.2</v>
      </c>
      <c r="K132" s="137">
        <v>1222252.8108408945</v>
      </c>
      <c r="L132" s="162"/>
      <c r="M132" s="163"/>
      <c r="N132" s="164">
        <v>0.15</v>
      </c>
      <c r="O132" s="40">
        <v>1222252.8108408945</v>
      </c>
      <c r="P132" s="162"/>
      <c r="Q132" s="163"/>
      <c r="R132" s="207">
        <v>0.1</v>
      </c>
      <c r="S132" s="103">
        <v>1222252.8108408945</v>
      </c>
      <c r="T132" s="167"/>
      <c r="V132" s="45">
        <f t="shared" ref="V132:V138" si="51">AVERAGE(S132,O132,K132)</f>
        <v>1222252.8108408945</v>
      </c>
      <c r="W132" s="199">
        <f t="shared" ref="W132:W138" si="52">_xlfn.STDEV.P(S132,O132,K132)</f>
        <v>0</v>
      </c>
      <c r="X132" s="47">
        <f t="shared" ref="X132:X138" si="53">W132/V132</f>
        <v>0</v>
      </c>
    </row>
    <row r="133" spans="2:24" ht="33.950000000000003" customHeight="1" x14ac:dyDescent="0.2">
      <c r="B133" s="48">
        <v>102</v>
      </c>
      <c r="C133" s="220" t="s">
        <v>109</v>
      </c>
      <c r="D133" s="221"/>
      <c r="E133" s="169">
        <v>300000</v>
      </c>
      <c r="F133" s="169">
        <v>1018544.0090340787</v>
      </c>
      <c r="G133" s="49" t="s">
        <v>31</v>
      </c>
      <c r="H133" s="170">
        <v>1</v>
      </c>
      <c r="I133" s="160"/>
      <c r="J133" s="171">
        <v>0.2</v>
      </c>
      <c r="K133" s="140">
        <v>1222252.8108408945</v>
      </c>
      <c r="L133" s="162"/>
      <c r="M133" s="163"/>
      <c r="N133" s="172">
        <v>0.15</v>
      </c>
      <c r="O133" s="59">
        <v>1222252.8108408945</v>
      </c>
      <c r="P133" s="162"/>
      <c r="Q133" s="163"/>
      <c r="R133" s="208">
        <v>0.1</v>
      </c>
      <c r="S133" s="63">
        <v>1222252.8108408945</v>
      </c>
      <c r="T133" s="167"/>
      <c r="V133" s="64">
        <f t="shared" si="51"/>
        <v>1222252.8108408945</v>
      </c>
      <c r="W133" s="200">
        <f t="shared" si="52"/>
        <v>0</v>
      </c>
      <c r="X133" s="66">
        <f t="shared" si="53"/>
        <v>0</v>
      </c>
    </row>
    <row r="134" spans="2:24" ht="33.950000000000003" customHeight="1" x14ac:dyDescent="0.2">
      <c r="B134" s="48">
        <v>103</v>
      </c>
      <c r="C134" s="220" t="s">
        <v>110</v>
      </c>
      <c r="D134" s="221"/>
      <c r="E134" s="169">
        <v>1000000</v>
      </c>
      <c r="F134" s="169">
        <v>3395146.6967802625</v>
      </c>
      <c r="G134" s="49" t="s">
        <v>31</v>
      </c>
      <c r="H134" s="170">
        <v>1</v>
      </c>
      <c r="I134" s="160"/>
      <c r="J134" s="171">
        <v>0.2</v>
      </c>
      <c r="K134" s="140">
        <v>4074176.0361363152</v>
      </c>
      <c r="L134" s="162"/>
      <c r="M134" s="163"/>
      <c r="N134" s="172">
        <v>0.15</v>
      </c>
      <c r="O134" s="59">
        <v>4074176.0361363152</v>
      </c>
      <c r="P134" s="162"/>
      <c r="Q134" s="163"/>
      <c r="R134" s="208">
        <v>0.1</v>
      </c>
      <c r="S134" s="63">
        <v>4074176.0361363152</v>
      </c>
      <c r="T134" s="167"/>
      <c r="V134" s="64">
        <f t="shared" si="51"/>
        <v>4074176.0361363157</v>
      </c>
      <c r="W134" s="200">
        <f t="shared" si="52"/>
        <v>4.6566128730773926E-10</v>
      </c>
      <c r="X134" s="66">
        <f t="shared" si="53"/>
        <v>1.1429581912453204E-16</v>
      </c>
    </row>
    <row r="135" spans="2:24" ht="33.950000000000003" customHeight="1" x14ac:dyDescent="0.2">
      <c r="B135" s="48">
        <v>104</v>
      </c>
      <c r="C135" s="220" t="s">
        <v>111</v>
      </c>
      <c r="D135" s="221"/>
      <c r="E135" s="169">
        <v>400000</v>
      </c>
      <c r="F135" s="169">
        <v>1358058.6787121049</v>
      </c>
      <c r="G135" s="49" t="s">
        <v>31</v>
      </c>
      <c r="H135" s="170">
        <v>1</v>
      </c>
      <c r="I135" s="160"/>
      <c r="J135" s="171">
        <v>0.2</v>
      </c>
      <c r="K135" s="140">
        <v>1629670.4144545258</v>
      </c>
      <c r="L135" s="162"/>
      <c r="M135" s="163"/>
      <c r="N135" s="172">
        <v>0.15</v>
      </c>
      <c r="O135" s="59">
        <v>1629670.4144545258</v>
      </c>
      <c r="P135" s="162"/>
      <c r="Q135" s="163"/>
      <c r="R135" s="208">
        <v>0.1</v>
      </c>
      <c r="S135" s="63">
        <v>1629670.4144545258</v>
      </c>
      <c r="T135" s="167"/>
      <c r="V135" s="64">
        <f t="shared" si="51"/>
        <v>1629670.414454526</v>
      </c>
      <c r="W135" s="200">
        <f t="shared" si="52"/>
        <v>2.3283064365386963E-10</v>
      </c>
      <c r="X135" s="66">
        <f t="shared" si="53"/>
        <v>1.4286977390566507E-16</v>
      </c>
    </row>
    <row r="136" spans="2:24" ht="33.950000000000003" customHeight="1" x14ac:dyDescent="0.2">
      <c r="B136" s="48">
        <v>105</v>
      </c>
      <c r="C136" s="220" t="s">
        <v>112</v>
      </c>
      <c r="D136" s="221"/>
      <c r="E136" s="169">
        <v>350000</v>
      </c>
      <c r="F136" s="169">
        <v>1188301.3438730915</v>
      </c>
      <c r="G136" s="49" t="s">
        <v>31</v>
      </c>
      <c r="H136" s="170">
        <v>1</v>
      </c>
      <c r="I136" s="160"/>
      <c r="J136" s="171">
        <v>0.2</v>
      </c>
      <c r="K136" s="140">
        <v>1425961.6126477099</v>
      </c>
      <c r="L136" s="162"/>
      <c r="M136" s="163"/>
      <c r="N136" s="172">
        <v>0.15</v>
      </c>
      <c r="O136" s="59">
        <v>1425961.6126477099</v>
      </c>
      <c r="P136" s="162"/>
      <c r="Q136" s="163"/>
      <c r="R136" s="208">
        <v>0.1</v>
      </c>
      <c r="S136" s="63">
        <v>1425961.6126477099</v>
      </c>
      <c r="T136" s="167"/>
      <c r="V136" s="64">
        <f t="shared" si="51"/>
        <v>1425961.6126477097</v>
      </c>
      <c r="W136" s="200">
        <f t="shared" si="52"/>
        <v>2.3283064365386963E-10</v>
      </c>
      <c r="X136" s="66">
        <f t="shared" si="53"/>
        <v>1.6327974160647444E-16</v>
      </c>
    </row>
    <row r="137" spans="2:24" ht="33.950000000000003" customHeight="1" x14ac:dyDescent="0.2">
      <c r="B137" s="48">
        <v>106</v>
      </c>
      <c r="C137" s="220" t="s">
        <v>113</v>
      </c>
      <c r="D137" s="221"/>
      <c r="E137" s="169">
        <v>450000</v>
      </c>
      <c r="F137" s="169">
        <v>1527816.0135511181</v>
      </c>
      <c r="G137" s="49" t="s">
        <v>31</v>
      </c>
      <c r="H137" s="170">
        <v>1</v>
      </c>
      <c r="I137" s="160"/>
      <c r="J137" s="171">
        <v>0.2</v>
      </c>
      <c r="K137" s="140">
        <v>1833379.2162613417</v>
      </c>
      <c r="L137" s="162"/>
      <c r="M137" s="163"/>
      <c r="N137" s="172">
        <v>0.15</v>
      </c>
      <c r="O137" s="59">
        <v>1833379.2162613417</v>
      </c>
      <c r="P137" s="162"/>
      <c r="Q137" s="163"/>
      <c r="R137" s="208">
        <v>0.1</v>
      </c>
      <c r="S137" s="63">
        <v>1833379.2162613417</v>
      </c>
      <c r="T137" s="167"/>
      <c r="V137" s="64">
        <f t="shared" si="51"/>
        <v>1833379.2162613415</v>
      </c>
      <c r="W137" s="200">
        <f t="shared" si="52"/>
        <v>2.3283064365386963E-10</v>
      </c>
      <c r="X137" s="66">
        <f t="shared" si="53"/>
        <v>1.2699535458281342E-16</v>
      </c>
    </row>
    <row r="138" spans="2:24" ht="33.950000000000003" customHeight="1" thickBot="1" x14ac:dyDescent="0.25">
      <c r="B138" s="68">
        <v>107</v>
      </c>
      <c r="C138" s="222" t="s">
        <v>114</v>
      </c>
      <c r="D138" s="223"/>
      <c r="E138" s="176">
        <v>350000</v>
      </c>
      <c r="F138" s="176">
        <v>1188301.3438730915</v>
      </c>
      <c r="G138" s="69" t="s">
        <v>31</v>
      </c>
      <c r="H138" s="177">
        <v>1</v>
      </c>
      <c r="I138" s="178"/>
      <c r="J138" s="179">
        <v>0.2</v>
      </c>
      <c r="K138" s="143">
        <v>1425961.6126477099</v>
      </c>
      <c r="L138" s="180"/>
      <c r="M138" s="181"/>
      <c r="N138" s="182">
        <v>0.15</v>
      </c>
      <c r="O138" s="78">
        <v>1425961.6126477099</v>
      </c>
      <c r="P138" s="180"/>
      <c r="Q138" s="181"/>
      <c r="R138" s="209">
        <v>0.1</v>
      </c>
      <c r="S138" s="82">
        <v>1425961.6126477099</v>
      </c>
      <c r="T138" s="185"/>
      <c r="V138" s="83">
        <f t="shared" si="51"/>
        <v>1425961.6126477097</v>
      </c>
      <c r="W138" s="204">
        <f t="shared" si="52"/>
        <v>2.3283064365386963E-10</v>
      </c>
      <c r="X138" s="85">
        <f t="shared" si="53"/>
        <v>1.6327974160647444E-16</v>
      </c>
    </row>
    <row r="139" spans="2:24" ht="21" thickBot="1" x14ac:dyDescent="0.25">
      <c r="B139" s="86"/>
      <c r="C139" s="187"/>
      <c r="D139" s="188"/>
      <c r="E139" s="188"/>
      <c r="F139" s="87"/>
      <c r="G139" s="189"/>
      <c r="I139" s="90"/>
      <c r="K139" s="210">
        <f>SUM(K132:K138,K125:K128,K119:K121,L109:L114,L87:L105,L24:L83,L17:L20,L10:L13)</f>
        <v>119518716.26137805</v>
      </c>
      <c r="O139" s="210">
        <f>SUM(O132:O138,O125:O128,O119:O121,P109:P114,P87:P105,P24:P83,P17:P20,P10:P13)</f>
        <v>114819497.09843309</v>
      </c>
      <c r="S139" s="210">
        <f>SUM(S132:S138,S125:S128,S119:S121,T109:T114,T87:T105,T24:T83,T17:T20,T10:T13)</f>
        <v>102025523.8374531</v>
      </c>
      <c r="V139" s="211">
        <f>SUM(V132:V138,V125:V128,V119:V121,V109:V114,V87:V105,V24:V83,V17:V20,V10:V13)</f>
        <v>112121245.73242141</v>
      </c>
      <c r="W139" s="212">
        <f>SUM(W132:W138,W125:W128,W119:W121,W109:W114,W87:W105,W24:W83,W17:W20,W10:W13)</f>
        <v>9116836.4489598498</v>
      </c>
      <c r="X139" s="213">
        <f>W139/V139</f>
        <v>8.131230070986975E-2</v>
      </c>
    </row>
    <row r="140" spans="2:24" ht="27.95" customHeight="1" thickBot="1" x14ac:dyDescent="0.25">
      <c r="B140" s="214"/>
      <c r="C140" s="189"/>
      <c r="D140" s="189"/>
      <c r="E140" s="189"/>
      <c r="F140" s="189"/>
      <c r="G140" s="189"/>
      <c r="H140" s="189"/>
      <c r="I140" s="215"/>
      <c r="J140" s="189"/>
      <c r="K140" s="189"/>
      <c r="L140" s="189"/>
    </row>
    <row r="141" spans="2:24" ht="51" customHeight="1" thickBot="1" x14ac:dyDescent="0.25">
      <c r="B141" s="216" t="s">
        <v>115</v>
      </c>
      <c r="C141" s="217"/>
      <c r="D141" s="217"/>
      <c r="E141" s="217"/>
      <c r="F141" s="217"/>
      <c r="G141" s="217"/>
      <c r="H141" s="217"/>
      <c r="I141" s="217"/>
      <c r="J141" s="218"/>
      <c r="S141" s="91"/>
      <c r="V141" s="91"/>
    </row>
    <row r="142" spans="2:24" ht="27" customHeight="1" thickBot="1" x14ac:dyDescent="0.25">
      <c r="B142" s="216" t="s">
        <v>116</v>
      </c>
      <c r="C142" s="217"/>
      <c r="D142" s="217"/>
      <c r="E142" s="217"/>
      <c r="F142" s="217"/>
      <c r="G142" s="217"/>
      <c r="H142" s="217"/>
      <c r="I142" s="217"/>
      <c r="J142" s="218"/>
      <c r="V142" s="91"/>
      <c r="W142" s="91"/>
    </row>
    <row r="143" spans="2:24" ht="93" customHeight="1" thickBot="1" x14ac:dyDescent="0.25">
      <c r="B143" s="216" t="s">
        <v>117</v>
      </c>
      <c r="C143" s="217"/>
      <c r="D143" s="217"/>
      <c r="E143" s="217"/>
      <c r="F143" s="217"/>
      <c r="G143" s="217"/>
      <c r="H143" s="217"/>
      <c r="I143" s="217"/>
      <c r="J143" s="218"/>
      <c r="S143" s="91"/>
    </row>
    <row r="144" spans="2:24" ht="29.25" customHeight="1" x14ac:dyDescent="0.2">
      <c r="B144" s="219"/>
      <c r="C144" s="219"/>
      <c r="D144" s="219"/>
      <c r="E144" s="219"/>
      <c r="F144" s="219"/>
      <c r="G144" s="219"/>
      <c r="H144" s="219"/>
      <c r="I144" s="219"/>
      <c r="J144" s="219"/>
      <c r="K144" s="219"/>
      <c r="L144" s="219"/>
    </row>
    <row r="145" spans="2:12" ht="30.75" customHeight="1" x14ac:dyDescent="0.2">
      <c r="B145" s="219"/>
      <c r="C145" s="219"/>
      <c r="D145" s="219"/>
      <c r="E145" s="219"/>
      <c r="F145" s="219"/>
      <c r="G145" s="219"/>
      <c r="H145" s="219"/>
      <c r="I145" s="219"/>
      <c r="J145" s="219"/>
      <c r="K145" s="219"/>
      <c r="L145" s="219"/>
    </row>
    <row r="146" spans="2:12" ht="32.25" customHeight="1" x14ac:dyDescent="0.2"/>
    <row r="147" spans="2:12" ht="27" customHeight="1" x14ac:dyDescent="0.2"/>
    <row r="148" spans="2:12" ht="25.5" customHeight="1" x14ac:dyDescent="0.2"/>
    <row r="149" spans="2:12" ht="33" customHeight="1" x14ac:dyDescent="0.2"/>
    <row r="151" spans="2:12" ht="27" customHeight="1" x14ac:dyDescent="0.2"/>
    <row r="152" spans="2:12" ht="29.25" customHeight="1" x14ac:dyDescent="0.2"/>
    <row r="153" spans="2:12" ht="30" customHeight="1" x14ac:dyDescent="0.2"/>
    <row r="155" spans="2:12" ht="33.75" customHeight="1" x14ac:dyDescent="0.2"/>
    <row r="159" spans="2:12" ht="109.5" customHeight="1" x14ac:dyDescent="0.2"/>
    <row r="160" spans="2:12" ht="39" customHeight="1" x14ac:dyDescent="0.2"/>
  </sheetData>
  <mergeCells count="59">
    <mergeCell ref="B3:H3"/>
    <mergeCell ref="B4:H4"/>
    <mergeCell ref="B6:T6"/>
    <mergeCell ref="B7:T7"/>
    <mergeCell ref="B8:H8"/>
    <mergeCell ref="I8:L8"/>
    <mergeCell ref="M8:P8"/>
    <mergeCell ref="Q8:T8"/>
    <mergeCell ref="C36:D47"/>
    <mergeCell ref="V8:X8"/>
    <mergeCell ref="C9:D9"/>
    <mergeCell ref="C10:D11"/>
    <mergeCell ref="C12:D13"/>
    <mergeCell ref="B15:T15"/>
    <mergeCell ref="C16:D16"/>
    <mergeCell ref="C17:D18"/>
    <mergeCell ref="C19:D20"/>
    <mergeCell ref="B22:T22"/>
    <mergeCell ref="C23:D23"/>
    <mergeCell ref="C24:D35"/>
    <mergeCell ref="C87:D105"/>
    <mergeCell ref="E87:E96"/>
    <mergeCell ref="E97:E99"/>
    <mergeCell ref="E101:E103"/>
    <mergeCell ref="E104:E105"/>
    <mergeCell ref="C48:D59"/>
    <mergeCell ref="C60:D71"/>
    <mergeCell ref="C72:D83"/>
    <mergeCell ref="B85:T85"/>
    <mergeCell ref="C86:D86"/>
    <mergeCell ref="C125:D125"/>
    <mergeCell ref="B107:T107"/>
    <mergeCell ref="C108:D108"/>
    <mergeCell ref="C109:D114"/>
    <mergeCell ref="B116:T116"/>
    <mergeCell ref="B117:T117"/>
    <mergeCell ref="C118:D118"/>
    <mergeCell ref="C119:D119"/>
    <mergeCell ref="C120:D120"/>
    <mergeCell ref="C121:D121"/>
    <mergeCell ref="B123:T123"/>
    <mergeCell ref="C124:D124"/>
    <mergeCell ref="C138:D138"/>
    <mergeCell ref="C126:D126"/>
    <mergeCell ref="C127:D127"/>
    <mergeCell ref="C128:D128"/>
    <mergeCell ref="B130:T130"/>
    <mergeCell ref="C131:D131"/>
    <mergeCell ref="C132:D132"/>
    <mergeCell ref="C133:D133"/>
    <mergeCell ref="C134:D134"/>
    <mergeCell ref="C135:D135"/>
    <mergeCell ref="C136:D136"/>
    <mergeCell ref="C137:D137"/>
    <mergeCell ref="B141:J141"/>
    <mergeCell ref="B142:J142"/>
    <mergeCell ref="B143:J143"/>
    <mergeCell ref="B144:L144"/>
    <mergeCell ref="B145:L14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EST.MDO PAUTA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Silvia Juliana Botero Urquijo</cp:lastModifiedBy>
  <dcterms:created xsi:type="dcterms:W3CDTF">2023-11-01T22:03:06Z</dcterms:created>
  <dcterms:modified xsi:type="dcterms:W3CDTF">2023-11-02T03:00:25Z</dcterms:modified>
</cp:coreProperties>
</file>