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d.docs.live.net/6eb79029a4b6d118/Documentos/cto alcadia/2023/PROYECTO 2049/2023/PROCESO PRECONTRACTUAL/"/>
    </mc:Choice>
  </mc:AlternateContent>
  <xr:revisionPtr revIDLastSave="0" documentId="8_{C1C3B45B-C303-485E-A080-3D50ABA5BF71}" xr6:coauthVersionLast="47" xr6:coauthVersionMax="47" xr10:uidLastSave="{00000000-0000-0000-0000-000000000000}"/>
  <bookViews>
    <workbookView xWindow="-120" yWindow="-120" windowWidth="20730" windowHeight="11040" xr2:uid="{00000000-000D-0000-FFFF-FFFF00000000}"/>
  </bookViews>
  <sheets>
    <sheet name="LOTE 1 JUEGUETES Y JUEGOS" sheetId="8" r:id="rId1"/>
    <sheet name="LOTE 2 EQUIPO, ACCE Y SUM" sheetId="6" r:id="rId2"/>
    <sheet name="LOTE 3 EQUIPO INFORMAT Y ACC" sheetId="5" r:id="rId3"/>
    <sheet name="LOTE 4 MOBILIAR INSTIT, ESCO" sheetId="7" r:id="rId4"/>
  </sheets>
  <definedNames>
    <definedName name="_xlnm._FilterDatabase" localSheetId="0" hidden="1">'LOTE 1 JUEGUETES Y JUEGOS'!$A$4:$DM$39</definedName>
    <definedName name="_xlnm._FilterDatabase" localSheetId="1" hidden="1">'LOTE 2 EQUIPO, ACCE Y SUM'!$A$4:$DR$21</definedName>
    <definedName name="_xlnm._FilterDatabase" localSheetId="2" hidden="1">'LOTE 3 EQUIPO INFORMAT Y ACC'!$A$4:$EB$11</definedName>
    <definedName name="_xlnm._FilterDatabase" localSheetId="3" hidden="1">'LOTE 4 MOBILIAR INSTIT, ESCO'!$A$4:$DW$9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19" i="6" l="1"/>
  <c r="AF19" i="6" s="1"/>
  <c r="AD19" i="6"/>
  <c r="AC19" i="6" s="1"/>
  <c r="AB19" i="6"/>
  <c r="AA19" i="6"/>
  <c r="Z19" i="6" s="1"/>
  <c r="Y19" i="6"/>
  <c r="AF18" i="6"/>
  <c r="AH18" i="6" s="1"/>
  <c r="AE18" i="6"/>
  <c r="AD18" i="6"/>
  <c r="AB18" i="6" s="1"/>
  <c r="AC18" i="6"/>
  <c r="AA18" i="6"/>
  <c r="Z18" i="6" s="1"/>
  <c r="Y18" i="6"/>
  <c r="AE17" i="6"/>
  <c r="AF17" i="6" s="1"/>
  <c r="AD17" i="6"/>
  <c r="AB17" i="6" s="1"/>
  <c r="AC17" i="6"/>
  <c r="AA17" i="6"/>
  <c r="Z17" i="6"/>
  <c r="Y17" i="6"/>
  <c r="AE16" i="6"/>
  <c r="AF16" i="6" s="1"/>
  <c r="AD16" i="6"/>
  <c r="AC16" i="6"/>
  <c r="AB16" i="6"/>
  <c r="AA16" i="6"/>
  <c r="Z16" i="6"/>
  <c r="Y16" i="6"/>
  <c r="AE15" i="6"/>
  <c r="AF15" i="6" s="1"/>
  <c r="AD15" i="6"/>
  <c r="AC15" i="6" s="1"/>
  <c r="AB15" i="6"/>
  <c r="AA15" i="6"/>
  <c r="Z15" i="6" s="1"/>
  <c r="Y15" i="6"/>
  <c r="AF14" i="6"/>
  <c r="AH14" i="6" s="1"/>
  <c r="AE14" i="6"/>
  <c r="AD14" i="6"/>
  <c r="AB14" i="6" s="1"/>
  <c r="AC14" i="6"/>
  <c r="AA14" i="6"/>
  <c r="Z14" i="6" s="1"/>
  <c r="Y14" i="6"/>
  <c r="AE13" i="6"/>
  <c r="AF13" i="6" s="1"/>
  <c r="AD13" i="6"/>
  <c r="AB13" i="6" s="1"/>
  <c r="AC13" i="6"/>
  <c r="AA13" i="6"/>
  <c r="Z13" i="6"/>
  <c r="Y13" i="6"/>
  <c r="AE12" i="6"/>
  <c r="AF12" i="6" s="1"/>
  <c r="AD12" i="6"/>
  <c r="AC12" i="6"/>
  <c r="AB12" i="6"/>
  <c r="AA12" i="6"/>
  <c r="Z12" i="6"/>
  <c r="Y12" i="6"/>
  <c r="AE11" i="6"/>
  <c r="AF11" i="6" s="1"/>
  <c r="AD11" i="6"/>
  <c r="AC11" i="6" s="1"/>
  <c r="AB11" i="6"/>
  <c r="AA11" i="6"/>
  <c r="Z11" i="6" s="1"/>
  <c r="Y11" i="6"/>
  <c r="AF10" i="6"/>
  <c r="AH10" i="6" s="1"/>
  <c r="AE10" i="6"/>
  <c r="AD10" i="6"/>
  <c r="AB10" i="6" s="1"/>
  <c r="AC10" i="6"/>
  <c r="AA10" i="6"/>
  <c r="Z10" i="6" s="1"/>
  <c r="Y10" i="6"/>
  <c r="AE9" i="6"/>
  <c r="AF9" i="6" s="1"/>
  <c r="AD9" i="6"/>
  <c r="AB9" i="6" s="1"/>
  <c r="AC9" i="6"/>
  <c r="AA9" i="6"/>
  <c r="Z9" i="6"/>
  <c r="Y9" i="6"/>
  <c r="AE8" i="6"/>
  <c r="AF8" i="6" s="1"/>
  <c r="AD8" i="6"/>
  <c r="AC8" i="6"/>
  <c r="AB8" i="6"/>
  <c r="AA8" i="6"/>
  <c r="Z8" i="6"/>
  <c r="Y8" i="6"/>
  <c r="AE7" i="6"/>
  <c r="AF7" i="6" s="1"/>
  <c r="AD7" i="6"/>
  <c r="AC7" i="6" s="1"/>
  <c r="AB7" i="6"/>
  <c r="AA7" i="6"/>
  <c r="Z7" i="6" s="1"/>
  <c r="Y7" i="6"/>
  <c r="AF6" i="6"/>
  <c r="AH6" i="6" s="1"/>
  <c r="AE6" i="6"/>
  <c r="AD6" i="6"/>
  <c r="AB6" i="6" s="1"/>
  <c r="AC6" i="6"/>
  <c r="AA6" i="6"/>
  <c r="Z6" i="6" s="1"/>
  <c r="Y6" i="6"/>
  <c r="AE5" i="6"/>
  <c r="AF5" i="6" s="1"/>
  <c r="AD5" i="6"/>
  <c r="AB5" i="6" s="1"/>
  <c r="AC5" i="6"/>
  <c r="AA5" i="6"/>
  <c r="Z5" i="6"/>
  <c r="Y5" i="6"/>
  <c r="Z7" i="7"/>
  <c r="AA7" i="7"/>
  <c r="AC7" i="7" s="1"/>
  <c r="O38" i="8"/>
  <c r="Q6" i="8"/>
  <c r="P6" i="8" s="1"/>
  <c r="Q37" i="8"/>
  <c r="P37" i="8" s="1"/>
  <c r="Q36" i="8"/>
  <c r="P36" i="8" s="1"/>
  <c r="Q35" i="8"/>
  <c r="P35" i="8" s="1"/>
  <c r="Q34" i="8"/>
  <c r="P34" i="8" s="1"/>
  <c r="Q33" i="8"/>
  <c r="P33" i="8" s="1"/>
  <c r="Q32" i="8"/>
  <c r="P32" i="8" s="1"/>
  <c r="Q31" i="8"/>
  <c r="P31" i="8" s="1"/>
  <c r="Q30" i="8"/>
  <c r="P30" i="8" s="1"/>
  <c r="Q29" i="8"/>
  <c r="P29" i="8" s="1"/>
  <c r="Q28" i="8"/>
  <c r="P28" i="8" s="1"/>
  <c r="Q27" i="8"/>
  <c r="P27" i="8" s="1"/>
  <c r="Q26" i="8"/>
  <c r="P26" i="8" s="1"/>
  <c r="Q25" i="8"/>
  <c r="P25" i="8" s="1"/>
  <c r="Q24" i="8"/>
  <c r="P24" i="8" s="1"/>
  <c r="Q23" i="8"/>
  <c r="P23" i="8" s="1"/>
  <c r="Q22" i="8"/>
  <c r="P22" i="8" s="1"/>
  <c r="Q21" i="8"/>
  <c r="P21" i="8" s="1"/>
  <c r="Q20" i="8"/>
  <c r="P20" i="8" s="1"/>
  <c r="Q19" i="8"/>
  <c r="P19" i="8" s="1"/>
  <c r="Q18" i="8"/>
  <c r="P18" i="8" s="1"/>
  <c r="Q17" i="8"/>
  <c r="P17" i="8" s="1"/>
  <c r="Q16" i="8"/>
  <c r="P16" i="8" s="1"/>
  <c r="Q15" i="8"/>
  <c r="P15" i="8" s="1"/>
  <c r="Q14" i="8"/>
  <c r="P14" i="8" s="1"/>
  <c r="Q13" i="8"/>
  <c r="P13" i="8" s="1"/>
  <c r="Q12" i="8"/>
  <c r="P12" i="8" s="1"/>
  <c r="Q11" i="8"/>
  <c r="P11" i="8" s="1"/>
  <c r="Q10" i="8"/>
  <c r="P10" i="8" s="1"/>
  <c r="Q9" i="8"/>
  <c r="P9" i="8" s="1"/>
  <c r="Q8" i="8"/>
  <c r="P8" i="8"/>
  <c r="Q7" i="8"/>
  <c r="P7" i="8" s="1"/>
  <c r="Q5" i="8"/>
  <c r="P5" i="8" s="1"/>
  <c r="AJ6" i="7"/>
  <c r="AD6" i="7"/>
  <c r="AH13" i="6" l="1"/>
  <c r="AG13" i="6"/>
  <c r="AH5" i="6"/>
  <c r="AG5" i="6"/>
  <c r="AH17" i="6"/>
  <c r="AG17" i="6"/>
  <c r="AH8" i="6"/>
  <c r="AG8" i="6"/>
  <c r="AH12" i="6"/>
  <c r="AG12" i="6"/>
  <c r="AH16" i="6"/>
  <c r="AG16" i="6"/>
  <c r="AH9" i="6"/>
  <c r="AG9" i="6"/>
  <c r="AH7" i="6"/>
  <c r="AG7" i="6"/>
  <c r="AH11" i="6"/>
  <c r="AG11" i="6"/>
  <c r="AH15" i="6"/>
  <c r="AG15" i="6"/>
  <c r="AH19" i="6"/>
  <c r="AG19" i="6"/>
  <c r="AG6" i="6"/>
  <c r="AG10" i="6"/>
  <c r="AG14" i="6"/>
  <c r="AG18" i="6"/>
  <c r="S37" i="8"/>
  <c r="S36" i="8"/>
  <c r="S35" i="8"/>
  <c r="N34" i="8"/>
  <c r="J34" i="8"/>
  <c r="M34" i="8" s="1"/>
  <c r="R34" i="8"/>
  <c r="S34" i="8"/>
  <c r="E34" i="8"/>
  <c r="T34" i="8" s="1"/>
  <c r="I34" i="8"/>
  <c r="S33" i="8"/>
  <c r="S32" i="8"/>
  <c r="S31" i="8"/>
  <c r="S30" i="8"/>
  <c r="S29" i="8"/>
  <c r="S28" i="8"/>
  <c r="R28" i="8"/>
  <c r="S27" i="8"/>
  <c r="R27" i="8"/>
  <c r="S26" i="8"/>
  <c r="S25" i="8"/>
  <c r="S24" i="8"/>
  <c r="S23" i="8"/>
  <c r="S22" i="8"/>
  <c r="S21" i="8"/>
  <c r="S20" i="8"/>
  <c r="S19" i="8"/>
  <c r="S18" i="8"/>
  <c r="S17" i="8"/>
  <c r="S16" i="8"/>
  <c r="S15" i="8"/>
  <c r="S14" i="8"/>
  <c r="S13" i="8"/>
  <c r="S12" i="8"/>
  <c r="S11" i="8"/>
  <c r="S10" i="8"/>
  <c r="S9" i="8"/>
  <c r="S8" i="8"/>
  <c r="S7" i="8"/>
  <c r="Y34" i="8" l="1"/>
  <c r="W34" i="8" s="1"/>
  <c r="Z34" i="8"/>
  <c r="AA34" i="8" s="1"/>
  <c r="F34" i="8"/>
  <c r="H34" i="8"/>
  <c r="V34" i="8" s="1"/>
  <c r="U34" i="8" s="1"/>
  <c r="K34" i="8"/>
  <c r="X34" i="8" l="1"/>
  <c r="AB34" i="8"/>
  <c r="AC34" i="8"/>
  <c r="S6" i="8"/>
  <c r="R36" i="8"/>
  <c r="R26" i="8"/>
  <c r="R10" i="8"/>
  <c r="S19" i="6"/>
  <c r="O19" i="6"/>
  <c r="S18" i="6"/>
  <c r="O18" i="6"/>
  <c r="S17" i="6"/>
  <c r="O17" i="6"/>
  <c r="S16" i="6"/>
  <c r="O16" i="6"/>
  <c r="S15" i="6"/>
  <c r="O15" i="6"/>
  <c r="S14" i="6"/>
  <c r="O14" i="6"/>
  <c r="S13" i="6"/>
  <c r="O13" i="6"/>
  <c r="S12" i="6"/>
  <c r="O12" i="6"/>
  <c r="S11" i="6"/>
  <c r="O11" i="6"/>
  <c r="S10" i="6"/>
  <c r="O10" i="6"/>
  <c r="S9" i="6"/>
  <c r="O9" i="6"/>
  <c r="S8" i="6"/>
  <c r="O8" i="6"/>
  <c r="S7" i="6"/>
  <c r="O7" i="6"/>
  <c r="S6" i="6"/>
  <c r="O6" i="6"/>
  <c r="O5" i="6"/>
  <c r="S5" i="6"/>
  <c r="T5" i="5"/>
  <c r="U5" i="5" s="1"/>
  <c r="X5" i="5"/>
  <c r="T6" i="5"/>
  <c r="U6" i="5" s="1"/>
  <c r="X6" i="5"/>
  <c r="T7" i="5"/>
  <c r="X7" i="5"/>
  <c r="T8" i="5"/>
  <c r="U8" i="5" s="1"/>
  <c r="X8" i="5"/>
  <c r="T9" i="5"/>
  <c r="U9" i="5" s="1"/>
  <c r="X9" i="5"/>
  <c r="V10" i="5"/>
  <c r="N7" i="5"/>
  <c r="O5" i="5"/>
  <c r="P5" i="5" s="1"/>
  <c r="W9" i="5" l="1"/>
  <c r="W7" i="5"/>
  <c r="R8" i="6"/>
  <c r="R9" i="6"/>
  <c r="R16" i="6"/>
  <c r="P5" i="6"/>
  <c r="R18" i="6"/>
  <c r="R15" i="6"/>
  <c r="R17" i="6"/>
  <c r="R12" i="6"/>
  <c r="R7" i="6"/>
  <c r="R13" i="6"/>
  <c r="P19" i="6"/>
  <c r="P10" i="6"/>
  <c r="R11" i="6"/>
  <c r="R6" i="6"/>
  <c r="R14" i="6"/>
  <c r="R19" i="8"/>
  <c r="R35" i="8"/>
  <c r="R37" i="8"/>
  <c r="R14" i="8"/>
  <c r="R31" i="8"/>
  <c r="R32" i="8"/>
  <c r="R33" i="8"/>
  <c r="R23" i="8"/>
  <c r="R12" i="8"/>
  <c r="R13" i="8"/>
  <c r="R9" i="8"/>
  <c r="R25" i="8"/>
  <c r="R15" i="8"/>
  <c r="R18" i="8"/>
  <c r="R11" i="8"/>
  <c r="R16" i="8"/>
  <c r="R29" i="8"/>
  <c r="R21" i="8"/>
  <c r="R30" i="8"/>
  <c r="R24" i="8"/>
  <c r="R22" i="8"/>
  <c r="R20" i="8"/>
  <c r="R17" i="8"/>
  <c r="R6" i="8"/>
  <c r="R7" i="8"/>
  <c r="R8" i="8"/>
  <c r="P8" i="6"/>
  <c r="P17" i="6"/>
  <c r="P9" i="6"/>
  <c r="P12" i="6"/>
  <c r="P18" i="6"/>
  <c r="P13" i="6"/>
  <c r="P16" i="6"/>
  <c r="R10" i="6"/>
  <c r="R19" i="6"/>
  <c r="P11" i="6"/>
  <c r="P14" i="6"/>
  <c r="P15" i="6"/>
  <c r="P7" i="6"/>
  <c r="P6" i="6"/>
  <c r="R5" i="6"/>
  <c r="X10" i="5"/>
  <c r="W6" i="5"/>
  <c r="U7" i="5"/>
  <c r="U10" i="5" s="1"/>
  <c r="T10" i="5"/>
  <c r="W8" i="5"/>
  <c r="W5" i="5"/>
  <c r="W10" i="5" l="1"/>
  <c r="G38" i="8" l="1"/>
  <c r="N37" i="8"/>
  <c r="J37" i="8"/>
  <c r="I37" i="8"/>
  <c r="E37" i="8"/>
  <c r="N36" i="8"/>
  <c r="J36" i="8"/>
  <c r="M36" i="8" s="1"/>
  <c r="I36" i="8"/>
  <c r="Y36" i="8" s="1"/>
  <c r="E36" i="8"/>
  <c r="N35" i="8"/>
  <c r="J35" i="8"/>
  <c r="M35" i="8" s="1"/>
  <c r="I35" i="8"/>
  <c r="Y35" i="8" s="1"/>
  <c r="E35" i="8"/>
  <c r="N33" i="8"/>
  <c r="J33" i="8"/>
  <c r="I33" i="8"/>
  <c r="Y33" i="8" s="1"/>
  <c r="E33" i="8"/>
  <c r="N32" i="8"/>
  <c r="M32" i="8"/>
  <c r="I32" i="8"/>
  <c r="Y32" i="8" s="1"/>
  <c r="E32" i="8"/>
  <c r="N31" i="8"/>
  <c r="J31" i="8"/>
  <c r="M31" i="8" s="1"/>
  <c r="I31" i="8"/>
  <c r="Y31" i="8" s="1"/>
  <c r="E31" i="8"/>
  <c r="N30" i="8"/>
  <c r="J30" i="8"/>
  <c r="M30" i="8" s="1"/>
  <c r="I30" i="8"/>
  <c r="Y30" i="8" s="1"/>
  <c r="E30" i="8"/>
  <c r="T30" i="8" s="1"/>
  <c r="N29" i="8"/>
  <c r="J29" i="8"/>
  <c r="M29" i="8" s="1"/>
  <c r="I29" i="8"/>
  <c r="Y29" i="8" s="1"/>
  <c r="E29" i="8"/>
  <c r="N28" i="8"/>
  <c r="J28" i="8"/>
  <c r="K28" i="8" s="1"/>
  <c r="I28" i="8"/>
  <c r="Y28" i="8" s="1"/>
  <c r="E28" i="8"/>
  <c r="N27" i="8"/>
  <c r="J27" i="8"/>
  <c r="K27" i="8" s="1"/>
  <c r="I27" i="8"/>
  <c r="Y27" i="8" s="1"/>
  <c r="E27" i="8"/>
  <c r="N26" i="8"/>
  <c r="J26" i="8"/>
  <c r="I26" i="8"/>
  <c r="Y26" i="8" s="1"/>
  <c r="E26" i="8"/>
  <c r="N25" i="8"/>
  <c r="J25" i="8"/>
  <c r="I25" i="8"/>
  <c r="Y25" i="8" s="1"/>
  <c r="E25" i="8"/>
  <c r="N24" i="8"/>
  <c r="J24" i="8"/>
  <c r="K24" i="8" s="1"/>
  <c r="I24" i="8"/>
  <c r="E24" i="8"/>
  <c r="N23" i="8"/>
  <c r="J23" i="8"/>
  <c r="M23" i="8" s="1"/>
  <c r="I23" i="8"/>
  <c r="Y23" i="8" s="1"/>
  <c r="E23" i="8"/>
  <c r="N22" i="8"/>
  <c r="J22" i="8"/>
  <c r="I22" i="8"/>
  <c r="Y22" i="8" s="1"/>
  <c r="E22" i="8"/>
  <c r="N21" i="8"/>
  <c r="J21" i="8"/>
  <c r="I21" i="8"/>
  <c r="Y21" i="8" s="1"/>
  <c r="E21" i="8"/>
  <c r="N20" i="8"/>
  <c r="J20" i="8"/>
  <c r="M20" i="8" s="1"/>
  <c r="I20" i="8"/>
  <c r="E20" i="8"/>
  <c r="N19" i="8"/>
  <c r="Y19" i="8" s="1"/>
  <c r="J19" i="8"/>
  <c r="T19" i="8" s="1"/>
  <c r="I19" i="8"/>
  <c r="E19" i="8"/>
  <c r="N18" i="8"/>
  <c r="J18" i="8"/>
  <c r="Z18" i="8" s="1"/>
  <c r="AA18" i="8" s="1"/>
  <c r="I18" i="8"/>
  <c r="E18" i="8"/>
  <c r="N17" i="8"/>
  <c r="Y17" i="8" s="1"/>
  <c r="J17" i="8"/>
  <c r="T17" i="8" s="1"/>
  <c r="I17" i="8"/>
  <c r="E17" i="8"/>
  <c r="F17" i="8" s="1"/>
  <c r="N16" i="8"/>
  <c r="J16" i="8"/>
  <c r="M16" i="8" s="1"/>
  <c r="I16" i="8"/>
  <c r="Y16" i="8" s="1"/>
  <c r="E16" i="8"/>
  <c r="T16" i="8" s="1"/>
  <c r="N15" i="8"/>
  <c r="J15" i="8"/>
  <c r="I15" i="8"/>
  <c r="Y15" i="8" s="1"/>
  <c r="E15" i="8"/>
  <c r="T15" i="8" s="1"/>
  <c r="N14" i="8"/>
  <c r="J14" i="8"/>
  <c r="I14" i="8"/>
  <c r="E14" i="8"/>
  <c r="N13" i="8"/>
  <c r="Y13" i="8" s="1"/>
  <c r="J13" i="8"/>
  <c r="I13" i="8"/>
  <c r="E13" i="8"/>
  <c r="N12" i="8"/>
  <c r="Y12" i="8" s="1"/>
  <c r="J12" i="8"/>
  <c r="I12" i="8"/>
  <c r="E12" i="8"/>
  <c r="F12" i="8" s="1"/>
  <c r="N11" i="8"/>
  <c r="Y11" i="8" s="1"/>
  <c r="J11" i="8"/>
  <c r="I11" i="8"/>
  <c r="E11" i="8"/>
  <c r="H11" i="8" s="1"/>
  <c r="N10" i="8"/>
  <c r="Y10" i="8" s="1"/>
  <c r="J10" i="8"/>
  <c r="I10" i="8"/>
  <c r="E10" i="8"/>
  <c r="N9" i="8"/>
  <c r="Y9" i="8" s="1"/>
  <c r="J9" i="8"/>
  <c r="I9" i="8"/>
  <c r="E9" i="8"/>
  <c r="H9" i="8" s="1"/>
  <c r="N8" i="8"/>
  <c r="Y8" i="8" s="1"/>
  <c r="J8" i="8"/>
  <c r="I8" i="8"/>
  <c r="E8" i="8"/>
  <c r="H8" i="8" s="1"/>
  <c r="N7" i="8"/>
  <c r="Y7" i="8" s="1"/>
  <c r="J7" i="8"/>
  <c r="I7" i="8"/>
  <c r="E7" i="8"/>
  <c r="H7" i="8" s="1"/>
  <c r="N6" i="8"/>
  <c r="Y6" i="8" s="1"/>
  <c r="J6" i="8"/>
  <c r="I6" i="8"/>
  <c r="E6" i="8"/>
  <c r="N5" i="8"/>
  <c r="J5" i="8"/>
  <c r="Z5" i="8" s="1"/>
  <c r="AA5" i="8" s="1"/>
  <c r="I5" i="8"/>
  <c r="E5" i="8"/>
  <c r="AA8" i="7"/>
  <c r="V8" i="7"/>
  <c r="Q8" i="7"/>
  <c r="X7" i="7"/>
  <c r="AI7" i="7" s="1"/>
  <c r="AH7" i="7" s="1"/>
  <c r="T7" i="7"/>
  <c r="S7" i="7"/>
  <c r="O7" i="7"/>
  <c r="N7" i="7"/>
  <c r="J7" i="7"/>
  <c r="K7" i="7" s="1"/>
  <c r="I7" i="7"/>
  <c r="E7" i="7"/>
  <c r="H7" i="7" s="1"/>
  <c r="AK6" i="7"/>
  <c r="Y6" i="7"/>
  <c r="Z6" i="7" s="1"/>
  <c r="X6" i="7"/>
  <c r="T6" i="7"/>
  <c r="U6" i="7" s="1"/>
  <c r="S6" i="7"/>
  <c r="O6" i="7"/>
  <c r="R6" i="7" s="1"/>
  <c r="M6" i="7"/>
  <c r="L6" i="7"/>
  <c r="N6" i="7" s="1"/>
  <c r="AC6" i="7" s="1"/>
  <c r="H6" i="7"/>
  <c r="G6" i="7"/>
  <c r="I6" i="7" s="1"/>
  <c r="Y5" i="7"/>
  <c r="Z5" i="7" s="1"/>
  <c r="X5" i="7"/>
  <c r="T5" i="7"/>
  <c r="U5" i="7" s="1"/>
  <c r="S5" i="7"/>
  <c r="O5" i="7"/>
  <c r="M5" i="7"/>
  <c r="L5" i="7"/>
  <c r="N5" i="7" s="1"/>
  <c r="AC5" i="7" s="1"/>
  <c r="H5" i="7"/>
  <c r="G5" i="7"/>
  <c r="I5" i="7" s="1"/>
  <c r="X19" i="6"/>
  <c r="T19" i="6"/>
  <c r="M19" i="6"/>
  <c r="L19" i="6"/>
  <c r="N19" i="6" s="1"/>
  <c r="H19" i="6"/>
  <c r="G19" i="6"/>
  <c r="I19" i="6" s="1"/>
  <c r="X18" i="6"/>
  <c r="T18" i="6"/>
  <c r="M18" i="6"/>
  <c r="L18" i="6"/>
  <c r="N18" i="6" s="1"/>
  <c r="H18" i="6"/>
  <c r="G18" i="6"/>
  <c r="I18" i="6" s="1"/>
  <c r="X17" i="6"/>
  <c r="T17" i="6"/>
  <c r="W17" i="6" s="1"/>
  <c r="M17" i="6"/>
  <c r="L17" i="6"/>
  <c r="N17" i="6" s="1"/>
  <c r="H17" i="6"/>
  <c r="G17" i="6"/>
  <c r="I17" i="6" s="1"/>
  <c r="X16" i="6"/>
  <c r="T16" i="6"/>
  <c r="M16" i="6"/>
  <c r="L16" i="6"/>
  <c r="N16" i="6" s="1"/>
  <c r="H16" i="6"/>
  <c r="G16" i="6"/>
  <c r="I16" i="6" s="1"/>
  <c r="X15" i="6"/>
  <c r="T15" i="6"/>
  <c r="U15" i="6" s="1"/>
  <c r="M15" i="6"/>
  <c r="L15" i="6"/>
  <c r="N15" i="6" s="1"/>
  <c r="H15" i="6"/>
  <c r="G15" i="6"/>
  <c r="I15" i="6" s="1"/>
  <c r="X14" i="6"/>
  <c r="T14" i="6"/>
  <c r="M14" i="6"/>
  <c r="L14" i="6"/>
  <c r="N14" i="6" s="1"/>
  <c r="H14" i="6"/>
  <c r="G14" i="6"/>
  <c r="I14" i="6" s="1"/>
  <c r="X13" i="6"/>
  <c r="T13" i="6"/>
  <c r="M13" i="6"/>
  <c r="L13" i="6"/>
  <c r="N13" i="6" s="1"/>
  <c r="H13" i="6"/>
  <c r="G13" i="6"/>
  <c r="I13" i="6" s="1"/>
  <c r="X12" i="6"/>
  <c r="T12" i="6"/>
  <c r="M12" i="6"/>
  <c r="L12" i="6"/>
  <c r="N12" i="6" s="1"/>
  <c r="H12" i="6"/>
  <c r="G12" i="6"/>
  <c r="I12" i="6" s="1"/>
  <c r="X11" i="6"/>
  <c r="T11" i="6"/>
  <c r="M11" i="6"/>
  <c r="L11" i="6"/>
  <c r="N11" i="6" s="1"/>
  <c r="H11" i="6"/>
  <c r="G11" i="6"/>
  <c r="I11" i="6" s="1"/>
  <c r="V20" i="6"/>
  <c r="M10" i="6"/>
  <c r="L10" i="6"/>
  <c r="N10" i="6" s="1"/>
  <c r="H10" i="6"/>
  <c r="G10" i="6"/>
  <c r="I10" i="6" s="1"/>
  <c r="X9" i="6"/>
  <c r="T9" i="6"/>
  <c r="M9" i="6"/>
  <c r="L9" i="6"/>
  <c r="N9" i="6" s="1"/>
  <c r="H9" i="6"/>
  <c r="G9" i="6"/>
  <c r="I9" i="6" s="1"/>
  <c r="X8" i="6"/>
  <c r="T8" i="6"/>
  <c r="M8" i="6"/>
  <c r="L8" i="6"/>
  <c r="N8" i="6" s="1"/>
  <c r="H8" i="6"/>
  <c r="G8" i="6"/>
  <c r="I8" i="6" s="1"/>
  <c r="X7" i="6"/>
  <c r="T7" i="6"/>
  <c r="M7" i="6"/>
  <c r="L7" i="6"/>
  <c r="N7" i="6" s="1"/>
  <c r="H7" i="6"/>
  <c r="G7" i="6"/>
  <c r="I7" i="6" s="1"/>
  <c r="X6" i="6"/>
  <c r="T6" i="6"/>
  <c r="M6" i="6"/>
  <c r="L6" i="6"/>
  <c r="N6" i="6" s="1"/>
  <c r="H6" i="6"/>
  <c r="G6" i="6"/>
  <c r="I6" i="6" s="1"/>
  <c r="X5" i="6"/>
  <c r="T5" i="6"/>
  <c r="U5" i="6" s="1"/>
  <c r="M5" i="6"/>
  <c r="L5" i="6"/>
  <c r="N5" i="6" s="1"/>
  <c r="H5" i="6"/>
  <c r="G5" i="6"/>
  <c r="I5" i="6" s="1"/>
  <c r="AF10" i="5"/>
  <c r="AA10" i="5"/>
  <c r="Q10" i="5"/>
  <c r="L10" i="5"/>
  <c r="AH9" i="5"/>
  <c r="AD9" i="5"/>
  <c r="AG9" i="5" s="1"/>
  <c r="AC9" i="5"/>
  <c r="Y9" i="5"/>
  <c r="AB9" i="5" s="1"/>
  <c r="S9" i="5"/>
  <c r="O9" i="5"/>
  <c r="R9" i="5" s="1"/>
  <c r="N9" i="5"/>
  <c r="J9" i="5"/>
  <c r="I9" i="5"/>
  <c r="AN9" i="5" s="1"/>
  <c r="E9" i="5"/>
  <c r="AH8" i="5"/>
  <c r="AD8" i="5"/>
  <c r="AG8" i="5" s="1"/>
  <c r="Y8" i="5"/>
  <c r="S8" i="5"/>
  <c r="O8" i="5"/>
  <c r="N8" i="5"/>
  <c r="AN8" i="5" s="1"/>
  <c r="J8" i="5"/>
  <c r="AI8" i="5" s="1"/>
  <c r="I8" i="5"/>
  <c r="E8" i="5"/>
  <c r="AH7" i="5"/>
  <c r="AD7" i="5"/>
  <c r="AE7" i="5" s="1"/>
  <c r="AC7" i="5"/>
  <c r="Y7" i="5"/>
  <c r="Z7" i="5" s="1"/>
  <c r="S7" i="5"/>
  <c r="AN7" i="5" s="1"/>
  <c r="O7" i="5"/>
  <c r="J7" i="5"/>
  <c r="K7" i="5" s="1"/>
  <c r="I7" i="5"/>
  <c r="E7" i="5"/>
  <c r="H7" i="5" s="1"/>
  <c r="AH6" i="5"/>
  <c r="AD6" i="5"/>
  <c r="AO6" i="5" s="1"/>
  <c r="AC6" i="5"/>
  <c r="Y6" i="5"/>
  <c r="S6" i="5"/>
  <c r="O6" i="5"/>
  <c r="P6" i="5" s="1"/>
  <c r="N6" i="5"/>
  <c r="J6" i="5"/>
  <c r="I6" i="5"/>
  <c r="E6" i="5"/>
  <c r="H6" i="5" s="1"/>
  <c r="AH5" i="5"/>
  <c r="AD5" i="5"/>
  <c r="AG5" i="5" s="1"/>
  <c r="AC5" i="5"/>
  <c r="Y5" i="5"/>
  <c r="AB5" i="5" s="1"/>
  <c r="S5" i="5"/>
  <c r="R5" i="5"/>
  <c r="N5" i="5"/>
  <c r="AN5" i="5" s="1"/>
  <c r="J5" i="5"/>
  <c r="H5" i="5"/>
  <c r="G5" i="5"/>
  <c r="I5" i="5" s="1"/>
  <c r="T14" i="8" l="1"/>
  <c r="T18" i="8"/>
  <c r="Y14" i="8"/>
  <c r="Y18" i="8"/>
  <c r="Y20" i="8"/>
  <c r="X20" i="8" s="1"/>
  <c r="Y24" i="8"/>
  <c r="W24" i="8" s="1"/>
  <c r="T5" i="8"/>
  <c r="T21" i="8"/>
  <c r="T23" i="8"/>
  <c r="T36" i="8"/>
  <c r="Y37" i="8"/>
  <c r="W37" i="8" s="1"/>
  <c r="Z29" i="8"/>
  <c r="AA29" i="8" s="1"/>
  <c r="AC29" i="8" s="1"/>
  <c r="T29" i="8"/>
  <c r="X25" i="8"/>
  <c r="W25" i="8"/>
  <c r="X27" i="8"/>
  <c r="W27" i="8"/>
  <c r="Z7" i="8"/>
  <c r="AA7" i="8" s="1"/>
  <c r="AC7" i="8" s="1"/>
  <c r="T7" i="8"/>
  <c r="Z9" i="8"/>
  <c r="AA9" i="8" s="1"/>
  <c r="AC9" i="8" s="1"/>
  <c r="T9" i="8"/>
  <c r="Z11" i="8"/>
  <c r="AA11" i="8" s="1"/>
  <c r="T11" i="8"/>
  <c r="Z13" i="8"/>
  <c r="AA13" i="8" s="1"/>
  <c r="AC13" i="8" s="1"/>
  <c r="T13" i="8"/>
  <c r="X7" i="8"/>
  <c r="W7" i="8"/>
  <c r="X17" i="8"/>
  <c r="W17" i="8"/>
  <c r="X19" i="8"/>
  <c r="W19" i="8"/>
  <c r="Z33" i="8"/>
  <c r="AA33" i="8" s="1"/>
  <c r="AB33" i="8" s="1"/>
  <c r="T33" i="8"/>
  <c r="X23" i="8"/>
  <c r="W23" i="8"/>
  <c r="X29" i="8"/>
  <c r="W29" i="8"/>
  <c r="X9" i="8"/>
  <c r="W9" i="8"/>
  <c r="Z20" i="8"/>
  <c r="AA20" i="8" s="1"/>
  <c r="AB20" i="8" s="1"/>
  <c r="T20" i="8"/>
  <c r="Z22" i="8"/>
  <c r="AA22" i="8" s="1"/>
  <c r="AC22" i="8" s="1"/>
  <c r="T22" i="8"/>
  <c r="Z24" i="8"/>
  <c r="AA24" i="8" s="1"/>
  <c r="AC24" i="8" s="1"/>
  <c r="T24" i="8"/>
  <c r="Z26" i="8"/>
  <c r="AA26" i="8" s="1"/>
  <c r="T26" i="8"/>
  <c r="Z28" i="8"/>
  <c r="AA28" i="8" s="1"/>
  <c r="AC28" i="8" s="1"/>
  <c r="T28" i="8"/>
  <c r="Z32" i="8"/>
  <c r="AA32" i="8" s="1"/>
  <c r="AB32" i="8" s="1"/>
  <c r="T32" i="8"/>
  <c r="Z35" i="8"/>
  <c r="AA35" i="8" s="1"/>
  <c r="T35" i="8"/>
  <c r="Z37" i="8"/>
  <c r="AA37" i="8" s="1"/>
  <c r="AB37" i="8" s="1"/>
  <c r="T37" i="8"/>
  <c r="Z31" i="8"/>
  <c r="AA31" i="8" s="1"/>
  <c r="AB31" i="8" s="1"/>
  <c r="T31" i="8"/>
  <c r="W36" i="8"/>
  <c r="X36" i="8"/>
  <c r="X11" i="8"/>
  <c r="W11" i="8"/>
  <c r="X18" i="8"/>
  <c r="W18" i="8"/>
  <c r="X22" i="8"/>
  <c r="W22" i="8"/>
  <c r="X26" i="8"/>
  <c r="W26" i="8"/>
  <c r="X28" i="8"/>
  <c r="W28" i="8"/>
  <c r="X32" i="8"/>
  <c r="W32" i="8"/>
  <c r="Z25" i="8"/>
  <c r="AA25" i="8" s="1"/>
  <c r="AC25" i="8" s="1"/>
  <c r="T25" i="8"/>
  <c r="X15" i="8"/>
  <c r="W15" i="8"/>
  <c r="X31" i="8"/>
  <c r="W31" i="8"/>
  <c r="X13" i="8"/>
  <c r="W13" i="8"/>
  <c r="W14" i="8"/>
  <c r="X14" i="8"/>
  <c r="X24" i="8"/>
  <c r="X35" i="8"/>
  <c r="W35" i="8"/>
  <c r="Z6" i="8"/>
  <c r="AA6" i="8" s="1"/>
  <c r="AC6" i="8" s="1"/>
  <c r="T6" i="8"/>
  <c r="Z8" i="8"/>
  <c r="AA8" i="8" s="1"/>
  <c r="AB8" i="8" s="1"/>
  <c r="T8" i="8"/>
  <c r="Z10" i="8"/>
  <c r="AA10" i="8" s="1"/>
  <c r="AC10" i="8" s="1"/>
  <c r="T10" i="8"/>
  <c r="Z12" i="8"/>
  <c r="AA12" i="8" s="1"/>
  <c r="AC12" i="8" s="1"/>
  <c r="T12" i="8"/>
  <c r="Z27" i="8"/>
  <c r="AA27" i="8" s="1"/>
  <c r="AC27" i="8" s="1"/>
  <c r="T27" i="8"/>
  <c r="X21" i="8"/>
  <c r="W21" i="8"/>
  <c r="X33" i="8"/>
  <c r="W33" i="8"/>
  <c r="X16" i="8"/>
  <c r="W16" i="8"/>
  <c r="W30" i="8"/>
  <c r="X30" i="8"/>
  <c r="W6" i="8"/>
  <c r="X6" i="8"/>
  <c r="X8" i="8"/>
  <c r="W8" i="8"/>
  <c r="X10" i="8"/>
  <c r="W10" i="8"/>
  <c r="X12" i="8"/>
  <c r="W12" i="8"/>
  <c r="K19" i="8"/>
  <c r="Z19" i="8"/>
  <c r="AA19" i="8" s="1"/>
  <c r="AC35" i="8"/>
  <c r="AB35" i="8"/>
  <c r="K15" i="8"/>
  <c r="Z15" i="8"/>
  <c r="AA15" i="8" s="1"/>
  <c r="AC26" i="8"/>
  <c r="AB26" i="8"/>
  <c r="M21" i="8"/>
  <c r="Z21" i="8"/>
  <c r="AA21" i="8" s="1"/>
  <c r="AB12" i="8"/>
  <c r="K14" i="8"/>
  <c r="Z14" i="8"/>
  <c r="AA14" i="8" s="1"/>
  <c r="AC18" i="8"/>
  <c r="AB18" i="8"/>
  <c r="AC5" i="8"/>
  <c r="AB5" i="8"/>
  <c r="AC11" i="8"/>
  <c r="AB11" i="8"/>
  <c r="Z23" i="8"/>
  <c r="AA23" i="8" s="1"/>
  <c r="Z36" i="8"/>
  <c r="AA36" i="8" s="1"/>
  <c r="AI6" i="7"/>
  <c r="AF6" i="7"/>
  <c r="AJ7" i="7"/>
  <c r="AK7" i="7" s="1"/>
  <c r="AM7" i="7" s="1"/>
  <c r="AD7" i="7"/>
  <c r="AJ5" i="7"/>
  <c r="AK5" i="7" s="1"/>
  <c r="AM5" i="7" s="1"/>
  <c r="AD5" i="7"/>
  <c r="AD8" i="7" s="1"/>
  <c r="AI5" i="7"/>
  <c r="AG5" i="7" s="1"/>
  <c r="AI7" i="5"/>
  <c r="AO7" i="5"/>
  <c r="AP7" i="5" s="1"/>
  <c r="AO8" i="5"/>
  <c r="AP8" i="5" s="1"/>
  <c r="AQ8" i="5" s="1"/>
  <c r="AN6" i="5"/>
  <c r="M6" i="5"/>
  <c r="AI6" i="5"/>
  <c r="AO5" i="5"/>
  <c r="AI5" i="5"/>
  <c r="AO9" i="5"/>
  <c r="AP9" i="5" s="1"/>
  <c r="AI9" i="5"/>
  <c r="W11" i="6"/>
  <c r="W9" i="6"/>
  <c r="R5" i="7"/>
  <c r="AF5" i="7" s="1"/>
  <c r="AE5" i="7" s="1"/>
  <c r="W7" i="7"/>
  <c r="AB7" i="7"/>
  <c r="W7" i="6"/>
  <c r="W19" i="6"/>
  <c r="W12" i="6"/>
  <c r="W6" i="6"/>
  <c r="W8" i="6"/>
  <c r="U18" i="6"/>
  <c r="M7" i="8"/>
  <c r="V7" i="8" s="1"/>
  <c r="U7" i="8" s="1"/>
  <c r="H23" i="8"/>
  <c r="V23" i="8" s="1"/>
  <c r="U23" i="8" s="1"/>
  <c r="H32" i="8"/>
  <c r="V32" i="8" s="1"/>
  <c r="U32" i="8" s="1"/>
  <c r="H18" i="8"/>
  <c r="F21" i="8"/>
  <c r="M6" i="8"/>
  <c r="V6" i="8" s="1"/>
  <c r="U6" i="8" s="1"/>
  <c r="M9" i="8"/>
  <c r="V9" i="8" s="1"/>
  <c r="U9" i="8" s="1"/>
  <c r="M10" i="8"/>
  <c r="V10" i="8" s="1"/>
  <c r="U10" i="8" s="1"/>
  <c r="K13" i="8"/>
  <c r="F14" i="8"/>
  <c r="M8" i="8"/>
  <c r="V8" i="8" s="1"/>
  <c r="U8" i="8" s="1"/>
  <c r="H36" i="8"/>
  <c r="V36" i="8" s="1"/>
  <c r="U36" i="8" s="1"/>
  <c r="M11" i="8"/>
  <c r="V11" i="8" s="1"/>
  <c r="U11" i="8" s="1"/>
  <c r="M17" i="8"/>
  <c r="V17" i="8" s="1"/>
  <c r="U17" i="8" s="1"/>
  <c r="H15" i="8"/>
  <c r="V15" i="8" s="1"/>
  <c r="U15" i="8" s="1"/>
  <c r="H27" i="8"/>
  <c r="V27" i="8" s="1"/>
  <c r="U27" i="8" s="1"/>
  <c r="H16" i="8"/>
  <c r="V16" i="8" s="1"/>
  <c r="U16" i="8" s="1"/>
  <c r="F19" i="8"/>
  <c r="H22" i="8"/>
  <c r="V22" i="8" s="1"/>
  <c r="U22" i="8" s="1"/>
  <c r="F25" i="8"/>
  <c r="H31" i="8"/>
  <c r="V31" i="8" s="1"/>
  <c r="U31" i="8" s="1"/>
  <c r="H35" i="8"/>
  <c r="V35" i="8" s="1"/>
  <c r="U35" i="8" s="1"/>
  <c r="H30" i="8"/>
  <c r="V30" i="8" s="1"/>
  <c r="U30" i="8" s="1"/>
  <c r="F5" i="8"/>
  <c r="W14" i="6"/>
  <c r="W18" i="6"/>
  <c r="P7" i="5"/>
  <c r="AL7" i="5"/>
  <c r="AM7" i="5"/>
  <c r="Z8" i="5"/>
  <c r="Z5" i="5"/>
  <c r="F6" i="5"/>
  <c r="AM8" i="5"/>
  <c r="AG7" i="5"/>
  <c r="P9" i="5"/>
  <c r="AL5" i="5"/>
  <c r="R7" i="5"/>
  <c r="AB7" i="5"/>
  <c r="AB8" i="5"/>
  <c r="M7" i="5"/>
  <c r="F7" i="5"/>
  <c r="K9" i="5"/>
  <c r="M9" i="5"/>
  <c r="AE8" i="5"/>
  <c r="U12" i="6"/>
  <c r="U19" i="6"/>
  <c r="U17" i="6"/>
  <c r="U7" i="6"/>
  <c r="U11" i="6"/>
  <c r="U14" i="6"/>
  <c r="W15" i="6"/>
  <c r="U9" i="6"/>
  <c r="X10" i="6"/>
  <c r="X20" i="6" s="1"/>
  <c r="W16" i="6"/>
  <c r="U16" i="6"/>
  <c r="W5" i="6"/>
  <c r="M7" i="7"/>
  <c r="W6" i="7"/>
  <c r="AG6" i="7"/>
  <c r="F7" i="7"/>
  <c r="AE6" i="7"/>
  <c r="P6" i="7"/>
  <c r="P7" i="7"/>
  <c r="R7" i="7"/>
  <c r="U7" i="7"/>
  <c r="F9" i="8"/>
  <c r="K23" i="8"/>
  <c r="H12" i="8"/>
  <c r="M24" i="8"/>
  <c r="H17" i="8"/>
  <c r="H6" i="8"/>
  <c r="F6" i="8"/>
  <c r="K11" i="8"/>
  <c r="K21" i="8"/>
  <c r="F30" i="8"/>
  <c r="F15" i="8"/>
  <c r="H21" i="8"/>
  <c r="F7" i="8"/>
  <c r="M14" i="8"/>
  <c r="M19" i="8"/>
  <c r="V19" i="8" s="1"/>
  <c r="U19" i="8" s="1"/>
  <c r="K20" i="8"/>
  <c r="M13" i="8"/>
  <c r="V13" i="8" s="1"/>
  <c r="U13" i="8" s="1"/>
  <c r="K16" i="8"/>
  <c r="F18" i="8"/>
  <c r="F8" i="8"/>
  <c r="H29" i="8"/>
  <c r="V29" i="8" s="1"/>
  <c r="U29" i="8" s="1"/>
  <c r="M28" i="8"/>
  <c r="K17" i="8"/>
  <c r="H24" i="8"/>
  <c r="H10" i="8"/>
  <c r="F10" i="8"/>
  <c r="H14" i="8"/>
  <c r="M27" i="8"/>
  <c r="F37" i="8"/>
  <c r="H37" i="8"/>
  <c r="K37" i="8"/>
  <c r="M37" i="8"/>
  <c r="F11" i="8"/>
  <c r="M15" i="8"/>
  <c r="F13" i="8"/>
  <c r="H13" i="8"/>
  <c r="H19" i="8"/>
  <c r="K12" i="8"/>
  <c r="M12" i="8"/>
  <c r="V12" i="8" s="1"/>
  <c r="U12" i="8" s="1"/>
  <c r="F32" i="8"/>
  <c r="E38" i="8"/>
  <c r="H5" i="8"/>
  <c r="J38" i="8"/>
  <c r="M5" i="8"/>
  <c r="H28" i="8"/>
  <c r="F28" i="8"/>
  <c r="K5" i="8"/>
  <c r="K6" i="8"/>
  <c r="K7" i="8"/>
  <c r="K8" i="8"/>
  <c r="K9" i="8"/>
  <c r="K10" i="8"/>
  <c r="L38" i="8"/>
  <c r="N38" i="8"/>
  <c r="F22" i="8"/>
  <c r="M25" i="8"/>
  <c r="K25" i="8"/>
  <c r="K30" i="8"/>
  <c r="I38" i="8"/>
  <c r="M22" i="8"/>
  <c r="K22" i="8"/>
  <c r="F29" i="8"/>
  <c r="M18" i="8"/>
  <c r="F16" i="8"/>
  <c r="K18" i="8"/>
  <c r="K29" i="8"/>
  <c r="F24" i="8"/>
  <c r="H26" i="8"/>
  <c r="V26" i="8" s="1"/>
  <c r="U26" i="8" s="1"/>
  <c r="F26" i="8"/>
  <c r="M26" i="8"/>
  <c r="K26" i="8"/>
  <c r="F20" i="8"/>
  <c r="F23" i="8"/>
  <c r="H20" i="8"/>
  <c r="V20" i="8" s="1"/>
  <c r="U20" i="8" s="1"/>
  <c r="H25" i="8"/>
  <c r="V25" i="8" s="1"/>
  <c r="U25" i="8" s="1"/>
  <c r="H33" i="8"/>
  <c r="V33" i="8" s="1"/>
  <c r="U33" i="8" s="1"/>
  <c r="F33" i="8"/>
  <c r="M33" i="8"/>
  <c r="K33" i="8"/>
  <c r="F31" i="8"/>
  <c r="K31" i="8"/>
  <c r="F27" i="8"/>
  <c r="K32" i="8"/>
  <c r="F35" i="8"/>
  <c r="K35" i="8"/>
  <c r="F36" i="8"/>
  <c r="K36" i="8"/>
  <c r="W5" i="7"/>
  <c r="S8" i="7"/>
  <c r="L8" i="7"/>
  <c r="AB5" i="7"/>
  <c r="AB6" i="7"/>
  <c r="O8" i="7"/>
  <c r="AM6" i="7"/>
  <c r="AL6" i="7"/>
  <c r="J8" i="7"/>
  <c r="G8" i="7"/>
  <c r="T8" i="7"/>
  <c r="Y8" i="7"/>
  <c r="P5" i="7"/>
  <c r="I8" i="7"/>
  <c r="X8" i="7"/>
  <c r="E8" i="7"/>
  <c r="W13" i="6"/>
  <c r="U13" i="6"/>
  <c r="L20" i="6"/>
  <c r="Q20" i="6"/>
  <c r="S20" i="6"/>
  <c r="I20" i="6"/>
  <c r="G20" i="6"/>
  <c r="U8" i="6"/>
  <c r="J20" i="6"/>
  <c r="E20" i="6"/>
  <c r="U6" i="6"/>
  <c r="O20" i="6"/>
  <c r="T10" i="6"/>
  <c r="AD10" i="5"/>
  <c r="Y10" i="5"/>
  <c r="M5" i="5"/>
  <c r="AK5" i="5" s="1"/>
  <c r="K5" i="5"/>
  <c r="AP5" i="5"/>
  <c r="AB6" i="5"/>
  <c r="Z6" i="5"/>
  <c r="E10" i="5"/>
  <c r="H8" i="5"/>
  <c r="F8" i="5"/>
  <c r="G10" i="5"/>
  <c r="AC10" i="5"/>
  <c r="AG6" i="5"/>
  <c r="AP6" i="5"/>
  <c r="AE6" i="5"/>
  <c r="H9" i="5"/>
  <c r="F9" i="5"/>
  <c r="R8" i="5"/>
  <c r="P8" i="5"/>
  <c r="M8" i="5"/>
  <c r="AK8" i="5" s="1"/>
  <c r="AJ8" i="5" s="1"/>
  <c r="K8" i="5"/>
  <c r="S10" i="5"/>
  <c r="AE9" i="5"/>
  <c r="J10" i="5"/>
  <c r="AE5" i="5"/>
  <c r="R6" i="5"/>
  <c r="O10" i="5"/>
  <c r="N10" i="5"/>
  <c r="AH10" i="5"/>
  <c r="K6" i="5"/>
  <c r="Z9" i="5"/>
  <c r="AC33" i="8" l="1"/>
  <c r="AC20" i="8"/>
  <c r="V28" i="8"/>
  <c r="U28" i="8" s="1"/>
  <c r="AC37" i="8"/>
  <c r="AB10" i="8"/>
  <c r="W20" i="8"/>
  <c r="AC31" i="8"/>
  <c r="AB13" i="8"/>
  <c r="AB27" i="8"/>
  <c r="AB6" i="8"/>
  <c r="AB24" i="8"/>
  <c r="AB25" i="8"/>
  <c r="AC32" i="8"/>
  <c r="X37" i="8"/>
  <c r="V37" i="8"/>
  <c r="U37" i="8" s="1"/>
  <c r="AB28" i="8"/>
  <c r="V21" i="8"/>
  <c r="U21" i="8" s="1"/>
  <c r="AB7" i="8"/>
  <c r="V14" i="8"/>
  <c r="U14" i="8" s="1"/>
  <c r="AB22" i="8"/>
  <c r="V18" i="8"/>
  <c r="U18" i="8" s="1"/>
  <c r="AB29" i="8"/>
  <c r="AC8" i="8"/>
  <c r="V24" i="8"/>
  <c r="U24" i="8" s="1"/>
  <c r="AB9" i="8"/>
  <c r="AC36" i="8"/>
  <c r="AB36" i="8"/>
  <c r="AC15" i="8"/>
  <c r="AB15" i="8"/>
  <c r="AC19" i="8"/>
  <c r="AB19" i="8"/>
  <c r="AC14" i="8"/>
  <c r="AB14" i="8"/>
  <c r="AC21" i="8"/>
  <c r="AB21" i="8"/>
  <c r="AC23" i="8"/>
  <c r="AB23" i="8"/>
  <c r="AF7" i="7"/>
  <c r="AK9" i="5"/>
  <c r="AJ9" i="5" s="1"/>
  <c r="AI10" i="5"/>
  <c r="AK6" i="5"/>
  <c r="AJ6" i="5" s="1"/>
  <c r="AK7" i="5"/>
  <c r="AJ7" i="5" s="1"/>
  <c r="Y20" i="6"/>
  <c r="AE7" i="7"/>
  <c r="AL6" i="5"/>
  <c r="AM6" i="5"/>
  <c r="T20" i="6"/>
  <c r="AL5" i="7"/>
  <c r="AL7" i="7"/>
  <c r="AH6" i="7"/>
  <c r="AG7" i="7"/>
  <c r="AR7" i="5"/>
  <c r="AQ7" i="5"/>
  <c r="AJ5" i="5"/>
  <c r="AL8" i="5"/>
  <c r="AM5" i="5"/>
  <c r="AB10" i="5"/>
  <c r="R10" i="5"/>
  <c r="AE10" i="5"/>
  <c r="P10" i="5"/>
  <c r="Z10" i="5"/>
  <c r="K10" i="5"/>
  <c r="AR8" i="5"/>
  <c r="H10" i="5"/>
  <c r="F10" i="5"/>
  <c r="P20" i="6"/>
  <c r="M20" i="6"/>
  <c r="H20" i="6"/>
  <c r="AH5" i="7"/>
  <c r="Z8" i="7"/>
  <c r="M8" i="7"/>
  <c r="H8" i="7"/>
  <c r="K8" i="7"/>
  <c r="P8" i="7"/>
  <c r="F38" i="8"/>
  <c r="M38" i="8"/>
  <c r="H38" i="8"/>
  <c r="K38" i="8"/>
  <c r="R8" i="7"/>
  <c r="W8" i="7"/>
  <c r="AB8" i="7"/>
  <c r="U8" i="7"/>
  <c r="F8" i="7"/>
  <c r="N8" i="7"/>
  <c r="AC8" i="7"/>
  <c r="F20" i="6"/>
  <c r="R20" i="6"/>
  <c r="K20" i="6"/>
  <c r="U10" i="6"/>
  <c r="U20" i="6" s="1"/>
  <c r="W10" i="6"/>
  <c r="N20" i="6"/>
  <c r="M10" i="5"/>
  <c r="AR6" i="5"/>
  <c r="AQ6" i="5"/>
  <c r="AR9" i="5"/>
  <c r="AQ9" i="5"/>
  <c r="AL9" i="5"/>
  <c r="AM9" i="5"/>
  <c r="AG10" i="5"/>
  <c r="I10" i="5"/>
  <c r="AR5" i="5"/>
  <c r="AQ5" i="5"/>
  <c r="W20" i="6" l="1"/>
  <c r="Z20" i="6"/>
  <c r="AJ10" i="5"/>
  <c r="AH8" i="7"/>
  <c r="AG8" i="7"/>
  <c r="AI8" i="7"/>
  <c r="AF8" i="7"/>
  <c r="AE8" i="7"/>
  <c r="AC20" i="6"/>
  <c r="AB20" i="6"/>
  <c r="AD20" i="6"/>
  <c r="AN10" i="5"/>
  <c r="AK10" i="5"/>
  <c r="AA20" i="6" l="1"/>
  <c r="AL10" i="5"/>
  <c r="AM10" i="5"/>
  <c r="T38" i="8"/>
  <c r="P38" i="8"/>
  <c r="R5" i="8"/>
  <c r="R38" i="8" s="1"/>
  <c r="V5" i="8" l="1"/>
  <c r="U5" i="8" s="1"/>
  <c r="U38" i="8" s="1"/>
  <c r="V38" i="8" l="1"/>
  <c r="Q38" i="8"/>
  <c r="S5" i="8"/>
  <c r="S38" i="8" l="1"/>
  <c r="Y5" i="8"/>
  <c r="Y38" i="8" s="1"/>
  <c r="Y42" i="8" s="1" a="1"/>
  <c r="Y42" i="8" s="1"/>
  <c r="X5" i="8" l="1"/>
  <c r="X38" i="8" s="1"/>
  <c r="W5" i="8"/>
  <c r="W38"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<sst xmlns="http://schemas.openxmlformats.org/spreadsheetml/2006/main" count="300" uniqueCount="151">
  <si>
    <t>ITEM</t>
  </si>
  <si>
    <t>CANTIDAD</t>
  </si>
  <si>
    <t>VALOR TOTAL INCLUIDO IVA</t>
  </si>
  <si>
    <t>PRODUCTO</t>
  </si>
  <si>
    <t>VALOR TOTAL PROMEDIO</t>
  </si>
  <si>
    <t xml:space="preserve">VALOR TOTAL DEL PROCESO : </t>
  </si>
  <si>
    <t>ESTUDIO DE MERCADO DOTACIÓN PROYECTO 2049 "TEUSAQUILLO ENTORNO PROTECTOR PARA LOS NIÑOS Y LAS NIÑAS"</t>
  </si>
  <si>
    <t>Juego Set de Tubos para la construcción</t>
  </si>
  <si>
    <t xml:space="preserve">Juego de setenta y dos (72) tubos para ensamblar, y diez (10) ruedas de armado 
para conectar con las demás piezas, elaborados en polietileno de alta densidad 
HDPE o polipropileno PP, en diferentes colores, formas y tamaños, que sirven 
como armables y se usan como piezas de juegos de construcción.
LARGO Y ANCHO MÍNIMO (15 piezas en 
cruz hembra y macho) 7 x 7 cm
LARGO Y ANCHO MÍNIMO (15 piezas en 
forma de T hembra y macho) 7 x 7 cm
LARGO Y ANCHO MÍNIMO (15 piezas 
rectas grande) macho 4,5 x 4,5 cm
LARGO Y ANCHO MÍNIMO (15 piezas en 
codo) 4,5 x 4,5 cm
LARGO, ANCHO Y PROFUNDIDAD 
MÍNIMA (12 codos de tres vías) 4,5 x 4,5cm
DIÁMETRO MÍNIMO (de los orificios de 
las 72 piezas encajables) 2 cm
DIÁMETRO MÍNIMO EXTERIOR (10 
ruedas con terminal de ensamble 
hembra) 7 cm
</t>
  </si>
  <si>
    <t>Tri–domino de colores</t>
  </si>
  <si>
    <t xml:space="preserve">El Tri-dominó debe contener mínimo 56 fichas de dominó en colores brillantes y plástico resistente, no deben perder 
su forma, ni plegarse; el juego debe contener sus respectivas instrucciones y una caja de almacenamiento duradera. 
Apto para niños y niñas de 5 años en adelante. Todos los materiales deben ser nuevos. Deber ser resistente y no 
debe requerir reparación o mantenimiento especializado. Se debe garantizar que el plástico no sea de PVC (Cloruro 
de polivinilo) ni poliestireno. 
LARGO LADOS FICHA 2,5 - 5 cm
ANCHO FICHA 0,5 - 1 cm
MATERIAL Plástico de alta resistencia (Polietileno, 
polipropileno PP, etc.) 
Colores variados e intensos.
CONTENIDO Mínimo 56 fichas, para 2 a 6 jugadores. 
Opcional Tri-dominó de 84 piezas. </t>
  </si>
  <si>
    <t>Regletas de Cuisenaire</t>
  </si>
  <si>
    <t xml:space="preserve">Caja plástica con tapa, para guardar el juego de 250 regletas de cuisinaire, todas las piezas del juego deben 
ser en plástico (no toxico). El material debe ser de alta resistencia al uso, y a climas variados con alta humedad 
y temperaturas cálidas. 
Madera de procedencia preferiblemente de bosques sustentables, de alta resistencia al uso, los golpes y a 
climas variados con alta humedad y diferentes temperaturas. Madera con tratamiento de sellado e 
inmunización, que permita mayor resistencia en climas húmedos. No se puede utilizar balso, ni maderas 
industriales o técnicas como: el aglomerado, MDF, contrachapado, tableros de fibra orientada (OSB). Laca o 
material de acabado mate sin grumos ni rebabas
MEDIDAS: Regleta (color) Tamaño
Blanca 1 cm x 1 cm2
Rojo 2 cm x 1 cm2
Verde claro 3 cm x 1 cm2
Rosado 4 cm x 1 cm2
Amarilla 5 cm x 1 cm2
Verde oscuro 6 cm x 1 cm2
Negra 7 cm x 1 cm2
Marrón 8 cm x 1 cm2
Azul 9 cm x 1 cm2
Naranja 10 cm x 1 cm2
MATERIAL: Plástico no toxico o madera con 
tratamiento de sellado e inmunización.
CONTENIDO MÍNIMO: Caja con juego de 250 regletas
</t>
  </si>
  <si>
    <t xml:space="preserve">Set de Figuras Ilustradas imantadas </t>
  </si>
  <si>
    <t>Figuras elaboradas en lámina magnética, impresión en tinta UV, no tóxica. 
CONTENIDO: 50 figuras con las siguientes temáticas: 10 
con rostros humanos, cada una con un 
rostro diferente, niños, niña, mujer hombre 
y en diferentes razas, 10 con frutas cada 
pieza una fruta distinta, 10 de verduras, 
cada pieza una verdura distinta, 10 con 
vehículos, cada pieza un vehículo distinto, 
10 de animales cada pieza un animal 
distinto.
LARGO PROMEDIO PIEZA: 5 cm
ANCHO PROMEDIO PIEZA: 5 cm 
PROFUNDIDAD PROMEDIO 
PIEZA: 2 - 3 mm
MATERIAL: Papel adhesivo 180 g sobre lámina 
magnética
COLOR: Colores vivos y brillantes</t>
  </si>
  <si>
    <t>Set de Figuras Geométricas Imantadas</t>
  </si>
  <si>
    <t xml:space="preserve">Figuras elaboradas en lámina magnética, impresión en tinta UV, no tóxica. Las 50 piezas tendrán con 
6 tipos de figuras geométricas diferentes: círculos, triángulos, rectángulos, cuadrados, medios 
círculos y líneas, y de un color para cada tipo de figura. 
LARGO PROMEDIO PIEZA: 5 cm
ANCHO PROMEDIO PIEZA: 5 cm 
PROFUNDIDAD PROMEDIO 
PIEZA: 2 - 3 mm
MATERIAL: Papel adhesivo 180 g sobre lámina 
magnética
COLOR: Cada tipo de figura geométrica tendrá un 
color vivo (azul, rojo, verde, amarillo, 
morado, naranja, blanco y negro entre 
otros)
CONTENIDO: Set de 50 piezas figuras con las siguientes 
temáticas: 10 triángulos cada uno de un 
color distinto, 10 cuadrados cada uno de 
un color distinto, 10 círculos cada uno de 
un color distinto, 10 rectángulos cada uno 
de un color distinto, 10 líneas. 
</t>
  </si>
  <si>
    <t>Set de Piezas para ensartar</t>
  </si>
  <si>
    <t xml:space="preserve">Cada pieza de madera tiene una perforación de lado a lado para que el cordón pueda ser ensartado con 
facilidad. Figuras en madera de formas, tamaños y colores surtidos, con tratamiento de inmunización e 
hidrófugo, que permita resistencia en climas húmedos. Material de alta resistencia al uso y cambios climáticos 
que no requiere mantenimiento especializado. Set de figuras con acabados finos, bordes redondeados, y con 
colores vivos y brillantes, que incluye esferas, cubos, cilindros pirámides de 6 colores distintos.
ALTO MÁXIMO DE LA PIEZA: 5 cm
LARGO MÁXIMO DE LA PIEZA: 5 cm
LARGO MÁXIMO DE LA PIEZA: 5 cm
DIÁMETRO ORIFICIO: 3 mm
LARGO CORDÓN TRENZADO: 100 cm
MATERIAL: Madera pintada y soga de polipropileno 
trenzada, en total son 30 cubos, 20 
cilindros, 30 esferas, 20 triángulos
COLOR: Colores vivos y brillantes, primarios y 
secundarios
CONTENIDO: Set de 100 piezas, 2 cordones trenzados 
</t>
  </si>
  <si>
    <t>Contenedores Plásticos</t>
  </si>
  <si>
    <t xml:space="preserve">Contenedor caja en polietileno rectangular. La caja debe ser transparente, permitiendo visualizar el interior. La tapa cuenta con sistema de aseguramiento al cerrar, puede servir para hacer una mesa de luz, realizar juegos con agua y/o almacenar objetos.
ALTO MÍNIMO: 15 a 18 cm
ANCHO MÍNIMO: 70 a 72 cm
LARGO MÍNIMO: 43 a 52 cm
MATERIAL: Polietileno de alta densidad (HDPE) 
espesor 3 mm o polipropileno PP
</t>
  </si>
  <si>
    <t>Set de 5 pelotas de espuma bajo rebote, de tacto suave, ligeras y sin ningún recubrimiento.
DIÁMETROS MÍNIMOS: 90, 125, 160, 
180, 210 mm
Densidad espuma: 26 Kg/m3
MATERIAL: espuma
COLOR: Unicolor (las 5 pelotas del mismo color, 
amarillo o azul o rojo) 
CONTENIDO MÍNIMO: Set de 5 pelotas</t>
  </si>
  <si>
    <t xml:space="preserve">Tablero con una superficie de lámina de imán flexible compuesta por una mezcla de polvos de ferrita con varios tipos de aglomerantes como el caucho. La principal propiedad del tablero imantado es la flexibilidad. El tablero tiene un cordón en su respaldo que permite ser colgado en un muro. Madera de procedencia preferiblemente de bosques sustentables, de alta resistencia al uso, los golpes y a climas variados con alta humedad y diferentes temperaturas. Madera con tratamiento de sellado e inmunización, que permita mayor resistencia en climas húmedos, libre de astillas y filos cortantes. Laca o material de acabado mate sin grumos ni rebabas
Ancho: 1 m
Alto: 70 cm
Respaldo en MDF: 3 mm
MATERIAL: Lámina de imán flexible de 2 mm de espesor, sobre lámina de madera de 3 mm de espesor.
COLOR: negro
</t>
  </si>
  <si>
    <t>Las varitas deben ser resistentes y flexibles
LARGO DE CADA VARITA: 30 a 32 cm
DIÁMETRO: 5 mm
MATERIAL: Alambre recubierto de felpa de 
colores 
COLOR: Colores variados e intensos: Amarillo, 
azul oscuro, azul claro, rojo, naranja, 
verde oscuro, verde claro, rosa y 
fucsia entre otros.
CONTENIDO MÍNIMO: Paquete x 100 varitas limpia pipas</t>
  </si>
  <si>
    <t>Colores Triangulares</t>
  </si>
  <si>
    <t>Caja de 12 lápices de colores triangulares gruesos de la más alta calidad, ideales para dibujar y colorear.
ALTO MÍNIMO LÁPIZ: 15-18 cm
DIÁMETRO LÁPIZ: 7-10 mm
MATERIAL LÁPIZ: Madera de cedro barnizado con laca 
del mismo color de la mina.
DIÁMETRO MINA: Mínimo 3 – 6 mm
MATERIAL MINA: Base a la cera con resistencia la luz 
nivel III.
COLOR: Cada lápiz de un color distinto: 
amarillo, azul, rojo, naranja, morado, 
verde, blanco y negro, entre otros.
CONTENIDO MÍNIMO: Caja de 12 lápices</t>
  </si>
  <si>
    <t>Crayolas Triangulares</t>
  </si>
  <si>
    <t>Caja de 12 crayones de 10 a 12 cm, cada crayón de un color diferente (primarios, secundarios, blanco y negro). Los crayones de textura suave están fabricados con más pigmentos de color y menos cera lo que resulta en colores brillantes. Formato triangular y zona grip para mayor control y comodidad, mayor resistencia a las caídas, no tóxicos, no desprende residuos al colorear, alto cubrimiento, colores intensos, no dejan grumos, no se quiebran.
ALTO MÍNIMO CRAYON: 10-12 cm
DIÁMETRO CRAYON: 1 - 1,5 cm
MATERIAL: Pigmentos de color y cera
COLOR: Cada crayón de un color distinto: 
amarillo, azul, rojo, naranja, morado, 
verde, blanco, negro, entre otros.
CONTENIDO MÍNIMO: Caja de 12 crayones</t>
  </si>
  <si>
    <t xml:space="preserve">Lupa con mango de plástico de alta resistencia, con lente de acrílico y ampliación de imagen que se usa para ver más grandes los objetos. El lente debe ir asegurado para evitar desprendimientos, preferiblemente que incluye un soporte para la observación con las manos libres. Set de 6 con soporte para guardar.
ALTO MÍNIMO MANGO: 8 - 12 cm
DIÁMETRO LENTE: 9 - 11 cm
MATERIAL MANGO: Plástico de alta resistencia
MATERIAL LENTE: Lupa de acrílico
COLOR MANGO Y 
PORTALENTE: Diversos colores
CONTENIDO MÍNIMO: 6 unidades </t>
  </si>
  <si>
    <t>Set de 24 pinceles para alto tráfico, pinceles planos y redondos de diferentes tamaños, con cerdas suaves naturales, mango en madera color natural lacado mate, ensamblados con resina epóxica mejorada que minimiza la caída de las cerdas, virola de acero. Las cerdas deben ser suaves al tacto y presentar un alto nivel de absorción y flexibilidad. No deben presentar rebabas o residuos de laca o pegamento. La virola debe estar firmemente adherida y ensamblada al mango y presentar una alta resistencia al uso de alto tráfico.
MATERIALES: Mango: madera, cerdas naturales de origen 
vegetal, Virola de acero (abrazadera 
metálica que mantiene unidas las cerdas).
TAMAÑOS: 8 pinceles delgados: números 2 a 5. 
8 pinceles medianos. números 6 a 8. 
8 pinceles pequeños: números 9 a 12 
TIPOS: 12 pinceles planos y 12 pinceles redondos.
COLOR: Mango color natural, lacado o inmunizado 
mate.</t>
  </si>
  <si>
    <t>Pinzas de madera, en las cuales su resorte debe estar anclado de forma segura y permanente a las piezas de madera. La madera debe estar libre de astillas y filos cortantes que representen un riego para los niños y niñas
ALTO: 120 a 150 mm
ANCHO: 12-20 mm
MATERIAL: Madera
COLOR: Madera natural
CONTENIDO MÍNIMO: 50 pinzas de madera</t>
  </si>
  <si>
    <t>Palitos de paleta con punta redondeada. La madera debe estar libre de astillas y filos cortantes que representen un riego para los niños y niñas.
ALTO 114 mm 
ANCHO 10 mm 
ESPESOR 2 mm 
MATERIAL Madera 
COLOR Madera natural 
CONTENIDO MÍNIMO Paquete x 1.000 unidades</t>
  </si>
  <si>
    <t xml:space="preserve">Paquete por 10 g de hidrogel. El hidrogel para plantas es un polímero super absorbente que tiene como característica principal absorber y almacenar agua. Es utilizado en diversos ámbitos por su capacidad de absorción de agua ya que además poseen una flexibilidad similar al tejido natural. Es biodegradable y ecológico. El hidrogel absorbe varias veces su volumen en agua, y posteriormente el agua es liberada de forma gradual.
DIÁMETRO MÍNIMO POR 
ESFERA DE HIDROGEL: 1 a 1,5 cm 
MATERIAL: Polímero en Gel 
COLOR: Translúcido en colores primarios y 
secundarios 
CONTENIDO MÍNIMO: Paquete por 10 g </t>
  </si>
  <si>
    <t xml:space="preserve">Palillos de bambú, En material no tóxico ni nocivo, resistentes a la manipulación, evitando que, al deteriorarse, sus partes puedan ser 
ingeridas por los niños y/o niñas. Debe permitir a los niños y las niñas la exploración, manipulación y el acercamiento 
a este sin que provea peligro. Resistencia mecánica y la estabilidad suficiente para soportar las tensiones debidas 
al uso, sin roturas o deformaciones que puedan causar heridas.
LARGO MÍNIMO 25 cm 
ANCHO MÍNIMO 2 mm 
MATERIAL Madera de bambú 
COLOR Madera natural 
CONTENIDO MÍNIMO Paquete x 100 unidades
</t>
  </si>
  <si>
    <t>Rollo de papel bond, el elemento debe venir en presentación de rollo sin marcas de corte alguno, de manera que se asegure un uso variado de acuerdo con las necesidades educativas. Así mismo, debe asegurarse 
que su superficie sea lisa y uniforme, de manera que se garantice el óptimo anclaje de las tintas, 
un trazo nítido, fino y uniforme, y la consistencia suficiente para trabajar sobre él con elementos 
pictóricos empleados para dibujar, pintar, garabatear, plasmar ideas y creaciones.
LARGO 50 m
ANCHO 0.62 m
GRAMAJE 75 gr
MATERIAL Papel bond
COLOR Blanco
CONTENIDO 
MÍNIMO Rollo de 0.62 m x 50 m</t>
  </si>
  <si>
    <t>Bandeja plástica en Plástico de alta resistencia (Polietileno, polipropileno PP, etc. de alta densidad) apta para contacto con alimentos. Se debe garantizar que el plástico no sea de PVC (Cloruro de polivinilo) ni poliestireno.
REFERENCIA 1: ALTO 8 cm, FONDO DE UNA SOLA PIEZA 45 x 32 cm
REFERENCIA 2: ALTO 8 cm, FONDO DE UNA 
SOLA PIEZA 40 x 26 cm
REFERENCIA 3: ALTO 8 cm, FONDO DE UNA 
SOLA PIEZA 30 x 20 cm
MATERIAL: Plástico de alta resistencia (Polietileno, 
polipropileno PP, etc.)
COLOR Blancas
CONTENIDO:REFERENCIA 1: 2 bandejas, REFERENCIA 2: 3 bandejas, REFERENCIA 3: 5 bandejas</t>
  </si>
  <si>
    <t>Caja por 10 barras de colores primarios, secundarios y otros, de 17 cm de largo, de consistencia blanda, para moldear, reutilizable, que no se seque al estar expuesta al aire libre, no toxica, que no se adhiera a las manos, que no manche ni las manos ni la ropa.
ALTO 17 cm
ANCHO N.A. cm
MATERIAL Sales de calcio, vaselina, 
compuestos alifáticos.
COLOR Variados
CONTENIDO MÍNIMO Caja por 10 barras.</t>
  </si>
  <si>
    <t>Carboncillo vegetal natural negro, sin ningún tipo de recubrimiento. Caja x 12 barras de carboncillo natural vegetal, cada barra de aproximadamente 10 cm. Este material por su composición se puede quebrar o romper sin que represente riesgos, no obstante, se debe procurar que el diámetro de cada varita de carbón sea de un grosor de 2 cm o más.
ALTO 8 – 12 Cm
ANCHO (aproximado) 2 – 6 Mm
MATERIAL Carbón vegetal
COLOR Negro
CONTENIDO MÍNIMO Caja de 12 barras</t>
  </si>
  <si>
    <t>Set de 12 ovillos de lana acrílica. Fibra sintética, elaborada a partir de polímeros, por lo que no produce alergias.
PESO 200 g
MATERIAL Lana acrílica
COLOR Variados
CONTENIDO 
MÍNIMO Set de 12 ovillos</t>
  </si>
  <si>
    <t>Set de ovillos de trapillo el cual es un material compuesto de algodón y otras fibras, que estira, pero no se desagarra fácilmente. Debido a que el trapillo es un material reciclado, cada ovillo puede presentar un grosor, una contextura y una composición textil diferente.
PESO 1 kg
LONGITUD 100 m
MATERIAL Trapillo 
COLOR Variados
CONTENIDO 
MÍNIMO Set de 1 kg o 100 m</t>
  </si>
  <si>
    <t>Silbatos</t>
  </si>
  <si>
    <t>Resistencia al impacto El pito debe estar libres de fisuras, perforaciones, incrustaciones o rebabas y debe presentar una buena simetría de conjunto. Los elementos metálicos no deben presentar evidencias de corrosión.
COLOR Variados
MATERIAL 100 % Acrilonitrilo butadieno estireno 
(ABS)
PESO 10 g</t>
  </si>
  <si>
    <t>Elaborados en silicona de múltiples colores. Apilables para un fácil almacenamiento. Tamaño: 19 * 5 cm / 7.5 * 2.0 in. Resistente a la intemperie y al alto tráfico.
DIÁMETRO 19 cm
ALTO (aproximado) 5 cm
MATERIAL Silicona
COLOR Variados
CONTENIDO MÍNIMO Unidad</t>
  </si>
  <si>
    <t>VIDEO PROYECTOR BLN LUMENS: 3300; RESOLUCION: SVGA (800X600); CONTRASTE: HASTA 15000 ; PUERTOS_HDMI:1; PUERTOS_USB: 1; PUERTOS_VGA 1 ; PESO: 2.5 KG a 2.9 KG. Maletín con cargadera en reata, cable de corriente, cable USB, cable VGA, control remoto, incluye 2 baterias AA, cd de instalación.
ANCHO 24 a 30 cm
ALTO 8 a 15 cm
LARGO 23 a 33 cm
MATERIAL Principalmente plastico, cristales, 
elementos electricos, entre otros
COLOR N.A.
CONTENIDO MÍNIMO Unidad
VIDA ÚTIL MÍNIMA 3 años</t>
  </si>
  <si>
    <t>Tableta con Lápiz Óptico</t>
  </si>
  <si>
    <t>Pelota recreativa de goma No. 7</t>
  </si>
  <si>
    <t>Composición=100% Vinilo
Dimensiones del producto sin empaque=Balón #7
Genero: Unisex
Número de piezas=1
Peso del producto= 1 kg</t>
  </si>
  <si>
    <t>Composición=100% Vinilo
Dimensiones del producto sin empaque=Balón #5
Genero: Unisex
Número de piezas=1
Peso del producto= 0,07 kg</t>
  </si>
  <si>
    <t>Balón para Gimnasio</t>
  </si>
  <si>
    <t xml:space="preserve">Dimensiones: 65x65x65 cm
Material: Vinilo resistente
Alto: 65 cm
Ancho: 65 cm
Largo 65 cm
Peso: 1 kg
Tipo: Balones
Peso Máximo usuario 100 kg
</t>
  </si>
  <si>
    <t>Micrófono con luces destellantes
Medidas (Ancho x Alto X Fondo) Cms 6 x 19 x 3 cm
Materiales: Plástico 
Requiere Pilas/Baterias: 2  Baterías AA</t>
  </si>
  <si>
    <t>Difusor Aromas Con Control Luces Led 500 ml</t>
  </si>
  <si>
    <t>Capacidad: 500 ml
Material: Polipropileno
Alto: 14 cm
Ancho: 13.5 cm
Potencia: 8w
Área de cobertura: 0.017 m2
Fondo: 16 cm
Control remoto: SI</t>
  </si>
  <si>
    <t>Juego elaborado en triplex con acabado natural, acrílico de diferentes colores y arena.
Bloques sonoros x16 
Cubos arcoíris x24 
Tubos espiral x3
Pelotas texturizadas x4 Unidades
Arena decorativa de colores  x1 unidad
Dimensiones: 32 × 42 × 22 cm</t>
  </si>
  <si>
    <t>Armario Papelero</t>
  </si>
  <si>
    <t xml:space="preserve">Estructura en lámina Cold Rolled con acabados en pintura en polvo electroestatica
Cuenta con dos (2) puertas abatibles (sistema de abra) con cerradura tipo manija que asegura las puertas en 3 puntos.
Cuatro (4) entrepaños  graduables.
Capacidad / Resistencia : 70 kilogramos máximo por entrepaño (carga distribuida)
Dimensiones  Generales : Alto: 180 cm / Ancho: 90 cm / Fondo: 45 cm
</t>
  </si>
  <si>
    <t xml:space="preserve">Parlante Bluetooth con Micrófono </t>
  </si>
  <si>
    <t>Cabina de sonido activa, de mínimo 300 watts de potencia de salida, con conectividad bluetooth, entrada SD, USB y auxiliar, sintonizador AM/FM, reproductor MP3, micrófono inalámbrico, manual de uso.
En material no tóxico ni nocivo, resistentes a la manipulación, evitando que, al deteriorarse, sus partes 
puedan ser ingeridas. Debe ser de alta densidad y permitir a los niños, niñas, adolescentes y jóvenes la 
exploración, manipulación y el acercamiento a este sin que provea peligro. Resistencia mecánica y la 
estabilidad suficiente para soportar las tensiones debidas al uso, sin roturas o deformaciones que puedan 
causar heridas</t>
  </si>
  <si>
    <t>Juego didáctico - Descubramos los Olores</t>
  </si>
  <si>
    <t>Juego elaborado en cartón, plástico, espuma y saborizantes artificiales no toxícos. (Compuesto por 20 goteros plásticos de (Ø2,1×5,2 cm) los cuales contienen 20 saborizantes de diferentes frutas, alimentos y hierbas (Maracuyá, Uva, Coco, Fresa, Limón, Manzana, Naranja, Sandía, Guanabana, Piña, Mango, Canela, Eucalipto, Hierbabuena, Manzanilla, Miel, Vainilla, Ajo, Cebolla, Chocolate), 20 Contenedores plásticos transparentes cada uno de (Ø2,9×1,3 cm), 20 Espumas de color blanco de (Ø2,4×0,8 mm), 20 Tarjetas en MDF de (7,7×11,6 cm) con impesión digital e ilustraciones a todo color de las frutas, alimentos y hierbas, además, trae en la parte inferior el nombre de cada una de ellas en español imprenta y braille, esta ultima en alto relieve. Adicionalmente, contiene un tapa ojos e instructivo de uso.
Dimensiones: 28 × 28 × 7 cm</t>
  </si>
  <si>
    <t>Animales Mecedores de Peluche</t>
  </si>
  <si>
    <t>Elaborado en madera (Triplex y Urapán), con recubrimiento en tela de pelo largo tipo peluche. Compuesto por 8 piezas en madera ya ensambladas.
Dimensiones del producto: (90x63x41,5 cm)</t>
  </si>
  <si>
    <t>Alfabeto y Números en Lija x38 Pzs</t>
  </si>
  <si>
    <t>Alfabeto elaborado en MDF con impresión serigráfica a base de tintas UV no tóxicas. Compuesto por 36 plantillas que corresponden a números del 0-9 (color rojo) 21 consonantes y 5 vocales (color azul).
Dimensión de plantillas: (Números: 12x9 cm)
Consonantes Largas: (15x11 cm)
Consonantes cortas y vocales: (11x14 cm)
Dimensiones Pieza + Pequeña: (9x11x0.4 cm)</t>
  </si>
  <si>
    <t>Mesa sensorial y de actividades</t>
  </si>
  <si>
    <t xml:space="preserve">1 mesa de madera pino con laqueado a prueba de agua.
2 bandejas de plástico resistentes.
2 tapas blancas que sirven para pizarra de plumones
Medidas: 82cm de ancho, 52cm de alto, 58cm de profundidad
</t>
  </si>
  <si>
    <t>Juego Didáctico Árbol del Conocimiento</t>
  </si>
  <si>
    <t>Árbol elaborado en triplex y MDF con impresión serigrafica en policromía a base de tintas UV no tóxicas. Compuesto por dos troncos en triplex de 12 mm, con impresión por doble cara, una base en triplex de 12 mm con dos ranuras que contienen dos figuras en forma de animalitos, y dos copas que estan compuestas de la siguiente manera:
Copa A: Elaborado en triplex de 9 mm, con impresiones serigraficas con ambas caras (Tiro y retiro), trae implementado tres dinámicas de juego, las cuales son la ruleta, los laberintos y el concentrese.
Copa B: Elaborado en triplex de 9 mm, con impresiones serigraficas en ambas caras (Tiro y retiro), trae implementado tres dinámicas de juego, las cuales son el laberinto de esferas, Juego de enhebrado y el patrón de animales.
Dimensiones del producto: (40x40x54,6 cm)</t>
  </si>
  <si>
    <t>Balancín elaborado en triplex con impresión serigráfica a base de tintas UV no tóxicas de color negro. Compuesto por una base redonda en la cual lleva una canal circular bajo relieve en medio (en la parte de las huellas de los pies trae una textura antideslizante) y una esfera o canica de vidrio.
Dimensiones: (43x43x5 cm)</t>
  </si>
  <si>
    <t>Juego Didáctico Batería de Bienestar y Salud en Caja de Cartón</t>
  </si>
  <si>
    <t>Batería elaborada en MDF con impresión serigráfica en policromía a base de tintas UV no tóxicas. Compuesta por 5 loterías (prevención de accidentes, salud visual y auditiva, salud alimentaria, salud oral y prevención y salud). Cada lotería contiene 3 tableros de (21×10 cm) y 24 fichas de (5×5 cm) para un total de 135 piezas.</t>
  </si>
  <si>
    <t>Juego Didáctico Batería de Habilidades Cognitivas en Caja de Cartón</t>
  </si>
  <si>
    <t>Batería elaborada en MDF con impresión serigafica en policromía a base de tintas UV no tóxicas. Compuesta de 5 loterías de habilidades cognitivas (Asociación lógica, detalle que falta, secuencias de acción, de la parte al todo, del todo a la parte y contrarios). Cada lotería contiene 3 tableros de (21×10 cm) y 24 fichas de (5×5 cm) para un total de 135 piezas</t>
  </si>
  <si>
    <t>Juego Didáctico Batería de Percepción (Color-Forma) en Caja de Cartón</t>
  </si>
  <si>
    <t>Batería elaborada en MDF con impresión serigráfica en policromía a base de tintas UV no tóxicas. Compuesta por 5 loterías (percepción de colores, percepción de formas, percepción tamaños, percepción fondo – figura y percepción relaciones espaciales). Cada lotería contiene 3 tableros de (21×10 cm) y 24 fichas de (5×5 cm) para un total de 135 piezas.</t>
  </si>
  <si>
    <t>Juego Didáctico Batería de Socialización en Caja de Cartón</t>
  </si>
  <si>
    <t>Batería elaborada en MDF con impresión serigráfica en policromía a base de tintas UV no tóxicas. Compuesta por 5 loterías (educación sexual, prevención del maltrato infantil, prevención de la drogadicción, ecología y educación vial). Cada lotería contiene 3 tableros de (21×10 cm) y 24 fichas de (5×5 cm) para un total de 135 piezas.</t>
  </si>
  <si>
    <t>Juego Didáctico Bloques Lógicos Grandes en Madera</t>
  </si>
  <si>
    <t>Bloques lógicos elaborados en madera MDF y pintados con pinturas no tóxicas de diferentes colores. Contiene 4 tipos de figuras geométricas (círculo, cuadrado, triángulo, rectángulo), cada una tiene 2 tamaños y dos calibres, para un total de 48 unidades. Tamaño de las figuras: (10 cm los grandes y 5 cm los pequeños).
Empacado En Caja De Madera Medidas De 19cm X 26cm X 7cm De Alto, Tapa En Madera Corrediza Medida De 26cm X 18cm</t>
  </si>
  <si>
    <t>Juego Didáctico Bloques Lógicos Plásticos (Embalaje Plástico)</t>
  </si>
  <si>
    <t>Bloques Lógicos elaborados en plástico inyectado de diferentes colores. Compuesto por 4 tipos de figuras geométricas (círculo, cuadrado, triángulo, rectángulo), cada una tiene 2 tamaños y dos calibres (6,2 y 3,0 cm), para un total de 48 unidades.
Dimensiones Figuras: (Triángulo: 8,5 cm grande y 3,7 cm pequeño), (Cuadrado: 5,9 cm grande y 3,4 cm pequeño), (círculo: 7 cm grande y 3,5 cm pequeño), (rectangulo: 7,9×4.5 cm grande y 4,5x 2,4 cm pequeño).</t>
  </si>
  <si>
    <t>Juego Didáctico Bloques Sonoros x16</t>
  </si>
  <si>
    <t>Bloques elaborados en madera y acrílico de diferentes colores. Compuesto por 4 Cuadrados de (6x6x3 cm), 4 Rectángulos de (10x6x3 cm), 4 Medias luna de (10x6x3 cm) y 4 Triángulos equiláteros de (10,5x9x3 cm). Cada figura contiene diferentes materiales que hace que estos generen sonido</t>
  </si>
  <si>
    <t>Juego Didáctico Caja Matemática (4 Operaciones Básicas)</t>
  </si>
  <si>
    <t>Caja matemática elaborada en madera MDF con impresión serigráfica en policromía a base de tintas UV no tóxicas. Compuesta de una base dividida en cuatro partes (suma, resta, multiplicación y división); en cada uno de sus lados cuenta con 12 regletas enumeradas del 1 al 12 y que van sostenidas por varillas cincadas. Incluye dos dados plásticos.
Dimensiones Pieza + Pequeña: (1.5×1.5×1.5 cm)
Dimensiones del producto: (30x30x9 cm)</t>
  </si>
  <si>
    <t>Cubo de Aprendizaje Múltiple en Madera</t>
  </si>
  <si>
    <t>Cubo elaborado en madera con impresión serigráfica en policromía a base de tintas UV no tóxicas. En cada cara hay un juego diferente: Reloj didáctico, Juego de encajar (Cuenta con 5 fichas de animales), Laberinto de complejidad (Cuenta con 3 varillas de alambre semiacerado de color amarillo, azul y rojo, las cuales se entrecruzan y contienen en total 16 cuentas plásticas de diferentes formas y colores), Patrón para pre-escritura y patrón de secuencias (Cuenta con 6 tarjetas impresas por ambas caras con diferentes retos).
Dimensiones: (34x34x34 cm)</t>
  </si>
  <si>
    <t>Juego elaborado en madera MDF con impresión serigráfica en policromía a base de tintas UV no tóxicas. Compuesto por 12 prendas de vestir, 6 camisas y 6 pantalones -faldas, 1 tapa ilustrada que funciona como superficie de ensarte y 3 mimbres plásticos.
Dimensiones Pieza + Pequeña: (5x5x0.3 cm)</t>
  </si>
  <si>
    <t>Juego Didáctico Esquema Corporal Articulado-Niño</t>
  </si>
  <si>
    <t>Esquema Corporal elaborado en MDF con impresión serigráfica en policromía a base de tintas UV no tóxicas. Compuesto por 14 piezas, las cuales son móviles. Nombre de todas las partes del cuerpo en inglés y español.
Dimensiones: (35x48x0.5 cm)</t>
  </si>
  <si>
    <t>Juego Didáctico Esquema Corporal Articulado-Niña</t>
  </si>
  <si>
    <t>Resolución de Pantalla: 2k (2000x1200)
Tamaño: 10 pulgadas
Resolución Cámara Frontal: 8 mpx
Resolución Cámara Posterior: 8 mpx
Duración de Batería: 12 horas aproximadamente
Conectividad: Bluetooth - Wifi
Memoria Interna: 128 GB
Memoria RAM: 4 GB
Versión Sistema Operativo: 12
Procesador: 8 núcleos 2 de ellos a 2 GHZ  y 6 a 1,8 GHz GPU 
Sistema Operativo: Android
Núcleos del Procesador: 8 núcleos
Tipos de Puertos de Entradas y Salidas: Puerto USB Tipo C, salida de audífonos
Batería Recargable Interna
Incluye Lápiz de Precisión 2</t>
  </si>
  <si>
    <t>NELLY CARMENSA FIGUEROA ANACONA</t>
  </si>
  <si>
    <t>NUEVA ERA SOLUCIONES SAS</t>
  </si>
  <si>
    <t>ALKOSTO</t>
  </si>
  <si>
    <t>FALABELLA</t>
  </si>
  <si>
    <t>HOMECENTER</t>
  </si>
  <si>
    <t xml:space="preserve">Micrófono Canta una Melodía </t>
  </si>
  <si>
    <t>DIDACTICOS PINOCHO S.A.</t>
  </si>
  <si>
    <t>INDUSTRIAS CRUZ</t>
  </si>
  <si>
    <t>PANAMERICANA</t>
  </si>
  <si>
    <t>LINIO</t>
  </si>
  <si>
    <t>IVA</t>
  </si>
  <si>
    <t>VALOR UNITARIO SIN IVA</t>
  </si>
  <si>
    <t>VALOR TOTAL UNITARIO CON IVA</t>
  </si>
  <si>
    <t>ESPECIFICACIONES TÉCNICAS</t>
  </si>
  <si>
    <t>MAGIC PLACE</t>
  </si>
  <si>
    <t>VALOR TOTAL SIN IVA</t>
  </si>
  <si>
    <t xml:space="preserve">Juego Didáctico Enhebrando y Vistiendo </t>
  </si>
  <si>
    <t xml:space="preserve">Pelotas de Espuma </t>
  </si>
  <si>
    <t xml:space="preserve">Tablero de Imán </t>
  </si>
  <si>
    <t xml:space="preserve">Varitas Impía pipas  </t>
  </si>
  <si>
    <t xml:space="preserve">Lupa </t>
  </si>
  <si>
    <t xml:space="preserve">Juego de Pinceles </t>
  </si>
  <si>
    <t xml:space="preserve">Bolsa de Pinzas de Madera </t>
  </si>
  <si>
    <t xml:space="preserve">Bolsa de Palitos de Paleta </t>
  </si>
  <si>
    <t xml:space="preserve">Palos de Pincho </t>
  </si>
  <si>
    <t xml:space="preserve">Rollo Papel Bond </t>
  </si>
  <si>
    <t xml:space="preserve">Set de Bandejas </t>
  </si>
  <si>
    <t xml:space="preserve">Plastilina </t>
  </si>
  <si>
    <t xml:space="preserve">Carboncillo vegetal </t>
  </si>
  <si>
    <t xml:space="preserve">Ovillo de trapillo </t>
  </si>
  <si>
    <t xml:space="preserve">Platillos (DISCOS) de silicona </t>
  </si>
  <si>
    <t xml:space="preserve">Video Beam </t>
  </si>
  <si>
    <t xml:space="preserve">Pelota recreativa de goma No. 5 </t>
  </si>
  <si>
    <t xml:space="preserve">Cabina de Sonido </t>
  </si>
  <si>
    <t>VALOR TOTAL PROMEDIO SIN IVA APROXIMADO</t>
  </si>
  <si>
    <t>VALOR TOTAL PROMEDIO SIN IVA</t>
  </si>
  <si>
    <t>VALOR TOTAL PROMEDIO CON IVA</t>
  </si>
  <si>
    <t>VALOR TOTAL PROMEDIO CON IVA APROXIMADO</t>
  </si>
  <si>
    <t xml:space="preserve">Hidrogel </t>
  </si>
  <si>
    <t xml:space="preserve">Juego Didáctico Balancín de Disco Madera </t>
  </si>
  <si>
    <t>VALOR UNITARIO PROMEDIO CON IVA</t>
  </si>
  <si>
    <t>VALORES MAS CERCANOS</t>
  </si>
  <si>
    <t>PROMEDIO</t>
  </si>
  <si>
    <t>DISPERCIÓN MINIMA</t>
  </si>
  <si>
    <t>DISPERSIÓN MAXIMA</t>
  </si>
  <si>
    <t>25%.</t>
  </si>
  <si>
    <t>Kit Aula Sensorial</t>
  </si>
  <si>
    <t>Parlante portátil con tecnología inalámbrica y micrófono incorporado, para conversaciones con manos libres.
Reproducción de música sin cables hasta 10 metros de distancia de la fuente de audio.
Tipo: Parlante inalámbrico
Máxima potencia de salida (RMS): 5W
Unidad del parlante: 40,6mm
Frecuencia: 150Hz-20KHz
Sensibilidad: 77.1dB SPL
Impedancia: 4 ohms
Relación de señal a ruido: ≥80dB
Micrófono
Directividad: Omnidireccional
Frecuencia: 20Hz-20KHz
Impedancia: 2,2k ohms
Conectividad: Bluetooth®
Frecuencia de RF inalámbrica: 2.4GHz
Alcance inalámbrico: 10m
Batería
Tipo: Célula recargable de ion de litio de 1000mAh
Tiempo de carga: 2,5 horas
Tiempo de funcionamiento: Hasta 8 horas al 50%de la capacidad del volumen*
Tiempo en modo de pausa: 20 horas
Método de carga: Micro-USB (5VCC/1,0A)
Dimensiones: 14,5x9x8,1cm
Longitud del cable para carga: 0,4m</t>
  </si>
  <si>
    <t>MISCELANEA PAPELERIA BLUE</t>
  </si>
  <si>
    <t>DIDACTICOS CELMAX</t>
  </si>
  <si>
    <t>Juego Didáctico Coordenadas –
Doble Entrada (Guias de
Clasificación)</t>
  </si>
  <si>
    <t>Elaborado en MDF con impresión serigráfica en policromía a base de tintas UV no tóxicas.
Compuesto por 1 base de madera, 25 fichas impresas a todo color (8 fichas de referencias, 16 fichas de respuesta, 1 ficha con el nombre del juego). Instructivo descargable por código QR.
Dimensiones del producto: (35x35x1 cm) Tipo de Empaque: Termoempaque Dimensiones del Empaque: (1x35x35 cm) Peso: (0.669 Kg)</t>
  </si>
  <si>
    <t xml:space="preserve">Ovillos Lana </t>
  </si>
  <si>
    <t>VALOR UNITARIO PROMEDIO SIN IVA</t>
  </si>
  <si>
    <t>VALOR UNITARIO PROMEDIO ANTES DE IVA</t>
  </si>
  <si>
    <t>LOTE 1 JUGUETES Y JUEGOS</t>
  </si>
  <si>
    <t>LOTE 2 EQUIPO, ACCESORIOS Y SUMINISTROS DE ARTE Y MANUALIDADES</t>
  </si>
  <si>
    <t>LOTE 3 EQUIPO INFORMATICO Y ACCESORIOS</t>
  </si>
  <si>
    <t>LOTE 4 MOBILIARIO INSTITUCIONAL, ESCOLAR Y EDUCATIVO Y ACCESORIOS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</si>
</sst>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quot;$&quot;\ #,##0"/>
    <numFmt numFmtId="165" formatCode="_-&quot;$&quot;\ * #,##0_-;\-&quot;$&quot;\ * #,##0_-;_-&quot;$&quot;\ * &quot;-&quot;??_-;_-@_-"/>
  </numFmts>
  <fonts count="14" x14ac:knownFonts="1">
    <font>
      <sz val="11"/>
      <color theme="1"/>
      <name val="Calibri"/>
      <family val="2"/>
      <scheme val="minor"/>
    </font>
    <font>
      <sz val="11"/>
      <color theme="1"/>
      <name val="Calibri"/>
      <family val="2"/>
      <scheme val="minor"/>
    </font>
    <font>
      <b/>
      <sz val="12"/>
      <color theme="1"/>
      <name val="Arial Narrow"/>
      <family val="2"/>
    </font>
    <font>
      <sz val="11"/>
      <color theme="1"/>
      <name val="Arial Narrow"/>
      <family val="2"/>
    </font>
    <font>
      <b/>
      <sz val="11"/>
      <color theme="1"/>
      <name val="Arial Narrow"/>
      <family val="2"/>
    </font>
    <font>
      <b/>
      <sz val="11"/>
      <color rgb="FF000000"/>
      <name val="Arial Narrow"/>
      <family val="2"/>
    </font>
    <font>
      <sz val="12"/>
      <color theme="1"/>
      <name val="Arial Narrow"/>
      <family val="2"/>
    </font>
    <font>
      <sz val="16"/>
      <color theme="1"/>
      <name val="Arial Narrow"/>
      <family val="2"/>
    </font>
    <font>
      <b/>
      <sz val="16"/>
      <color theme="1"/>
      <name val="Arial Narrow"/>
      <family val="2"/>
    </font>
    <font>
      <sz val="14"/>
      <color theme="1"/>
      <name val="Arial Narrow"/>
      <family val="2"/>
    </font>
    <font>
      <b/>
      <sz val="14"/>
      <color theme="1"/>
      <name val="Arial Narrow"/>
      <family val="2"/>
    </font>
    <font>
      <b/>
      <sz val="12"/>
      <color rgb="FF000000"/>
      <name val="Arial Narrow"/>
      <family val="2"/>
    </font>
    <font>
      <b/>
      <sz val="11"/>
      <name val="Arial Narrow"/>
      <family val="2"/>
    </font>
    <font>
      <b/>
      <sz val="11"/>
      <color rgb="FFFF0000"/>
      <name val="Arial Narrow"/>
      <family val="2"/>
    </font>
  </fonts>
  <fills count="18">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2"/>
        <bgColor indexed="64"/>
      </patternFill>
    </fill>
    <fill>
      <patternFill patternType="solid">
        <fgColor theme="0" tint="-0.14999847407452621"/>
        <bgColor indexed="64"/>
      </patternFill>
    </fill>
    <fill>
      <patternFill patternType="solid">
        <fgColor rgb="FFEAC8E5"/>
        <bgColor indexed="64"/>
      </patternFill>
    </fill>
    <fill>
      <patternFill patternType="solid">
        <fgColor rgb="FFCAE2E8"/>
        <bgColor indexed="64"/>
      </patternFill>
    </fill>
    <fill>
      <patternFill patternType="solid">
        <fgColor rgb="FF99FFCC"/>
        <bgColor indexed="64"/>
      </patternFill>
    </fill>
    <fill>
      <patternFill patternType="solid">
        <fgColor rgb="FFCC99FF"/>
        <bgColor indexed="64"/>
      </patternFill>
    </fill>
    <fill>
      <patternFill patternType="solid">
        <fgColor rgb="FFCCFF66"/>
        <bgColor indexed="64"/>
      </patternFill>
    </fill>
    <fill>
      <patternFill patternType="solid">
        <fgColor rgb="FFFFFF99"/>
        <bgColor indexed="64"/>
      </patternFill>
    </fill>
    <fill>
      <patternFill patternType="solid">
        <fgColor rgb="FFCCECFF"/>
        <bgColor indexed="64"/>
      </patternFill>
    </fill>
    <fill>
      <patternFill patternType="solid">
        <fgColor rgb="FFFFCC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152">
    <xf numFmtId="0" fontId="0" fillId="0" borderId="0" xfId="0"/>
    <xf numFmtId="0" fontId="3" fillId="0" borderId="0" xfId="0" applyFont="1"/>
    <xf numFmtId="0" fontId="5" fillId="0" borderId="1" xfId="0" applyFont="1" applyBorder="1" applyAlignment="1">
      <alignment horizontal="center" vertical="center" wrapText="1"/>
    </xf>
    <xf numFmtId="0" fontId="3" fillId="0" borderId="0" xfId="0" applyFont="1" applyAlignment="1">
      <alignment wrapText="1"/>
    </xf>
    <xf numFmtId="0" fontId="3" fillId="2" borderId="0" xfId="0" applyFont="1" applyFill="1" applyAlignment="1">
      <alignment wrapText="1"/>
    </xf>
    <xf numFmtId="164" fontId="3" fillId="2" borderId="0" xfId="0" applyNumberFormat="1" applyFont="1" applyFill="1" applyAlignment="1">
      <alignment wrapText="1"/>
    </xf>
    <xf numFmtId="0" fontId="9" fillId="4" borderId="0" xfId="0" applyFont="1" applyFill="1" applyAlignment="1">
      <alignment vertical="center"/>
    </xf>
    <xf numFmtId="0" fontId="3" fillId="3" borderId="0" xfId="0" applyFont="1" applyFill="1"/>
    <xf numFmtId="0" fontId="2" fillId="4" borderId="1" xfId="0" applyFont="1" applyFill="1" applyBorder="1" applyAlignment="1">
      <alignment horizontal="center" vertical="center" wrapText="1"/>
    </xf>
    <xf numFmtId="0" fontId="3" fillId="2" borderId="0" xfId="0" applyFont="1" applyFill="1"/>
    <xf numFmtId="0" fontId="3" fillId="0" borderId="4" xfId="0" applyFont="1" applyBorder="1" applyAlignment="1">
      <alignment horizontal="center" vertical="center"/>
    </xf>
    <xf numFmtId="3" fontId="3" fillId="0" borderId="4" xfId="0" applyNumberFormat="1" applyFont="1" applyBorder="1" applyAlignment="1">
      <alignment horizontal="center" vertical="center"/>
    </xf>
    <xf numFmtId="0" fontId="10" fillId="8" borderId="1" xfId="0" applyFont="1" applyFill="1" applyBorder="1" applyAlignment="1">
      <alignment vertical="center"/>
    </xf>
    <xf numFmtId="0" fontId="2" fillId="8" borderId="1" xfId="0" applyFont="1" applyFill="1" applyBorder="1" applyAlignment="1">
      <alignment vertical="center"/>
    </xf>
    <xf numFmtId="164" fontId="3" fillId="2" borderId="0" xfId="0" applyNumberFormat="1" applyFont="1" applyFill="1"/>
    <xf numFmtId="0" fontId="4" fillId="0" borderId="1" xfId="0" applyFont="1" applyBorder="1" applyAlignment="1">
      <alignment horizontal="center" vertical="center"/>
    </xf>
    <xf numFmtId="0" fontId="3" fillId="0" borderId="1" xfId="0" applyFont="1" applyBorder="1" applyAlignment="1">
      <alignment horizontal="center" vertical="center"/>
    </xf>
    <xf numFmtId="49" fontId="3" fillId="0" borderId="1" xfId="0" applyNumberFormat="1"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164" fontId="3" fillId="7" borderId="4" xfId="1" applyNumberFormat="1" applyFont="1" applyFill="1" applyBorder="1" applyAlignment="1">
      <alignment horizontal="center" vertical="center" wrapText="1"/>
    </xf>
    <xf numFmtId="165" fontId="2" fillId="7" borderId="1" xfId="2" applyNumberFormat="1" applyFont="1" applyFill="1" applyBorder="1" applyAlignment="1">
      <alignment horizontal="center" vertical="center" wrapText="1"/>
    </xf>
    <xf numFmtId="165" fontId="2" fillId="7" borderId="4" xfId="0" applyNumberFormat="1" applyFont="1" applyFill="1" applyBorder="1" applyAlignment="1">
      <alignment horizontal="center" vertical="center" wrapText="1"/>
    </xf>
    <xf numFmtId="165" fontId="2" fillId="6" borderId="1" xfId="2" applyNumberFormat="1" applyFont="1" applyFill="1" applyBorder="1" applyAlignment="1">
      <alignment horizontal="center" vertical="center" wrapText="1"/>
    </xf>
    <xf numFmtId="164" fontId="4" fillId="7" borderId="4" xfId="1" applyNumberFormat="1" applyFont="1" applyFill="1" applyBorder="1" applyAlignment="1">
      <alignment horizontal="center" vertical="center" wrapText="1"/>
    </xf>
    <xf numFmtId="164" fontId="3" fillId="9" borderId="4" xfId="1" applyNumberFormat="1" applyFont="1" applyFill="1" applyBorder="1" applyAlignment="1">
      <alignment horizontal="center" vertical="center" wrapText="1"/>
    </xf>
    <xf numFmtId="165" fontId="2" fillId="10" borderId="4" xfId="0" applyNumberFormat="1" applyFont="1" applyFill="1" applyBorder="1" applyAlignment="1">
      <alignment horizontal="center" vertical="center" wrapText="1"/>
    </xf>
    <xf numFmtId="164" fontId="3" fillId="10" borderId="4" xfId="1" applyNumberFormat="1" applyFont="1" applyFill="1" applyBorder="1" applyAlignment="1">
      <alignment horizontal="center" vertical="center" wrapText="1"/>
    </xf>
    <xf numFmtId="165" fontId="4" fillId="3" borderId="4" xfId="2" applyNumberFormat="1" applyFont="1" applyFill="1" applyBorder="1" applyAlignment="1">
      <alignment horizontal="center" vertical="center" wrapText="1"/>
    </xf>
    <xf numFmtId="165" fontId="4" fillId="7" borderId="1" xfId="2" applyNumberFormat="1" applyFont="1" applyFill="1" applyBorder="1" applyAlignment="1">
      <alignment horizontal="center" vertical="center" wrapText="1"/>
    </xf>
    <xf numFmtId="165" fontId="4" fillId="9" borderId="4" xfId="2" applyNumberFormat="1" applyFont="1" applyFill="1" applyBorder="1" applyAlignment="1">
      <alignment horizontal="center" vertical="center" wrapText="1"/>
    </xf>
    <xf numFmtId="164" fontId="4" fillId="10" borderId="4" xfId="1" applyNumberFormat="1" applyFont="1" applyFill="1" applyBorder="1" applyAlignment="1">
      <alignment horizontal="center" vertical="center" wrapText="1"/>
    </xf>
    <xf numFmtId="164" fontId="4" fillId="9" borderId="4" xfId="1" applyNumberFormat="1" applyFont="1" applyFill="1" applyBorder="1" applyAlignment="1">
      <alignment horizontal="center" vertical="center" wrapText="1"/>
    </xf>
    <xf numFmtId="164" fontId="4" fillId="3" borderId="4" xfId="1" applyNumberFormat="1" applyFont="1" applyFill="1" applyBorder="1" applyAlignment="1">
      <alignment horizontal="center" vertical="center" wrapText="1"/>
    </xf>
    <xf numFmtId="165" fontId="2" fillId="11" borderId="4" xfId="0" applyNumberFormat="1" applyFont="1" applyFill="1" applyBorder="1" applyAlignment="1">
      <alignment horizontal="center" vertical="center" wrapText="1"/>
    </xf>
    <xf numFmtId="164" fontId="4" fillId="11" borderId="4" xfId="1" applyNumberFormat="1" applyFont="1" applyFill="1" applyBorder="1" applyAlignment="1">
      <alignment horizontal="center" vertical="center" wrapText="1"/>
    </xf>
    <xf numFmtId="164" fontId="3" fillId="12" borderId="4" xfId="1" applyNumberFormat="1" applyFont="1" applyFill="1" applyBorder="1" applyAlignment="1">
      <alignment horizontal="center" vertical="center" wrapText="1"/>
    </xf>
    <xf numFmtId="164" fontId="4" fillId="12" borderId="4" xfId="1" applyNumberFormat="1" applyFont="1" applyFill="1" applyBorder="1" applyAlignment="1">
      <alignment horizontal="center" vertical="center" wrapText="1"/>
    </xf>
    <xf numFmtId="165" fontId="2" fillId="14" borderId="4" xfId="0" applyNumberFormat="1" applyFont="1" applyFill="1" applyBorder="1" applyAlignment="1">
      <alignment horizontal="center" vertical="center" wrapText="1"/>
    </xf>
    <xf numFmtId="164" fontId="4" fillId="14" borderId="4" xfId="1" applyNumberFormat="1" applyFont="1" applyFill="1" applyBorder="1" applyAlignment="1">
      <alignment horizontal="center" vertical="center" wrapText="1"/>
    </xf>
    <xf numFmtId="165" fontId="2" fillId="13" borderId="4" xfId="0" applyNumberFormat="1" applyFont="1" applyFill="1" applyBorder="1" applyAlignment="1">
      <alignment horizontal="center" vertical="center" wrapText="1"/>
    </xf>
    <xf numFmtId="164" fontId="3" fillId="13" borderId="4" xfId="1" applyNumberFormat="1" applyFont="1" applyFill="1" applyBorder="1" applyAlignment="1">
      <alignment horizontal="center" vertical="center" wrapText="1"/>
    </xf>
    <xf numFmtId="164" fontId="4" fillId="13" borderId="4" xfId="1" applyNumberFormat="1" applyFont="1" applyFill="1" applyBorder="1" applyAlignment="1">
      <alignment horizontal="center" vertical="center" wrapText="1"/>
    </xf>
    <xf numFmtId="0" fontId="9" fillId="0" borderId="0" xfId="0" applyFont="1" applyAlignment="1">
      <alignment vertical="center"/>
    </xf>
    <xf numFmtId="0" fontId="11" fillId="8" borderId="3" xfId="0" applyFont="1" applyFill="1" applyBorder="1" applyAlignment="1">
      <alignment horizontal="center" vertical="center" wrapText="1"/>
    </xf>
    <xf numFmtId="165" fontId="2" fillId="7" borderId="4" xfId="2" applyNumberFormat="1" applyFont="1" applyFill="1" applyBorder="1" applyAlignment="1">
      <alignment horizontal="center" vertical="center" wrapText="1"/>
    </xf>
    <xf numFmtId="165" fontId="2" fillId="6" borderId="4" xfId="2" applyNumberFormat="1" applyFont="1" applyFill="1" applyBorder="1" applyAlignment="1">
      <alignment horizontal="center" vertical="center" wrapText="1"/>
    </xf>
    <xf numFmtId="0" fontId="11" fillId="8" borderId="1" xfId="0" applyFont="1" applyFill="1" applyBorder="1" applyAlignment="1">
      <alignment horizontal="center" vertical="center" wrapText="1"/>
    </xf>
    <xf numFmtId="0" fontId="2" fillId="16" borderId="1" xfId="0" applyFont="1" applyFill="1" applyBorder="1" applyAlignment="1">
      <alignment vertical="center" wrapText="1"/>
    </xf>
    <xf numFmtId="165" fontId="4" fillId="16" borderId="1" xfId="2" applyNumberFormat="1" applyFont="1" applyFill="1" applyBorder="1" applyAlignment="1">
      <alignment vertical="center" wrapText="1"/>
    </xf>
    <xf numFmtId="0" fontId="4" fillId="16" borderId="1" xfId="0" applyFont="1" applyFill="1" applyBorder="1" applyAlignment="1">
      <alignment vertical="center" wrapText="1"/>
    </xf>
    <xf numFmtId="165" fontId="4" fillId="7" borderId="4" xfId="2" applyNumberFormat="1" applyFont="1" applyFill="1" applyBorder="1" applyAlignment="1">
      <alignment horizontal="center" vertical="center" wrapText="1"/>
    </xf>
    <xf numFmtId="165" fontId="4" fillId="7" borderId="4" xfId="0" applyNumberFormat="1" applyFont="1" applyFill="1" applyBorder="1" applyAlignment="1">
      <alignment horizontal="center" vertical="center" wrapText="1"/>
    </xf>
    <xf numFmtId="165" fontId="4" fillId="3" borderId="4" xfId="0" applyNumberFormat="1" applyFont="1" applyFill="1" applyBorder="1" applyAlignment="1">
      <alignment horizontal="center" vertical="center" wrapText="1"/>
    </xf>
    <xf numFmtId="165" fontId="4" fillId="9" borderId="4" xfId="0" applyNumberFormat="1" applyFont="1" applyFill="1" applyBorder="1" applyAlignment="1">
      <alignment horizontal="center" vertical="center" wrapText="1"/>
    </xf>
    <xf numFmtId="165" fontId="4" fillId="10" borderId="4" xfId="0" applyNumberFormat="1" applyFont="1" applyFill="1" applyBorder="1" applyAlignment="1">
      <alignment horizontal="center" vertical="center" wrapText="1"/>
    </xf>
    <xf numFmtId="165" fontId="4" fillId="11" borderId="4" xfId="0" applyNumberFormat="1" applyFont="1" applyFill="1" applyBorder="1" applyAlignment="1">
      <alignment horizontal="center" vertical="center" wrapText="1"/>
    </xf>
    <xf numFmtId="165" fontId="4" fillId="12" borderId="4" xfId="0" applyNumberFormat="1" applyFont="1" applyFill="1" applyBorder="1" applyAlignment="1">
      <alignment horizontal="center" vertical="center" wrapText="1"/>
    </xf>
    <xf numFmtId="165" fontId="4" fillId="14" borderId="4" xfId="0" applyNumberFormat="1" applyFont="1" applyFill="1" applyBorder="1" applyAlignment="1">
      <alignment horizontal="center" vertical="center" wrapText="1"/>
    </xf>
    <xf numFmtId="165" fontId="4" fillId="13" borderId="4" xfId="0" applyNumberFormat="1" applyFont="1" applyFill="1" applyBorder="1" applyAlignment="1">
      <alignment horizontal="center" vertical="center" wrapText="1"/>
    </xf>
    <xf numFmtId="0" fontId="4" fillId="0" borderId="4" xfId="0" applyFont="1" applyBorder="1" applyAlignment="1">
      <alignment horizontal="center" vertical="center"/>
    </xf>
    <xf numFmtId="165" fontId="4" fillId="4" borderId="1" xfId="0" applyNumberFormat="1" applyFont="1" applyFill="1" applyBorder="1" applyAlignment="1">
      <alignment horizontal="center" vertical="center" wrapText="1"/>
    </xf>
    <xf numFmtId="165" fontId="4" fillId="4" borderId="3" xfId="0" applyNumberFormat="1" applyFont="1" applyFill="1" applyBorder="1" applyAlignment="1">
      <alignment horizontal="center" vertical="center" wrapText="1"/>
    </xf>
    <xf numFmtId="0" fontId="6" fillId="2" borderId="1" xfId="0" applyFont="1" applyFill="1" applyBorder="1" applyAlignment="1" applyProtection="1">
      <alignment vertical="center" wrapText="1"/>
      <protection locked="0"/>
    </xf>
    <xf numFmtId="0" fontId="12" fillId="0" borderId="1" xfId="0" applyFont="1" applyBorder="1" applyAlignment="1">
      <alignment horizontal="center" vertical="center" wrapText="1"/>
    </xf>
    <xf numFmtId="44" fontId="4" fillId="4"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165" fontId="4" fillId="6" borderId="4" xfId="2" applyNumberFormat="1" applyFont="1" applyFill="1" applyBorder="1" applyAlignment="1">
      <alignment horizontal="center" vertical="center" wrapText="1"/>
    </xf>
    <xf numFmtId="165" fontId="4" fillId="6" borderId="1" xfId="2" applyNumberFormat="1" applyFont="1" applyFill="1" applyBorder="1" applyAlignment="1">
      <alignment horizontal="center" vertical="center" wrapText="1"/>
    </xf>
    <xf numFmtId="165" fontId="4" fillId="5" borderId="4" xfId="2" applyNumberFormat="1" applyFont="1" applyFill="1" applyBorder="1" applyAlignment="1">
      <alignment horizontal="center" vertical="center" wrapText="1"/>
    </xf>
    <xf numFmtId="165" fontId="2" fillId="17" borderId="4" xfId="0" applyNumberFormat="1" applyFont="1" applyFill="1" applyBorder="1" applyAlignment="1">
      <alignment horizontal="center" vertical="center" wrapText="1"/>
    </xf>
    <xf numFmtId="165" fontId="4" fillId="17" borderId="4" xfId="0" applyNumberFormat="1" applyFont="1" applyFill="1" applyBorder="1" applyAlignment="1">
      <alignment horizontal="center" vertical="center" wrapText="1"/>
    </xf>
    <xf numFmtId="165" fontId="13" fillId="6" borderId="4" xfId="2" applyNumberFormat="1" applyFont="1" applyFill="1" applyBorder="1" applyAlignment="1">
      <alignment horizontal="center" vertical="center" wrapText="1"/>
    </xf>
    <xf numFmtId="165" fontId="13" fillId="6" borderId="1" xfId="2" applyNumberFormat="1" applyFont="1" applyFill="1" applyBorder="1" applyAlignment="1">
      <alignment horizontal="center" vertical="center" wrapText="1"/>
    </xf>
    <xf numFmtId="165" fontId="13" fillId="16" borderId="1" xfId="2" applyNumberFormat="1" applyFont="1" applyFill="1" applyBorder="1" applyAlignment="1">
      <alignment vertical="center" wrapText="1"/>
    </xf>
    <xf numFmtId="165" fontId="13" fillId="7" borderId="1" xfId="2" applyNumberFormat="1" applyFont="1" applyFill="1" applyBorder="1" applyAlignment="1">
      <alignment horizontal="center" vertical="center" wrapText="1"/>
    </xf>
    <xf numFmtId="165" fontId="13" fillId="7" borderId="4" xfId="2" applyNumberFormat="1" applyFont="1" applyFill="1" applyBorder="1" applyAlignment="1">
      <alignment horizontal="center" vertical="center" wrapText="1"/>
    </xf>
    <xf numFmtId="165" fontId="13" fillId="7" borderId="4" xfId="0" applyNumberFormat="1" applyFont="1" applyFill="1" applyBorder="1" applyAlignment="1">
      <alignment horizontal="center" vertical="center" wrapText="1"/>
    </xf>
    <xf numFmtId="164" fontId="13" fillId="7" borderId="4" xfId="1" applyNumberFormat="1" applyFont="1" applyFill="1" applyBorder="1" applyAlignment="1">
      <alignment horizontal="center" vertical="center" wrapText="1"/>
    </xf>
    <xf numFmtId="165" fontId="4" fillId="4" borderId="1" xfId="0" applyNumberFormat="1" applyFont="1" applyFill="1" applyBorder="1" applyAlignment="1">
      <alignment vertical="center"/>
    </xf>
    <xf numFmtId="165" fontId="4" fillId="4" borderId="1" xfId="2" applyNumberFormat="1" applyFont="1" applyFill="1" applyBorder="1" applyAlignment="1">
      <alignment vertical="center"/>
    </xf>
    <xf numFmtId="165" fontId="12" fillId="16" borderId="1" xfId="2" applyNumberFormat="1" applyFont="1" applyFill="1" applyBorder="1" applyAlignment="1">
      <alignment vertical="center" wrapText="1"/>
    </xf>
    <xf numFmtId="165" fontId="12" fillId="6" borderId="4" xfId="2" applyNumberFormat="1" applyFont="1" applyFill="1" applyBorder="1" applyAlignment="1">
      <alignment horizontal="center" vertical="center" wrapText="1"/>
    </xf>
    <xf numFmtId="165" fontId="12" fillId="6" borderId="1" xfId="2" applyNumberFormat="1" applyFont="1" applyFill="1" applyBorder="1" applyAlignment="1">
      <alignment horizontal="center" vertical="center" wrapText="1"/>
    </xf>
    <xf numFmtId="165" fontId="12" fillId="7" borderId="1" xfId="2" applyNumberFormat="1" applyFont="1" applyFill="1" applyBorder="1" applyAlignment="1">
      <alignment horizontal="center" vertical="center" wrapText="1"/>
    </xf>
    <xf numFmtId="165" fontId="12" fillId="7" borderId="4" xfId="2" applyNumberFormat="1" applyFont="1" applyFill="1" applyBorder="1" applyAlignment="1">
      <alignment horizontal="center" vertical="center" wrapText="1"/>
    </xf>
    <xf numFmtId="165" fontId="12" fillId="7" borderId="4" xfId="0" applyNumberFormat="1" applyFont="1" applyFill="1" applyBorder="1" applyAlignment="1">
      <alignment horizontal="center" vertical="center" wrapText="1"/>
    </xf>
    <xf numFmtId="165" fontId="12" fillId="11" borderId="4"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164" fontId="3" fillId="0" borderId="0" xfId="0" applyNumberFormat="1" applyFont="1"/>
    <xf numFmtId="165" fontId="12" fillId="15" borderId="1" xfId="2" applyNumberFormat="1" applyFont="1" applyFill="1" applyBorder="1" applyAlignment="1">
      <alignment vertical="center" wrapText="1"/>
    </xf>
    <xf numFmtId="165" fontId="4" fillId="15" borderId="1" xfId="2" applyNumberFormat="1" applyFont="1" applyFill="1" applyBorder="1" applyAlignment="1">
      <alignment vertical="center" wrapText="1"/>
    </xf>
    <xf numFmtId="165" fontId="13" fillId="15" borderId="1" xfId="2" applyNumberFormat="1" applyFont="1" applyFill="1" applyBorder="1" applyAlignment="1">
      <alignment vertical="center" wrapText="1"/>
    </xf>
    <xf numFmtId="165" fontId="13" fillId="10" borderId="4" xfId="0" applyNumberFormat="1" applyFont="1" applyFill="1" applyBorder="1" applyAlignment="1">
      <alignment horizontal="center" vertical="center" wrapText="1"/>
    </xf>
    <xf numFmtId="164" fontId="13" fillId="10" borderId="4" xfId="1" applyNumberFormat="1" applyFont="1" applyFill="1" applyBorder="1" applyAlignment="1">
      <alignment horizontal="center" vertical="center" wrapText="1"/>
    </xf>
    <xf numFmtId="44" fontId="4" fillId="3" borderId="1" xfId="0" applyNumberFormat="1" applyFont="1" applyFill="1" applyBorder="1" applyAlignment="1">
      <alignment horizontal="center" vertical="center" wrapText="1"/>
    </xf>
    <xf numFmtId="165" fontId="4" fillId="3" borderId="3" xfId="0" applyNumberFormat="1" applyFont="1" applyFill="1" applyBorder="1" applyAlignment="1">
      <alignment horizontal="center" vertical="center" wrapText="1"/>
    </xf>
    <xf numFmtId="165" fontId="4" fillId="3" borderId="1" xfId="0" applyNumberFormat="1" applyFont="1" applyFill="1" applyBorder="1" applyAlignment="1">
      <alignment horizontal="center" vertical="center" wrapText="1"/>
    </xf>
    <xf numFmtId="0" fontId="8" fillId="8" borderId="7" xfId="0" applyFont="1" applyFill="1" applyBorder="1" applyAlignment="1">
      <alignment horizontal="center" vertical="center"/>
    </xf>
    <xf numFmtId="0" fontId="8" fillId="8" borderId="7" xfId="0" applyFont="1" applyFill="1" applyBorder="1" applyAlignment="1">
      <alignment vertical="center"/>
    </xf>
    <xf numFmtId="165" fontId="13" fillId="11" borderId="4" xfId="0" applyNumberFormat="1" applyFont="1" applyFill="1" applyBorder="1" applyAlignment="1">
      <alignment horizontal="center" vertical="center" wrapText="1"/>
    </xf>
    <xf numFmtId="164" fontId="13" fillId="11" borderId="4" xfId="1" applyNumberFormat="1" applyFont="1" applyFill="1" applyBorder="1" applyAlignment="1">
      <alignment horizontal="center" vertical="center" wrapText="1"/>
    </xf>
    <xf numFmtId="165" fontId="13" fillId="5" borderId="4" xfId="2" applyNumberFormat="1" applyFont="1" applyFill="1" applyBorder="1" applyAlignment="1">
      <alignment horizontal="center" vertical="center" wrapText="1"/>
    </xf>
    <xf numFmtId="0" fontId="8" fillId="8" borderId="2" xfId="0" applyFont="1" applyFill="1" applyBorder="1" applyAlignment="1">
      <alignment horizontal="center" vertical="center"/>
    </xf>
    <xf numFmtId="0" fontId="8" fillId="8" borderId="5" xfId="0" applyFont="1" applyFill="1" applyBorder="1" applyAlignment="1">
      <alignment horizontal="center" vertical="center"/>
    </xf>
    <xf numFmtId="0" fontId="8" fillId="8" borderId="6" xfId="0" applyFont="1" applyFill="1" applyBorder="1" applyAlignment="1">
      <alignment horizontal="center" vertical="center"/>
    </xf>
    <xf numFmtId="0" fontId="8" fillId="8" borderId="7"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15" borderId="2" xfId="0" applyFont="1" applyFill="1" applyBorder="1" applyAlignment="1">
      <alignment horizontal="center" vertical="center" wrapText="1"/>
    </xf>
    <xf numFmtId="0" fontId="2" fillId="15" borderId="5" xfId="0" applyFont="1" applyFill="1" applyBorder="1" applyAlignment="1">
      <alignment horizontal="center" vertical="center" wrapText="1"/>
    </xf>
    <xf numFmtId="0" fontId="2" fillId="15" borderId="3" xfId="0" applyFont="1" applyFill="1" applyBorder="1" applyAlignment="1">
      <alignment horizontal="center" vertical="center" wrapText="1"/>
    </xf>
    <xf numFmtId="164" fontId="10" fillId="2" borderId="4" xfId="0" applyNumberFormat="1" applyFont="1" applyFill="1" applyBorder="1" applyAlignment="1">
      <alignment horizontal="center" vertical="center" wrapText="1"/>
    </xf>
    <xf numFmtId="164" fontId="10" fillId="2" borderId="8" xfId="0" applyNumberFormat="1" applyFont="1" applyFill="1" applyBorder="1" applyAlignment="1">
      <alignment horizontal="center" vertical="center" wrapText="1"/>
    </xf>
    <xf numFmtId="0" fontId="10" fillId="2" borderId="1" xfId="0" applyFont="1" applyFill="1" applyBorder="1" applyAlignment="1">
      <alignment horizontal="center" vertical="center"/>
    </xf>
    <xf numFmtId="0" fontId="2" fillId="11" borderId="2" xfId="0" applyFont="1" applyFill="1" applyBorder="1" applyAlignment="1">
      <alignment horizontal="center" vertical="center" wrapText="1"/>
    </xf>
    <xf numFmtId="0" fontId="2" fillId="11" borderId="5" xfId="0" applyFont="1" applyFill="1" applyBorder="1" applyAlignment="1">
      <alignment horizontal="center" vertical="center" wrapText="1"/>
    </xf>
    <xf numFmtId="0" fontId="2" fillId="11" borderId="3" xfId="0" applyFont="1" applyFill="1" applyBorder="1" applyAlignment="1">
      <alignment horizontal="center" vertical="center" wrapText="1"/>
    </xf>
    <xf numFmtId="0" fontId="7" fillId="8" borderId="2" xfId="0" applyFont="1" applyFill="1" applyBorder="1" applyAlignment="1">
      <alignment horizontal="center"/>
    </xf>
    <xf numFmtId="0" fontId="7" fillId="8" borderId="5" xfId="0" applyFont="1" applyFill="1" applyBorder="1" applyAlignment="1">
      <alignment horizontal="center"/>
    </xf>
    <xf numFmtId="0" fontId="7" fillId="8" borderId="3" xfId="0" applyFont="1" applyFill="1" applyBorder="1" applyAlignment="1">
      <alignment horizontal="center"/>
    </xf>
    <xf numFmtId="0" fontId="2" fillId="4" borderId="1" xfId="0" applyFont="1" applyFill="1" applyBorder="1" applyAlignment="1">
      <alignment horizontal="center" vertical="center" wrapText="1"/>
    </xf>
    <xf numFmtId="0" fontId="2" fillId="16" borderId="2"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3"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9" borderId="3"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 fillId="10" borderId="5"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5"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2" borderId="5"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2" fillId="14" borderId="2" xfId="0" applyFont="1" applyFill="1" applyBorder="1" applyAlignment="1">
      <alignment horizontal="center" vertical="center" wrapText="1"/>
    </xf>
    <xf numFmtId="0" fontId="2" fillId="14" borderId="5" xfId="0" applyFont="1" applyFill="1" applyBorder="1" applyAlignment="1">
      <alignment horizontal="center" vertical="center" wrapText="1"/>
    </xf>
    <xf numFmtId="0" fontId="2" fillId="14" borderId="3" xfId="0" applyFont="1" applyFill="1" applyBorder="1" applyAlignment="1">
      <alignment horizontal="center" vertical="center" wrapText="1"/>
    </xf>
    <xf numFmtId="0" fontId="2" fillId="17" borderId="2" xfId="0" applyFont="1" applyFill="1" applyBorder="1" applyAlignment="1">
      <alignment horizontal="center" vertical="center" wrapText="1"/>
    </xf>
    <xf numFmtId="0" fontId="2" fillId="17" borderId="5" xfId="0" applyFont="1" applyFill="1" applyBorder="1" applyAlignment="1">
      <alignment horizontal="center" vertical="center" wrapText="1"/>
    </xf>
    <xf numFmtId="0" fontId="2" fillId="17" borderId="3" xfId="0" applyFont="1" applyFill="1" applyBorder="1" applyAlignment="1">
      <alignment horizontal="center" vertical="center" wrapText="1"/>
    </xf>
  </cellXfs>
  <cellStyles count="3">
    <cellStyle name="Moneda" xfId="2" builtinId="4"/>
    <cellStyle name="Moneda [0]" xfId="1" builtinId="7"/>
    <cellStyle name="Normal" xfId="0" builtinId="0"/>
  </cellStyles>
  <dxfs count="0"/>
  <tableStyles count="0" defaultTableStyle="TableStyleMedium2" defaultPivotStyle="PivotStyleLight16"/>
  <colors>
    <mruColors>
      <color rgb="FFFFFF99"/>
      <color rgb="FFFFCC00"/>
      <color rgb="FFFFFF00"/>
      <color rgb="FFCCFFFF"/>
      <color rgb="FF99FFCC"/>
      <color rgb="FFCCCCFF"/>
      <color rgb="FFFFCCFF"/>
      <color rgb="FFFFCCCC"/>
      <color rgb="FFCCECFF"/>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3"/>
  <sheetViews>
    <sheetView tabSelected="1" topLeftCell="Q1" zoomScale="60" zoomScaleNormal="60" workbookViewId="0">
      <pane ySplit="4" topLeftCell="A36" activePane="bottomLeft" state="frozen"/>
      <selection activeCell="EL3" sqref="EL3"/>
      <selection pane="bottomLeft" activeCell="Y38" sqref="Y38:Y39"/>
    </sheetView>
  </sheetViews>
  <sheetFormatPr baseColWidth="10" defaultColWidth="11.42578125" defaultRowHeight="16.5" x14ac:dyDescent="0.3"/>
  <cols>
    <col min="1" max="1" width="7" style="1" customWidth="1"/>
    <col min="2" max="2" width="41.5703125" style="1" customWidth="1"/>
    <col min="3" max="3" width="50.85546875" style="1" customWidth="1"/>
    <col min="4" max="4" width="13.85546875" style="1" customWidth="1"/>
    <col min="5" max="5" width="19.140625" style="1" customWidth="1"/>
    <col min="6" max="6" width="17.28515625" style="1" customWidth="1"/>
    <col min="7" max="7" width="19.42578125" style="1" customWidth="1"/>
    <col min="8" max="8" width="19.85546875" style="1" customWidth="1"/>
    <col min="9" max="9" width="22" style="1" customWidth="1"/>
    <col min="10" max="10" width="21.85546875" style="1" customWidth="1"/>
    <col min="11" max="11" width="19.140625" style="1" customWidth="1"/>
    <col min="12" max="12" width="20.85546875" style="1" customWidth="1"/>
    <col min="13" max="13" width="17.7109375" style="1" customWidth="1"/>
    <col min="14" max="14" width="21.5703125" style="1" customWidth="1"/>
    <col min="15" max="15" width="21.85546875" style="1" customWidth="1"/>
    <col min="16" max="16" width="19.140625" style="1" customWidth="1"/>
    <col min="17" max="17" width="20.85546875" style="1" customWidth="1"/>
    <col min="18" max="18" width="21.85546875" style="1" customWidth="1"/>
    <col min="19" max="20" width="20" style="1" customWidth="1"/>
    <col min="21" max="21" width="21.5703125" style="1" customWidth="1"/>
    <col min="22" max="24" width="22.85546875" style="1" customWidth="1"/>
    <col min="25" max="25" width="29" style="1" customWidth="1"/>
    <col min="26" max="26" width="24.85546875" style="1" customWidth="1"/>
    <col min="27" max="27" width="25.85546875" style="1" customWidth="1"/>
    <col min="28" max="28" width="23.28515625" style="1" customWidth="1"/>
    <col min="29" max="29" width="24.85546875" style="1" customWidth="1"/>
    <col min="30" max="16384" width="11.42578125" style="1"/>
  </cols>
  <sheetData>
    <row r="1" spans="1:29" ht="48.75" customHeight="1" x14ac:dyDescent="0.3">
      <c r="A1" s="104" t="s">
        <v>6</v>
      </c>
      <c r="B1" s="105"/>
      <c r="C1" s="105"/>
      <c r="D1" s="105"/>
      <c r="E1" s="105"/>
      <c r="F1" s="105"/>
      <c r="G1" s="105"/>
      <c r="H1" s="105"/>
      <c r="I1" s="105"/>
      <c r="J1" s="105"/>
      <c r="K1" s="105"/>
      <c r="L1" s="105"/>
      <c r="M1" s="105"/>
      <c r="N1" s="105"/>
      <c r="O1" s="105"/>
      <c r="P1" s="105"/>
      <c r="Q1" s="105"/>
      <c r="R1" s="105"/>
      <c r="S1" s="105"/>
      <c r="T1" s="105"/>
      <c r="U1" s="105"/>
      <c r="V1" s="105"/>
      <c r="W1" s="105"/>
      <c r="X1" s="105"/>
      <c r="Y1" s="105"/>
      <c r="Z1" s="98"/>
      <c r="AA1" s="98"/>
      <c r="AB1" s="98"/>
      <c r="AC1" s="98"/>
    </row>
    <row r="2" spans="1:29" ht="48.75" customHeight="1" x14ac:dyDescent="0.3">
      <c r="A2" s="102" t="s">
        <v>147</v>
      </c>
      <c r="B2" s="103"/>
      <c r="C2" s="103"/>
      <c r="D2" s="103"/>
      <c r="E2" s="103"/>
      <c r="F2" s="103"/>
      <c r="G2" s="103"/>
      <c r="H2" s="103"/>
      <c r="I2" s="103"/>
      <c r="J2" s="103"/>
      <c r="K2" s="103"/>
      <c r="L2" s="103"/>
      <c r="M2" s="103"/>
      <c r="N2" s="103"/>
      <c r="O2" s="103"/>
      <c r="P2" s="103"/>
      <c r="Q2" s="103"/>
      <c r="R2" s="103"/>
      <c r="S2" s="103"/>
      <c r="T2" s="103"/>
      <c r="U2" s="103"/>
      <c r="V2" s="103"/>
      <c r="W2" s="103"/>
      <c r="X2" s="103"/>
      <c r="Y2" s="103"/>
      <c r="Z2" s="98"/>
      <c r="AA2" s="98"/>
      <c r="AB2" s="98"/>
      <c r="AC2" s="98"/>
    </row>
    <row r="3" spans="1:29" ht="50.25" customHeight="1" x14ac:dyDescent="0.3">
      <c r="A3" s="118"/>
      <c r="B3" s="119"/>
      <c r="C3" s="119"/>
      <c r="D3" s="120"/>
      <c r="E3" s="115" t="s">
        <v>98</v>
      </c>
      <c r="F3" s="116"/>
      <c r="G3" s="116"/>
      <c r="H3" s="116"/>
      <c r="I3" s="117"/>
      <c r="J3" s="122" t="s">
        <v>106</v>
      </c>
      <c r="K3" s="123"/>
      <c r="L3" s="123"/>
      <c r="M3" s="123"/>
      <c r="N3" s="124"/>
      <c r="O3" s="109" t="s">
        <v>141</v>
      </c>
      <c r="P3" s="110"/>
      <c r="Q3" s="110"/>
      <c r="R3" s="110"/>
      <c r="S3" s="111"/>
      <c r="T3" s="106" t="s">
        <v>4</v>
      </c>
      <c r="U3" s="107"/>
      <c r="V3" s="107"/>
      <c r="W3" s="107"/>
      <c r="X3" s="107"/>
      <c r="Y3" s="108"/>
      <c r="Z3" s="121" t="s">
        <v>133</v>
      </c>
      <c r="AA3" s="121" t="s">
        <v>134</v>
      </c>
      <c r="AB3" s="8" t="s">
        <v>135</v>
      </c>
      <c r="AC3" s="8" t="s">
        <v>136</v>
      </c>
    </row>
    <row r="4" spans="1:29" s="42" customFormat="1" ht="71.25" customHeight="1" x14ac:dyDescent="0.25">
      <c r="A4" s="12" t="s">
        <v>0</v>
      </c>
      <c r="B4" s="46" t="s">
        <v>3</v>
      </c>
      <c r="C4" s="43" t="s">
        <v>105</v>
      </c>
      <c r="D4" s="13" t="s">
        <v>1</v>
      </c>
      <c r="E4" s="8" t="s">
        <v>103</v>
      </c>
      <c r="F4" s="8" t="s">
        <v>102</v>
      </c>
      <c r="G4" s="8" t="s">
        <v>104</v>
      </c>
      <c r="H4" s="8" t="s">
        <v>107</v>
      </c>
      <c r="I4" s="8" t="s">
        <v>2</v>
      </c>
      <c r="J4" s="8" t="s">
        <v>103</v>
      </c>
      <c r="K4" s="8" t="s">
        <v>102</v>
      </c>
      <c r="L4" s="8" t="s">
        <v>104</v>
      </c>
      <c r="M4" s="8" t="s">
        <v>107</v>
      </c>
      <c r="N4" s="8" t="s">
        <v>2</v>
      </c>
      <c r="O4" s="8" t="s">
        <v>103</v>
      </c>
      <c r="P4" s="8" t="s">
        <v>102</v>
      </c>
      <c r="Q4" s="8" t="s">
        <v>104</v>
      </c>
      <c r="R4" s="8" t="s">
        <v>107</v>
      </c>
      <c r="S4" s="8" t="s">
        <v>2</v>
      </c>
      <c r="T4" s="8" t="s">
        <v>145</v>
      </c>
      <c r="U4" s="8" t="s">
        <v>127</v>
      </c>
      <c r="V4" s="8" t="s">
        <v>126</v>
      </c>
      <c r="W4" s="8" t="s">
        <v>132</v>
      </c>
      <c r="X4" s="8" t="s">
        <v>128</v>
      </c>
      <c r="Y4" s="8" t="s">
        <v>129</v>
      </c>
      <c r="Z4" s="121"/>
      <c r="AA4" s="121"/>
      <c r="AB4" s="8" t="s">
        <v>137</v>
      </c>
      <c r="AC4" s="8" t="s">
        <v>137</v>
      </c>
    </row>
    <row r="5" spans="1:29" ht="396" x14ac:dyDescent="0.3">
      <c r="A5" s="10">
        <v>1</v>
      </c>
      <c r="B5" s="2" t="s">
        <v>7</v>
      </c>
      <c r="C5" s="17" t="s">
        <v>8</v>
      </c>
      <c r="D5" s="11">
        <v>10</v>
      </c>
      <c r="E5" s="55">
        <f t="shared" ref="E5:E13" si="0">G5/1.19</f>
        <v>123649.57983193277</v>
      </c>
      <c r="F5" s="55">
        <f t="shared" ref="F5:F13" si="1">G5-E5</f>
        <v>23493.420168067227</v>
      </c>
      <c r="G5" s="55">
        <v>147143</v>
      </c>
      <c r="H5" s="55">
        <f t="shared" ref="H5:H37" si="2">E5*D5</f>
        <v>1236495.7983193276</v>
      </c>
      <c r="I5" s="55">
        <f t="shared" ref="I5:I37" si="3">G5*D5</f>
        <v>1471430</v>
      </c>
      <c r="J5" s="48">
        <f t="shared" ref="J5:J13" si="4">L5/1.19</f>
        <v>127941.17647058824</v>
      </c>
      <c r="K5" s="48">
        <f t="shared" ref="K5:K13" si="5">L5-J5</f>
        <v>24308.823529411762</v>
      </c>
      <c r="L5" s="48">
        <v>152250</v>
      </c>
      <c r="M5" s="48">
        <f t="shared" ref="M5:M37" si="6">J5*D5</f>
        <v>1279411.7647058824</v>
      </c>
      <c r="N5" s="48">
        <f t="shared" ref="N5:N37" si="7">L5*D5</f>
        <v>1522500</v>
      </c>
      <c r="O5" s="89">
        <v>145000</v>
      </c>
      <c r="P5" s="89">
        <f>Q5-O5</f>
        <v>27550</v>
      </c>
      <c r="Q5" s="89">
        <f>O5*1.19</f>
        <v>172550</v>
      </c>
      <c r="R5" s="89">
        <f t="shared" ref="R5:R37" si="8">O5*D5</f>
        <v>1450000</v>
      </c>
      <c r="S5" s="89">
        <f t="shared" ref="S5:S37" si="9">Q5*D5</f>
        <v>1725500</v>
      </c>
      <c r="T5" s="60">
        <f>AVERAGE(E5,J5,O5)</f>
        <v>132196.91876750698</v>
      </c>
      <c r="U5" s="64">
        <f>V5</f>
        <v>1321969.18767507</v>
      </c>
      <c r="V5" s="60">
        <f>AVERAGE(H5,M5,R5)</f>
        <v>1321969.18767507</v>
      </c>
      <c r="W5" s="60">
        <f>Y5/D5</f>
        <v>157314.33333333331</v>
      </c>
      <c r="X5" s="64">
        <f>Y5</f>
        <v>1573143.3333333333</v>
      </c>
      <c r="Y5" s="60">
        <f>AVERAGE(I5,N5,S5)</f>
        <v>1573143.3333333333</v>
      </c>
      <c r="Z5" s="60">
        <f>O5+J5</f>
        <v>272941.17647058825</v>
      </c>
      <c r="AA5" s="78">
        <f>Z5/2</f>
        <v>136470.58823529413</v>
      </c>
      <c r="AB5" s="78">
        <f>AA5/1.25</f>
        <v>109176.4705882353</v>
      </c>
      <c r="AC5" s="79">
        <f>+AA5*1.25</f>
        <v>170588.23529411765</v>
      </c>
    </row>
    <row r="6" spans="1:29" ht="315" x14ac:dyDescent="0.3">
      <c r="A6" s="15">
        <v>2</v>
      </c>
      <c r="B6" s="2" t="s">
        <v>9</v>
      </c>
      <c r="C6" s="18" t="s">
        <v>10</v>
      </c>
      <c r="D6" s="16">
        <v>10</v>
      </c>
      <c r="E6" s="55">
        <f t="shared" si="0"/>
        <v>0</v>
      </c>
      <c r="F6" s="55">
        <f t="shared" si="1"/>
        <v>0</v>
      </c>
      <c r="G6" s="55">
        <v>0</v>
      </c>
      <c r="H6" s="55">
        <f t="shared" si="2"/>
        <v>0</v>
      </c>
      <c r="I6" s="55">
        <f t="shared" si="3"/>
        <v>0</v>
      </c>
      <c r="J6" s="48">
        <f t="shared" si="4"/>
        <v>61026.89075630252</v>
      </c>
      <c r="K6" s="48">
        <f t="shared" si="5"/>
        <v>11595.10924369748</v>
      </c>
      <c r="L6" s="48">
        <v>72622</v>
      </c>
      <c r="M6" s="48">
        <f t="shared" si="6"/>
        <v>610268.90756302525</v>
      </c>
      <c r="N6" s="48">
        <f t="shared" si="7"/>
        <v>726220</v>
      </c>
      <c r="O6" s="89">
        <v>65000</v>
      </c>
      <c r="P6" s="89">
        <f t="shared" ref="P6:P37" si="10">Q6-O6</f>
        <v>12350</v>
      </c>
      <c r="Q6" s="89">
        <f>O6*1.19</f>
        <v>77350</v>
      </c>
      <c r="R6" s="89">
        <f t="shared" si="8"/>
        <v>650000</v>
      </c>
      <c r="S6" s="89">
        <f t="shared" si="9"/>
        <v>773500</v>
      </c>
      <c r="T6" s="60">
        <f t="shared" ref="T6:T13" si="11">AVERAGE(J6,O6)</f>
        <v>63013.445378151257</v>
      </c>
      <c r="U6" s="64">
        <f t="shared" ref="U6:U17" si="12">V6</f>
        <v>630134.45378151257</v>
      </c>
      <c r="V6" s="60">
        <f t="shared" ref="V6:V13" si="13">AVERAGE(M6,R6)</f>
        <v>630134.45378151257</v>
      </c>
      <c r="W6" s="60">
        <f t="shared" ref="W6:W37" si="14">Y6/D6</f>
        <v>74986</v>
      </c>
      <c r="X6" s="64">
        <f t="shared" ref="X6:X17" si="15">Y6</f>
        <v>749860</v>
      </c>
      <c r="Y6" s="60">
        <f t="shared" ref="Y6:Y13" si="16">AVERAGE(N6,S6)</f>
        <v>749860</v>
      </c>
      <c r="Z6" s="60">
        <f>O6+J6</f>
        <v>126026.89075630251</v>
      </c>
      <c r="AA6" s="78">
        <f t="shared" ref="AA6:AA37" si="17">Z6/2</f>
        <v>63013.445378151257</v>
      </c>
      <c r="AB6" s="78">
        <f t="shared" ref="AB6:AB37" si="18">AA6/1.25</f>
        <v>50410.756302521004</v>
      </c>
      <c r="AC6" s="79">
        <f t="shared" ref="AC6:AC37" si="19">+AA6*1.25</f>
        <v>78766.806722689071</v>
      </c>
    </row>
    <row r="7" spans="1:29" ht="409.5" customHeight="1" x14ac:dyDescent="0.3">
      <c r="A7" s="15">
        <v>3</v>
      </c>
      <c r="B7" s="2" t="s">
        <v>11</v>
      </c>
      <c r="C7" s="18" t="s">
        <v>12</v>
      </c>
      <c r="D7" s="16">
        <v>6</v>
      </c>
      <c r="E7" s="33">
        <f t="shared" si="0"/>
        <v>0</v>
      </c>
      <c r="F7" s="33">
        <f t="shared" si="1"/>
        <v>0</v>
      </c>
      <c r="G7" s="33"/>
      <c r="H7" s="33">
        <f t="shared" si="2"/>
        <v>0</v>
      </c>
      <c r="I7" s="33">
        <f t="shared" si="3"/>
        <v>0</v>
      </c>
      <c r="J7" s="48">
        <f t="shared" si="4"/>
        <v>73751.26050420168</v>
      </c>
      <c r="K7" s="48">
        <f t="shared" si="5"/>
        <v>14012.73949579832</v>
      </c>
      <c r="L7" s="48">
        <v>87764</v>
      </c>
      <c r="M7" s="48">
        <f t="shared" si="6"/>
        <v>442507.56302521005</v>
      </c>
      <c r="N7" s="48">
        <f t="shared" si="7"/>
        <v>526584</v>
      </c>
      <c r="O7" s="89">
        <v>88000</v>
      </c>
      <c r="P7" s="89">
        <f t="shared" si="10"/>
        <v>16720</v>
      </c>
      <c r="Q7" s="89">
        <f t="shared" ref="Q7:Q37" si="20">O7*1.19</f>
        <v>104720</v>
      </c>
      <c r="R7" s="89">
        <f t="shared" si="8"/>
        <v>528000</v>
      </c>
      <c r="S7" s="89">
        <f t="shared" si="9"/>
        <v>628320</v>
      </c>
      <c r="T7" s="60">
        <f t="shared" si="11"/>
        <v>80875.630252100847</v>
      </c>
      <c r="U7" s="64">
        <f t="shared" si="12"/>
        <v>485253.78151260503</v>
      </c>
      <c r="V7" s="60">
        <f t="shared" si="13"/>
        <v>485253.78151260503</v>
      </c>
      <c r="W7" s="60">
        <f t="shared" si="14"/>
        <v>96242</v>
      </c>
      <c r="X7" s="64">
        <f t="shared" si="15"/>
        <v>577452</v>
      </c>
      <c r="Y7" s="60">
        <f t="shared" si="16"/>
        <v>577452</v>
      </c>
      <c r="Z7" s="60">
        <f t="shared" ref="Z7:Z13" si="21">J7+O7</f>
        <v>161751.26050420169</v>
      </c>
      <c r="AA7" s="78">
        <f t="shared" si="17"/>
        <v>80875.630252100847</v>
      </c>
      <c r="AB7" s="78">
        <f t="shared" si="18"/>
        <v>64700.504201680676</v>
      </c>
      <c r="AC7" s="79">
        <f t="shared" si="19"/>
        <v>101094.53781512607</v>
      </c>
    </row>
    <row r="8" spans="1:29" ht="283.5" x14ac:dyDescent="0.3">
      <c r="A8" s="10">
        <v>4</v>
      </c>
      <c r="B8" s="65" t="s">
        <v>13</v>
      </c>
      <c r="C8" s="18" t="s">
        <v>14</v>
      </c>
      <c r="D8" s="16">
        <v>5</v>
      </c>
      <c r="E8" s="33">
        <f t="shared" si="0"/>
        <v>0</v>
      </c>
      <c r="F8" s="33">
        <f t="shared" si="1"/>
        <v>0</v>
      </c>
      <c r="G8" s="33"/>
      <c r="H8" s="33">
        <f t="shared" si="2"/>
        <v>0</v>
      </c>
      <c r="I8" s="33">
        <f t="shared" si="3"/>
        <v>0</v>
      </c>
      <c r="J8" s="48">
        <f t="shared" si="4"/>
        <v>35393.277310924372</v>
      </c>
      <c r="K8" s="48">
        <f t="shared" si="5"/>
        <v>6724.7226890756283</v>
      </c>
      <c r="L8" s="48">
        <v>42118</v>
      </c>
      <c r="M8" s="48">
        <f t="shared" si="6"/>
        <v>176966.38655462186</v>
      </c>
      <c r="N8" s="48">
        <f t="shared" si="7"/>
        <v>210590</v>
      </c>
      <c r="O8" s="90">
        <v>48000</v>
      </c>
      <c r="P8" s="89">
        <f t="shared" si="10"/>
        <v>9120</v>
      </c>
      <c r="Q8" s="89">
        <f t="shared" si="20"/>
        <v>57120</v>
      </c>
      <c r="R8" s="90">
        <f t="shared" si="8"/>
        <v>240000</v>
      </c>
      <c r="S8" s="90">
        <f t="shared" si="9"/>
        <v>285600</v>
      </c>
      <c r="T8" s="60">
        <f t="shared" si="11"/>
        <v>41696.638655462186</v>
      </c>
      <c r="U8" s="64">
        <f t="shared" si="12"/>
        <v>208483.19327731093</v>
      </c>
      <c r="V8" s="60">
        <f t="shared" si="13"/>
        <v>208483.19327731093</v>
      </c>
      <c r="W8" s="60">
        <f t="shared" si="14"/>
        <v>49619</v>
      </c>
      <c r="X8" s="64">
        <f t="shared" si="15"/>
        <v>248095</v>
      </c>
      <c r="Y8" s="60">
        <f t="shared" si="16"/>
        <v>248095</v>
      </c>
      <c r="Z8" s="60">
        <f t="shared" si="21"/>
        <v>83393.277310924372</v>
      </c>
      <c r="AA8" s="78">
        <f t="shared" si="17"/>
        <v>41696.638655462186</v>
      </c>
      <c r="AB8" s="78">
        <f t="shared" si="18"/>
        <v>33357.310924369747</v>
      </c>
      <c r="AC8" s="79">
        <f t="shared" si="19"/>
        <v>52120.798319327732</v>
      </c>
    </row>
    <row r="9" spans="1:29" ht="346.5" customHeight="1" x14ac:dyDescent="0.3">
      <c r="A9" s="15">
        <v>5</v>
      </c>
      <c r="B9" s="63" t="s">
        <v>15</v>
      </c>
      <c r="C9" s="18" t="s">
        <v>16</v>
      </c>
      <c r="D9" s="16">
        <v>5</v>
      </c>
      <c r="E9" s="33">
        <f t="shared" si="0"/>
        <v>0</v>
      </c>
      <c r="F9" s="33">
        <f t="shared" si="1"/>
        <v>0</v>
      </c>
      <c r="G9" s="33"/>
      <c r="H9" s="33">
        <f t="shared" si="2"/>
        <v>0</v>
      </c>
      <c r="I9" s="33">
        <f t="shared" si="3"/>
        <v>0</v>
      </c>
      <c r="J9" s="48">
        <f t="shared" si="4"/>
        <v>45369.747899159665</v>
      </c>
      <c r="K9" s="48">
        <f t="shared" si="5"/>
        <v>8620.2521008403346</v>
      </c>
      <c r="L9" s="48">
        <v>53990</v>
      </c>
      <c r="M9" s="48">
        <f t="shared" si="6"/>
        <v>226848.73949579833</v>
      </c>
      <c r="N9" s="48">
        <f t="shared" si="7"/>
        <v>269950</v>
      </c>
      <c r="O9" s="90">
        <v>48000</v>
      </c>
      <c r="P9" s="89">
        <f t="shared" si="10"/>
        <v>9120</v>
      </c>
      <c r="Q9" s="89">
        <f t="shared" si="20"/>
        <v>57120</v>
      </c>
      <c r="R9" s="90">
        <f t="shared" si="8"/>
        <v>240000</v>
      </c>
      <c r="S9" s="90">
        <f t="shared" si="9"/>
        <v>285600</v>
      </c>
      <c r="T9" s="60">
        <f t="shared" si="11"/>
        <v>46684.873949579836</v>
      </c>
      <c r="U9" s="64">
        <f t="shared" si="12"/>
        <v>233424.36974789918</v>
      </c>
      <c r="V9" s="60">
        <f t="shared" si="13"/>
        <v>233424.36974789918</v>
      </c>
      <c r="W9" s="60">
        <f t="shared" si="14"/>
        <v>55555</v>
      </c>
      <c r="X9" s="64">
        <f t="shared" si="15"/>
        <v>277775</v>
      </c>
      <c r="Y9" s="60">
        <f t="shared" si="16"/>
        <v>277775</v>
      </c>
      <c r="Z9" s="60">
        <f t="shared" si="21"/>
        <v>93369.747899159673</v>
      </c>
      <c r="AA9" s="78">
        <f t="shared" si="17"/>
        <v>46684.873949579836</v>
      </c>
      <c r="AB9" s="78">
        <f t="shared" si="18"/>
        <v>37347.899159663866</v>
      </c>
      <c r="AC9" s="79">
        <f t="shared" si="19"/>
        <v>58356.092436974795</v>
      </c>
    </row>
    <row r="10" spans="1:29" ht="208.5" customHeight="1" x14ac:dyDescent="0.3">
      <c r="A10" s="15">
        <v>6</v>
      </c>
      <c r="B10" s="65" t="s">
        <v>17</v>
      </c>
      <c r="C10" s="18" t="s">
        <v>18</v>
      </c>
      <c r="D10" s="16">
        <v>8</v>
      </c>
      <c r="E10" s="33">
        <f t="shared" si="0"/>
        <v>0</v>
      </c>
      <c r="F10" s="33">
        <f t="shared" si="1"/>
        <v>0</v>
      </c>
      <c r="G10" s="33"/>
      <c r="H10" s="33">
        <f t="shared" si="2"/>
        <v>0</v>
      </c>
      <c r="I10" s="33">
        <f t="shared" si="3"/>
        <v>0</v>
      </c>
      <c r="J10" s="48">
        <f t="shared" si="4"/>
        <v>157689.0756302521</v>
      </c>
      <c r="K10" s="48">
        <f t="shared" si="5"/>
        <v>29960.924369747896</v>
      </c>
      <c r="L10" s="48">
        <v>187650</v>
      </c>
      <c r="M10" s="48">
        <f t="shared" si="6"/>
        <v>1261512.6050420168</v>
      </c>
      <c r="N10" s="48">
        <f t="shared" si="7"/>
        <v>1501200</v>
      </c>
      <c r="O10" s="90">
        <v>180000</v>
      </c>
      <c r="P10" s="89">
        <f t="shared" si="10"/>
        <v>34200</v>
      </c>
      <c r="Q10" s="89">
        <f t="shared" si="20"/>
        <v>214200</v>
      </c>
      <c r="R10" s="90">
        <f t="shared" si="8"/>
        <v>1440000</v>
      </c>
      <c r="S10" s="90">
        <f t="shared" si="9"/>
        <v>1713600</v>
      </c>
      <c r="T10" s="60">
        <f t="shared" si="11"/>
        <v>168844.53781512607</v>
      </c>
      <c r="U10" s="64">
        <f t="shared" si="12"/>
        <v>1350756.3025210085</v>
      </c>
      <c r="V10" s="60">
        <f t="shared" si="13"/>
        <v>1350756.3025210085</v>
      </c>
      <c r="W10" s="60">
        <f t="shared" si="14"/>
        <v>200925</v>
      </c>
      <c r="X10" s="64">
        <f t="shared" si="15"/>
        <v>1607400</v>
      </c>
      <c r="Y10" s="60">
        <f t="shared" si="16"/>
        <v>1607400</v>
      </c>
      <c r="Z10" s="60">
        <f t="shared" si="21"/>
        <v>337689.07563025213</v>
      </c>
      <c r="AA10" s="78">
        <f t="shared" si="17"/>
        <v>168844.53781512607</v>
      </c>
      <c r="AB10" s="78">
        <f t="shared" si="18"/>
        <v>135075.63025210085</v>
      </c>
      <c r="AC10" s="79">
        <f t="shared" si="19"/>
        <v>211055.6722689076</v>
      </c>
    </row>
    <row r="11" spans="1:29" ht="189.95" customHeight="1" x14ac:dyDescent="0.3">
      <c r="A11" s="15">
        <v>7</v>
      </c>
      <c r="B11" s="65" t="s">
        <v>109</v>
      </c>
      <c r="C11" s="18" t="s">
        <v>21</v>
      </c>
      <c r="D11" s="16">
        <v>10</v>
      </c>
      <c r="E11" s="33">
        <f t="shared" si="0"/>
        <v>0</v>
      </c>
      <c r="F11" s="33">
        <f t="shared" si="1"/>
        <v>0</v>
      </c>
      <c r="G11" s="33"/>
      <c r="H11" s="33">
        <f t="shared" si="2"/>
        <v>0</v>
      </c>
      <c r="I11" s="33">
        <f t="shared" si="3"/>
        <v>0</v>
      </c>
      <c r="J11" s="48">
        <f t="shared" si="4"/>
        <v>46581.512605042022</v>
      </c>
      <c r="K11" s="48">
        <f t="shared" si="5"/>
        <v>8850.4873949579778</v>
      </c>
      <c r="L11" s="48">
        <v>55432</v>
      </c>
      <c r="M11" s="48">
        <f t="shared" si="6"/>
        <v>465815.12605042022</v>
      </c>
      <c r="N11" s="48">
        <f t="shared" si="7"/>
        <v>554320</v>
      </c>
      <c r="O11" s="90">
        <v>52000</v>
      </c>
      <c r="P11" s="89">
        <f t="shared" si="10"/>
        <v>9880</v>
      </c>
      <c r="Q11" s="89">
        <f t="shared" si="20"/>
        <v>61880</v>
      </c>
      <c r="R11" s="90">
        <f t="shared" si="8"/>
        <v>520000</v>
      </c>
      <c r="S11" s="90">
        <f t="shared" si="9"/>
        <v>618800</v>
      </c>
      <c r="T11" s="60">
        <f t="shared" si="11"/>
        <v>49290.756302521011</v>
      </c>
      <c r="U11" s="64">
        <f t="shared" si="12"/>
        <v>492907.56302521011</v>
      </c>
      <c r="V11" s="60">
        <f t="shared" si="13"/>
        <v>492907.56302521011</v>
      </c>
      <c r="W11" s="60">
        <f t="shared" si="14"/>
        <v>58656</v>
      </c>
      <c r="X11" s="64">
        <f t="shared" si="15"/>
        <v>586560</v>
      </c>
      <c r="Y11" s="60">
        <f t="shared" si="16"/>
        <v>586560</v>
      </c>
      <c r="Z11" s="60">
        <f t="shared" si="21"/>
        <v>98581.512605042022</v>
      </c>
      <c r="AA11" s="78">
        <f t="shared" si="17"/>
        <v>49290.756302521011</v>
      </c>
      <c r="AB11" s="78">
        <f t="shared" si="18"/>
        <v>39432.60504201681</v>
      </c>
      <c r="AC11" s="79">
        <f t="shared" si="19"/>
        <v>61613.445378151264</v>
      </c>
    </row>
    <row r="12" spans="1:29" ht="189.95" customHeight="1" x14ac:dyDescent="0.3">
      <c r="A12" s="59">
        <v>8</v>
      </c>
      <c r="B12" s="2" t="s">
        <v>40</v>
      </c>
      <c r="C12" s="18" t="s">
        <v>41</v>
      </c>
      <c r="D12" s="16">
        <v>5</v>
      </c>
      <c r="E12" s="33">
        <f t="shared" si="0"/>
        <v>0</v>
      </c>
      <c r="F12" s="33">
        <f t="shared" si="1"/>
        <v>0</v>
      </c>
      <c r="G12" s="33"/>
      <c r="H12" s="33">
        <f t="shared" si="2"/>
        <v>0</v>
      </c>
      <c r="I12" s="33">
        <f t="shared" si="3"/>
        <v>0</v>
      </c>
      <c r="J12" s="80">
        <f t="shared" si="4"/>
        <v>19327.731092436974</v>
      </c>
      <c r="K12" s="80">
        <f t="shared" si="5"/>
        <v>3672.268907563026</v>
      </c>
      <c r="L12" s="80">
        <v>23000</v>
      </c>
      <c r="M12" s="80">
        <f t="shared" si="6"/>
        <v>96638.655462184863</v>
      </c>
      <c r="N12" s="80">
        <f t="shared" si="7"/>
        <v>115000</v>
      </c>
      <c r="O12" s="89">
        <v>18000</v>
      </c>
      <c r="P12" s="89">
        <f t="shared" si="10"/>
        <v>3420</v>
      </c>
      <c r="Q12" s="89">
        <f t="shared" si="20"/>
        <v>21420</v>
      </c>
      <c r="R12" s="90">
        <f t="shared" si="8"/>
        <v>90000</v>
      </c>
      <c r="S12" s="90">
        <f t="shared" si="9"/>
        <v>107100</v>
      </c>
      <c r="T12" s="60">
        <f t="shared" si="11"/>
        <v>18663.865546218487</v>
      </c>
      <c r="U12" s="64">
        <f t="shared" si="12"/>
        <v>93319.327731092431</v>
      </c>
      <c r="V12" s="60">
        <f t="shared" si="13"/>
        <v>93319.327731092431</v>
      </c>
      <c r="W12" s="60">
        <f t="shared" si="14"/>
        <v>22210</v>
      </c>
      <c r="X12" s="64">
        <f t="shared" si="15"/>
        <v>111050</v>
      </c>
      <c r="Y12" s="60">
        <f t="shared" si="16"/>
        <v>111050</v>
      </c>
      <c r="Z12" s="60">
        <f t="shared" si="21"/>
        <v>37327.731092436974</v>
      </c>
      <c r="AA12" s="78">
        <f t="shared" si="17"/>
        <v>18663.865546218487</v>
      </c>
      <c r="AB12" s="78">
        <f t="shared" si="18"/>
        <v>14931.09243697479</v>
      </c>
      <c r="AC12" s="79">
        <f t="shared" si="19"/>
        <v>23329.831932773108</v>
      </c>
    </row>
    <row r="13" spans="1:29" ht="189.95" customHeight="1" x14ac:dyDescent="0.3">
      <c r="A13" s="15">
        <v>9</v>
      </c>
      <c r="B13" s="65" t="s">
        <v>122</v>
      </c>
      <c r="C13" s="18" t="s">
        <v>42</v>
      </c>
      <c r="D13" s="16">
        <v>25</v>
      </c>
      <c r="E13" s="33">
        <f t="shared" si="0"/>
        <v>0</v>
      </c>
      <c r="F13" s="33">
        <f t="shared" si="1"/>
        <v>0</v>
      </c>
      <c r="G13" s="33"/>
      <c r="H13" s="33">
        <f t="shared" si="2"/>
        <v>0</v>
      </c>
      <c r="I13" s="33">
        <f t="shared" si="3"/>
        <v>0</v>
      </c>
      <c r="J13" s="80">
        <f t="shared" si="4"/>
        <v>3781.5126050420172</v>
      </c>
      <c r="K13" s="80">
        <f t="shared" si="5"/>
        <v>718.48739495798281</v>
      </c>
      <c r="L13" s="80">
        <v>4500</v>
      </c>
      <c r="M13" s="80">
        <f t="shared" si="6"/>
        <v>94537.815126050424</v>
      </c>
      <c r="N13" s="80">
        <f t="shared" si="7"/>
        <v>112500</v>
      </c>
      <c r="O13" s="89">
        <v>3500</v>
      </c>
      <c r="P13" s="89">
        <f t="shared" si="10"/>
        <v>665</v>
      </c>
      <c r="Q13" s="89">
        <f t="shared" si="20"/>
        <v>4165</v>
      </c>
      <c r="R13" s="90">
        <f t="shared" si="8"/>
        <v>87500</v>
      </c>
      <c r="S13" s="90">
        <f t="shared" si="9"/>
        <v>104125</v>
      </c>
      <c r="T13" s="60">
        <f t="shared" si="11"/>
        <v>3640.7563025210084</v>
      </c>
      <c r="U13" s="64">
        <f t="shared" si="12"/>
        <v>91018.907563025219</v>
      </c>
      <c r="V13" s="60">
        <f t="shared" si="13"/>
        <v>91018.907563025219</v>
      </c>
      <c r="W13" s="60">
        <f t="shared" si="14"/>
        <v>4332.5</v>
      </c>
      <c r="X13" s="64">
        <f t="shared" si="15"/>
        <v>108312.5</v>
      </c>
      <c r="Y13" s="60">
        <f t="shared" si="16"/>
        <v>108312.5</v>
      </c>
      <c r="Z13" s="60">
        <f t="shared" si="21"/>
        <v>7281.5126050420167</v>
      </c>
      <c r="AA13" s="78">
        <f t="shared" si="17"/>
        <v>3640.7563025210084</v>
      </c>
      <c r="AB13" s="78">
        <f t="shared" si="18"/>
        <v>2912.6050420168067</v>
      </c>
      <c r="AC13" s="79">
        <f t="shared" si="19"/>
        <v>4550.9453781512602</v>
      </c>
    </row>
    <row r="14" spans="1:29" ht="87.75" customHeight="1" x14ac:dyDescent="0.3">
      <c r="A14" s="15">
        <v>10</v>
      </c>
      <c r="B14" s="2" t="s">
        <v>45</v>
      </c>
      <c r="C14" s="18" t="s">
        <v>46</v>
      </c>
      <c r="D14" s="16">
        <v>8</v>
      </c>
      <c r="E14" s="55">
        <f t="shared" ref="E14:E37" si="22">G14/1.19</f>
        <v>12852.100840336136</v>
      </c>
      <c r="F14" s="55">
        <f t="shared" ref="F14:F37" si="23">G14-E14</f>
        <v>2441.8991596638643</v>
      </c>
      <c r="G14" s="34">
        <v>15294</v>
      </c>
      <c r="H14" s="55">
        <f t="shared" si="2"/>
        <v>102816.80672268909</v>
      </c>
      <c r="I14" s="86">
        <f t="shared" si="3"/>
        <v>122352</v>
      </c>
      <c r="J14" s="48">
        <f t="shared" ref="J14:J37" si="24">L14/1.19</f>
        <v>14243.697478991597</v>
      </c>
      <c r="K14" s="48">
        <f t="shared" ref="K14:K37" si="25">L14-J14</f>
        <v>2706.3025210084033</v>
      </c>
      <c r="L14" s="48">
        <v>16950</v>
      </c>
      <c r="M14" s="48">
        <f t="shared" si="6"/>
        <v>113949.57983193277</v>
      </c>
      <c r="N14" s="48">
        <f t="shared" si="7"/>
        <v>135600</v>
      </c>
      <c r="O14" s="90">
        <v>14000</v>
      </c>
      <c r="P14" s="89">
        <f t="shared" si="10"/>
        <v>2660</v>
      </c>
      <c r="Q14" s="89">
        <f t="shared" si="20"/>
        <v>16660</v>
      </c>
      <c r="R14" s="90">
        <f t="shared" si="8"/>
        <v>112000</v>
      </c>
      <c r="S14" s="90">
        <f t="shared" si="9"/>
        <v>133280</v>
      </c>
      <c r="T14" s="60">
        <f>AVERAGE(E14,J14,O14)</f>
        <v>13698.599439775911</v>
      </c>
      <c r="U14" s="64">
        <f>V14</f>
        <v>109588.79551820729</v>
      </c>
      <c r="V14" s="60">
        <f>AVERAGE(H14,M14,R14)</f>
        <v>109588.79551820729</v>
      </c>
      <c r="W14" s="60">
        <f t="shared" si="14"/>
        <v>16301.333333333334</v>
      </c>
      <c r="X14" s="64">
        <f>Y14</f>
        <v>130410.66666666667</v>
      </c>
      <c r="Y14" s="60">
        <f>AVERAGE(I14,N14,S14)</f>
        <v>130410.66666666667</v>
      </c>
      <c r="Z14" s="60">
        <f>+J14+O14</f>
        <v>28243.697478991598</v>
      </c>
      <c r="AA14" s="78">
        <f>Z14/2</f>
        <v>14121.848739495799</v>
      </c>
      <c r="AB14" s="78">
        <f>AA14/1.25</f>
        <v>11297.478991596639</v>
      </c>
      <c r="AC14" s="79">
        <f>+AA14*1.25</f>
        <v>17652.310924369747</v>
      </c>
    </row>
    <row r="15" spans="1:29" ht="111.75" customHeight="1" x14ac:dyDescent="0.3">
      <c r="A15" s="15">
        <v>11</v>
      </c>
      <c r="B15" s="65" t="s">
        <v>124</v>
      </c>
      <c r="C15" s="18" t="s">
        <v>47</v>
      </c>
      <c r="D15" s="16">
        <v>8</v>
      </c>
      <c r="E15" s="55">
        <f t="shared" si="22"/>
        <v>7942.0168067226896</v>
      </c>
      <c r="F15" s="55">
        <f t="shared" si="23"/>
        <v>1508.9831932773104</v>
      </c>
      <c r="G15" s="34">
        <v>9451</v>
      </c>
      <c r="H15" s="55">
        <f t="shared" si="2"/>
        <v>63536.134453781517</v>
      </c>
      <c r="I15" s="55">
        <f t="shared" si="3"/>
        <v>75608</v>
      </c>
      <c r="J15" s="80">
        <f>L15/1.19</f>
        <v>12563.025210084033</v>
      </c>
      <c r="K15" s="80">
        <f t="shared" si="25"/>
        <v>2386.9747899159665</v>
      </c>
      <c r="L15" s="80">
        <v>14950</v>
      </c>
      <c r="M15" s="80">
        <f t="shared" si="6"/>
        <v>100504.20168067227</v>
      </c>
      <c r="N15" s="80">
        <f t="shared" si="7"/>
        <v>119600</v>
      </c>
      <c r="O15" s="89">
        <v>13500</v>
      </c>
      <c r="P15" s="89">
        <f t="shared" si="10"/>
        <v>2565</v>
      </c>
      <c r="Q15" s="89">
        <f t="shared" si="20"/>
        <v>16065</v>
      </c>
      <c r="R15" s="90">
        <f t="shared" si="8"/>
        <v>108000</v>
      </c>
      <c r="S15" s="90">
        <f t="shared" si="9"/>
        <v>128520</v>
      </c>
      <c r="T15" s="60">
        <f>AVERAGE(E15,O15)</f>
        <v>10721.008403361346</v>
      </c>
      <c r="U15" s="64">
        <f>V15</f>
        <v>85768.067226890766</v>
      </c>
      <c r="V15" s="60">
        <f>AVERAGE(H15,R15)</f>
        <v>85768.067226890766</v>
      </c>
      <c r="W15" s="60">
        <f t="shared" si="14"/>
        <v>12758</v>
      </c>
      <c r="X15" s="64">
        <f>Y15</f>
        <v>102064</v>
      </c>
      <c r="Y15" s="60">
        <f>AVERAGE(I15,S15)</f>
        <v>102064</v>
      </c>
      <c r="Z15" s="60">
        <f>O15+J15</f>
        <v>26063.025210084033</v>
      </c>
      <c r="AA15" s="78">
        <f>Z15/2</f>
        <v>13031.512605042017</v>
      </c>
      <c r="AB15" s="78">
        <f>AA15/1.25</f>
        <v>10425.210084033613</v>
      </c>
      <c r="AC15" s="79">
        <f>+AA15*1.25</f>
        <v>16289.39075630252</v>
      </c>
    </row>
    <row r="16" spans="1:29" ht="150" customHeight="1" x14ac:dyDescent="0.3">
      <c r="A16" s="59">
        <v>12</v>
      </c>
      <c r="B16" s="2" t="s">
        <v>48</v>
      </c>
      <c r="C16" s="18" t="s">
        <v>49</v>
      </c>
      <c r="D16" s="16">
        <v>2</v>
      </c>
      <c r="E16" s="55">
        <f t="shared" si="22"/>
        <v>49573.10924369748</v>
      </c>
      <c r="F16" s="55">
        <f t="shared" si="23"/>
        <v>9418.8907563025205</v>
      </c>
      <c r="G16" s="34">
        <v>58992</v>
      </c>
      <c r="H16" s="55">
        <f t="shared" si="2"/>
        <v>99146.218487394959</v>
      </c>
      <c r="I16" s="55">
        <f t="shared" si="3"/>
        <v>117984</v>
      </c>
      <c r="J16" s="49">
        <f t="shared" si="24"/>
        <v>0</v>
      </c>
      <c r="K16" s="49">
        <f t="shared" si="25"/>
        <v>0</v>
      </c>
      <c r="L16" s="47"/>
      <c r="M16" s="48">
        <f t="shared" si="6"/>
        <v>0</v>
      </c>
      <c r="N16" s="48">
        <f t="shared" si="7"/>
        <v>0</v>
      </c>
      <c r="O16" s="89">
        <v>79800</v>
      </c>
      <c r="P16" s="89">
        <f t="shared" si="10"/>
        <v>15162</v>
      </c>
      <c r="Q16" s="89">
        <f t="shared" si="20"/>
        <v>94962</v>
      </c>
      <c r="R16" s="90">
        <f t="shared" si="8"/>
        <v>159600</v>
      </c>
      <c r="S16" s="90">
        <f t="shared" si="9"/>
        <v>189924</v>
      </c>
      <c r="T16" s="60">
        <f>AVERAGE(E16,O16)</f>
        <v>64686.554621848743</v>
      </c>
      <c r="U16" s="64">
        <f t="shared" si="12"/>
        <v>129373.10924369749</v>
      </c>
      <c r="V16" s="61">
        <f>AVERAGE(H16,R16)</f>
        <v>129373.10924369749</v>
      </c>
      <c r="W16" s="60">
        <f t="shared" si="14"/>
        <v>76977</v>
      </c>
      <c r="X16" s="64">
        <f t="shared" si="15"/>
        <v>153954</v>
      </c>
      <c r="Y16" s="60">
        <f>AVERAGE(I16,S16)</f>
        <v>153954</v>
      </c>
      <c r="Z16" s="60"/>
      <c r="AA16" s="78"/>
      <c r="AB16" s="78"/>
      <c r="AC16" s="79"/>
    </row>
    <row r="17" spans="1:29" ht="63" x14ac:dyDescent="0.3">
      <c r="A17" s="15">
        <v>13</v>
      </c>
      <c r="B17" s="65" t="s">
        <v>97</v>
      </c>
      <c r="C17" s="18" t="s">
        <v>50</v>
      </c>
      <c r="D17" s="16">
        <v>4</v>
      </c>
      <c r="E17" s="55">
        <f t="shared" si="22"/>
        <v>0</v>
      </c>
      <c r="F17" s="55">
        <f t="shared" si="23"/>
        <v>0</v>
      </c>
      <c r="G17" s="34"/>
      <c r="H17" s="55">
        <f t="shared" si="2"/>
        <v>0</v>
      </c>
      <c r="I17" s="55">
        <f t="shared" si="3"/>
        <v>0</v>
      </c>
      <c r="J17" s="48">
        <f t="shared" si="24"/>
        <v>46638.655462184877</v>
      </c>
      <c r="K17" s="48">
        <f t="shared" si="25"/>
        <v>8861.3445378151227</v>
      </c>
      <c r="L17" s="48">
        <v>55500</v>
      </c>
      <c r="M17" s="48">
        <f t="shared" si="6"/>
        <v>186554.62184873951</v>
      </c>
      <c r="N17" s="48">
        <f t="shared" si="7"/>
        <v>222000</v>
      </c>
      <c r="O17" s="90">
        <v>72500</v>
      </c>
      <c r="P17" s="89">
        <f t="shared" si="10"/>
        <v>13775</v>
      </c>
      <c r="Q17" s="89">
        <f t="shared" si="20"/>
        <v>86275</v>
      </c>
      <c r="R17" s="90">
        <f t="shared" si="8"/>
        <v>290000</v>
      </c>
      <c r="S17" s="90">
        <f t="shared" si="9"/>
        <v>345100</v>
      </c>
      <c r="T17" s="60">
        <f>AVERAGE(J17,O17)</f>
        <v>59569.327731092439</v>
      </c>
      <c r="U17" s="64">
        <f t="shared" si="12"/>
        <v>238277.31092436975</v>
      </c>
      <c r="V17" s="60">
        <f>AVERAGE(M17,R17)</f>
        <v>238277.31092436975</v>
      </c>
      <c r="W17" s="60">
        <f t="shared" si="14"/>
        <v>70887.5</v>
      </c>
      <c r="X17" s="64">
        <f t="shared" si="15"/>
        <v>283550</v>
      </c>
      <c r="Y17" s="60">
        <f>AVERAGE(N17,S17)</f>
        <v>283550</v>
      </c>
      <c r="Z17" s="60"/>
      <c r="AA17" s="78"/>
      <c r="AB17" s="78"/>
      <c r="AC17" s="79"/>
    </row>
    <row r="18" spans="1:29" ht="126" x14ac:dyDescent="0.3">
      <c r="A18" s="15">
        <v>14</v>
      </c>
      <c r="B18" s="2" t="s">
        <v>138</v>
      </c>
      <c r="C18" s="18" t="s">
        <v>53</v>
      </c>
      <c r="D18" s="16">
        <v>4</v>
      </c>
      <c r="E18" s="55">
        <f t="shared" si="22"/>
        <v>305294.11764705885</v>
      </c>
      <c r="F18" s="55">
        <f t="shared" si="23"/>
        <v>58005.882352941146</v>
      </c>
      <c r="G18" s="34">
        <v>363300</v>
      </c>
      <c r="H18" s="55">
        <f t="shared" si="2"/>
        <v>1221176.4705882354</v>
      </c>
      <c r="I18" s="55">
        <f t="shared" si="3"/>
        <v>1453200</v>
      </c>
      <c r="J18" s="48">
        <f t="shared" si="24"/>
        <v>305294.11764705885</v>
      </c>
      <c r="K18" s="48">
        <f t="shared" si="25"/>
        <v>58005.882352941146</v>
      </c>
      <c r="L18" s="48">
        <v>363300</v>
      </c>
      <c r="M18" s="48">
        <f t="shared" si="6"/>
        <v>1221176.4705882354</v>
      </c>
      <c r="N18" s="48">
        <f t="shared" si="7"/>
        <v>1453200</v>
      </c>
      <c r="O18" s="90">
        <v>450000</v>
      </c>
      <c r="P18" s="89">
        <f t="shared" si="10"/>
        <v>85500</v>
      </c>
      <c r="Q18" s="89">
        <f t="shared" si="20"/>
        <v>535500</v>
      </c>
      <c r="R18" s="90">
        <f t="shared" si="8"/>
        <v>1800000</v>
      </c>
      <c r="S18" s="90">
        <f t="shared" si="9"/>
        <v>2142000</v>
      </c>
      <c r="T18" s="60">
        <f>AVERAGE(E18,J18,O18)</f>
        <v>353529.41176470584</v>
      </c>
      <c r="U18" s="64">
        <f>V18</f>
        <v>1414117.6470588234</v>
      </c>
      <c r="V18" s="60">
        <f>AVERAGE(H18,M18,R18)</f>
        <v>1414117.6470588234</v>
      </c>
      <c r="W18" s="60">
        <f t="shared" si="14"/>
        <v>420700</v>
      </c>
      <c r="X18" s="64">
        <f>Y18</f>
        <v>1682800</v>
      </c>
      <c r="Y18" s="60">
        <f>AVERAGE(I18,N18,S18)</f>
        <v>1682800</v>
      </c>
      <c r="Z18" s="60">
        <f>O18+J18</f>
        <v>755294.1176470588</v>
      </c>
      <c r="AA18" s="78">
        <f>Z18/2</f>
        <v>377647.0588235294</v>
      </c>
      <c r="AB18" s="78">
        <f>AA18/1.25</f>
        <v>302117.6470588235</v>
      </c>
      <c r="AC18" s="79">
        <f>+AA18*1.25</f>
        <v>472058.82352941175</v>
      </c>
    </row>
    <row r="19" spans="1:29" ht="267.75" x14ac:dyDescent="0.3">
      <c r="A19" s="15">
        <v>15</v>
      </c>
      <c r="B19" s="2" t="s">
        <v>58</v>
      </c>
      <c r="C19" s="18" t="s">
        <v>59</v>
      </c>
      <c r="D19" s="16">
        <v>2</v>
      </c>
      <c r="E19" s="99">
        <f t="shared" si="22"/>
        <v>96321.008403361353</v>
      </c>
      <c r="F19" s="99">
        <f t="shared" si="23"/>
        <v>18300.991596638647</v>
      </c>
      <c r="G19" s="100">
        <v>114622</v>
      </c>
      <c r="H19" s="99">
        <f t="shared" si="2"/>
        <v>192642.01680672271</v>
      </c>
      <c r="I19" s="99">
        <f t="shared" si="3"/>
        <v>229244</v>
      </c>
      <c r="J19" s="48">
        <f>L19/1.19</f>
        <v>114621.84873949581</v>
      </c>
      <c r="K19" s="48">
        <f t="shared" si="25"/>
        <v>21778.151260504193</v>
      </c>
      <c r="L19" s="48">
        <v>136400</v>
      </c>
      <c r="M19" s="48">
        <f t="shared" si="6"/>
        <v>229243.69747899161</v>
      </c>
      <c r="N19" s="48">
        <f t="shared" si="7"/>
        <v>272800</v>
      </c>
      <c r="O19" s="90">
        <v>135000</v>
      </c>
      <c r="P19" s="89">
        <f t="shared" si="10"/>
        <v>25650</v>
      </c>
      <c r="Q19" s="89">
        <f t="shared" si="20"/>
        <v>160650</v>
      </c>
      <c r="R19" s="90">
        <f t="shared" si="8"/>
        <v>270000</v>
      </c>
      <c r="S19" s="90">
        <f t="shared" si="9"/>
        <v>321300</v>
      </c>
      <c r="T19" s="60">
        <f>AVERAGE(J19,O19)</f>
        <v>124810.9243697479</v>
      </c>
      <c r="U19" s="64">
        <f>V19</f>
        <v>249621.84873949579</v>
      </c>
      <c r="V19" s="60">
        <f>AVERAGE(M19,R19)</f>
        <v>249621.84873949579</v>
      </c>
      <c r="W19" s="60">
        <f t="shared" si="14"/>
        <v>148525</v>
      </c>
      <c r="X19" s="64">
        <f>Y19</f>
        <v>297050</v>
      </c>
      <c r="Y19" s="60">
        <f>AVERAGE(N19,S19)</f>
        <v>297050</v>
      </c>
      <c r="Z19" s="60">
        <f>O19+J19</f>
        <v>249621.84873949579</v>
      </c>
      <c r="AA19" s="78">
        <f>Z19/2</f>
        <v>124810.9243697479</v>
      </c>
      <c r="AB19" s="78">
        <f>AA19/1.25</f>
        <v>99848.73949579832</v>
      </c>
      <c r="AC19" s="79">
        <f>+AA19*1.25</f>
        <v>156013.65546218486</v>
      </c>
    </row>
    <row r="20" spans="1:29" ht="63" x14ac:dyDescent="0.3">
      <c r="A20" s="59">
        <v>16</v>
      </c>
      <c r="B20" s="2" t="s">
        <v>60</v>
      </c>
      <c r="C20" s="18" t="s">
        <v>61</v>
      </c>
      <c r="D20" s="16">
        <v>2</v>
      </c>
      <c r="E20" s="55">
        <f t="shared" si="22"/>
        <v>289104.2016806723</v>
      </c>
      <c r="F20" s="55">
        <f t="shared" si="23"/>
        <v>54929.798319327703</v>
      </c>
      <c r="G20" s="34">
        <v>344034</v>
      </c>
      <c r="H20" s="55">
        <f t="shared" si="2"/>
        <v>578208.40336134459</v>
      </c>
      <c r="I20" s="55">
        <f t="shared" si="3"/>
        <v>688068</v>
      </c>
      <c r="J20" s="48">
        <f t="shared" si="24"/>
        <v>307310.92436974793</v>
      </c>
      <c r="K20" s="48">
        <f t="shared" si="25"/>
        <v>58389.075630252075</v>
      </c>
      <c r="L20" s="48">
        <v>365700</v>
      </c>
      <c r="M20" s="48">
        <f t="shared" si="6"/>
        <v>614621.84873949585</v>
      </c>
      <c r="N20" s="48">
        <f t="shared" si="7"/>
        <v>731400</v>
      </c>
      <c r="O20" s="91">
        <v>600000</v>
      </c>
      <c r="P20" s="91">
        <f t="shared" si="10"/>
        <v>114000</v>
      </c>
      <c r="Q20" s="91">
        <f t="shared" si="20"/>
        <v>714000</v>
      </c>
      <c r="R20" s="91">
        <f t="shared" si="8"/>
        <v>1200000</v>
      </c>
      <c r="S20" s="91">
        <f t="shared" si="9"/>
        <v>1428000</v>
      </c>
      <c r="T20" s="60">
        <f>AVERAGE(E20,J20)</f>
        <v>298207.56302521011</v>
      </c>
      <c r="U20" s="64">
        <f>V20</f>
        <v>596415.12605042022</v>
      </c>
      <c r="V20" s="60">
        <f>AVERAGE(H20,M20)</f>
        <v>596415.12605042022</v>
      </c>
      <c r="W20" s="60">
        <f t="shared" si="14"/>
        <v>354867</v>
      </c>
      <c r="X20" s="64">
        <f>Y20</f>
        <v>709734</v>
      </c>
      <c r="Y20" s="60">
        <f>AVERAGE(I20,N20)</f>
        <v>709734</v>
      </c>
      <c r="Z20" s="60">
        <f>E20+J20</f>
        <v>596415.12605042022</v>
      </c>
      <c r="AA20" s="78">
        <f>Z20/2</f>
        <v>298207.56302521011</v>
      </c>
      <c r="AB20" s="78">
        <f>AA20/1.25</f>
        <v>238566.05042016809</v>
      </c>
      <c r="AC20" s="79">
        <f>+AA20*1.25</f>
        <v>372759.45378151262</v>
      </c>
    </row>
    <row r="21" spans="1:29" ht="126" x14ac:dyDescent="0.3">
      <c r="A21" s="15">
        <v>17</v>
      </c>
      <c r="B21" s="2" t="s">
        <v>62</v>
      </c>
      <c r="C21" s="18" t="s">
        <v>63</v>
      </c>
      <c r="D21" s="16">
        <v>4</v>
      </c>
      <c r="E21" s="55">
        <f t="shared" si="22"/>
        <v>42184.873949579836</v>
      </c>
      <c r="F21" s="55">
        <f t="shared" si="23"/>
        <v>8015.1260504201637</v>
      </c>
      <c r="G21" s="34">
        <v>50200</v>
      </c>
      <c r="H21" s="55">
        <f t="shared" si="2"/>
        <v>168739.49579831935</v>
      </c>
      <c r="I21" s="55">
        <f t="shared" si="3"/>
        <v>200800</v>
      </c>
      <c r="J21" s="48">
        <f t="shared" si="24"/>
        <v>42184.873949579836</v>
      </c>
      <c r="K21" s="48">
        <f t="shared" si="25"/>
        <v>8015.1260504201637</v>
      </c>
      <c r="L21" s="48">
        <v>50200</v>
      </c>
      <c r="M21" s="48">
        <f t="shared" si="6"/>
        <v>168739.49579831935</v>
      </c>
      <c r="N21" s="48">
        <f t="shared" si="7"/>
        <v>200800</v>
      </c>
      <c r="O21" s="90">
        <v>45000</v>
      </c>
      <c r="P21" s="89">
        <f t="shared" si="10"/>
        <v>8550</v>
      </c>
      <c r="Q21" s="89">
        <f t="shared" si="20"/>
        <v>53550</v>
      </c>
      <c r="R21" s="90">
        <f t="shared" si="8"/>
        <v>180000</v>
      </c>
      <c r="S21" s="90">
        <f t="shared" si="9"/>
        <v>214200</v>
      </c>
      <c r="T21" s="60">
        <f>AVERAGE(E21,J21,O21)</f>
        <v>43123.249299719893</v>
      </c>
      <c r="U21" s="64">
        <f>V21</f>
        <v>172492.99719887957</v>
      </c>
      <c r="V21" s="60">
        <f>AVERAGE(H21,M21,R21)</f>
        <v>172492.99719887957</v>
      </c>
      <c r="W21" s="60">
        <f t="shared" si="14"/>
        <v>51316.666666666664</v>
      </c>
      <c r="X21" s="64">
        <f>Y21</f>
        <v>205266.66666666666</v>
      </c>
      <c r="Y21" s="60">
        <f>AVERAGE(I21,N21,S21)</f>
        <v>205266.66666666666</v>
      </c>
      <c r="Z21" s="60">
        <f>O21+J21</f>
        <v>87184.873949579836</v>
      </c>
      <c r="AA21" s="78">
        <f>Z21/2</f>
        <v>43592.436974789918</v>
      </c>
      <c r="AB21" s="78">
        <f>AA21/1.25</f>
        <v>34873.949579831933</v>
      </c>
      <c r="AC21" s="79">
        <f>+AA21*1.25</f>
        <v>54490.546218487398</v>
      </c>
    </row>
    <row r="22" spans="1:29" ht="95.25" customHeight="1" x14ac:dyDescent="0.3">
      <c r="A22" s="15">
        <v>18</v>
      </c>
      <c r="B22" s="2" t="s">
        <v>64</v>
      </c>
      <c r="C22" s="18" t="s">
        <v>65</v>
      </c>
      <c r="D22" s="16">
        <v>3</v>
      </c>
      <c r="E22" s="55">
        <f t="shared" si="22"/>
        <v>669090.75630252098</v>
      </c>
      <c r="F22" s="55">
        <f t="shared" si="23"/>
        <v>127127.24369747902</v>
      </c>
      <c r="G22" s="34">
        <v>796218</v>
      </c>
      <c r="H22" s="55">
        <f t="shared" si="2"/>
        <v>2007272.2689075628</v>
      </c>
      <c r="I22" s="55">
        <f t="shared" si="3"/>
        <v>2388654</v>
      </c>
      <c r="J22" s="49">
        <f t="shared" si="24"/>
        <v>0</v>
      </c>
      <c r="K22" s="49">
        <f t="shared" si="25"/>
        <v>0</v>
      </c>
      <c r="L22" s="47"/>
      <c r="M22" s="48">
        <f t="shared" si="6"/>
        <v>0</v>
      </c>
      <c r="N22" s="48">
        <f t="shared" si="7"/>
        <v>0</v>
      </c>
      <c r="O22" s="90">
        <v>765990</v>
      </c>
      <c r="P22" s="89">
        <f t="shared" si="10"/>
        <v>145538.09999999998</v>
      </c>
      <c r="Q22" s="89">
        <f t="shared" si="20"/>
        <v>911528.1</v>
      </c>
      <c r="R22" s="90">
        <f t="shared" si="8"/>
        <v>2297970</v>
      </c>
      <c r="S22" s="90">
        <f t="shared" si="9"/>
        <v>2734584.3</v>
      </c>
      <c r="T22" s="60">
        <f>AVERAGE(E22,O22)</f>
        <v>717540.37815126055</v>
      </c>
      <c r="U22" s="64">
        <f t="shared" ref="U22" si="26">V22</f>
        <v>2152621.1344537814</v>
      </c>
      <c r="V22" s="61">
        <f>AVERAGE(H22,R22)</f>
        <v>2152621.1344537814</v>
      </c>
      <c r="W22" s="60">
        <f t="shared" si="14"/>
        <v>853873.04999999993</v>
      </c>
      <c r="X22" s="64">
        <f t="shared" ref="X22" si="27">Y22</f>
        <v>2561619.15</v>
      </c>
      <c r="Y22" s="60">
        <f>AVERAGE(I22,S22)</f>
        <v>2561619.15</v>
      </c>
      <c r="Z22" s="60">
        <f>E22+O22</f>
        <v>1435080.7563025211</v>
      </c>
      <c r="AA22" s="78">
        <f t="shared" ref="AA22" si="28">Z22/2</f>
        <v>717540.37815126055</v>
      </c>
      <c r="AB22" s="78">
        <f t="shared" ref="AB22" si="29">AA22/1.25</f>
        <v>574032.30252100842</v>
      </c>
      <c r="AC22" s="79">
        <f t="shared" ref="AC22" si="30">+AA22*1.25</f>
        <v>896925.47268907563</v>
      </c>
    </row>
    <row r="23" spans="1:29" ht="267.75" x14ac:dyDescent="0.3">
      <c r="A23" s="15">
        <v>19</v>
      </c>
      <c r="B23" s="2" t="s">
        <v>66</v>
      </c>
      <c r="C23" s="18" t="s">
        <v>67</v>
      </c>
      <c r="D23" s="16">
        <v>2</v>
      </c>
      <c r="E23" s="55">
        <f t="shared" si="22"/>
        <v>208177.31092436975</v>
      </c>
      <c r="F23" s="55">
        <f t="shared" si="23"/>
        <v>39553.689075630245</v>
      </c>
      <c r="G23" s="34">
        <v>247731</v>
      </c>
      <c r="H23" s="55">
        <f t="shared" si="2"/>
        <v>416354.62184873951</v>
      </c>
      <c r="I23" s="55">
        <f t="shared" si="3"/>
        <v>495462</v>
      </c>
      <c r="J23" s="48">
        <f t="shared" si="24"/>
        <v>239327.731092437</v>
      </c>
      <c r="K23" s="48">
        <f t="shared" si="25"/>
        <v>45472.268907563004</v>
      </c>
      <c r="L23" s="48">
        <v>284800</v>
      </c>
      <c r="M23" s="48">
        <f t="shared" si="6"/>
        <v>478655.46218487399</v>
      </c>
      <c r="N23" s="48">
        <f t="shared" si="7"/>
        <v>569600</v>
      </c>
      <c r="O23" s="90">
        <v>275850</v>
      </c>
      <c r="P23" s="89">
        <f t="shared" si="10"/>
        <v>52411.5</v>
      </c>
      <c r="Q23" s="89">
        <f t="shared" si="20"/>
        <v>328261.5</v>
      </c>
      <c r="R23" s="90">
        <f t="shared" si="8"/>
        <v>551700</v>
      </c>
      <c r="S23" s="90">
        <f t="shared" si="9"/>
        <v>656523</v>
      </c>
      <c r="T23" s="60">
        <f>AVERAGE(E23,J23,O23)</f>
        <v>241118.34733893559</v>
      </c>
      <c r="U23" s="64">
        <f>V23</f>
        <v>482236.69467787119</v>
      </c>
      <c r="V23" s="60">
        <f>AVERAGE(H23,M23,R23)</f>
        <v>482236.69467787119</v>
      </c>
      <c r="W23" s="60">
        <f t="shared" si="14"/>
        <v>286930.83333333331</v>
      </c>
      <c r="X23" s="64">
        <f>Y23</f>
        <v>573861.66666666663</v>
      </c>
      <c r="Y23" s="60">
        <f>AVERAGE(I23,N23,S23)</f>
        <v>573861.66666666663</v>
      </c>
      <c r="Z23" s="60">
        <f>E23+J23</f>
        <v>447505.04201680678</v>
      </c>
      <c r="AA23" s="78">
        <f t="shared" si="17"/>
        <v>223752.52100840339</v>
      </c>
      <c r="AB23" s="78">
        <f t="shared" si="18"/>
        <v>179002.01680672271</v>
      </c>
      <c r="AC23" s="79">
        <f t="shared" si="19"/>
        <v>279690.65126050427</v>
      </c>
    </row>
    <row r="24" spans="1:29" ht="110.25" x14ac:dyDescent="0.3">
      <c r="A24" s="59">
        <v>20</v>
      </c>
      <c r="B24" s="65" t="s">
        <v>131</v>
      </c>
      <c r="C24" s="18" t="s">
        <v>68</v>
      </c>
      <c r="D24" s="16">
        <v>2</v>
      </c>
      <c r="E24" s="55">
        <f t="shared" si="22"/>
        <v>62566.386554621851</v>
      </c>
      <c r="F24" s="55">
        <f t="shared" si="23"/>
        <v>11887.613445378149</v>
      </c>
      <c r="G24" s="34">
        <v>74454</v>
      </c>
      <c r="H24" s="55">
        <f t="shared" si="2"/>
        <v>125132.7731092437</v>
      </c>
      <c r="I24" s="55">
        <f t="shared" si="3"/>
        <v>148908</v>
      </c>
      <c r="J24" s="48">
        <f t="shared" si="24"/>
        <v>80672.268907563033</v>
      </c>
      <c r="K24" s="48">
        <f t="shared" si="25"/>
        <v>15327.731092436967</v>
      </c>
      <c r="L24" s="48">
        <v>96000</v>
      </c>
      <c r="M24" s="48">
        <f t="shared" si="6"/>
        <v>161344.53781512607</v>
      </c>
      <c r="N24" s="48">
        <f t="shared" si="7"/>
        <v>192000</v>
      </c>
      <c r="O24" s="91">
        <v>145000</v>
      </c>
      <c r="P24" s="91">
        <f t="shared" si="10"/>
        <v>27550</v>
      </c>
      <c r="Q24" s="91">
        <f t="shared" si="20"/>
        <v>172550</v>
      </c>
      <c r="R24" s="91">
        <f t="shared" si="8"/>
        <v>290000</v>
      </c>
      <c r="S24" s="91">
        <f t="shared" si="9"/>
        <v>345100</v>
      </c>
      <c r="T24" s="60">
        <f>AVERAGE(E24,J24)</f>
        <v>71619.327731092446</v>
      </c>
      <c r="U24" s="64">
        <f>V24</f>
        <v>143238.65546218489</v>
      </c>
      <c r="V24" s="60">
        <f>AVERAGE(H24,M24)</f>
        <v>143238.65546218489</v>
      </c>
      <c r="W24" s="60">
        <f t="shared" si="14"/>
        <v>85227</v>
      </c>
      <c r="X24" s="64">
        <f>Y24</f>
        <v>170454</v>
      </c>
      <c r="Y24" s="60">
        <f>AVERAGE(I24,N24)</f>
        <v>170454</v>
      </c>
      <c r="Z24" s="60">
        <f>E24+J24</f>
        <v>143238.65546218489</v>
      </c>
      <c r="AA24" s="78">
        <f t="shared" si="17"/>
        <v>71619.327731092446</v>
      </c>
      <c r="AB24" s="78">
        <f t="shared" si="18"/>
        <v>57295.462184873955</v>
      </c>
      <c r="AC24" s="79">
        <f t="shared" si="19"/>
        <v>89524.159663865561</v>
      </c>
    </row>
    <row r="25" spans="1:29" ht="94.5" x14ac:dyDescent="0.3">
      <c r="A25" s="15">
        <v>21</v>
      </c>
      <c r="B25" s="2" t="s">
        <v>69</v>
      </c>
      <c r="C25" s="18" t="s">
        <v>70</v>
      </c>
      <c r="D25" s="16">
        <v>2</v>
      </c>
      <c r="E25" s="55">
        <f t="shared" si="22"/>
        <v>77678.151260504208</v>
      </c>
      <c r="F25" s="55">
        <f t="shared" si="23"/>
        <v>14758.848739495792</v>
      </c>
      <c r="G25" s="34">
        <v>92437</v>
      </c>
      <c r="H25" s="55">
        <f t="shared" si="2"/>
        <v>155356.30252100842</v>
      </c>
      <c r="I25" s="55">
        <f t="shared" si="3"/>
        <v>184874</v>
      </c>
      <c r="J25" s="49">
        <f t="shared" si="24"/>
        <v>0</v>
      </c>
      <c r="K25" s="49">
        <f t="shared" si="25"/>
        <v>0</v>
      </c>
      <c r="L25" s="47"/>
      <c r="M25" s="48">
        <f t="shared" si="6"/>
        <v>0</v>
      </c>
      <c r="N25" s="48">
        <f t="shared" si="7"/>
        <v>0</v>
      </c>
      <c r="O25" s="90">
        <v>115000</v>
      </c>
      <c r="P25" s="89">
        <f t="shared" si="10"/>
        <v>21850</v>
      </c>
      <c r="Q25" s="89">
        <f t="shared" si="20"/>
        <v>136850</v>
      </c>
      <c r="R25" s="90">
        <f t="shared" si="8"/>
        <v>230000</v>
      </c>
      <c r="S25" s="90">
        <f t="shared" si="9"/>
        <v>273700</v>
      </c>
      <c r="T25" s="60">
        <f>AVERAGE(E25,O25)</f>
        <v>96339.075630252104</v>
      </c>
      <c r="U25" s="64">
        <f t="shared" ref="U25:U27" si="31">V25</f>
        <v>192678.15126050421</v>
      </c>
      <c r="V25" s="61">
        <f>AVERAGE(H25,R25)</f>
        <v>192678.15126050421</v>
      </c>
      <c r="W25" s="60">
        <f t="shared" si="14"/>
        <v>114643.5</v>
      </c>
      <c r="X25" s="64">
        <f t="shared" ref="X25:X27" si="32">Y25</f>
        <v>229287</v>
      </c>
      <c r="Y25" s="60">
        <f>AVERAGE(I25,S25)</f>
        <v>229287</v>
      </c>
      <c r="Z25" s="60">
        <f>E25+O25</f>
        <v>192678.15126050421</v>
      </c>
      <c r="AA25" s="78">
        <f t="shared" si="17"/>
        <v>96339.075630252104</v>
      </c>
      <c r="AB25" s="78">
        <f t="shared" si="18"/>
        <v>77071.26050420168</v>
      </c>
      <c r="AC25" s="79">
        <f t="shared" si="19"/>
        <v>120423.84453781514</v>
      </c>
    </row>
    <row r="26" spans="1:29" ht="110.25" x14ac:dyDescent="0.3">
      <c r="A26" s="15">
        <v>22</v>
      </c>
      <c r="B26" s="2" t="s">
        <v>71</v>
      </c>
      <c r="C26" s="18" t="s">
        <v>72</v>
      </c>
      <c r="D26" s="16">
        <v>2</v>
      </c>
      <c r="E26" s="55">
        <f t="shared" si="22"/>
        <v>83327.731092436981</v>
      </c>
      <c r="F26" s="55">
        <f t="shared" si="23"/>
        <v>15832.268907563019</v>
      </c>
      <c r="G26" s="34">
        <v>99160</v>
      </c>
      <c r="H26" s="55">
        <f t="shared" si="2"/>
        <v>166655.46218487396</v>
      </c>
      <c r="I26" s="55">
        <f t="shared" si="3"/>
        <v>198320</v>
      </c>
      <c r="J26" s="49">
        <f t="shared" si="24"/>
        <v>0</v>
      </c>
      <c r="K26" s="49">
        <f t="shared" si="25"/>
        <v>0</v>
      </c>
      <c r="L26" s="47"/>
      <c r="M26" s="48">
        <f t="shared" si="6"/>
        <v>0</v>
      </c>
      <c r="N26" s="48">
        <f t="shared" si="7"/>
        <v>0</v>
      </c>
      <c r="O26" s="90">
        <v>115000</v>
      </c>
      <c r="P26" s="89">
        <f t="shared" si="10"/>
        <v>21850</v>
      </c>
      <c r="Q26" s="89">
        <f t="shared" si="20"/>
        <v>136850</v>
      </c>
      <c r="R26" s="90">
        <f t="shared" si="8"/>
        <v>230000</v>
      </c>
      <c r="S26" s="90">
        <f t="shared" si="9"/>
        <v>273700</v>
      </c>
      <c r="T26" s="60">
        <f>AVERAGE(E26,O26)</f>
        <v>99163.865546218498</v>
      </c>
      <c r="U26" s="64">
        <f t="shared" si="31"/>
        <v>198327.731092437</v>
      </c>
      <c r="V26" s="61">
        <f>AVERAGE(H26,R26)</f>
        <v>198327.731092437</v>
      </c>
      <c r="W26" s="60">
        <f t="shared" si="14"/>
        <v>118005</v>
      </c>
      <c r="X26" s="64">
        <f t="shared" si="32"/>
        <v>236010</v>
      </c>
      <c r="Y26" s="60">
        <f>AVERAGE(I26,S26)</f>
        <v>236010</v>
      </c>
      <c r="Z26" s="60">
        <f>E26+O26</f>
        <v>198327.731092437</v>
      </c>
      <c r="AA26" s="78">
        <f t="shared" si="17"/>
        <v>99163.865546218498</v>
      </c>
      <c r="AB26" s="78">
        <f t="shared" si="18"/>
        <v>79331.092436974795</v>
      </c>
      <c r="AC26" s="79">
        <f t="shared" si="19"/>
        <v>123954.83193277312</v>
      </c>
    </row>
    <row r="27" spans="1:29" ht="110.25" x14ac:dyDescent="0.3">
      <c r="A27" s="15">
        <v>23</v>
      </c>
      <c r="B27" s="2" t="s">
        <v>73</v>
      </c>
      <c r="C27" s="18" t="s">
        <v>74</v>
      </c>
      <c r="D27" s="16">
        <v>2</v>
      </c>
      <c r="E27" s="55">
        <f t="shared" si="22"/>
        <v>77678.151260504208</v>
      </c>
      <c r="F27" s="55">
        <f t="shared" si="23"/>
        <v>14758.848739495792</v>
      </c>
      <c r="G27" s="34">
        <v>92437</v>
      </c>
      <c r="H27" s="55">
        <f t="shared" si="2"/>
        <v>155356.30252100842</v>
      </c>
      <c r="I27" s="55">
        <f t="shared" si="3"/>
        <v>184874</v>
      </c>
      <c r="J27" s="49">
        <f t="shared" si="24"/>
        <v>0</v>
      </c>
      <c r="K27" s="49">
        <f t="shared" si="25"/>
        <v>0</v>
      </c>
      <c r="L27" s="47"/>
      <c r="M27" s="48">
        <f t="shared" si="6"/>
        <v>0</v>
      </c>
      <c r="N27" s="48">
        <f t="shared" si="7"/>
        <v>0</v>
      </c>
      <c r="O27" s="90">
        <v>115000</v>
      </c>
      <c r="P27" s="89">
        <f t="shared" si="10"/>
        <v>21850</v>
      </c>
      <c r="Q27" s="89">
        <f t="shared" si="20"/>
        <v>136850</v>
      </c>
      <c r="R27" s="90">
        <f t="shared" si="8"/>
        <v>230000</v>
      </c>
      <c r="S27" s="90">
        <f t="shared" si="9"/>
        <v>273700</v>
      </c>
      <c r="T27" s="60">
        <f>AVERAGE(E27,O27)</f>
        <v>96339.075630252104</v>
      </c>
      <c r="U27" s="64">
        <f t="shared" si="31"/>
        <v>192678.15126050421</v>
      </c>
      <c r="V27" s="61">
        <f>AVERAGE(H27,R27)</f>
        <v>192678.15126050421</v>
      </c>
      <c r="W27" s="60">
        <f t="shared" si="14"/>
        <v>114643.5</v>
      </c>
      <c r="X27" s="64">
        <f t="shared" si="32"/>
        <v>229287</v>
      </c>
      <c r="Y27" s="60">
        <f>AVERAGE(I27,S27)</f>
        <v>229287</v>
      </c>
      <c r="Z27" s="60">
        <f>E27+O27</f>
        <v>192678.15126050421</v>
      </c>
      <c r="AA27" s="78">
        <f t="shared" si="17"/>
        <v>96339.075630252104</v>
      </c>
      <c r="AB27" s="78">
        <f t="shared" si="18"/>
        <v>77071.26050420168</v>
      </c>
      <c r="AC27" s="79">
        <f t="shared" si="19"/>
        <v>120423.84453781514</v>
      </c>
    </row>
    <row r="28" spans="1:29" ht="110.25" x14ac:dyDescent="0.3">
      <c r="A28" s="59">
        <v>24</v>
      </c>
      <c r="B28" s="2" t="s">
        <v>75</v>
      </c>
      <c r="C28" s="18" t="s">
        <v>76</v>
      </c>
      <c r="D28" s="16">
        <v>2</v>
      </c>
      <c r="E28" s="55">
        <f t="shared" si="22"/>
        <v>77678.151260504208</v>
      </c>
      <c r="F28" s="55">
        <f t="shared" si="23"/>
        <v>14758.848739495792</v>
      </c>
      <c r="G28" s="34">
        <v>92437</v>
      </c>
      <c r="H28" s="55">
        <f t="shared" si="2"/>
        <v>155356.30252100842</v>
      </c>
      <c r="I28" s="55">
        <f t="shared" si="3"/>
        <v>184874</v>
      </c>
      <c r="J28" s="48">
        <f t="shared" si="24"/>
        <v>92436.97478991597</v>
      </c>
      <c r="K28" s="48">
        <f t="shared" si="25"/>
        <v>17563.02521008403</v>
      </c>
      <c r="L28" s="48">
        <v>110000</v>
      </c>
      <c r="M28" s="48">
        <f t="shared" si="6"/>
        <v>184873.94957983194</v>
      </c>
      <c r="N28" s="48">
        <f t="shared" si="7"/>
        <v>220000</v>
      </c>
      <c r="O28" s="91">
        <v>115000</v>
      </c>
      <c r="P28" s="91">
        <f t="shared" si="10"/>
        <v>21850</v>
      </c>
      <c r="Q28" s="91">
        <f t="shared" si="20"/>
        <v>136850</v>
      </c>
      <c r="R28" s="91">
        <f t="shared" si="8"/>
        <v>230000</v>
      </c>
      <c r="S28" s="91">
        <f t="shared" si="9"/>
        <v>273700</v>
      </c>
      <c r="T28" s="60">
        <f>AVERAGE(E28,J28)</f>
        <v>85057.563025210082</v>
      </c>
      <c r="U28" s="64">
        <f>V28</f>
        <v>170115.12605042016</v>
      </c>
      <c r="V28" s="61">
        <f>AVERAGE(H28,M28)</f>
        <v>170115.12605042016</v>
      </c>
      <c r="W28" s="60">
        <f t="shared" si="14"/>
        <v>101218.5</v>
      </c>
      <c r="X28" s="64">
        <f>Y28</f>
        <v>202437</v>
      </c>
      <c r="Y28" s="60">
        <f>AVERAGE(I28,N28)</f>
        <v>202437</v>
      </c>
      <c r="Z28" s="60">
        <f>E28+J28</f>
        <v>170115.12605042016</v>
      </c>
      <c r="AA28" s="78">
        <f t="shared" si="17"/>
        <v>85057.563025210082</v>
      </c>
      <c r="AB28" s="78">
        <f t="shared" si="18"/>
        <v>68046.05042016806</v>
      </c>
      <c r="AC28" s="79">
        <f t="shared" si="19"/>
        <v>106321.9537815126</v>
      </c>
    </row>
    <row r="29" spans="1:29" ht="141.75" x14ac:dyDescent="0.3">
      <c r="A29" s="15">
        <v>25</v>
      </c>
      <c r="B29" s="2" t="s">
        <v>77</v>
      </c>
      <c r="C29" s="18" t="s">
        <v>78</v>
      </c>
      <c r="D29" s="16">
        <v>2</v>
      </c>
      <c r="E29" s="55">
        <f t="shared" si="22"/>
        <v>110585.71428571429</v>
      </c>
      <c r="F29" s="55">
        <f t="shared" si="23"/>
        <v>21011.28571428571</v>
      </c>
      <c r="G29" s="34">
        <v>131597</v>
      </c>
      <c r="H29" s="55">
        <f t="shared" si="2"/>
        <v>221171.42857142858</v>
      </c>
      <c r="I29" s="55">
        <f t="shared" si="3"/>
        <v>263194</v>
      </c>
      <c r="J29" s="49">
        <f t="shared" si="24"/>
        <v>0</v>
      </c>
      <c r="K29" s="49">
        <f t="shared" si="25"/>
        <v>0</v>
      </c>
      <c r="L29" s="47"/>
      <c r="M29" s="48">
        <f t="shared" si="6"/>
        <v>0</v>
      </c>
      <c r="N29" s="48">
        <f t="shared" si="7"/>
        <v>0</v>
      </c>
      <c r="O29" s="90">
        <v>140000</v>
      </c>
      <c r="P29" s="89">
        <f t="shared" si="10"/>
        <v>26600</v>
      </c>
      <c r="Q29" s="89">
        <f t="shared" si="20"/>
        <v>166600</v>
      </c>
      <c r="R29" s="90">
        <f t="shared" si="8"/>
        <v>280000</v>
      </c>
      <c r="S29" s="90">
        <f t="shared" si="9"/>
        <v>333200</v>
      </c>
      <c r="T29" s="60">
        <f>AVERAGE(E29,O29)</f>
        <v>125292.85714285714</v>
      </c>
      <c r="U29" s="64">
        <f t="shared" ref="U29:U33" si="33">V29</f>
        <v>250585.71428571429</v>
      </c>
      <c r="V29" s="61">
        <f>AVERAGE(H29,R29)</f>
        <v>250585.71428571429</v>
      </c>
      <c r="W29" s="60">
        <f t="shared" si="14"/>
        <v>149098.5</v>
      </c>
      <c r="X29" s="64">
        <f t="shared" ref="X29:X33" si="34">Y29</f>
        <v>298197</v>
      </c>
      <c r="Y29" s="60">
        <f>AVERAGE(I29,S29)</f>
        <v>298197</v>
      </c>
      <c r="Z29" s="60">
        <f>E29+O29</f>
        <v>250585.71428571429</v>
      </c>
      <c r="AA29" s="78">
        <f t="shared" si="17"/>
        <v>125292.85714285714</v>
      </c>
      <c r="AB29" s="78">
        <f t="shared" si="18"/>
        <v>100234.28571428571</v>
      </c>
      <c r="AC29" s="79">
        <f t="shared" si="19"/>
        <v>156616.07142857142</v>
      </c>
    </row>
    <row r="30" spans="1:29" ht="141.75" x14ac:dyDescent="0.3">
      <c r="A30" s="15">
        <v>26</v>
      </c>
      <c r="B30" s="2" t="s">
        <v>79</v>
      </c>
      <c r="C30" s="18" t="s">
        <v>80</v>
      </c>
      <c r="D30" s="16">
        <v>2</v>
      </c>
      <c r="E30" s="86">
        <f t="shared" si="22"/>
        <v>29863.865546218487</v>
      </c>
      <c r="F30" s="55">
        <f t="shared" si="23"/>
        <v>5674.134453781513</v>
      </c>
      <c r="G30" s="34">
        <v>35538</v>
      </c>
      <c r="H30" s="55">
        <f t="shared" si="2"/>
        <v>59727.731092436974</v>
      </c>
      <c r="I30" s="55">
        <f t="shared" si="3"/>
        <v>71076</v>
      </c>
      <c r="J30" s="49">
        <f t="shared" si="24"/>
        <v>0</v>
      </c>
      <c r="K30" s="49">
        <f t="shared" si="25"/>
        <v>0</v>
      </c>
      <c r="L30" s="47"/>
      <c r="M30" s="48">
        <f t="shared" si="6"/>
        <v>0</v>
      </c>
      <c r="N30" s="48">
        <f t="shared" si="7"/>
        <v>0</v>
      </c>
      <c r="O30" s="90">
        <v>47700</v>
      </c>
      <c r="P30" s="89">
        <f t="shared" si="10"/>
        <v>9063</v>
      </c>
      <c r="Q30" s="89">
        <f t="shared" si="20"/>
        <v>56763</v>
      </c>
      <c r="R30" s="90">
        <f t="shared" si="8"/>
        <v>95400</v>
      </c>
      <c r="S30" s="90">
        <f t="shared" si="9"/>
        <v>113526</v>
      </c>
      <c r="T30" s="60">
        <f>AVERAGE(E30,O30)</f>
        <v>38781.932773109242</v>
      </c>
      <c r="U30" s="64">
        <f t="shared" si="33"/>
        <v>77563.865546218483</v>
      </c>
      <c r="V30" s="61">
        <f>AVERAGE(H30,R30)</f>
        <v>77563.865546218483</v>
      </c>
      <c r="W30" s="60">
        <f t="shared" si="14"/>
        <v>46150.5</v>
      </c>
      <c r="X30" s="64">
        <f t="shared" si="34"/>
        <v>92301</v>
      </c>
      <c r="Y30" s="60">
        <f>AVERAGE(I30,S30)</f>
        <v>92301</v>
      </c>
      <c r="Z30" s="60"/>
      <c r="AA30" s="78"/>
      <c r="AB30" s="78"/>
      <c r="AC30" s="79"/>
    </row>
    <row r="31" spans="1:29" ht="94.5" x14ac:dyDescent="0.3">
      <c r="A31" s="15">
        <v>27</v>
      </c>
      <c r="B31" s="2" t="s">
        <v>81</v>
      </c>
      <c r="C31" s="18" t="s">
        <v>82</v>
      </c>
      <c r="D31" s="16">
        <v>2</v>
      </c>
      <c r="E31" s="55">
        <f t="shared" si="22"/>
        <v>116941.17647058824</v>
      </c>
      <c r="F31" s="55">
        <f t="shared" si="23"/>
        <v>22218.823529411762</v>
      </c>
      <c r="G31" s="34">
        <v>139160</v>
      </c>
      <c r="H31" s="55">
        <f t="shared" si="2"/>
        <v>233882.35294117648</v>
      </c>
      <c r="I31" s="55">
        <f t="shared" si="3"/>
        <v>278320</v>
      </c>
      <c r="J31" s="48">
        <f t="shared" si="24"/>
        <v>139159.66386554623</v>
      </c>
      <c r="K31" s="48">
        <f t="shared" si="25"/>
        <v>26440.33613445377</v>
      </c>
      <c r="L31" s="48">
        <v>165600</v>
      </c>
      <c r="M31" s="48">
        <f t="shared" si="6"/>
        <v>278319.32773109246</v>
      </c>
      <c r="N31" s="48">
        <f t="shared" si="7"/>
        <v>331200</v>
      </c>
      <c r="O31" s="90">
        <v>160000</v>
      </c>
      <c r="P31" s="89">
        <f t="shared" si="10"/>
        <v>30400</v>
      </c>
      <c r="Q31" s="89">
        <f t="shared" si="20"/>
        <v>190400</v>
      </c>
      <c r="R31" s="90">
        <f t="shared" si="8"/>
        <v>320000</v>
      </c>
      <c r="S31" s="90">
        <f t="shared" si="9"/>
        <v>380800</v>
      </c>
      <c r="T31" s="60">
        <f>AVERAGE(E31,J31,O31)</f>
        <v>138700.28011204483</v>
      </c>
      <c r="U31" s="64">
        <f t="shared" si="33"/>
        <v>277400.56022408966</v>
      </c>
      <c r="V31" s="61">
        <f>AVERAGE(H31,M31,R31)</f>
        <v>277400.56022408966</v>
      </c>
      <c r="W31" s="60">
        <f t="shared" si="14"/>
        <v>165053.33333333334</v>
      </c>
      <c r="X31" s="64">
        <f t="shared" si="34"/>
        <v>330106.66666666669</v>
      </c>
      <c r="Y31" s="60">
        <f>AVERAGE(I31,N31,S31)</f>
        <v>330106.66666666669</v>
      </c>
      <c r="Z31" s="60">
        <f>E31+O31</f>
        <v>276941.17647058825</v>
      </c>
      <c r="AA31" s="78">
        <f t="shared" si="17"/>
        <v>138470.58823529413</v>
      </c>
      <c r="AB31" s="78">
        <f t="shared" si="18"/>
        <v>110776.4705882353</v>
      </c>
      <c r="AC31" s="79">
        <f t="shared" si="19"/>
        <v>173088.23529411765</v>
      </c>
    </row>
    <row r="32" spans="1:29" ht="141.75" x14ac:dyDescent="0.3">
      <c r="A32" s="59">
        <v>28</v>
      </c>
      <c r="B32" s="2" t="s">
        <v>83</v>
      </c>
      <c r="C32" s="18" t="s">
        <v>84</v>
      </c>
      <c r="D32" s="16">
        <v>4</v>
      </c>
      <c r="E32" s="55">
        <f t="shared" si="22"/>
        <v>55504.201680672275</v>
      </c>
      <c r="F32" s="55">
        <f t="shared" si="23"/>
        <v>10545.798319327725</v>
      </c>
      <c r="G32" s="34">
        <v>66050</v>
      </c>
      <c r="H32" s="55">
        <f t="shared" si="2"/>
        <v>222016.8067226891</v>
      </c>
      <c r="I32" s="55">
        <f t="shared" si="3"/>
        <v>264200</v>
      </c>
      <c r="J32" s="73">
        <v>66050</v>
      </c>
      <c r="K32" s="73">
        <f t="shared" si="25"/>
        <v>5150</v>
      </c>
      <c r="L32" s="73">
        <v>71200</v>
      </c>
      <c r="M32" s="73">
        <f t="shared" si="6"/>
        <v>264200</v>
      </c>
      <c r="N32" s="73">
        <f t="shared" si="7"/>
        <v>284800</v>
      </c>
      <c r="O32" s="90">
        <v>48000</v>
      </c>
      <c r="P32" s="89">
        <f t="shared" si="10"/>
        <v>9120</v>
      </c>
      <c r="Q32" s="89">
        <f t="shared" si="20"/>
        <v>57120</v>
      </c>
      <c r="R32" s="90">
        <f t="shared" si="8"/>
        <v>192000</v>
      </c>
      <c r="S32" s="90">
        <f t="shared" si="9"/>
        <v>228480</v>
      </c>
      <c r="T32" s="60">
        <f>AVERAGE(E32,O32)</f>
        <v>51752.100840336134</v>
      </c>
      <c r="U32" s="64">
        <f t="shared" si="33"/>
        <v>207008.40336134454</v>
      </c>
      <c r="V32" s="61">
        <f>AVERAGE(H32,R32)</f>
        <v>207008.40336134454</v>
      </c>
      <c r="W32" s="60">
        <f t="shared" si="14"/>
        <v>61585</v>
      </c>
      <c r="X32" s="64">
        <f t="shared" si="34"/>
        <v>246340</v>
      </c>
      <c r="Y32" s="60">
        <f>AVERAGE(I32,S32)</f>
        <v>246340</v>
      </c>
      <c r="Z32" s="60">
        <f>E32+O32</f>
        <v>103504.20168067227</v>
      </c>
      <c r="AA32" s="78">
        <f t="shared" si="17"/>
        <v>51752.100840336134</v>
      </c>
      <c r="AB32" s="78">
        <f t="shared" si="18"/>
        <v>41401.680672268907</v>
      </c>
      <c r="AC32" s="79">
        <f t="shared" si="19"/>
        <v>64690.126050420164</v>
      </c>
    </row>
    <row r="33" spans="1:29" ht="173.25" x14ac:dyDescent="0.3">
      <c r="A33" s="15">
        <v>29</v>
      </c>
      <c r="B33" s="2" t="s">
        <v>85</v>
      </c>
      <c r="C33" s="18" t="s">
        <v>86</v>
      </c>
      <c r="D33" s="16">
        <v>2</v>
      </c>
      <c r="E33" s="55">
        <f t="shared" si="22"/>
        <v>193136.13445378153</v>
      </c>
      <c r="F33" s="55">
        <f t="shared" si="23"/>
        <v>36695.865546218469</v>
      </c>
      <c r="G33" s="34">
        <v>229832</v>
      </c>
      <c r="H33" s="55">
        <f t="shared" si="2"/>
        <v>386272.26890756306</v>
      </c>
      <c r="I33" s="55">
        <f t="shared" si="3"/>
        <v>459664</v>
      </c>
      <c r="J33" s="49">
        <f t="shared" si="24"/>
        <v>0</v>
      </c>
      <c r="K33" s="49">
        <f t="shared" si="25"/>
        <v>0</v>
      </c>
      <c r="L33" s="47"/>
      <c r="M33" s="48">
        <f t="shared" si="6"/>
        <v>0</v>
      </c>
      <c r="N33" s="48">
        <f t="shared" si="7"/>
        <v>0</v>
      </c>
      <c r="O33" s="90">
        <v>190000</v>
      </c>
      <c r="P33" s="89">
        <f t="shared" si="10"/>
        <v>36100</v>
      </c>
      <c r="Q33" s="89">
        <f t="shared" si="20"/>
        <v>226100</v>
      </c>
      <c r="R33" s="90">
        <f t="shared" si="8"/>
        <v>380000</v>
      </c>
      <c r="S33" s="90">
        <f t="shared" si="9"/>
        <v>452200</v>
      </c>
      <c r="T33" s="60">
        <f>AVERAGE(E33,O33)</f>
        <v>191568.06722689077</v>
      </c>
      <c r="U33" s="64">
        <f t="shared" si="33"/>
        <v>383136.13445378153</v>
      </c>
      <c r="V33" s="61">
        <f>AVERAGE(H33,R33)</f>
        <v>383136.13445378153</v>
      </c>
      <c r="W33" s="60">
        <f t="shared" si="14"/>
        <v>227966</v>
      </c>
      <c r="X33" s="64">
        <f t="shared" si="34"/>
        <v>455932</v>
      </c>
      <c r="Y33" s="60">
        <f>AVERAGE(I33,S33)</f>
        <v>455932</v>
      </c>
      <c r="Z33" s="60">
        <f>E33+O33</f>
        <v>383136.13445378153</v>
      </c>
      <c r="AA33" s="78">
        <f t="shared" si="17"/>
        <v>191568.06722689077</v>
      </c>
      <c r="AB33" s="78">
        <f t="shared" si="18"/>
        <v>153254.45378151262</v>
      </c>
      <c r="AC33" s="79">
        <f t="shared" si="19"/>
        <v>239460.08403361344</v>
      </c>
    </row>
    <row r="34" spans="1:29" ht="141.75" x14ac:dyDescent="0.3">
      <c r="A34" s="15">
        <v>30</v>
      </c>
      <c r="B34" s="87" t="s">
        <v>142</v>
      </c>
      <c r="C34" s="18" t="s">
        <v>143</v>
      </c>
      <c r="D34" s="16">
        <v>2</v>
      </c>
      <c r="E34" s="55">
        <f t="shared" si="22"/>
        <v>29094.117647058825</v>
      </c>
      <c r="F34" s="55">
        <f t="shared" si="23"/>
        <v>5527.8823529411748</v>
      </c>
      <c r="G34" s="34">
        <v>34622</v>
      </c>
      <c r="H34" s="55">
        <f t="shared" si="2"/>
        <v>58188.23529411765</v>
      </c>
      <c r="I34" s="55">
        <f t="shared" si="3"/>
        <v>69244</v>
      </c>
      <c r="J34" s="48">
        <f t="shared" ref="J34" si="35">L34/1.19</f>
        <v>34621.848739495799</v>
      </c>
      <c r="K34" s="48">
        <f t="shared" ref="K34" si="36">L34-J34</f>
        <v>6578.1512605042008</v>
      </c>
      <c r="L34" s="48">
        <v>41200</v>
      </c>
      <c r="M34" s="48">
        <f t="shared" si="6"/>
        <v>69243.697478991598</v>
      </c>
      <c r="N34" s="48">
        <f t="shared" si="7"/>
        <v>82400</v>
      </c>
      <c r="O34" s="91">
        <v>48000</v>
      </c>
      <c r="P34" s="91">
        <f t="shared" si="10"/>
        <v>9120</v>
      </c>
      <c r="Q34" s="91">
        <f t="shared" si="20"/>
        <v>57120</v>
      </c>
      <c r="R34" s="91">
        <f t="shared" si="8"/>
        <v>96000</v>
      </c>
      <c r="S34" s="91">
        <f t="shared" si="9"/>
        <v>114240</v>
      </c>
      <c r="T34" s="60">
        <f>AVERAGE(E34,J34)</f>
        <v>31857.983193277312</v>
      </c>
      <c r="U34" s="64">
        <f>V34</f>
        <v>63715.966386554624</v>
      </c>
      <c r="V34" s="61">
        <f>AVERAGE(H34,M34)</f>
        <v>63715.966386554624</v>
      </c>
      <c r="W34" s="60">
        <f t="shared" si="14"/>
        <v>37911</v>
      </c>
      <c r="X34" s="64">
        <f>Y34</f>
        <v>75822</v>
      </c>
      <c r="Y34" s="60">
        <f>AVERAGE(I34,N34)</f>
        <v>75822</v>
      </c>
      <c r="Z34" s="60">
        <f>E34+J34</f>
        <v>63715.966386554624</v>
      </c>
      <c r="AA34" s="78">
        <f t="shared" si="17"/>
        <v>31857.983193277312</v>
      </c>
      <c r="AB34" s="78">
        <f t="shared" si="18"/>
        <v>25486.386554621851</v>
      </c>
      <c r="AC34" s="79">
        <f t="shared" si="19"/>
        <v>39822.478991596639</v>
      </c>
    </row>
    <row r="35" spans="1:29" ht="94.5" x14ac:dyDescent="0.3">
      <c r="A35" s="15">
        <v>31</v>
      </c>
      <c r="B35" s="2" t="s">
        <v>108</v>
      </c>
      <c r="C35" s="18" t="s">
        <v>87</v>
      </c>
      <c r="D35" s="16">
        <v>4</v>
      </c>
      <c r="E35" s="55">
        <f t="shared" si="22"/>
        <v>41522.689075630253</v>
      </c>
      <c r="F35" s="55">
        <f t="shared" si="23"/>
        <v>7889.3109243697472</v>
      </c>
      <c r="G35" s="34">
        <v>49412</v>
      </c>
      <c r="H35" s="55">
        <f t="shared" si="2"/>
        <v>166090.75630252101</v>
      </c>
      <c r="I35" s="55">
        <f t="shared" si="3"/>
        <v>197648</v>
      </c>
      <c r="J35" s="49">
        <f t="shared" si="24"/>
        <v>0</v>
      </c>
      <c r="K35" s="49">
        <f t="shared" si="25"/>
        <v>0</v>
      </c>
      <c r="L35" s="47"/>
      <c r="M35" s="48">
        <f t="shared" si="6"/>
        <v>0</v>
      </c>
      <c r="N35" s="48">
        <f t="shared" si="7"/>
        <v>0</v>
      </c>
      <c r="O35" s="90">
        <v>45000</v>
      </c>
      <c r="P35" s="89">
        <f t="shared" si="10"/>
        <v>8550</v>
      </c>
      <c r="Q35" s="89">
        <f t="shared" si="20"/>
        <v>53550</v>
      </c>
      <c r="R35" s="90">
        <f t="shared" si="8"/>
        <v>180000</v>
      </c>
      <c r="S35" s="90">
        <f t="shared" si="9"/>
        <v>214200</v>
      </c>
      <c r="T35" s="60">
        <f>AVERAGE(E35,O35)</f>
        <v>43261.344537815123</v>
      </c>
      <c r="U35" s="64">
        <f t="shared" ref="U35:U37" si="37">V35</f>
        <v>173045.37815126049</v>
      </c>
      <c r="V35" s="61">
        <f>AVERAGE(H35,R35)</f>
        <v>173045.37815126049</v>
      </c>
      <c r="W35" s="60">
        <f t="shared" si="14"/>
        <v>51481</v>
      </c>
      <c r="X35" s="64">
        <f t="shared" ref="X35:X37" si="38">Y35</f>
        <v>205924</v>
      </c>
      <c r="Y35" s="60">
        <f>AVERAGE(I35,S35)</f>
        <v>205924</v>
      </c>
      <c r="Z35" s="60">
        <f>E35+O35</f>
        <v>86522.689075630245</v>
      </c>
      <c r="AA35" s="78">
        <f t="shared" si="17"/>
        <v>43261.344537815123</v>
      </c>
      <c r="AB35" s="78">
        <f t="shared" si="18"/>
        <v>34609.075630252097</v>
      </c>
      <c r="AC35" s="79">
        <f t="shared" si="19"/>
        <v>54076.680672268907</v>
      </c>
    </row>
    <row r="36" spans="1:29" ht="94.5" x14ac:dyDescent="0.3">
      <c r="A36" s="15">
        <v>32</v>
      </c>
      <c r="B36" s="2" t="s">
        <v>88</v>
      </c>
      <c r="C36" s="18" t="s">
        <v>89</v>
      </c>
      <c r="D36" s="16">
        <v>4</v>
      </c>
      <c r="E36" s="55">
        <f t="shared" si="22"/>
        <v>28388.235294117647</v>
      </c>
      <c r="F36" s="55">
        <f t="shared" si="23"/>
        <v>5393.7647058823532</v>
      </c>
      <c r="G36" s="34">
        <v>33782</v>
      </c>
      <c r="H36" s="55">
        <f t="shared" si="2"/>
        <v>113552.94117647059</v>
      </c>
      <c r="I36" s="55">
        <f t="shared" si="3"/>
        <v>135128</v>
      </c>
      <c r="J36" s="48">
        <f t="shared" si="24"/>
        <v>33781.512605042015</v>
      </c>
      <c r="K36" s="48">
        <f t="shared" si="25"/>
        <v>6418.4873949579851</v>
      </c>
      <c r="L36" s="48">
        <v>40200</v>
      </c>
      <c r="M36" s="48">
        <f t="shared" si="6"/>
        <v>135126.05042016806</v>
      </c>
      <c r="N36" s="48">
        <f t="shared" si="7"/>
        <v>160800</v>
      </c>
      <c r="O36" s="90">
        <v>40000</v>
      </c>
      <c r="P36" s="89">
        <f t="shared" si="10"/>
        <v>7600</v>
      </c>
      <c r="Q36" s="89">
        <f t="shared" si="20"/>
        <v>47600</v>
      </c>
      <c r="R36" s="90">
        <f t="shared" si="8"/>
        <v>160000</v>
      </c>
      <c r="S36" s="90">
        <f t="shared" si="9"/>
        <v>190400</v>
      </c>
      <c r="T36" s="60">
        <f>AVERAGE(E36,J36,O36)</f>
        <v>34056.582633053222</v>
      </c>
      <c r="U36" s="64">
        <f t="shared" si="37"/>
        <v>136226.33053221289</v>
      </c>
      <c r="V36" s="61">
        <f>AVERAGE(H36,M36,R36)</f>
        <v>136226.33053221289</v>
      </c>
      <c r="W36" s="60">
        <f t="shared" si="14"/>
        <v>40527.333333333336</v>
      </c>
      <c r="X36" s="64">
        <f t="shared" si="38"/>
        <v>162109.33333333334</v>
      </c>
      <c r="Y36" s="60">
        <f>AVERAGE(I36,N36,S36)</f>
        <v>162109.33333333334</v>
      </c>
      <c r="Z36" s="60">
        <f>E36+J36</f>
        <v>62169.747899159658</v>
      </c>
      <c r="AA36" s="78">
        <f t="shared" si="17"/>
        <v>31084.873949579829</v>
      </c>
      <c r="AB36" s="78">
        <f t="shared" si="18"/>
        <v>24867.899159663863</v>
      </c>
      <c r="AC36" s="79">
        <f t="shared" si="19"/>
        <v>38856.092436974788</v>
      </c>
    </row>
    <row r="37" spans="1:29" ht="94.5" x14ac:dyDescent="0.3">
      <c r="A37" s="59">
        <v>33</v>
      </c>
      <c r="B37" s="2" t="s">
        <v>90</v>
      </c>
      <c r="C37" s="18" t="s">
        <v>89</v>
      </c>
      <c r="D37" s="16">
        <v>4</v>
      </c>
      <c r="E37" s="55">
        <f t="shared" si="22"/>
        <v>28458.823529411766</v>
      </c>
      <c r="F37" s="55">
        <f t="shared" si="23"/>
        <v>5407.1764705882342</v>
      </c>
      <c r="G37" s="34">
        <v>33866</v>
      </c>
      <c r="H37" s="55">
        <f t="shared" si="2"/>
        <v>113835.29411764706</v>
      </c>
      <c r="I37" s="55">
        <f t="shared" si="3"/>
        <v>135464</v>
      </c>
      <c r="J37" s="48">
        <f t="shared" si="24"/>
        <v>33865.546218487398</v>
      </c>
      <c r="K37" s="48">
        <f t="shared" si="25"/>
        <v>6434.4537815126023</v>
      </c>
      <c r="L37" s="48">
        <v>40300</v>
      </c>
      <c r="M37" s="48">
        <f t="shared" si="6"/>
        <v>135462.18487394959</v>
      </c>
      <c r="N37" s="48">
        <f t="shared" si="7"/>
        <v>161200</v>
      </c>
      <c r="O37" s="90">
        <v>40000</v>
      </c>
      <c r="P37" s="89">
        <f t="shared" si="10"/>
        <v>7600</v>
      </c>
      <c r="Q37" s="89">
        <f t="shared" si="20"/>
        <v>47600</v>
      </c>
      <c r="R37" s="90">
        <f t="shared" si="8"/>
        <v>160000</v>
      </c>
      <c r="S37" s="90">
        <f t="shared" si="9"/>
        <v>190400</v>
      </c>
      <c r="T37" s="60">
        <f>AVERAGE(E37,J37,O37)</f>
        <v>34108.123249299722</v>
      </c>
      <c r="U37" s="64">
        <f t="shared" si="37"/>
        <v>136432.49299719889</v>
      </c>
      <c r="V37" s="61">
        <f>AVERAGE(H37,M37,R37)</f>
        <v>136432.49299719889</v>
      </c>
      <c r="W37" s="60">
        <f t="shared" si="14"/>
        <v>40588.666666666664</v>
      </c>
      <c r="X37" s="64">
        <f t="shared" si="38"/>
        <v>162354.66666666666</v>
      </c>
      <c r="Y37" s="60">
        <f>AVERAGE(I37,N37,S37)</f>
        <v>162354.66666666666</v>
      </c>
      <c r="Z37" s="60">
        <f>+E37+O37</f>
        <v>68458.823529411762</v>
      </c>
      <c r="AA37" s="78">
        <f t="shared" si="17"/>
        <v>34229.411764705881</v>
      </c>
      <c r="AB37" s="78">
        <f t="shared" si="18"/>
        <v>27383.529411764706</v>
      </c>
      <c r="AC37" s="79">
        <f t="shared" si="19"/>
        <v>42786.76470588235</v>
      </c>
    </row>
    <row r="38" spans="1:29" x14ac:dyDescent="0.3">
      <c r="A38" s="114" t="s">
        <v>5</v>
      </c>
      <c r="B38" s="114"/>
      <c r="C38" s="114"/>
      <c r="D38" s="114"/>
      <c r="E38" s="112">
        <f t="shared" ref="E38:I38" si="39">SUM(E5:E37)</f>
        <v>2816612.6050420166</v>
      </c>
      <c r="F38" s="112">
        <f t="shared" si="39"/>
        <v>535156.39495798305</v>
      </c>
      <c r="G38" s="112">
        <f t="shared" si="39"/>
        <v>3351769</v>
      </c>
      <c r="H38" s="112">
        <f t="shared" si="39"/>
        <v>8418983.1932773087</v>
      </c>
      <c r="I38" s="112">
        <f t="shared" si="39"/>
        <v>10018590</v>
      </c>
      <c r="J38" s="112">
        <f t="shared" ref="J38:N38" si="40">SUM(J5:J37)</f>
        <v>2133634.8739495799</v>
      </c>
      <c r="K38" s="112">
        <f t="shared" si="40"/>
        <v>397991.12605042005</v>
      </c>
      <c r="L38" s="112">
        <f t="shared" si="40"/>
        <v>2531626</v>
      </c>
      <c r="M38" s="112">
        <f t="shared" si="40"/>
        <v>8996522.6890756302</v>
      </c>
      <c r="N38" s="112">
        <f t="shared" si="40"/>
        <v>10676264</v>
      </c>
      <c r="O38" s="112">
        <f>SUM(O5:O37)</f>
        <v>4462840</v>
      </c>
      <c r="P38" s="112">
        <f t="shared" ref="P38:R38" si="41">SUM(P5:P37)</f>
        <v>847939.6</v>
      </c>
      <c r="Q38" s="112">
        <f t="shared" si="41"/>
        <v>5310779.5999999996</v>
      </c>
      <c r="R38" s="112">
        <f t="shared" si="41"/>
        <v>15288170</v>
      </c>
      <c r="S38" s="112">
        <f>SUM(S5:S37)</f>
        <v>18192922.300000001</v>
      </c>
      <c r="T38" s="112">
        <f t="shared" ref="T38:Y38" si="42">SUM(T5:T37)</f>
        <v>3669810.9663865552</v>
      </c>
      <c r="U38" s="112">
        <f t="shared" si="42"/>
        <v>13139932.478991596</v>
      </c>
      <c r="V38" s="112">
        <f t="shared" si="42"/>
        <v>13139932.478991596</v>
      </c>
      <c r="W38" s="112">
        <f t="shared" si="42"/>
        <v>4367075.0500000007</v>
      </c>
      <c r="X38" s="112">
        <f t="shared" si="42"/>
        <v>15636519.649999999</v>
      </c>
      <c r="Y38" s="112">
        <f t="shared" si="42"/>
        <v>15636519.649999999</v>
      </c>
    </row>
    <row r="39" spans="1:29" x14ac:dyDescent="0.3">
      <c r="A39" s="114"/>
      <c r="B39" s="114"/>
      <c r="C39" s="114"/>
      <c r="D39" s="114"/>
      <c r="E39" s="113"/>
      <c r="F39" s="113"/>
      <c r="G39" s="113"/>
      <c r="H39" s="113"/>
      <c r="I39" s="113"/>
      <c r="J39" s="113"/>
      <c r="K39" s="113"/>
      <c r="L39" s="113"/>
      <c r="M39" s="113"/>
      <c r="N39" s="113"/>
      <c r="O39" s="113"/>
      <c r="P39" s="113"/>
      <c r="Q39" s="113"/>
      <c r="R39" s="113"/>
      <c r="S39" s="113"/>
      <c r="T39" s="113"/>
      <c r="U39" s="113"/>
      <c r="V39" s="113"/>
      <c r="W39" s="113"/>
      <c r="X39" s="113"/>
      <c r="Y39" s="113"/>
    </row>
    <row r="41" spans="1:29" x14ac:dyDescent="0.3">
      <c r="I41" s="88"/>
      <c r="R41" s="88"/>
    </row>
    <row r="42" spans="1:29" x14ac:dyDescent="0.3">
      <c r="S42" s="88"/>
      <c r="T42" s="88"/>
      <c r="Y42" s="88" cm="1">
        <f t="array" ref="Y42:Y43">Y38+'LOTE 2 EQUIPO, ACCE Y SUM'!AD20:AD21+'LOTE 3 EQUIPO INFORMAT Y ACC'!AN10:AN11+'LOTE 4 MOBILIAR INSTIT, ESCO'!AI8:AI9</f>
        <v>34698866.993333332</v>
      </c>
    </row>
    <row r="43" spans="1:29" x14ac:dyDescent="0.3">
      <c r="Y43" s="1">
        <v>15636519.649999999</v>
      </c>
    </row>
  </sheetData>
  <autoFilter ref="A4:DM39" xr:uid="{00000000-0009-0000-0000-000000000000}"/>
  <mergeCells count="31">
    <mergeCell ref="A38:D39"/>
    <mergeCell ref="E3:I3"/>
    <mergeCell ref="A3:D3"/>
    <mergeCell ref="Z3:Z4"/>
    <mergeCell ref="AA3:AA4"/>
    <mergeCell ref="J3:N3"/>
    <mergeCell ref="G38:G39"/>
    <mergeCell ref="H38:H39"/>
    <mergeCell ref="I38:I39"/>
    <mergeCell ref="E38:E39"/>
    <mergeCell ref="N38:N39"/>
    <mergeCell ref="J38:J39"/>
    <mergeCell ref="K38:K39"/>
    <mergeCell ref="L38:L39"/>
    <mergeCell ref="M38:M39"/>
    <mergeCell ref="A2:Y2"/>
    <mergeCell ref="A1:Y1"/>
    <mergeCell ref="T3:Y3"/>
    <mergeCell ref="O3:S3"/>
    <mergeCell ref="O38:O39"/>
    <mergeCell ref="P38:P39"/>
    <mergeCell ref="Q38:Q39"/>
    <mergeCell ref="R38:R39"/>
    <mergeCell ref="S38:S39"/>
    <mergeCell ref="F38:F39"/>
    <mergeCell ref="W38:W39"/>
    <mergeCell ref="X38:X39"/>
    <mergeCell ref="T38:T39"/>
    <mergeCell ref="Y38:Y39"/>
    <mergeCell ref="U38:U39"/>
    <mergeCell ref="V38:V3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R222"/>
  <sheetViews>
    <sheetView topLeftCell="W1" zoomScale="70" zoomScaleNormal="70" workbookViewId="0">
      <pane ySplit="4" topLeftCell="A20" activePane="bottomLeft" state="frozen"/>
      <selection activeCell="EL3" sqref="EL3"/>
      <selection pane="bottomLeft" activeCell="AD20" sqref="AD20:AD21"/>
    </sheetView>
  </sheetViews>
  <sheetFormatPr baseColWidth="10" defaultColWidth="11.42578125" defaultRowHeight="16.5" x14ac:dyDescent="0.3"/>
  <cols>
    <col min="1" max="1" width="7" style="1" customWidth="1"/>
    <col min="2" max="2" width="41.5703125" style="1" customWidth="1"/>
    <col min="3" max="3" width="50.85546875" style="1" customWidth="1"/>
    <col min="4" max="4" width="13.85546875" style="1" customWidth="1"/>
    <col min="5" max="5" width="17.5703125" style="1" customWidth="1"/>
    <col min="6" max="6" width="16.7109375" style="1" customWidth="1"/>
    <col min="7" max="7" width="19.5703125" style="1" customWidth="1"/>
    <col min="8" max="8" width="20.140625" style="3" customWidth="1"/>
    <col min="9" max="9" width="18.28515625" style="3" customWidth="1"/>
    <col min="10" max="10" width="18" style="1" customWidth="1"/>
    <col min="11" max="11" width="16.7109375" style="1" customWidth="1"/>
    <col min="12" max="12" width="20.5703125" style="1" customWidth="1"/>
    <col min="13" max="13" width="20" style="3" customWidth="1"/>
    <col min="14" max="14" width="20.28515625" style="4" customWidth="1"/>
    <col min="15" max="17" width="18.140625" style="4" customWidth="1"/>
    <col min="18" max="18" width="20.42578125" style="4" customWidth="1"/>
    <col min="19" max="19" width="21.28515625" style="1" customWidth="1"/>
    <col min="20" max="20" width="21.85546875" style="1" customWidth="1"/>
    <col min="21" max="21" width="19.140625" style="1" customWidth="1"/>
    <col min="22" max="22" width="20.85546875" style="1" customWidth="1"/>
    <col min="23" max="23" width="17.7109375" style="1" customWidth="1"/>
    <col min="24" max="26" width="21.5703125" style="1" customWidth="1"/>
    <col min="27" max="29" width="22.85546875" style="1" customWidth="1"/>
    <col min="30" max="30" width="29" style="1" customWidth="1"/>
    <col min="31" max="31" width="24.85546875" style="1" customWidth="1"/>
    <col min="32" max="32" width="25.85546875" style="1" customWidth="1"/>
    <col min="33" max="33" width="23.28515625" style="1" customWidth="1"/>
    <col min="34" max="34" width="24.85546875" style="1" customWidth="1"/>
    <col min="35" max="16384" width="11.42578125" style="1"/>
  </cols>
  <sheetData>
    <row r="1" spans="1:122" s="7" customFormat="1" ht="48.75" customHeight="1" x14ac:dyDescent="0.3">
      <c r="A1" s="104" t="s">
        <v>6</v>
      </c>
      <c r="B1" s="105"/>
      <c r="C1" s="105"/>
      <c r="D1" s="105"/>
      <c r="E1" s="105"/>
      <c r="F1" s="105"/>
      <c r="G1" s="105"/>
      <c r="H1" s="105"/>
      <c r="I1" s="105"/>
      <c r="J1" s="105"/>
      <c r="K1" s="105"/>
      <c r="L1" s="105"/>
      <c r="M1" s="105"/>
      <c r="N1" s="105"/>
      <c r="O1" s="105"/>
      <c r="P1" s="105"/>
      <c r="Q1" s="105"/>
      <c r="R1" s="105"/>
      <c r="S1" s="105"/>
      <c r="T1" s="105"/>
      <c r="U1" s="105"/>
      <c r="V1" s="105"/>
      <c r="W1" s="105"/>
      <c r="X1" s="105"/>
      <c r="Y1" s="105"/>
      <c r="Z1" s="105"/>
      <c r="AA1" s="105"/>
      <c r="AB1" s="105"/>
      <c r="AC1" s="105"/>
      <c r="AD1" s="105"/>
      <c r="AE1" s="98"/>
      <c r="AF1" s="98"/>
      <c r="AG1" s="98"/>
      <c r="AH1" s="98"/>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row>
    <row r="2" spans="1:122" s="7" customFormat="1" ht="48.75" customHeight="1" x14ac:dyDescent="0.3">
      <c r="A2" s="102" t="s">
        <v>148</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97"/>
      <c r="AF2" s="97"/>
      <c r="AG2" s="97"/>
      <c r="AH2" s="97"/>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row>
    <row r="3" spans="1:122" s="7" customFormat="1" ht="50.25" customHeight="1" x14ac:dyDescent="0.3">
      <c r="A3" s="118"/>
      <c r="B3" s="119"/>
      <c r="C3" s="119"/>
      <c r="D3" s="120"/>
      <c r="E3" s="125" t="s">
        <v>93</v>
      </c>
      <c r="F3" s="126"/>
      <c r="G3" s="126"/>
      <c r="H3" s="126"/>
      <c r="I3" s="127"/>
      <c r="J3" s="128" t="s">
        <v>92</v>
      </c>
      <c r="K3" s="129"/>
      <c r="L3" s="129"/>
      <c r="M3" s="129"/>
      <c r="N3" s="130"/>
      <c r="O3" s="131" t="s">
        <v>140</v>
      </c>
      <c r="P3" s="132"/>
      <c r="Q3" s="132"/>
      <c r="R3" s="132"/>
      <c r="S3" s="133"/>
      <c r="T3" s="122" t="s">
        <v>106</v>
      </c>
      <c r="U3" s="123"/>
      <c r="V3" s="123"/>
      <c r="W3" s="123"/>
      <c r="X3" s="124"/>
      <c r="Y3" s="106" t="s">
        <v>4</v>
      </c>
      <c r="Z3" s="107"/>
      <c r="AA3" s="107"/>
      <c r="AB3" s="107"/>
      <c r="AC3" s="107"/>
      <c r="AD3" s="108"/>
      <c r="AE3" s="121" t="s">
        <v>133</v>
      </c>
      <c r="AF3" s="121" t="s">
        <v>134</v>
      </c>
      <c r="AG3" s="8" t="s">
        <v>135</v>
      </c>
      <c r="AH3" s="8" t="s">
        <v>136</v>
      </c>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row>
    <row r="4" spans="1:122" s="6" customFormat="1" ht="71.25" customHeight="1" x14ac:dyDescent="0.25">
      <c r="A4" s="12" t="s">
        <v>0</v>
      </c>
      <c r="B4" s="46" t="s">
        <v>3</v>
      </c>
      <c r="C4" s="43" t="s">
        <v>105</v>
      </c>
      <c r="D4" s="13" t="s">
        <v>1</v>
      </c>
      <c r="E4" s="8" t="s">
        <v>103</v>
      </c>
      <c r="F4" s="8" t="s">
        <v>102</v>
      </c>
      <c r="G4" s="8" t="s">
        <v>104</v>
      </c>
      <c r="H4" s="8" t="s">
        <v>107</v>
      </c>
      <c r="I4" s="8" t="s">
        <v>2</v>
      </c>
      <c r="J4" s="8" t="s">
        <v>103</v>
      </c>
      <c r="K4" s="8" t="s">
        <v>102</v>
      </c>
      <c r="L4" s="8" t="s">
        <v>104</v>
      </c>
      <c r="M4" s="8" t="s">
        <v>107</v>
      </c>
      <c r="N4" s="8" t="s">
        <v>2</v>
      </c>
      <c r="O4" s="8" t="s">
        <v>103</v>
      </c>
      <c r="P4" s="8" t="s">
        <v>102</v>
      </c>
      <c r="Q4" s="8" t="s">
        <v>104</v>
      </c>
      <c r="R4" s="8" t="s">
        <v>107</v>
      </c>
      <c r="S4" s="8" t="s">
        <v>2</v>
      </c>
      <c r="T4" s="8" t="s">
        <v>103</v>
      </c>
      <c r="U4" s="8" t="s">
        <v>102</v>
      </c>
      <c r="V4" s="8" t="s">
        <v>104</v>
      </c>
      <c r="W4" s="8" t="s">
        <v>107</v>
      </c>
      <c r="X4" s="8" t="s">
        <v>2</v>
      </c>
      <c r="Y4" s="8" t="s">
        <v>146</v>
      </c>
      <c r="Z4" s="8" t="s">
        <v>127</v>
      </c>
      <c r="AA4" s="8" t="s">
        <v>126</v>
      </c>
      <c r="AB4" s="8" t="s">
        <v>132</v>
      </c>
      <c r="AC4" s="8" t="s">
        <v>128</v>
      </c>
      <c r="AD4" s="8" t="s">
        <v>129</v>
      </c>
      <c r="AE4" s="121"/>
      <c r="AF4" s="121"/>
      <c r="AG4" s="8" t="s">
        <v>137</v>
      </c>
      <c r="AH4" s="8" t="s">
        <v>137</v>
      </c>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c r="CZ4" s="42"/>
      <c r="DA4" s="42"/>
      <c r="DB4" s="42"/>
      <c r="DC4" s="42"/>
      <c r="DD4" s="42"/>
      <c r="DE4" s="42"/>
      <c r="DF4" s="42"/>
      <c r="DG4" s="42"/>
      <c r="DH4" s="42"/>
      <c r="DI4" s="42"/>
      <c r="DJ4" s="42"/>
      <c r="DK4" s="42"/>
      <c r="DL4" s="42"/>
      <c r="DM4" s="42"/>
      <c r="DN4" s="42"/>
      <c r="DO4" s="42"/>
      <c r="DP4" s="42"/>
      <c r="DQ4" s="42"/>
      <c r="DR4" s="42"/>
    </row>
    <row r="5" spans="1:122" ht="189.95" customHeight="1" x14ac:dyDescent="0.3">
      <c r="A5" s="15">
        <v>1</v>
      </c>
      <c r="B5" s="65" t="s">
        <v>110</v>
      </c>
      <c r="C5" s="18" t="s">
        <v>22</v>
      </c>
      <c r="D5" s="16">
        <v>6</v>
      </c>
      <c r="E5" s="28">
        <v>126063.25</v>
      </c>
      <c r="F5" s="50">
        <v>23952.02</v>
      </c>
      <c r="G5" s="50">
        <f t="shared" ref="G5:G19" si="0">E5+F5</f>
        <v>150015.26999999999</v>
      </c>
      <c r="H5" s="50">
        <f t="shared" ref="H5:H19" si="1">E5*D5</f>
        <v>756379.5</v>
      </c>
      <c r="I5" s="51">
        <f t="shared" ref="I5:I19" si="2">G5*D5</f>
        <v>900091.61999999988</v>
      </c>
      <c r="J5" s="71">
        <v>181414</v>
      </c>
      <c r="K5" s="71">
        <v>34469</v>
      </c>
      <c r="L5" s="72">
        <f t="shared" ref="L5:L19" si="3">J5+K5</f>
        <v>215883</v>
      </c>
      <c r="M5" s="71">
        <f t="shared" ref="M5:M19" si="4">J5*D5</f>
        <v>1088484</v>
      </c>
      <c r="N5" s="71">
        <f t="shared" ref="N5:N19" si="5">L5*D5</f>
        <v>1295298</v>
      </c>
      <c r="O5" s="68">
        <f t="shared" ref="O5" si="6">Q5/1.19</f>
        <v>151176.4705882353</v>
      </c>
      <c r="P5" s="68">
        <f t="shared" ref="P5" si="7">Q5-O5</f>
        <v>28723.529411764699</v>
      </c>
      <c r="Q5" s="68">
        <v>179900</v>
      </c>
      <c r="R5" s="68">
        <f t="shared" ref="R5" si="8">O5*D5</f>
        <v>907058.82352941181</v>
      </c>
      <c r="S5" s="68">
        <f t="shared" ref="S5" si="9">Q5*D5</f>
        <v>1079400</v>
      </c>
      <c r="T5" s="73">
        <f t="shared" ref="T5:T19" si="10">V5/1.19</f>
        <v>253529.4117647059</v>
      </c>
      <c r="U5" s="73">
        <f t="shared" ref="U5:U19" si="11">V5-T5</f>
        <v>48170.588235294097</v>
      </c>
      <c r="V5" s="73">
        <v>301700</v>
      </c>
      <c r="W5" s="73">
        <f t="shared" ref="W5:W19" si="12">T5*D5</f>
        <v>1521176.4705882354</v>
      </c>
      <c r="X5" s="73">
        <f t="shared" ref="X5:X19" si="13">V5*D5</f>
        <v>1810200</v>
      </c>
      <c r="Y5" s="60">
        <f>AVERAGE(E5,O5)</f>
        <v>138619.86029411765</v>
      </c>
      <c r="Z5" s="64">
        <f t="shared" ref="Z5:Z19" si="14">AA5</f>
        <v>831719.1617647059</v>
      </c>
      <c r="AA5" s="60">
        <f>AVERAGE(H5,R5)</f>
        <v>831719.1617647059</v>
      </c>
      <c r="AB5" s="60">
        <f>AD5/D5</f>
        <v>164957.63499999998</v>
      </c>
      <c r="AC5" s="64">
        <f t="shared" ref="AC5:AC19" si="15">AD5</f>
        <v>989745.80999999994</v>
      </c>
      <c r="AD5" s="60">
        <f>AVERAGE(I5,S5)</f>
        <v>989745.80999999994</v>
      </c>
      <c r="AE5" s="60">
        <f>E5+O5</f>
        <v>277239.7205882353</v>
      </c>
      <c r="AF5" s="78">
        <f t="shared" ref="AF5:AF19" si="16">AE5/2</f>
        <v>138619.86029411765</v>
      </c>
      <c r="AG5" s="78">
        <f t="shared" ref="AG5:AG19" si="17">AF5/1.25</f>
        <v>110895.88823529411</v>
      </c>
      <c r="AH5" s="79">
        <f t="shared" ref="AH5:AH19" si="18">+AF5*1.25</f>
        <v>173274.82536764705</v>
      </c>
    </row>
    <row r="6" spans="1:122" ht="189.95" customHeight="1" x14ac:dyDescent="0.3">
      <c r="A6" s="10">
        <v>2</v>
      </c>
      <c r="B6" s="65" t="s">
        <v>111</v>
      </c>
      <c r="C6" s="62" t="s">
        <v>23</v>
      </c>
      <c r="D6" s="16">
        <v>5</v>
      </c>
      <c r="E6" s="74">
        <v>56961.68</v>
      </c>
      <c r="F6" s="75">
        <v>10822.72</v>
      </c>
      <c r="G6" s="75">
        <f t="shared" si="0"/>
        <v>67784.399999999994</v>
      </c>
      <c r="H6" s="75">
        <f t="shared" si="1"/>
        <v>284808.40000000002</v>
      </c>
      <c r="I6" s="76">
        <f t="shared" si="2"/>
        <v>338922</v>
      </c>
      <c r="J6" s="66">
        <v>20887</v>
      </c>
      <c r="K6" s="66">
        <v>3969</v>
      </c>
      <c r="L6" s="67">
        <f t="shared" si="3"/>
        <v>24856</v>
      </c>
      <c r="M6" s="66">
        <f t="shared" si="4"/>
        <v>104435</v>
      </c>
      <c r="N6" s="66">
        <f t="shared" si="5"/>
        <v>124280</v>
      </c>
      <c r="O6" s="68">
        <f t="shared" ref="O6" si="19">Q6/1.19</f>
        <v>23109.243697478993</v>
      </c>
      <c r="P6" s="68">
        <f t="shared" ref="P6" si="20">Q6-O6</f>
        <v>4390.7563025210075</v>
      </c>
      <c r="Q6" s="68">
        <v>27500</v>
      </c>
      <c r="R6" s="68">
        <f t="shared" ref="R6" si="21">O6*D6</f>
        <v>115546.21848739496</v>
      </c>
      <c r="S6" s="68">
        <f t="shared" ref="S6" si="22">Q6*D6</f>
        <v>137500</v>
      </c>
      <c r="T6" s="80">
        <f t="shared" si="10"/>
        <v>18151.26050420168</v>
      </c>
      <c r="U6" s="80">
        <f t="shared" si="11"/>
        <v>3448.7394957983197</v>
      </c>
      <c r="V6" s="80">
        <v>21600</v>
      </c>
      <c r="W6" s="80">
        <f t="shared" si="12"/>
        <v>90756.302521008402</v>
      </c>
      <c r="X6" s="80">
        <f t="shared" si="13"/>
        <v>108000</v>
      </c>
      <c r="Y6" s="60">
        <f t="shared" ref="Y6:Y11" si="23">AVERAGE(J6,O6,T6)</f>
        <v>20715.834733893556</v>
      </c>
      <c r="Z6" s="64">
        <f t="shared" si="14"/>
        <v>103579.1736694678</v>
      </c>
      <c r="AA6" s="60">
        <f t="shared" ref="AA6:AA11" si="24">AVERAGE(M6,R6,W6)</f>
        <v>103579.1736694678</v>
      </c>
      <c r="AB6" s="60">
        <f>AD6/D6</f>
        <v>24652</v>
      </c>
      <c r="AC6" s="64">
        <f t="shared" si="15"/>
        <v>123260</v>
      </c>
      <c r="AD6" s="60">
        <f t="shared" ref="AD6:AD11" si="25">AVERAGE(N6,S6,X6)</f>
        <v>123260</v>
      </c>
      <c r="AE6" s="60">
        <f>J6+O6</f>
        <v>43996.243697478989</v>
      </c>
      <c r="AF6" s="78">
        <f t="shared" si="16"/>
        <v>21998.121848739494</v>
      </c>
      <c r="AG6" s="78">
        <f t="shared" si="17"/>
        <v>17598.497478991594</v>
      </c>
      <c r="AH6" s="79">
        <f t="shared" si="18"/>
        <v>27497.652310924368</v>
      </c>
    </row>
    <row r="7" spans="1:122" ht="204.75" x14ac:dyDescent="0.3">
      <c r="A7" s="15">
        <v>3</v>
      </c>
      <c r="B7" s="65" t="s">
        <v>24</v>
      </c>
      <c r="C7" s="18" t="s">
        <v>25</v>
      </c>
      <c r="D7" s="16">
        <v>25</v>
      </c>
      <c r="E7" s="74">
        <v>36293.550000000003</v>
      </c>
      <c r="F7" s="75">
        <v>6895.77</v>
      </c>
      <c r="G7" s="75">
        <f t="shared" si="0"/>
        <v>43189.320000000007</v>
      </c>
      <c r="H7" s="75">
        <f t="shared" si="1"/>
        <v>907338.75000000012</v>
      </c>
      <c r="I7" s="76">
        <f t="shared" si="2"/>
        <v>1079733.0000000002</v>
      </c>
      <c r="J7" s="71">
        <v>8362</v>
      </c>
      <c r="K7" s="71">
        <v>1589</v>
      </c>
      <c r="L7" s="72">
        <f t="shared" si="3"/>
        <v>9951</v>
      </c>
      <c r="M7" s="71">
        <f t="shared" si="4"/>
        <v>209050</v>
      </c>
      <c r="N7" s="71">
        <f t="shared" si="5"/>
        <v>248775</v>
      </c>
      <c r="O7" s="68">
        <f t="shared" ref="O7" si="26">Q7/1.19</f>
        <v>11092.436974789916</v>
      </c>
      <c r="P7" s="68">
        <f t="shared" ref="P7" si="27">Q7-O7</f>
        <v>2107.5630252100837</v>
      </c>
      <c r="Q7" s="68">
        <v>13200</v>
      </c>
      <c r="R7" s="68">
        <f t="shared" ref="R7" si="28">O7*D7</f>
        <v>277310.92436974793</v>
      </c>
      <c r="S7" s="68">
        <f t="shared" ref="S7" si="29">Q7*D7</f>
        <v>330000</v>
      </c>
      <c r="T7" s="48">
        <f t="shared" si="10"/>
        <v>10084.033613445379</v>
      </c>
      <c r="U7" s="48">
        <f t="shared" si="11"/>
        <v>1915.9663865546208</v>
      </c>
      <c r="V7" s="48">
        <v>12000</v>
      </c>
      <c r="W7" s="48">
        <f t="shared" si="12"/>
        <v>252100.84033613448</v>
      </c>
      <c r="X7" s="48">
        <f t="shared" si="13"/>
        <v>300000</v>
      </c>
      <c r="Y7" s="60">
        <f>AVERAGE(O7,T7)</f>
        <v>10588.235294117647</v>
      </c>
      <c r="Z7" s="64">
        <f t="shared" si="14"/>
        <v>264705.8823529412</v>
      </c>
      <c r="AA7" s="60">
        <f>AVERAGE(R7,W7)</f>
        <v>264705.8823529412</v>
      </c>
      <c r="AB7" s="60">
        <f t="shared" ref="AB7:AB19" si="30">AD7/D7</f>
        <v>12600</v>
      </c>
      <c r="AC7" s="64">
        <f t="shared" si="15"/>
        <v>315000</v>
      </c>
      <c r="AD7" s="60">
        <f>AVERAGE(S7,X7)</f>
        <v>315000</v>
      </c>
      <c r="AE7" s="60">
        <f>+O7+T7</f>
        <v>21176.470588235294</v>
      </c>
      <c r="AF7" s="78">
        <f t="shared" si="16"/>
        <v>10588.235294117647</v>
      </c>
      <c r="AG7" s="78">
        <f t="shared" si="17"/>
        <v>8470.5882352941171</v>
      </c>
      <c r="AH7" s="79">
        <f t="shared" si="18"/>
        <v>13235.294117647059</v>
      </c>
    </row>
    <row r="8" spans="1:122" ht="252" x14ac:dyDescent="0.3">
      <c r="A8" s="15">
        <v>4</v>
      </c>
      <c r="B8" s="65" t="s">
        <v>26</v>
      </c>
      <c r="C8" s="18" t="s">
        <v>27</v>
      </c>
      <c r="D8" s="16">
        <v>10</v>
      </c>
      <c r="E8" s="74">
        <v>27133.62</v>
      </c>
      <c r="F8" s="75">
        <v>5155.3900000000003</v>
      </c>
      <c r="G8" s="75">
        <f t="shared" si="0"/>
        <v>32289.01</v>
      </c>
      <c r="H8" s="75">
        <f t="shared" si="1"/>
        <v>271336.2</v>
      </c>
      <c r="I8" s="76">
        <f t="shared" si="2"/>
        <v>322890.09999999998</v>
      </c>
      <c r="J8" s="66">
        <v>17507</v>
      </c>
      <c r="K8" s="66">
        <v>3326</v>
      </c>
      <c r="L8" s="67">
        <f t="shared" si="3"/>
        <v>20833</v>
      </c>
      <c r="M8" s="66">
        <f t="shared" si="4"/>
        <v>175070</v>
      </c>
      <c r="N8" s="66">
        <f t="shared" si="5"/>
        <v>208330</v>
      </c>
      <c r="O8" s="68">
        <f t="shared" ref="O8:O19" si="31">Q8/1.19</f>
        <v>15126.050420168069</v>
      </c>
      <c r="P8" s="68">
        <f t="shared" ref="P8:P19" si="32">Q8-O8</f>
        <v>2873.9495798319313</v>
      </c>
      <c r="Q8" s="68">
        <v>18000</v>
      </c>
      <c r="R8" s="68">
        <f t="shared" ref="R8:R19" si="33">O8*D8</f>
        <v>151260.50420168068</v>
      </c>
      <c r="S8" s="68">
        <f t="shared" ref="S8:S19" si="34">Q8*D8</f>
        <v>180000</v>
      </c>
      <c r="T8" s="80">
        <f t="shared" si="10"/>
        <v>14117.64705882353</v>
      </c>
      <c r="U8" s="80">
        <f t="shared" si="11"/>
        <v>2682.3529411764703</v>
      </c>
      <c r="V8" s="80">
        <v>16800</v>
      </c>
      <c r="W8" s="80">
        <f t="shared" si="12"/>
        <v>141176.4705882353</v>
      </c>
      <c r="X8" s="80">
        <f t="shared" si="13"/>
        <v>168000</v>
      </c>
      <c r="Y8" s="60">
        <f t="shared" si="23"/>
        <v>15583.565826330532</v>
      </c>
      <c r="Z8" s="64">
        <f t="shared" si="14"/>
        <v>155835.65826330532</v>
      </c>
      <c r="AA8" s="60">
        <f t="shared" si="24"/>
        <v>155835.65826330532</v>
      </c>
      <c r="AB8" s="60">
        <f t="shared" si="30"/>
        <v>18544.333333333336</v>
      </c>
      <c r="AC8" s="64">
        <f t="shared" si="15"/>
        <v>185443.33333333334</v>
      </c>
      <c r="AD8" s="60">
        <f t="shared" si="25"/>
        <v>185443.33333333334</v>
      </c>
      <c r="AE8" s="60">
        <f>T8+O8</f>
        <v>29243.697478991598</v>
      </c>
      <c r="AF8" s="78">
        <f t="shared" si="16"/>
        <v>14621.848739495799</v>
      </c>
      <c r="AG8" s="78">
        <f t="shared" si="17"/>
        <v>11697.478991596639</v>
      </c>
      <c r="AH8" s="79">
        <f t="shared" si="18"/>
        <v>18277.310924369747</v>
      </c>
    </row>
    <row r="9" spans="1:122" ht="189.95" customHeight="1" x14ac:dyDescent="0.3">
      <c r="A9" s="10">
        <v>5</v>
      </c>
      <c r="B9" s="65" t="s">
        <v>112</v>
      </c>
      <c r="C9" s="18" t="s">
        <v>28</v>
      </c>
      <c r="D9" s="16">
        <v>15</v>
      </c>
      <c r="E9" s="74">
        <v>258051.9</v>
      </c>
      <c r="F9" s="75">
        <v>49029.86</v>
      </c>
      <c r="G9" s="75">
        <f t="shared" si="0"/>
        <v>307081.76</v>
      </c>
      <c r="H9" s="75">
        <f t="shared" si="1"/>
        <v>3870778.5</v>
      </c>
      <c r="I9" s="76">
        <f t="shared" si="2"/>
        <v>4606226.4000000004</v>
      </c>
      <c r="J9" s="66">
        <v>27167</v>
      </c>
      <c r="K9" s="66">
        <v>5162</v>
      </c>
      <c r="L9" s="67">
        <f t="shared" si="3"/>
        <v>32329</v>
      </c>
      <c r="M9" s="66">
        <f t="shared" si="4"/>
        <v>407505</v>
      </c>
      <c r="N9" s="66">
        <f t="shared" si="5"/>
        <v>484935</v>
      </c>
      <c r="O9" s="68">
        <f t="shared" si="31"/>
        <v>26806.722689075632</v>
      </c>
      <c r="P9" s="68">
        <f t="shared" si="32"/>
        <v>5093.2773109243681</v>
      </c>
      <c r="Q9" s="68">
        <v>31900</v>
      </c>
      <c r="R9" s="68">
        <f t="shared" si="33"/>
        <v>402100.84033613448</v>
      </c>
      <c r="S9" s="68">
        <f t="shared" si="34"/>
        <v>478500</v>
      </c>
      <c r="T9" s="80">
        <f t="shared" si="10"/>
        <v>29403.361344537818</v>
      </c>
      <c r="U9" s="80">
        <f t="shared" si="11"/>
        <v>5586.6386554621822</v>
      </c>
      <c r="V9" s="80">
        <v>34990</v>
      </c>
      <c r="W9" s="80">
        <f t="shared" si="12"/>
        <v>441050.42016806727</v>
      </c>
      <c r="X9" s="80">
        <f t="shared" si="13"/>
        <v>524850</v>
      </c>
      <c r="Y9" s="60">
        <f t="shared" si="23"/>
        <v>27792.361344537814</v>
      </c>
      <c r="Z9" s="64">
        <f t="shared" si="14"/>
        <v>416885.42016806727</v>
      </c>
      <c r="AA9" s="60">
        <f t="shared" si="24"/>
        <v>416885.42016806727</v>
      </c>
      <c r="AB9" s="60">
        <f t="shared" si="30"/>
        <v>33073</v>
      </c>
      <c r="AC9" s="64">
        <f t="shared" si="15"/>
        <v>496095</v>
      </c>
      <c r="AD9" s="60">
        <f t="shared" si="25"/>
        <v>496095</v>
      </c>
      <c r="AE9" s="60">
        <f>O9+J9</f>
        <v>53973.722689075628</v>
      </c>
      <c r="AF9" s="78">
        <f t="shared" si="16"/>
        <v>26986.861344537814</v>
      </c>
      <c r="AG9" s="78">
        <f t="shared" si="17"/>
        <v>21589.489075630252</v>
      </c>
      <c r="AH9" s="79">
        <f t="shared" si="18"/>
        <v>33733.576680672268</v>
      </c>
    </row>
    <row r="10" spans="1:122" ht="315" x14ac:dyDescent="0.3">
      <c r="A10" s="15">
        <v>6</v>
      </c>
      <c r="B10" s="65" t="s">
        <v>113</v>
      </c>
      <c r="C10" s="18" t="s">
        <v>29</v>
      </c>
      <c r="D10" s="16">
        <v>5</v>
      </c>
      <c r="E10" s="74">
        <v>64400.26</v>
      </c>
      <c r="F10" s="75">
        <v>12236.05</v>
      </c>
      <c r="G10" s="75">
        <f t="shared" si="0"/>
        <v>76636.31</v>
      </c>
      <c r="H10" s="75">
        <f t="shared" si="1"/>
        <v>322001.3</v>
      </c>
      <c r="I10" s="76">
        <f t="shared" si="2"/>
        <v>383181.55</v>
      </c>
      <c r="J10" s="66">
        <v>39577</v>
      </c>
      <c r="K10" s="66">
        <v>7520</v>
      </c>
      <c r="L10" s="67">
        <f t="shared" si="3"/>
        <v>47097</v>
      </c>
      <c r="M10" s="66">
        <f t="shared" si="4"/>
        <v>197885</v>
      </c>
      <c r="N10" s="66">
        <f t="shared" si="5"/>
        <v>235485</v>
      </c>
      <c r="O10" s="68">
        <f t="shared" si="31"/>
        <v>36134.45378151261</v>
      </c>
      <c r="P10" s="68">
        <f t="shared" si="32"/>
        <v>6865.5462184873904</v>
      </c>
      <c r="Q10" s="68">
        <v>43000</v>
      </c>
      <c r="R10" s="68">
        <f t="shared" si="33"/>
        <v>180672.26890756306</v>
      </c>
      <c r="S10" s="68">
        <f t="shared" si="34"/>
        <v>215000</v>
      </c>
      <c r="T10" s="80">
        <f t="shared" si="10"/>
        <v>35126.050420168067</v>
      </c>
      <c r="U10" s="80">
        <f t="shared" si="11"/>
        <v>6673.9495798319331</v>
      </c>
      <c r="V10" s="80">
        <v>41800</v>
      </c>
      <c r="W10" s="80">
        <f t="shared" si="12"/>
        <v>175630.25210084033</v>
      </c>
      <c r="X10" s="80">
        <f t="shared" si="13"/>
        <v>209000</v>
      </c>
      <c r="Y10" s="60">
        <f t="shared" si="23"/>
        <v>36945.834733893564</v>
      </c>
      <c r="Z10" s="64">
        <f t="shared" si="14"/>
        <v>184729.1736694678</v>
      </c>
      <c r="AA10" s="60">
        <f t="shared" si="24"/>
        <v>184729.1736694678</v>
      </c>
      <c r="AB10" s="60">
        <f t="shared" si="30"/>
        <v>43965.666666666672</v>
      </c>
      <c r="AC10" s="64">
        <f t="shared" si="15"/>
        <v>219828.33333333334</v>
      </c>
      <c r="AD10" s="60">
        <f t="shared" si="25"/>
        <v>219828.33333333334</v>
      </c>
      <c r="AE10" s="60">
        <f>T10+O10</f>
        <v>71260.504201680684</v>
      </c>
      <c r="AF10" s="78">
        <f t="shared" si="16"/>
        <v>35630.252100840342</v>
      </c>
      <c r="AG10" s="78">
        <f t="shared" si="17"/>
        <v>28504.201680672275</v>
      </c>
      <c r="AH10" s="79">
        <f t="shared" si="18"/>
        <v>44537.815126050424</v>
      </c>
    </row>
    <row r="11" spans="1:122" ht="189.95" customHeight="1" x14ac:dyDescent="0.3">
      <c r="A11" s="15">
        <v>7</v>
      </c>
      <c r="B11" s="65" t="s">
        <v>114</v>
      </c>
      <c r="C11" s="18" t="s">
        <v>30</v>
      </c>
      <c r="D11" s="16">
        <v>5</v>
      </c>
      <c r="E11" s="74">
        <v>57738.49</v>
      </c>
      <c r="F11" s="75">
        <v>10970.31</v>
      </c>
      <c r="G11" s="75">
        <f t="shared" si="0"/>
        <v>68708.800000000003</v>
      </c>
      <c r="H11" s="75">
        <f t="shared" si="1"/>
        <v>288692.45</v>
      </c>
      <c r="I11" s="76">
        <f t="shared" si="2"/>
        <v>343544</v>
      </c>
      <c r="J11" s="66">
        <v>21108</v>
      </c>
      <c r="K11" s="66">
        <v>4011</v>
      </c>
      <c r="L11" s="67">
        <f t="shared" si="3"/>
        <v>25119</v>
      </c>
      <c r="M11" s="66">
        <f t="shared" si="4"/>
        <v>105540</v>
      </c>
      <c r="N11" s="66">
        <f t="shared" si="5"/>
        <v>125595</v>
      </c>
      <c r="O11" s="68">
        <f t="shared" si="31"/>
        <v>23521.008403361346</v>
      </c>
      <c r="P11" s="68">
        <f t="shared" si="32"/>
        <v>4468.9915966386543</v>
      </c>
      <c r="Q11" s="68">
        <v>27990</v>
      </c>
      <c r="R11" s="68">
        <f t="shared" si="33"/>
        <v>117605.04201680672</v>
      </c>
      <c r="S11" s="68">
        <f t="shared" si="34"/>
        <v>139950</v>
      </c>
      <c r="T11" s="80">
        <f t="shared" si="10"/>
        <v>24537.81512605042</v>
      </c>
      <c r="U11" s="48">
        <f t="shared" si="11"/>
        <v>4662.1848739495799</v>
      </c>
      <c r="V11" s="48">
        <v>29200</v>
      </c>
      <c r="W11" s="48">
        <f t="shared" si="12"/>
        <v>122689.0756302521</v>
      </c>
      <c r="X11" s="48">
        <f t="shared" si="13"/>
        <v>146000</v>
      </c>
      <c r="Y11" s="60">
        <f t="shared" si="23"/>
        <v>23055.607843137255</v>
      </c>
      <c r="Z11" s="64">
        <f t="shared" si="14"/>
        <v>115278.03921568627</v>
      </c>
      <c r="AA11" s="60">
        <f t="shared" si="24"/>
        <v>115278.03921568627</v>
      </c>
      <c r="AB11" s="60">
        <f>AD11/D11</f>
        <v>27436.333333333332</v>
      </c>
      <c r="AC11" s="64">
        <f t="shared" si="15"/>
        <v>137181.66666666666</v>
      </c>
      <c r="AD11" s="60">
        <f t="shared" si="25"/>
        <v>137181.66666666666</v>
      </c>
      <c r="AE11" s="60">
        <f>+O11+T11</f>
        <v>48058.823529411762</v>
      </c>
      <c r="AF11" s="78">
        <f t="shared" si="16"/>
        <v>24029.411764705881</v>
      </c>
      <c r="AG11" s="78">
        <f t="shared" si="17"/>
        <v>19223.529411764706</v>
      </c>
      <c r="AH11" s="79">
        <f t="shared" si="18"/>
        <v>30036.76470588235</v>
      </c>
    </row>
    <row r="12" spans="1:122" ht="189.95" customHeight="1" x14ac:dyDescent="0.3">
      <c r="A12" s="10">
        <v>8</v>
      </c>
      <c r="B12" s="65" t="s">
        <v>115</v>
      </c>
      <c r="C12" s="18" t="s">
        <v>31</v>
      </c>
      <c r="D12" s="16">
        <v>1</v>
      </c>
      <c r="E12" s="74">
        <v>104606.41</v>
      </c>
      <c r="F12" s="75">
        <v>19875.22</v>
      </c>
      <c r="G12" s="75">
        <f t="shared" si="0"/>
        <v>124481.63</v>
      </c>
      <c r="H12" s="75">
        <f t="shared" si="1"/>
        <v>104606.41</v>
      </c>
      <c r="I12" s="76">
        <f t="shared" si="2"/>
        <v>124481.63</v>
      </c>
      <c r="J12" s="81">
        <v>58050</v>
      </c>
      <c r="K12" s="81">
        <v>11030</v>
      </c>
      <c r="L12" s="82">
        <f t="shared" si="3"/>
        <v>69080</v>
      </c>
      <c r="M12" s="81">
        <f>J12*D12</f>
        <v>58050</v>
      </c>
      <c r="N12" s="81">
        <f t="shared" si="5"/>
        <v>69080</v>
      </c>
      <c r="O12" s="101">
        <f t="shared" si="31"/>
        <v>24621.848739495799</v>
      </c>
      <c r="P12" s="101">
        <f t="shared" si="32"/>
        <v>4678.1512605042008</v>
      </c>
      <c r="Q12" s="101">
        <v>29300</v>
      </c>
      <c r="R12" s="101">
        <f>O12*D12</f>
        <v>24621.848739495799</v>
      </c>
      <c r="S12" s="101">
        <f t="shared" si="34"/>
        <v>29300</v>
      </c>
      <c r="T12" s="48">
        <f t="shared" si="10"/>
        <v>54890.756302521011</v>
      </c>
      <c r="U12" s="48">
        <f t="shared" si="11"/>
        <v>10429.243697478989</v>
      </c>
      <c r="V12" s="48">
        <v>65320</v>
      </c>
      <c r="W12" s="48">
        <f t="shared" si="12"/>
        <v>54890.756302521011</v>
      </c>
      <c r="X12" s="48">
        <f t="shared" si="13"/>
        <v>65320</v>
      </c>
      <c r="Y12" s="60">
        <f>AVERAGE(J12,T12)</f>
        <v>56470.378151260506</v>
      </c>
      <c r="Z12" s="64">
        <f t="shared" si="14"/>
        <v>56470.378151260506</v>
      </c>
      <c r="AA12" s="60">
        <f>AVERAGE(M12,W12)</f>
        <v>56470.378151260506</v>
      </c>
      <c r="AB12" s="60">
        <f t="shared" si="30"/>
        <v>67200</v>
      </c>
      <c r="AC12" s="64">
        <f t="shared" si="15"/>
        <v>67200</v>
      </c>
      <c r="AD12" s="60">
        <f>AVERAGE(N12,X12)</f>
        <v>67200</v>
      </c>
      <c r="AE12" s="60">
        <f>T12+J12</f>
        <v>112940.75630252101</v>
      </c>
      <c r="AF12" s="78">
        <f t="shared" si="16"/>
        <v>56470.378151260506</v>
      </c>
      <c r="AG12" s="78">
        <f t="shared" si="17"/>
        <v>45176.302521008402</v>
      </c>
      <c r="AH12" s="79">
        <f t="shared" si="18"/>
        <v>70587.972689075628</v>
      </c>
    </row>
    <row r="13" spans="1:122" ht="236.25" x14ac:dyDescent="0.3">
      <c r="A13" s="15">
        <v>9</v>
      </c>
      <c r="B13" s="2" t="s">
        <v>130</v>
      </c>
      <c r="C13" s="18" t="s">
        <v>32</v>
      </c>
      <c r="D13" s="16">
        <v>50</v>
      </c>
      <c r="E13" s="28">
        <v>20766.87</v>
      </c>
      <c r="F13" s="50">
        <v>3945.71</v>
      </c>
      <c r="G13" s="50">
        <f t="shared" si="0"/>
        <v>24712.579999999998</v>
      </c>
      <c r="H13" s="50">
        <f t="shared" si="1"/>
        <v>1038343.5</v>
      </c>
      <c r="I13" s="51">
        <f t="shared" si="2"/>
        <v>1235629</v>
      </c>
      <c r="J13" s="71">
        <v>34884</v>
      </c>
      <c r="K13" s="71">
        <v>6628</v>
      </c>
      <c r="L13" s="72">
        <f t="shared" si="3"/>
        <v>41512</v>
      </c>
      <c r="M13" s="71">
        <f t="shared" si="4"/>
        <v>1744200</v>
      </c>
      <c r="N13" s="71">
        <f t="shared" si="5"/>
        <v>2075600</v>
      </c>
      <c r="O13" s="68">
        <f t="shared" si="31"/>
        <v>23193.277310924372</v>
      </c>
      <c r="P13" s="68">
        <f t="shared" si="32"/>
        <v>4406.7226890756283</v>
      </c>
      <c r="Q13" s="68">
        <v>27600</v>
      </c>
      <c r="R13" s="68">
        <f t="shared" si="33"/>
        <v>1159663.8655462186</v>
      </c>
      <c r="S13" s="68">
        <f t="shared" si="34"/>
        <v>1380000</v>
      </c>
      <c r="T13" s="73">
        <f t="shared" si="10"/>
        <v>16369.747899159665</v>
      </c>
      <c r="U13" s="73">
        <f t="shared" si="11"/>
        <v>3110.2521008403346</v>
      </c>
      <c r="V13" s="73">
        <v>19480</v>
      </c>
      <c r="W13" s="73">
        <f t="shared" si="12"/>
        <v>818487.39495798328</v>
      </c>
      <c r="X13" s="73">
        <f t="shared" si="13"/>
        <v>974000</v>
      </c>
      <c r="Y13" s="60">
        <f>AVERAGE(E13,O13)</f>
        <v>21980.073655462184</v>
      </c>
      <c r="Z13" s="64">
        <f t="shared" si="14"/>
        <v>1099003.6827731093</v>
      </c>
      <c r="AA13" s="60">
        <f>AVERAGE(H13,R13)</f>
        <v>1099003.6827731093</v>
      </c>
      <c r="AB13" s="60">
        <f t="shared" si="30"/>
        <v>26156.29</v>
      </c>
      <c r="AC13" s="64">
        <f t="shared" si="15"/>
        <v>1307814.5</v>
      </c>
      <c r="AD13" s="60">
        <f>AVERAGE(I13,S13)</f>
        <v>1307814.5</v>
      </c>
      <c r="AE13" s="60">
        <f>E13+O13</f>
        <v>43960.147310924367</v>
      </c>
      <c r="AF13" s="78">
        <f t="shared" si="16"/>
        <v>21980.073655462184</v>
      </c>
      <c r="AG13" s="78">
        <f t="shared" si="17"/>
        <v>17584.058924369747</v>
      </c>
      <c r="AH13" s="79">
        <f t="shared" si="18"/>
        <v>27475.092069327729</v>
      </c>
    </row>
    <row r="14" spans="1:122" ht="267.75" x14ac:dyDescent="0.3">
      <c r="A14" s="15">
        <v>10</v>
      </c>
      <c r="B14" s="65" t="s">
        <v>116</v>
      </c>
      <c r="C14" s="18" t="s">
        <v>33</v>
      </c>
      <c r="D14" s="16">
        <v>5</v>
      </c>
      <c r="E14" s="74">
        <v>15797.91</v>
      </c>
      <c r="F14" s="75">
        <v>3001.6</v>
      </c>
      <c r="G14" s="75">
        <f t="shared" si="0"/>
        <v>18799.509999999998</v>
      </c>
      <c r="H14" s="75">
        <f t="shared" si="1"/>
        <v>78989.55</v>
      </c>
      <c r="I14" s="76">
        <f t="shared" si="2"/>
        <v>93997.549999999988</v>
      </c>
      <c r="J14" s="66">
        <v>4237</v>
      </c>
      <c r="K14" s="66">
        <v>805</v>
      </c>
      <c r="L14" s="67">
        <f t="shared" si="3"/>
        <v>5042</v>
      </c>
      <c r="M14" s="66">
        <f t="shared" si="4"/>
        <v>21185</v>
      </c>
      <c r="N14" s="66">
        <f t="shared" si="5"/>
        <v>25210</v>
      </c>
      <c r="O14" s="68">
        <f t="shared" si="31"/>
        <v>5882.3529411764712</v>
      </c>
      <c r="P14" s="68">
        <f t="shared" si="32"/>
        <v>1117.6470588235288</v>
      </c>
      <c r="Q14" s="68">
        <v>7000</v>
      </c>
      <c r="R14" s="68">
        <f t="shared" si="33"/>
        <v>29411.764705882357</v>
      </c>
      <c r="S14" s="68">
        <f t="shared" si="34"/>
        <v>35000</v>
      </c>
      <c r="T14" s="80">
        <f t="shared" si="10"/>
        <v>5630.2521008403364</v>
      </c>
      <c r="U14" s="80">
        <f t="shared" si="11"/>
        <v>1069.7478991596636</v>
      </c>
      <c r="V14" s="80">
        <v>6700</v>
      </c>
      <c r="W14" s="80">
        <f t="shared" si="12"/>
        <v>28151.26050420168</v>
      </c>
      <c r="X14" s="80">
        <f t="shared" si="13"/>
        <v>33500</v>
      </c>
      <c r="Y14" s="60">
        <f>AVERAGE(J14,O14,T14)</f>
        <v>5249.8683473389365</v>
      </c>
      <c r="Z14" s="64">
        <f t="shared" si="14"/>
        <v>26249.341736694681</v>
      </c>
      <c r="AA14" s="60">
        <f>AVERAGE(M14,R14,W14)</f>
        <v>26249.341736694681</v>
      </c>
      <c r="AB14" s="60">
        <f t="shared" si="30"/>
        <v>6247.3333333333339</v>
      </c>
      <c r="AC14" s="64">
        <f t="shared" si="15"/>
        <v>31236.666666666668</v>
      </c>
      <c r="AD14" s="60">
        <f>AVERAGE(N14,S14,X14)</f>
        <v>31236.666666666668</v>
      </c>
      <c r="AE14" s="60">
        <f>O14+T14</f>
        <v>11512.605042016807</v>
      </c>
      <c r="AF14" s="78">
        <f t="shared" si="16"/>
        <v>5756.3025210084033</v>
      </c>
      <c r="AG14" s="78">
        <f t="shared" si="17"/>
        <v>4605.042016806723</v>
      </c>
      <c r="AH14" s="79">
        <f t="shared" si="18"/>
        <v>7195.3781512605037</v>
      </c>
    </row>
    <row r="15" spans="1:122" ht="283.5" x14ac:dyDescent="0.3">
      <c r="A15" s="10">
        <v>11</v>
      </c>
      <c r="B15" s="65" t="s">
        <v>117</v>
      </c>
      <c r="C15" s="18" t="s">
        <v>34</v>
      </c>
      <c r="D15" s="16">
        <v>6</v>
      </c>
      <c r="E15" s="28">
        <v>54321.96</v>
      </c>
      <c r="F15" s="50">
        <v>10321.17</v>
      </c>
      <c r="G15" s="50">
        <f t="shared" si="0"/>
        <v>64643.13</v>
      </c>
      <c r="H15" s="50">
        <f t="shared" si="1"/>
        <v>325931.76</v>
      </c>
      <c r="I15" s="51">
        <f t="shared" si="2"/>
        <v>387858.77999999997</v>
      </c>
      <c r="J15" s="66">
        <v>61320</v>
      </c>
      <c r="K15" s="66">
        <v>11651</v>
      </c>
      <c r="L15" s="67">
        <f t="shared" si="3"/>
        <v>72971</v>
      </c>
      <c r="M15" s="66">
        <f t="shared" si="4"/>
        <v>367920</v>
      </c>
      <c r="N15" s="66">
        <f t="shared" si="5"/>
        <v>437826</v>
      </c>
      <c r="O15" s="68">
        <f t="shared" si="31"/>
        <v>62655.462184873955</v>
      </c>
      <c r="P15" s="68">
        <f t="shared" si="32"/>
        <v>11904.537815126045</v>
      </c>
      <c r="Q15" s="68">
        <v>74560</v>
      </c>
      <c r="R15" s="68">
        <f t="shared" si="33"/>
        <v>375932.77310924372</v>
      </c>
      <c r="S15" s="68">
        <f t="shared" si="34"/>
        <v>447360</v>
      </c>
      <c r="T15" s="48">
        <f t="shared" si="10"/>
        <v>0</v>
      </c>
      <c r="U15" s="48">
        <f t="shared" si="11"/>
        <v>0</v>
      </c>
      <c r="V15" s="48"/>
      <c r="W15" s="48">
        <f t="shared" si="12"/>
        <v>0</v>
      </c>
      <c r="X15" s="48">
        <f t="shared" si="13"/>
        <v>0</v>
      </c>
      <c r="Y15" s="60">
        <f>AVERAGE(E15,J15,O15)</f>
        <v>59432.474061624649</v>
      </c>
      <c r="Z15" s="64">
        <f t="shared" si="14"/>
        <v>356594.84436974791</v>
      </c>
      <c r="AA15" s="60">
        <f>AVERAGE(H15,M15,R15)</f>
        <v>356594.84436974791</v>
      </c>
      <c r="AB15" s="60">
        <f t="shared" si="30"/>
        <v>70724.710000000006</v>
      </c>
      <c r="AC15" s="64">
        <f t="shared" si="15"/>
        <v>424348.26</v>
      </c>
      <c r="AD15" s="60">
        <f>AVERAGE(I15,N15,S15)</f>
        <v>424348.26</v>
      </c>
      <c r="AE15" s="60">
        <f>J15+O15</f>
        <v>123975.46218487396</v>
      </c>
      <c r="AF15" s="78">
        <f t="shared" si="16"/>
        <v>61987.731092436981</v>
      </c>
      <c r="AG15" s="78">
        <f t="shared" si="17"/>
        <v>49590.184873949584</v>
      </c>
      <c r="AH15" s="79">
        <f t="shared" si="18"/>
        <v>77484.66386554623</v>
      </c>
    </row>
    <row r="16" spans="1:122" ht="189.95" customHeight="1" x14ac:dyDescent="0.3">
      <c r="A16" s="15">
        <v>12</v>
      </c>
      <c r="B16" s="65" t="s">
        <v>119</v>
      </c>
      <c r="C16" s="62" t="s">
        <v>36</v>
      </c>
      <c r="D16" s="16">
        <v>25</v>
      </c>
      <c r="E16" s="74">
        <v>26185.51</v>
      </c>
      <c r="F16" s="75">
        <v>4975.25</v>
      </c>
      <c r="G16" s="75">
        <f t="shared" si="0"/>
        <v>31160.76</v>
      </c>
      <c r="H16" s="75">
        <f t="shared" si="1"/>
        <v>654637.75</v>
      </c>
      <c r="I16" s="76">
        <f t="shared" si="2"/>
        <v>779019</v>
      </c>
      <c r="J16" s="66">
        <v>3572</v>
      </c>
      <c r="K16" s="66">
        <v>679</v>
      </c>
      <c r="L16" s="67">
        <f t="shared" si="3"/>
        <v>4251</v>
      </c>
      <c r="M16" s="66">
        <f t="shared" si="4"/>
        <v>89300</v>
      </c>
      <c r="N16" s="66">
        <f t="shared" si="5"/>
        <v>106275</v>
      </c>
      <c r="O16" s="68">
        <f t="shared" si="31"/>
        <v>3277.3109243697481</v>
      </c>
      <c r="P16" s="68">
        <f t="shared" si="32"/>
        <v>622.68907563025186</v>
      </c>
      <c r="Q16" s="68">
        <v>3900</v>
      </c>
      <c r="R16" s="68">
        <f t="shared" si="33"/>
        <v>81932.773109243702</v>
      </c>
      <c r="S16" s="68">
        <f t="shared" si="34"/>
        <v>97500</v>
      </c>
      <c r="T16" s="80">
        <f t="shared" si="10"/>
        <v>3781.5126050420172</v>
      </c>
      <c r="U16" s="80">
        <f t="shared" si="11"/>
        <v>718.48739495798281</v>
      </c>
      <c r="V16" s="80">
        <v>4500</v>
      </c>
      <c r="W16" s="80">
        <f t="shared" si="12"/>
        <v>94537.815126050424</v>
      </c>
      <c r="X16" s="80">
        <f t="shared" si="13"/>
        <v>112500</v>
      </c>
      <c r="Y16" s="60">
        <f>AVERAGE(J16,O16,T16)</f>
        <v>3543.6078431372553</v>
      </c>
      <c r="Z16" s="64">
        <f t="shared" si="14"/>
        <v>88590.196078431385</v>
      </c>
      <c r="AA16" s="60">
        <f>AVERAGE(M16,R16,W16)</f>
        <v>88590.196078431385</v>
      </c>
      <c r="AB16" s="60">
        <f t="shared" si="30"/>
        <v>4217</v>
      </c>
      <c r="AC16" s="64">
        <f t="shared" si="15"/>
        <v>105425</v>
      </c>
      <c r="AD16" s="60">
        <f>AVERAGE(N16,S16,X16)</f>
        <v>105425</v>
      </c>
      <c r="AE16" s="60">
        <f>+J16+T16</f>
        <v>7353.5126050420167</v>
      </c>
      <c r="AF16" s="78">
        <f t="shared" si="16"/>
        <v>3676.7563025210084</v>
      </c>
      <c r="AG16" s="78">
        <f t="shared" si="17"/>
        <v>2941.4050420168069</v>
      </c>
      <c r="AH16" s="79">
        <f t="shared" si="18"/>
        <v>4595.9453781512602</v>
      </c>
    </row>
    <row r="17" spans="1:34" ht="189" x14ac:dyDescent="0.3">
      <c r="A17" s="15">
        <v>13</v>
      </c>
      <c r="B17" s="65" t="s">
        <v>120</v>
      </c>
      <c r="C17" s="18" t="s">
        <v>37</v>
      </c>
      <c r="D17" s="16">
        <v>5</v>
      </c>
      <c r="E17" s="83">
        <v>31790.91</v>
      </c>
      <c r="F17" s="84">
        <v>6040.27</v>
      </c>
      <c r="G17" s="84">
        <f t="shared" si="0"/>
        <v>37831.18</v>
      </c>
      <c r="H17" s="84">
        <f t="shared" si="1"/>
        <v>158954.54999999999</v>
      </c>
      <c r="I17" s="85">
        <f t="shared" si="2"/>
        <v>189155.9</v>
      </c>
      <c r="J17" s="71">
        <v>61484</v>
      </c>
      <c r="K17" s="71">
        <v>11682</v>
      </c>
      <c r="L17" s="72">
        <f t="shared" si="3"/>
        <v>73166</v>
      </c>
      <c r="M17" s="71">
        <f t="shared" si="4"/>
        <v>307420</v>
      </c>
      <c r="N17" s="71">
        <f t="shared" si="5"/>
        <v>365830</v>
      </c>
      <c r="O17" s="68">
        <f t="shared" si="31"/>
        <v>25210.084033613446</v>
      </c>
      <c r="P17" s="68">
        <f t="shared" si="32"/>
        <v>4789.9159663865539</v>
      </c>
      <c r="Q17" s="68">
        <v>30000</v>
      </c>
      <c r="R17" s="68">
        <f t="shared" si="33"/>
        <v>126050.42016806723</v>
      </c>
      <c r="S17" s="68">
        <f t="shared" si="34"/>
        <v>150000</v>
      </c>
      <c r="T17" s="48">
        <f t="shared" si="10"/>
        <v>0</v>
      </c>
      <c r="U17" s="48">
        <f t="shared" si="11"/>
        <v>0</v>
      </c>
      <c r="V17" s="48"/>
      <c r="W17" s="48">
        <f t="shared" si="12"/>
        <v>0</v>
      </c>
      <c r="X17" s="48">
        <f t="shared" si="13"/>
        <v>0</v>
      </c>
      <c r="Y17" s="60">
        <f>AVERAGE(E17,O17)</f>
        <v>28500.497016806723</v>
      </c>
      <c r="Z17" s="64">
        <f t="shared" si="14"/>
        <v>142502.4850840336</v>
      </c>
      <c r="AA17" s="60">
        <f>AVERAGE(H17,R17)</f>
        <v>142502.4850840336</v>
      </c>
      <c r="AB17" s="60">
        <f t="shared" si="30"/>
        <v>33915.590000000004</v>
      </c>
      <c r="AC17" s="64">
        <f t="shared" si="15"/>
        <v>169577.95</v>
      </c>
      <c r="AD17" s="60">
        <f>AVERAGE(I17,S17)</f>
        <v>169577.95</v>
      </c>
      <c r="AE17" s="60">
        <f>O17+E17</f>
        <v>57000.994033613446</v>
      </c>
      <c r="AF17" s="78">
        <f t="shared" si="16"/>
        <v>28500.497016806723</v>
      </c>
      <c r="AG17" s="78">
        <f t="shared" si="17"/>
        <v>22800.397613445377</v>
      </c>
      <c r="AH17" s="79">
        <f t="shared" si="18"/>
        <v>35625.621271008407</v>
      </c>
    </row>
    <row r="18" spans="1:34" ht="189.95" customHeight="1" x14ac:dyDescent="0.3">
      <c r="A18" s="10">
        <v>14</v>
      </c>
      <c r="B18" s="63" t="s">
        <v>144</v>
      </c>
      <c r="C18" s="18" t="s">
        <v>38</v>
      </c>
      <c r="D18" s="16">
        <v>5</v>
      </c>
      <c r="E18" s="74">
        <v>385666.39</v>
      </c>
      <c r="F18" s="75">
        <v>73276.61</v>
      </c>
      <c r="G18" s="75">
        <f t="shared" si="0"/>
        <v>458943</v>
      </c>
      <c r="H18" s="75">
        <f t="shared" si="1"/>
        <v>1928331.9500000002</v>
      </c>
      <c r="I18" s="76">
        <f t="shared" si="2"/>
        <v>2294715</v>
      </c>
      <c r="J18" s="66">
        <v>303962</v>
      </c>
      <c r="K18" s="66">
        <v>57753</v>
      </c>
      <c r="L18" s="67">
        <f t="shared" si="3"/>
        <v>361715</v>
      </c>
      <c r="M18" s="66">
        <f t="shared" si="4"/>
        <v>1519810</v>
      </c>
      <c r="N18" s="66">
        <f t="shared" si="5"/>
        <v>1808575</v>
      </c>
      <c r="O18" s="68">
        <f t="shared" si="31"/>
        <v>260504.20168067227</v>
      </c>
      <c r="P18" s="68">
        <f t="shared" si="32"/>
        <v>49495.798319327732</v>
      </c>
      <c r="Q18" s="68">
        <v>310000</v>
      </c>
      <c r="R18" s="68">
        <f t="shared" si="33"/>
        <v>1302521.0084033613</v>
      </c>
      <c r="S18" s="68">
        <f t="shared" si="34"/>
        <v>1550000</v>
      </c>
      <c r="T18" s="80">
        <f t="shared" si="10"/>
        <v>252100.84033613445</v>
      </c>
      <c r="U18" s="80">
        <f t="shared" si="11"/>
        <v>47899.159663865546</v>
      </c>
      <c r="V18" s="80">
        <v>300000</v>
      </c>
      <c r="W18" s="80">
        <f t="shared" si="12"/>
        <v>1260504.2016806724</v>
      </c>
      <c r="X18" s="80">
        <f t="shared" si="13"/>
        <v>1500000</v>
      </c>
      <c r="Y18" s="60">
        <f>AVERAGE(J18,O18,T18)</f>
        <v>272189.01400560222</v>
      </c>
      <c r="Z18" s="64">
        <f t="shared" si="14"/>
        <v>1360945.0700280112</v>
      </c>
      <c r="AA18" s="60">
        <f>AVERAGE(M18,R18,W18)</f>
        <v>1360945.0700280112</v>
      </c>
      <c r="AB18" s="60">
        <f t="shared" si="30"/>
        <v>323905</v>
      </c>
      <c r="AC18" s="64">
        <f t="shared" si="15"/>
        <v>1619525</v>
      </c>
      <c r="AD18" s="60">
        <f>AVERAGE(N18,S18,X18)</f>
        <v>1619525</v>
      </c>
      <c r="AE18" s="60">
        <f>T18+O18</f>
        <v>512605.04201680672</v>
      </c>
      <c r="AF18" s="78">
        <f t="shared" si="16"/>
        <v>256302.52100840336</v>
      </c>
      <c r="AG18" s="78">
        <f t="shared" si="17"/>
        <v>205042.01680672268</v>
      </c>
      <c r="AH18" s="79">
        <f t="shared" si="18"/>
        <v>320378.15126050421</v>
      </c>
    </row>
    <row r="19" spans="1:34" ht="189.95" customHeight="1" x14ac:dyDescent="0.3">
      <c r="A19" s="15">
        <v>15</v>
      </c>
      <c r="B19" s="65" t="s">
        <v>121</v>
      </c>
      <c r="C19" s="18" t="s">
        <v>39</v>
      </c>
      <c r="D19" s="16">
        <v>5</v>
      </c>
      <c r="E19" s="74">
        <v>99949.119999999995</v>
      </c>
      <c r="F19" s="75">
        <v>18990.330000000002</v>
      </c>
      <c r="G19" s="75">
        <f t="shared" si="0"/>
        <v>118939.45</v>
      </c>
      <c r="H19" s="75">
        <f t="shared" si="1"/>
        <v>499745.6</v>
      </c>
      <c r="I19" s="76">
        <f t="shared" si="2"/>
        <v>594697.25</v>
      </c>
      <c r="J19" s="66">
        <v>34899</v>
      </c>
      <c r="K19" s="66">
        <v>6631</v>
      </c>
      <c r="L19" s="67">
        <f t="shared" si="3"/>
        <v>41530</v>
      </c>
      <c r="M19" s="66">
        <f t="shared" si="4"/>
        <v>174495</v>
      </c>
      <c r="N19" s="66">
        <f t="shared" si="5"/>
        <v>207650</v>
      </c>
      <c r="O19" s="68">
        <f t="shared" si="31"/>
        <v>31092.436974789918</v>
      </c>
      <c r="P19" s="68">
        <f t="shared" si="32"/>
        <v>5907.5630252100818</v>
      </c>
      <c r="Q19" s="68">
        <v>37000</v>
      </c>
      <c r="R19" s="68">
        <f t="shared" si="33"/>
        <v>155462.18487394959</v>
      </c>
      <c r="S19" s="68">
        <f t="shared" si="34"/>
        <v>185000</v>
      </c>
      <c r="T19" s="48">
        <f t="shared" si="10"/>
        <v>33344.537815126052</v>
      </c>
      <c r="U19" s="48">
        <f t="shared" si="11"/>
        <v>6335.462184873948</v>
      </c>
      <c r="V19" s="48">
        <v>39680</v>
      </c>
      <c r="W19" s="48">
        <f t="shared" si="12"/>
        <v>166722.68907563027</v>
      </c>
      <c r="X19" s="48">
        <f t="shared" si="13"/>
        <v>198400</v>
      </c>
      <c r="Y19" s="60">
        <f>AVERAGE(J19,O19,T19)</f>
        <v>33111.991596638654</v>
      </c>
      <c r="Z19" s="64">
        <f t="shared" si="14"/>
        <v>165559.95798319331</v>
      </c>
      <c r="AA19" s="60">
        <f>AVERAGE(M19,R19,W19)</f>
        <v>165559.95798319331</v>
      </c>
      <c r="AB19" s="60">
        <f t="shared" si="30"/>
        <v>39403.333333333328</v>
      </c>
      <c r="AC19" s="64">
        <f t="shared" si="15"/>
        <v>197016.66666666666</v>
      </c>
      <c r="AD19" s="60">
        <f>AVERAGE(N19,S19,X19)</f>
        <v>197016.66666666666</v>
      </c>
      <c r="AE19" s="60">
        <f>J19+T19</f>
        <v>68243.537815126052</v>
      </c>
      <c r="AF19" s="78">
        <f t="shared" si="16"/>
        <v>34121.768907563026</v>
      </c>
      <c r="AG19" s="78">
        <f t="shared" si="17"/>
        <v>27297.415126050422</v>
      </c>
      <c r="AH19" s="79">
        <f t="shared" si="18"/>
        <v>42652.211134453784</v>
      </c>
    </row>
    <row r="20" spans="1:34" x14ac:dyDescent="0.3">
      <c r="A20" s="114" t="s">
        <v>5</v>
      </c>
      <c r="B20" s="114"/>
      <c r="C20" s="114"/>
      <c r="D20" s="114"/>
      <c r="E20" s="112">
        <f t="shared" ref="E20:S20" si="35">SUM(E5:E19)</f>
        <v>1365727.83</v>
      </c>
      <c r="F20" s="112">
        <f t="shared" si="35"/>
        <v>259488.28000000003</v>
      </c>
      <c r="G20" s="112">
        <f t="shared" si="35"/>
        <v>1625216.11</v>
      </c>
      <c r="H20" s="112">
        <f t="shared" si="35"/>
        <v>11490876.17</v>
      </c>
      <c r="I20" s="112">
        <f t="shared" si="35"/>
        <v>13674142.780000001</v>
      </c>
      <c r="J20" s="112">
        <f t="shared" si="35"/>
        <v>878430</v>
      </c>
      <c r="K20" s="112">
        <f t="shared" si="35"/>
        <v>166905</v>
      </c>
      <c r="L20" s="112">
        <f t="shared" si="35"/>
        <v>1045335</v>
      </c>
      <c r="M20" s="112">
        <f t="shared" si="35"/>
        <v>6570349</v>
      </c>
      <c r="N20" s="112">
        <f t="shared" si="35"/>
        <v>7818744</v>
      </c>
      <c r="O20" s="112">
        <f t="shared" si="35"/>
        <v>723403.36134453781</v>
      </c>
      <c r="P20" s="112">
        <f t="shared" si="35"/>
        <v>137446.63865546216</v>
      </c>
      <c r="Q20" s="112">
        <f t="shared" si="35"/>
        <v>860850</v>
      </c>
      <c r="R20" s="112">
        <f t="shared" si="35"/>
        <v>5407151.2605042029</v>
      </c>
      <c r="S20" s="112">
        <f t="shared" si="35"/>
        <v>6434510</v>
      </c>
      <c r="T20" s="112">
        <f t="shared" ref="T20:Y20" si="36">SUM(T5:T19)</f>
        <v>751067.2268907564</v>
      </c>
      <c r="U20" s="112">
        <f t="shared" si="36"/>
        <v>142702.77310924366</v>
      </c>
      <c r="V20" s="112">
        <f t="shared" si="36"/>
        <v>893770</v>
      </c>
      <c r="W20" s="112">
        <f t="shared" si="36"/>
        <v>5167873.9495798321</v>
      </c>
      <c r="X20" s="112">
        <f t="shared" si="36"/>
        <v>6149770</v>
      </c>
      <c r="Y20" s="112">
        <f t="shared" si="36"/>
        <v>753779.2047478992</v>
      </c>
      <c r="Z20" s="112">
        <f t="shared" ref="Z20:AD20" si="37">SUM(Z5:Z19)</f>
        <v>5368648.4653081223</v>
      </c>
      <c r="AA20" s="112">
        <f t="shared" si="37"/>
        <v>5368648.4653081223</v>
      </c>
      <c r="AB20" s="112">
        <f t="shared" si="37"/>
        <v>896998.22499999998</v>
      </c>
      <c r="AC20" s="112">
        <f t="shared" si="37"/>
        <v>6388698.1866666675</v>
      </c>
      <c r="AD20" s="112">
        <f t="shared" si="37"/>
        <v>6388698.1866666675</v>
      </c>
    </row>
    <row r="21" spans="1:34" x14ac:dyDescent="0.3">
      <c r="A21" s="114"/>
      <c r="B21" s="114"/>
      <c r="C21" s="114"/>
      <c r="D21" s="114"/>
      <c r="E21" s="113"/>
      <c r="F21" s="113"/>
      <c r="G21" s="113"/>
      <c r="H21" s="113"/>
      <c r="I21" s="113"/>
      <c r="J21" s="113"/>
      <c r="K21" s="113"/>
      <c r="L21" s="113"/>
      <c r="M21" s="113"/>
      <c r="N21" s="113"/>
      <c r="O21" s="113"/>
      <c r="P21" s="113"/>
      <c r="Q21" s="113"/>
      <c r="R21" s="113"/>
      <c r="S21" s="113"/>
      <c r="T21" s="113"/>
      <c r="U21" s="113"/>
      <c r="V21" s="113"/>
      <c r="W21" s="113"/>
      <c r="X21" s="113"/>
      <c r="Y21" s="113"/>
      <c r="Z21" s="113"/>
      <c r="AA21" s="113"/>
      <c r="AB21" s="113"/>
      <c r="AC21" s="113"/>
      <c r="AD21" s="113"/>
    </row>
    <row r="22" spans="1:34" x14ac:dyDescent="0.3">
      <c r="B22" s="9"/>
      <c r="C22" s="9"/>
      <c r="D22" s="9"/>
      <c r="E22" s="9"/>
      <c r="F22" s="9"/>
      <c r="G22" s="9"/>
      <c r="H22" s="4"/>
      <c r="I22" s="4"/>
      <c r="J22" s="9"/>
      <c r="K22" s="9"/>
      <c r="L22" s="9"/>
      <c r="M22" s="4"/>
      <c r="S22" s="9"/>
      <c r="T22" s="9"/>
      <c r="U22" s="9"/>
      <c r="V22" s="9"/>
    </row>
    <row r="23" spans="1:34" x14ac:dyDescent="0.3">
      <c r="A23" s="9"/>
      <c r="B23" s="9"/>
      <c r="C23" s="9"/>
      <c r="D23" s="9"/>
      <c r="E23" s="9"/>
      <c r="F23" s="9"/>
      <c r="G23" s="9"/>
      <c r="H23" s="5"/>
      <c r="I23" s="4"/>
      <c r="J23" s="9"/>
      <c r="K23" s="9"/>
      <c r="L23" s="9"/>
      <c r="M23" s="5"/>
      <c r="R23" s="5"/>
      <c r="S23" s="14"/>
      <c r="T23" s="9"/>
      <c r="U23" s="9"/>
      <c r="V23" s="9"/>
    </row>
    <row r="24" spans="1:34" x14ac:dyDescent="0.3">
      <c r="A24" s="9"/>
      <c r="B24" s="9"/>
      <c r="C24" s="9"/>
      <c r="D24" s="9"/>
      <c r="E24" s="9"/>
      <c r="F24" s="9"/>
      <c r="G24" s="9"/>
      <c r="H24" s="5"/>
      <c r="I24" s="4"/>
      <c r="J24" s="9"/>
      <c r="K24" s="9"/>
      <c r="L24" s="9"/>
      <c r="M24" s="5"/>
      <c r="R24" s="5"/>
      <c r="S24" s="9"/>
      <c r="T24" s="9"/>
      <c r="U24" s="9"/>
      <c r="V24" s="9"/>
    </row>
    <row r="25" spans="1:34" x14ac:dyDescent="0.3">
      <c r="A25" s="9"/>
      <c r="B25" s="9"/>
      <c r="C25" s="9"/>
      <c r="D25" s="9"/>
      <c r="E25" s="9"/>
      <c r="F25" s="9"/>
      <c r="G25" s="9"/>
      <c r="H25" s="4"/>
      <c r="I25" s="4"/>
      <c r="J25" s="9"/>
      <c r="K25" s="9"/>
      <c r="L25" s="9"/>
      <c r="M25" s="4"/>
      <c r="S25" s="9"/>
      <c r="T25" s="9"/>
      <c r="U25" s="9"/>
      <c r="V25" s="9"/>
    </row>
    <row r="26" spans="1:34" x14ac:dyDescent="0.3">
      <c r="A26" s="9"/>
      <c r="B26" s="9"/>
      <c r="C26" s="9"/>
      <c r="D26" s="9"/>
      <c r="E26" s="9"/>
      <c r="F26" s="9"/>
      <c r="G26" s="9"/>
      <c r="H26" s="4"/>
      <c r="I26" s="4"/>
      <c r="J26" s="9"/>
      <c r="K26" s="9"/>
      <c r="L26" s="9"/>
      <c r="M26" s="4"/>
      <c r="S26" s="9"/>
      <c r="T26" s="9"/>
      <c r="U26" s="9"/>
      <c r="V26" s="9"/>
    </row>
    <row r="27" spans="1:34" x14ac:dyDescent="0.3">
      <c r="A27" s="9"/>
      <c r="B27" s="9"/>
      <c r="C27" s="9"/>
      <c r="D27" s="9"/>
      <c r="E27" s="9"/>
      <c r="F27" s="9"/>
      <c r="G27" s="9"/>
      <c r="H27" s="4"/>
      <c r="I27" s="4"/>
      <c r="J27" s="9"/>
      <c r="K27" s="9"/>
      <c r="L27" s="9"/>
      <c r="M27" s="4"/>
      <c r="S27" s="9"/>
      <c r="T27" s="9"/>
      <c r="U27" s="9"/>
      <c r="V27" s="9"/>
    </row>
    <row r="28" spans="1:34" x14ac:dyDescent="0.3">
      <c r="A28" s="9"/>
      <c r="B28" s="9"/>
      <c r="C28" s="9"/>
      <c r="D28" s="9"/>
      <c r="E28" s="9"/>
      <c r="F28" s="9"/>
      <c r="G28" s="9"/>
      <c r="H28" s="4"/>
      <c r="I28" s="4"/>
      <c r="J28" s="9"/>
      <c r="K28" s="9"/>
      <c r="L28" s="9"/>
      <c r="M28" s="4"/>
      <c r="S28" s="9"/>
      <c r="T28" s="9"/>
      <c r="U28" s="9"/>
      <c r="V28" s="9"/>
    </row>
    <row r="29" spans="1:34" x14ac:dyDescent="0.3">
      <c r="A29" s="9"/>
      <c r="B29" s="9"/>
      <c r="C29" s="9"/>
      <c r="D29" s="9"/>
      <c r="E29" s="9"/>
      <c r="F29" s="9"/>
      <c r="G29" s="9"/>
      <c r="H29" s="4"/>
      <c r="I29" s="4"/>
      <c r="J29" s="9"/>
      <c r="K29" s="9"/>
      <c r="L29" s="9"/>
      <c r="M29" s="4"/>
      <c r="N29" s="5"/>
      <c r="O29" s="5"/>
      <c r="P29" s="5"/>
      <c r="Q29" s="5"/>
      <c r="R29" s="5"/>
      <c r="S29" s="9"/>
      <c r="T29" s="9"/>
      <c r="U29" s="9"/>
      <c r="V29" s="9"/>
    </row>
    <row r="30" spans="1:34" x14ac:dyDescent="0.3">
      <c r="A30" s="9"/>
      <c r="B30" s="9"/>
      <c r="C30" s="9"/>
      <c r="D30" s="9"/>
      <c r="E30" s="9"/>
      <c r="F30" s="9"/>
      <c r="G30" s="9"/>
      <c r="H30" s="4"/>
      <c r="I30" s="4"/>
      <c r="J30" s="9"/>
      <c r="K30" s="9"/>
      <c r="L30" s="9"/>
      <c r="M30" s="4"/>
      <c r="S30" s="9"/>
      <c r="T30" s="9"/>
      <c r="U30" s="9"/>
      <c r="V30" s="9"/>
    </row>
    <row r="31" spans="1:34" x14ac:dyDescent="0.3">
      <c r="A31" s="9"/>
      <c r="B31" s="9"/>
      <c r="C31" s="9"/>
      <c r="D31" s="9"/>
      <c r="E31" s="9"/>
      <c r="F31" s="9"/>
      <c r="G31" s="9"/>
      <c r="H31" s="4"/>
      <c r="I31" s="4"/>
      <c r="J31" s="9"/>
      <c r="K31" s="9"/>
      <c r="L31" s="9"/>
      <c r="M31" s="4"/>
      <c r="S31" s="9"/>
      <c r="T31" s="9"/>
      <c r="U31" s="9"/>
      <c r="V31" s="9"/>
    </row>
    <row r="32" spans="1:34" x14ac:dyDescent="0.3">
      <c r="A32" s="9"/>
      <c r="B32" s="9"/>
      <c r="C32" s="9"/>
      <c r="D32" s="9"/>
      <c r="E32" s="9"/>
      <c r="F32" s="9"/>
      <c r="G32" s="9"/>
      <c r="H32" s="4"/>
      <c r="I32" s="4"/>
      <c r="J32" s="9"/>
      <c r="K32" s="9"/>
      <c r="L32" s="9"/>
      <c r="M32" s="4"/>
      <c r="S32" s="9"/>
      <c r="T32" s="9"/>
      <c r="U32" s="9"/>
      <c r="V32" s="9"/>
    </row>
    <row r="33" spans="1:22" x14ac:dyDescent="0.3">
      <c r="A33" s="9"/>
      <c r="B33" s="9"/>
      <c r="C33" s="9"/>
      <c r="D33" s="9"/>
      <c r="E33" s="9"/>
      <c r="F33" s="9"/>
      <c r="G33" s="9"/>
      <c r="H33" s="4"/>
      <c r="I33" s="4"/>
      <c r="J33" s="9"/>
      <c r="K33" s="9"/>
      <c r="L33" s="9"/>
      <c r="M33" s="4"/>
      <c r="S33" s="9"/>
      <c r="T33" s="9"/>
      <c r="U33" s="9"/>
      <c r="V33" s="9"/>
    </row>
    <row r="34" spans="1:22" x14ac:dyDescent="0.3">
      <c r="A34" s="9"/>
      <c r="B34" s="9"/>
      <c r="C34" s="9"/>
      <c r="D34" s="9"/>
      <c r="E34" s="9"/>
      <c r="F34" s="9"/>
      <c r="G34" s="9"/>
      <c r="H34" s="4"/>
      <c r="I34" s="4"/>
      <c r="J34" s="9"/>
      <c r="K34" s="9"/>
      <c r="L34" s="9"/>
      <c r="M34" s="4"/>
      <c r="S34" s="9"/>
      <c r="T34" s="9"/>
      <c r="U34" s="9"/>
      <c r="V34" s="9"/>
    </row>
    <row r="35" spans="1:22" x14ac:dyDescent="0.3">
      <c r="A35" s="9"/>
      <c r="B35" s="9"/>
      <c r="C35" s="9"/>
      <c r="D35" s="9"/>
      <c r="E35" s="9"/>
      <c r="F35" s="9"/>
      <c r="G35" s="9"/>
      <c r="H35" s="4"/>
      <c r="I35" s="4"/>
      <c r="J35" s="9"/>
      <c r="K35" s="9"/>
      <c r="L35" s="9"/>
      <c r="M35" s="4"/>
      <c r="S35" s="9"/>
      <c r="T35" s="9"/>
      <c r="U35" s="9"/>
      <c r="V35" s="9"/>
    </row>
    <row r="36" spans="1:22" x14ac:dyDescent="0.3">
      <c r="A36" s="9"/>
      <c r="B36" s="9"/>
      <c r="C36" s="9"/>
      <c r="D36" s="9"/>
      <c r="E36" s="9"/>
      <c r="F36" s="9"/>
      <c r="G36" s="9"/>
      <c r="H36" s="4"/>
      <c r="I36" s="4"/>
      <c r="J36" s="9"/>
      <c r="K36" s="9"/>
      <c r="L36" s="9"/>
      <c r="M36" s="4"/>
      <c r="S36" s="9"/>
      <c r="T36" s="9"/>
      <c r="U36" s="9"/>
      <c r="V36" s="9"/>
    </row>
    <row r="37" spans="1:22" x14ac:dyDescent="0.3">
      <c r="A37" s="9"/>
      <c r="B37" s="9"/>
      <c r="C37" s="9"/>
      <c r="D37" s="9"/>
      <c r="E37" s="9"/>
      <c r="F37" s="9"/>
      <c r="G37" s="9"/>
      <c r="H37" s="4"/>
      <c r="I37" s="4"/>
      <c r="J37" s="9"/>
      <c r="K37" s="9"/>
      <c r="L37" s="9"/>
      <c r="M37" s="4"/>
      <c r="S37" s="9"/>
      <c r="T37" s="9"/>
      <c r="U37" s="9"/>
      <c r="V37" s="9"/>
    </row>
    <row r="38" spans="1:22" x14ac:dyDescent="0.3">
      <c r="A38" s="9"/>
      <c r="B38" s="9"/>
      <c r="C38" s="9"/>
      <c r="D38" s="9"/>
      <c r="E38" s="9"/>
      <c r="F38" s="9"/>
      <c r="G38" s="9"/>
      <c r="H38" s="4"/>
      <c r="I38" s="4"/>
      <c r="J38" s="9"/>
      <c r="K38" s="9"/>
      <c r="L38" s="9"/>
      <c r="M38" s="4"/>
      <c r="S38" s="9"/>
      <c r="T38" s="9"/>
      <c r="U38" s="9"/>
      <c r="V38" s="9"/>
    </row>
    <row r="39" spans="1:22" x14ac:dyDescent="0.3">
      <c r="A39" s="9"/>
      <c r="B39" s="9"/>
      <c r="C39" s="9"/>
      <c r="D39" s="9"/>
      <c r="E39" s="9"/>
      <c r="F39" s="9"/>
      <c r="G39" s="9"/>
      <c r="H39" s="4"/>
      <c r="I39" s="4"/>
      <c r="J39" s="9"/>
      <c r="K39" s="9"/>
      <c r="L39" s="9"/>
      <c r="M39" s="4"/>
      <c r="S39" s="9"/>
      <c r="T39" s="9"/>
      <c r="U39" s="9"/>
      <c r="V39" s="9"/>
    </row>
    <row r="40" spans="1:22" x14ac:dyDescent="0.3">
      <c r="A40" s="9"/>
      <c r="B40" s="9"/>
      <c r="C40" s="9"/>
      <c r="D40" s="9"/>
      <c r="E40" s="9"/>
      <c r="F40" s="9"/>
      <c r="G40" s="9"/>
      <c r="H40" s="4"/>
      <c r="I40" s="4"/>
      <c r="J40" s="9"/>
      <c r="K40" s="9"/>
      <c r="L40" s="9"/>
      <c r="M40" s="4"/>
      <c r="S40" s="9"/>
      <c r="T40" s="9"/>
      <c r="U40" s="9"/>
      <c r="V40" s="9"/>
    </row>
    <row r="41" spans="1:22" x14ac:dyDescent="0.3">
      <c r="A41" s="9"/>
      <c r="B41" s="9"/>
      <c r="C41" s="9"/>
      <c r="D41" s="9"/>
      <c r="E41" s="9"/>
      <c r="F41" s="9"/>
      <c r="G41" s="9"/>
      <c r="H41" s="4"/>
      <c r="I41" s="4"/>
      <c r="J41" s="9"/>
      <c r="K41" s="9"/>
      <c r="L41" s="9"/>
      <c r="M41" s="4"/>
      <c r="S41" s="9"/>
      <c r="T41" s="9"/>
      <c r="U41" s="9"/>
      <c r="V41" s="9"/>
    </row>
    <row r="42" spans="1:22" x14ac:dyDescent="0.3">
      <c r="A42" s="9"/>
      <c r="B42" s="9"/>
      <c r="C42" s="9"/>
      <c r="D42" s="9"/>
      <c r="E42" s="9"/>
      <c r="F42" s="9"/>
      <c r="G42" s="9"/>
      <c r="H42" s="4"/>
      <c r="I42" s="4"/>
      <c r="J42" s="9"/>
      <c r="K42" s="9"/>
      <c r="L42" s="9"/>
      <c r="M42" s="4"/>
      <c r="S42" s="9"/>
      <c r="T42" s="9"/>
      <c r="U42" s="9"/>
      <c r="V42" s="9"/>
    </row>
    <row r="43" spans="1:22" x14ac:dyDescent="0.3">
      <c r="A43" s="9"/>
      <c r="B43" s="9"/>
      <c r="C43" s="9"/>
      <c r="D43" s="9"/>
      <c r="E43" s="9"/>
      <c r="F43" s="9"/>
      <c r="G43" s="9"/>
      <c r="H43" s="4"/>
      <c r="I43" s="4"/>
      <c r="J43" s="9"/>
      <c r="K43" s="9"/>
      <c r="L43" s="9"/>
      <c r="M43" s="4"/>
      <c r="S43" s="9"/>
      <c r="T43" s="9"/>
      <c r="U43" s="9"/>
      <c r="V43" s="9"/>
    </row>
    <row r="44" spans="1:22" x14ac:dyDescent="0.3">
      <c r="A44" s="9"/>
      <c r="B44" s="9"/>
      <c r="C44" s="9"/>
      <c r="D44" s="9"/>
      <c r="E44" s="9"/>
      <c r="F44" s="9"/>
      <c r="G44" s="9"/>
      <c r="H44" s="4"/>
      <c r="I44" s="4"/>
      <c r="J44" s="9"/>
      <c r="K44" s="9"/>
      <c r="L44" s="9"/>
      <c r="M44" s="4"/>
      <c r="S44" s="9"/>
      <c r="T44" s="9"/>
      <c r="U44" s="9"/>
      <c r="V44" s="9"/>
    </row>
    <row r="45" spans="1:22" x14ac:dyDescent="0.3">
      <c r="A45" s="9"/>
      <c r="B45" s="9"/>
      <c r="C45" s="9"/>
      <c r="D45" s="9"/>
      <c r="E45" s="9"/>
      <c r="F45" s="9"/>
      <c r="G45" s="9"/>
      <c r="H45" s="4"/>
      <c r="I45" s="4"/>
      <c r="J45" s="9"/>
      <c r="K45" s="9"/>
      <c r="L45" s="9"/>
      <c r="M45" s="4"/>
      <c r="S45" s="9"/>
      <c r="T45" s="9"/>
      <c r="U45" s="9"/>
      <c r="V45" s="9"/>
    </row>
    <row r="46" spans="1:22" x14ac:dyDescent="0.3">
      <c r="A46" s="9"/>
      <c r="B46" s="9"/>
      <c r="C46" s="9"/>
      <c r="D46" s="9"/>
      <c r="E46" s="9"/>
      <c r="F46" s="9"/>
      <c r="G46" s="9"/>
      <c r="H46" s="4"/>
      <c r="I46" s="4"/>
      <c r="J46" s="9"/>
      <c r="K46" s="9"/>
      <c r="L46" s="9"/>
      <c r="M46" s="4"/>
      <c r="S46" s="9"/>
      <c r="T46" s="9"/>
      <c r="U46" s="9"/>
      <c r="V46" s="9"/>
    </row>
    <row r="47" spans="1:22" x14ac:dyDescent="0.3">
      <c r="A47" s="9"/>
      <c r="B47" s="9"/>
      <c r="C47" s="9"/>
      <c r="D47" s="9"/>
      <c r="E47" s="9"/>
      <c r="F47" s="9"/>
      <c r="G47" s="9"/>
      <c r="H47" s="4"/>
      <c r="I47" s="4"/>
      <c r="J47" s="9"/>
      <c r="K47" s="9"/>
      <c r="L47" s="9"/>
      <c r="M47" s="4"/>
      <c r="S47" s="9"/>
      <c r="T47" s="9"/>
      <c r="U47" s="9"/>
      <c r="V47" s="9"/>
    </row>
    <row r="48" spans="1:22" x14ac:dyDescent="0.3">
      <c r="A48" s="9"/>
      <c r="B48" s="9"/>
      <c r="C48" s="9"/>
      <c r="D48" s="9"/>
      <c r="E48" s="9"/>
      <c r="F48" s="9"/>
      <c r="G48" s="9"/>
      <c r="H48" s="4"/>
      <c r="I48" s="4"/>
      <c r="J48" s="9"/>
      <c r="K48" s="9"/>
      <c r="L48" s="9"/>
      <c r="M48" s="4"/>
      <c r="S48" s="9"/>
      <c r="T48" s="9"/>
      <c r="U48" s="9"/>
      <c r="V48" s="9"/>
    </row>
    <row r="49" spans="1:22" x14ac:dyDescent="0.3">
      <c r="A49" s="9"/>
      <c r="B49" s="9"/>
      <c r="C49" s="9"/>
      <c r="D49" s="9"/>
      <c r="E49" s="9"/>
      <c r="F49" s="9"/>
      <c r="G49" s="9"/>
      <c r="H49" s="4"/>
      <c r="I49" s="4"/>
      <c r="J49" s="9"/>
      <c r="K49" s="9"/>
      <c r="L49" s="9"/>
      <c r="M49" s="4"/>
      <c r="S49" s="9"/>
      <c r="T49" s="9"/>
      <c r="U49" s="9"/>
      <c r="V49" s="9"/>
    </row>
    <row r="50" spans="1:22" x14ac:dyDescent="0.3">
      <c r="A50" s="9"/>
      <c r="B50" s="9"/>
      <c r="C50" s="9"/>
      <c r="D50" s="9"/>
      <c r="E50" s="9"/>
      <c r="F50" s="9"/>
      <c r="G50" s="9"/>
      <c r="H50" s="4"/>
      <c r="I50" s="4"/>
      <c r="J50" s="9"/>
      <c r="K50" s="9"/>
      <c r="L50" s="9"/>
      <c r="M50" s="4"/>
      <c r="S50" s="9"/>
      <c r="T50" s="9"/>
      <c r="U50" s="9"/>
      <c r="V50" s="9"/>
    </row>
    <row r="51" spans="1:22" x14ac:dyDescent="0.3">
      <c r="A51" s="9"/>
      <c r="B51" s="9"/>
      <c r="C51" s="9"/>
      <c r="D51" s="9"/>
      <c r="E51" s="9"/>
      <c r="F51" s="9"/>
      <c r="G51" s="9"/>
      <c r="H51" s="4"/>
      <c r="I51" s="4"/>
      <c r="J51" s="9"/>
      <c r="K51" s="9"/>
      <c r="L51" s="9"/>
      <c r="M51" s="4"/>
      <c r="S51" s="9"/>
      <c r="T51" s="9"/>
      <c r="U51" s="9"/>
      <c r="V51" s="9"/>
    </row>
    <row r="52" spans="1:22" x14ac:dyDescent="0.3">
      <c r="A52" s="9"/>
      <c r="B52" s="9"/>
      <c r="C52" s="9"/>
      <c r="D52" s="9"/>
      <c r="E52" s="9"/>
      <c r="F52" s="9"/>
      <c r="G52" s="9"/>
      <c r="H52" s="4"/>
      <c r="I52" s="4"/>
      <c r="J52" s="9"/>
      <c r="K52" s="9"/>
      <c r="L52" s="9"/>
      <c r="M52" s="4"/>
      <c r="S52" s="9"/>
      <c r="T52" s="9"/>
      <c r="U52" s="9"/>
      <c r="V52" s="9"/>
    </row>
    <row r="53" spans="1:22" x14ac:dyDescent="0.3">
      <c r="A53" s="9"/>
      <c r="B53" s="9"/>
      <c r="C53" s="9"/>
      <c r="D53" s="9"/>
      <c r="E53" s="9"/>
      <c r="F53" s="9"/>
      <c r="G53" s="9"/>
      <c r="H53" s="4"/>
      <c r="I53" s="4"/>
      <c r="J53" s="9"/>
      <c r="K53" s="9"/>
      <c r="L53" s="9"/>
      <c r="M53" s="4"/>
      <c r="S53" s="9"/>
      <c r="T53" s="9"/>
      <c r="U53" s="9"/>
      <c r="V53" s="9"/>
    </row>
    <row r="54" spans="1:22" x14ac:dyDescent="0.3">
      <c r="A54" s="9"/>
      <c r="B54" s="9"/>
      <c r="C54" s="9"/>
      <c r="D54" s="9"/>
      <c r="E54" s="9"/>
      <c r="F54" s="9"/>
      <c r="G54" s="9"/>
      <c r="H54" s="4"/>
      <c r="I54" s="4"/>
      <c r="J54" s="9"/>
      <c r="K54" s="9"/>
      <c r="L54" s="9"/>
      <c r="M54" s="4"/>
      <c r="S54" s="9"/>
      <c r="T54" s="9"/>
      <c r="U54" s="9"/>
      <c r="V54" s="9"/>
    </row>
    <row r="55" spans="1:22" x14ac:dyDescent="0.3">
      <c r="A55" s="9"/>
      <c r="B55" s="9"/>
      <c r="C55" s="9"/>
      <c r="D55" s="9"/>
      <c r="E55" s="9"/>
      <c r="F55" s="9"/>
      <c r="G55" s="9"/>
      <c r="H55" s="4"/>
      <c r="I55" s="4"/>
      <c r="J55" s="9"/>
      <c r="K55" s="9"/>
      <c r="L55" s="9"/>
      <c r="M55" s="4"/>
      <c r="S55" s="9"/>
      <c r="T55" s="9"/>
      <c r="U55" s="9"/>
      <c r="V55" s="9"/>
    </row>
    <row r="56" spans="1:22" x14ac:dyDescent="0.3">
      <c r="A56" s="9"/>
      <c r="B56" s="9"/>
      <c r="C56" s="9"/>
      <c r="D56" s="9"/>
      <c r="E56" s="9"/>
      <c r="F56" s="9"/>
      <c r="G56" s="9"/>
      <c r="H56" s="4"/>
      <c r="I56" s="4"/>
      <c r="J56" s="9"/>
      <c r="K56" s="9"/>
      <c r="L56" s="9"/>
      <c r="M56" s="4"/>
      <c r="S56" s="9"/>
      <c r="T56" s="9"/>
      <c r="U56" s="9"/>
      <c r="V56" s="9"/>
    </row>
    <row r="57" spans="1:22" x14ac:dyDescent="0.3">
      <c r="A57" s="9"/>
      <c r="B57" s="9"/>
      <c r="C57" s="9"/>
      <c r="D57" s="9"/>
      <c r="E57" s="9"/>
      <c r="F57" s="9"/>
      <c r="G57" s="9"/>
      <c r="H57" s="4"/>
      <c r="I57" s="4"/>
      <c r="J57" s="9"/>
      <c r="K57" s="9"/>
      <c r="L57" s="9"/>
      <c r="M57" s="4"/>
      <c r="S57" s="9"/>
      <c r="T57" s="9"/>
      <c r="U57" s="9"/>
      <c r="V57" s="9"/>
    </row>
    <row r="58" spans="1:22" x14ac:dyDescent="0.3">
      <c r="A58" s="9"/>
      <c r="B58" s="9"/>
      <c r="C58" s="9"/>
      <c r="D58" s="9"/>
      <c r="E58" s="9"/>
      <c r="F58" s="9"/>
      <c r="G58" s="9"/>
      <c r="H58" s="4"/>
      <c r="I58" s="4"/>
      <c r="J58" s="9"/>
      <c r="K58" s="9"/>
      <c r="L58" s="9"/>
      <c r="M58" s="4"/>
      <c r="S58" s="9"/>
      <c r="T58" s="9"/>
      <c r="U58" s="9"/>
      <c r="V58" s="9"/>
    </row>
    <row r="59" spans="1:22" x14ac:dyDescent="0.3">
      <c r="A59" s="9"/>
      <c r="B59" s="9"/>
      <c r="C59" s="9"/>
      <c r="D59" s="9"/>
      <c r="E59" s="9"/>
      <c r="F59" s="9"/>
      <c r="G59" s="9"/>
      <c r="H59" s="4"/>
      <c r="I59" s="4"/>
      <c r="J59" s="9"/>
      <c r="K59" s="9"/>
      <c r="L59" s="9"/>
      <c r="M59" s="4"/>
      <c r="S59" s="9"/>
      <c r="T59" s="9"/>
      <c r="U59" s="9"/>
      <c r="V59" s="9"/>
    </row>
    <row r="60" spans="1:22" x14ac:dyDescent="0.3">
      <c r="A60" s="9"/>
      <c r="B60" s="9"/>
      <c r="C60" s="9"/>
      <c r="D60" s="9"/>
      <c r="E60" s="9"/>
      <c r="F60" s="9"/>
      <c r="G60" s="9"/>
      <c r="H60" s="4"/>
      <c r="I60" s="4"/>
      <c r="J60" s="9"/>
      <c r="K60" s="9"/>
      <c r="L60" s="9"/>
      <c r="M60" s="4"/>
      <c r="S60" s="9"/>
      <c r="T60" s="9"/>
      <c r="U60" s="9"/>
      <c r="V60" s="9"/>
    </row>
    <row r="61" spans="1:22" x14ac:dyDescent="0.3">
      <c r="A61" s="9"/>
      <c r="B61" s="9"/>
      <c r="C61" s="9"/>
      <c r="D61" s="9"/>
      <c r="E61" s="9"/>
      <c r="F61" s="9"/>
      <c r="G61" s="9"/>
      <c r="H61" s="4"/>
      <c r="I61" s="4"/>
      <c r="J61" s="9"/>
      <c r="K61" s="9"/>
      <c r="L61" s="9"/>
      <c r="M61" s="4"/>
      <c r="S61" s="9"/>
      <c r="T61" s="9"/>
      <c r="U61" s="9"/>
      <c r="V61" s="9"/>
    </row>
    <row r="62" spans="1:22" x14ac:dyDescent="0.3">
      <c r="A62" s="9"/>
      <c r="B62" s="9"/>
      <c r="C62" s="9"/>
      <c r="D62" s="9"/>
      <c r="E62" s="9"/>
      <c r="F62" s="9"/>
      <c r="G62" s="9"/>
      <c r="H62" s="4"/>
      <c r="I62" s="4"/>
      <c r="J62" s="9"/>
      <c r="K62" s="9"/>
      <c r="L62" s="9"/>
      <c r="M62" s="4"/>
      <c r="S62" s="9"/>
      <c r="T62" s="9"/>
      <c r="U62" s="9"/>
      <c r="V62" s="9"/>
    </row>
    <row r="63" spans="1:22" x14ac:dyDescent="0.3">
      <c r="A63" s="9"/>
      <c r="B63" s="9"/>
      <c r="C63" s="9"/>
      <c r="D63" s="9"/>
      <c r="E63" s="9"/>
      <c r="F63" s="9"/>
      <c r="G63" s="9"/>
      <c r="H63" s="4"/>
      <c r="I63" s="4"/>
      <c r="J63" s="9"/>
      <c r="K63" s="9"/>
      <c r="L63" s="9"/>
      <c r="M63" s="4"/>
      <c r="S63" s="9"/>
      <c r="T63" s="9"/>
      <c r="U63" s="9"/>
      <c r="V63" s="9"/>
    </row>
    <row r="64" spans="1:22" x14ac:dyDescent="0.3">
      <c r="A64" s="9"/>
      <c r="B64" s="9"/>
      <c r="C64" s="9"/>
      <c r="D64" s="9"/>
      <c r="E64" s="9"/>
      <c r="F64" s="9"/>
      <c r="G64" s="9"/>
      <c r="H64" s="4"/>
      <c r="I64" s="4"/>
      <c r="J64" s="9"/>
      <c r="K64" s="9"/>
      <c r="L64" s="9"/>
      <c r="M64" s="4"/>
      <c r="S64" s="9"/>
      <c r="T64" s="9"/>
      <c r="U64" s="9"/>
      <c r="V64" s="9"/>
    </row>
    <row r="65" spans="1:22" x14ac:dyDescent="0.3">
      <c r="A65" s="9"/>
      <c r="B65" s="9"/>
      <c r="C65" s="9"/>
      <c r="D65" s="9"/>
      <c r="E65" s="9"/>
      <c r="F65" s="9"/>
      <c r="G65" s="9"/>
      <c r="H65" s="4"/>
      <c r="I65" s="4"/>
      <c r="J65" s="9"/>
      <c r="K65" s="9"/>
      <c r="L65" s="9"/>
      <c r="M65" s="4"/>
      <c r="S65" s="9"/>
      <c r="T65" s="9"/>
      <c r="U65" s="9"/>
      <c r="V65" s="9"/>
    </row>
    <row r="66" spans="1:22" x14ac:dyDescent="0.3">
      <c r="A66" s="9"/>
      <c r="B66" s="9"/>
      <c r="C66" s="9"/>
      <c r="D66" s="9"/>
      <c r="E66" s="9"/>
      <c r="F66" s="9"/>
      <c r="G66" s="9"/>
      <c r="H66" s="4"/>
      <c r="I66" s="4"/>
      <c r="J66" s="9"/>
      <c r="K66" s="9"/>
      <c r="L66" s="9"/>
      <c r="M66" s="4"/>
      <c r="S66" s="9"/>
      <c r="T66" s="9"/>
      <c r="U66" s="9"/>
      <c r="V66" s="9"/>
    </row>
    <row r="67" spans="1:22" x14ac:dyDescent="0.3">
      <c r="A67" s="9"/>
      <c r="B67" s="9"/>
      <c r="C67" s="9"/>
      <c r="D67" s="9"/>
      <c r="E67" s="9"/>
      <c r="F67" s="9"/>
      <c r="G67" s="9"/>
      <c r="H67" s="4"/>
      <c r="I67" s="4"/>
      <c r="J67" s="9"/>
      <c r="K67" s="9"/>
      <c r="L67" s="9"/>
      <c r="M67" s="4"/>
      <c r="S67" s="9"/>
      <c r="T67" s="9"/>
      <c r="U67" s="9"/>
      <c r="V67" s="9"/>
    </row>
    <row r="68" spans="1:22" x14ac:dyDescent="0.3">
      <c r="A68" s="9"/>
      <c r="B68" s="9"/>
      <c r="C68" s="9"/>
      <c r="D68" s="9"/>
      <c r="E68" s="9"/>
      <c r="F68" s="9"/>
      <c r="G68" s="9"/>
      <c r="H68" s="4"/>
      <c r="I68" s="4"/>
      <c r="J68" s="9"/>
      <c r="K68" s="9"/>
      <c r="L68" s="9"/>
      <c r="M68" s="4"/>
      <c r="S68" s="9"/>
      <c r="T68" s="9"/>
      <c r="U68" s="9"/>
      <c r="V68" s="9"/>
    </row>
    <row r="69" spans="1:22" x14ac:dyDescent="0.3">
      <c r="A69" s="9"/>
      <c r="B69" s="9"/>
      <c r="C69" s="9"/>
      <c r="D69" s="9"/>
      <c r="E69" s="9"/>
      <c r="F69" s="9"/>
      <c r="G69" s="9"/>
      <c r="H69" s="4"/>
      <c r="I69" s="4"/>
      <c r="J69" s="9"/>
      <c r="K69" s="9"/>
      <c r="L69" s="9"/>
      <c r="M69" s="4"/>
      <c r="S69" s="9"/>
      <c r="T69" s="9"/>
      <c r="U69" s="9"/>
      <c r="V69" s="9"/>
    </row>
    <row r="70" spans="1:22" x14ac:dyDescent="0.3">
      <c r="A70" s="9"/>
      <c r="B70" s="9"/>
      <c r="C70" s="9"/>
      <c r="D70" s="9"/>
      <c r="E70" s="9"/>
      <c r="F70" s="9"/>
      <c r="G70" s="9"/>
      <c r="H70" s="4"/>
      <c r="I70" s="4"/>
      <c r="J70" s="9"/>
      <c r="K70" s="9"/>
      <c r="L70" s="9"/>
      <c r="M70" s="4"/>
      <c r="S70" s="9"/>
      <c r="T70" s="9"/>
      <c r="U70" s="9"/>
      <c r="V70" s="9"/>
    </row>
    <row r="71" spans="1:22" x14ac:dyDescent="0.3">
      <c r="A71" s="9"/>
      <c r="B71" s="9"/>
      <c r="C71" s="9"/>
      <c r="D71" s="9"/>
      <c r="E71" s="9"/>
      <c r="F71" s="9"/>
      <c r="G71" s="9"/>
      <c r="H71" s="4"/>
      <c r="I71" s="4"/>
      <c r="J71" s="9"/>
      <c r="K71" s="9"/>
      <c r="L71" s="9"/>
      <c r="M71" s="4"/>
      <c r="S71" s="9"/>
      <c r="T71" s="9"/>
      <c r="U71" s="9"/>
      <c r="V71" s="9"/>
    </row>
    <row r="72" spans="1:22" x14ac:dyDescent="0.3">
      <c r="A72" s="9"/>
      <c r="B72" s="9"/>
      <c r="C72" s="9"/>
      <c r="D72" s="9"/>
      <c r="E72" s="9"/>
      <c r="F72" s="9"/>
      <c r="G72" s="9"/>
      <c r="H72" s="4"/>
      <c r="I72" s="4"/>
      <c r="J72" s="9"/>
      <c r="K72" s="9"/>
      <c r="L72" s="9"/>
      <c r="M72" s="4"/>
      <c r="S72" s="9"/>
      <c r="T72" s="9"/>
      <c r="U72" s="9"/>
      <c r="V72" s="9"/>
    </row>
    <row r="73" spans="1:22" x14ac:dyDescent="0.3">
      <c r="A73" s="9"/>
      <c r="B73" s="9"/>
      <c r="C73" s="9"/>
      <c r="D73" s="9"/>
      <c r="E73" s="9"/>
      <c r="F73" s="9"/>
      <c r="G73" s="9"/>
      <c r="H73" s="4"/>
      <c r="I73" s="4"/>
      <c r="J73" s="9"/>
      <c r="K73" s="9"/>
      <c r="L73" s="9"/>
      <c r="M73" s="4"/>
      <c r="S73" s="9"/>
      <c r="T73" s="9"/>
      <c r="U73" s="9"/>
      <c r="V73" s="9"/>
    </row>
    <row r="74" spans="1:22" x14ac:dyDescent="0.3">
      <c r="A74" s="9"/>
      <c r="B74" s="9"/>
      <c r="C74" s="9"/>
      <c r="D74" s="9"/>
      <c r="E74" s="9"/>
      <c r="F74" s="9"/>
      <c r="G74" s="9"/>
      <c r="H74" s="4"/>
      <c r="I74" s="4"/>
      <c r="J74" s="9"/>
      <c r="K74" s="9"/>
      <c r="L74" s="9"/>
      <c r="M74" s="4"/>
      <c r="S74" s="9"/>
      <c r="T74" s="9"/>
      <c r="U74" s="9"/>
      <c r="V74" s="9"/>
    </row>
    <row r="75" spans="1:22" x14ac:dyDescent="0.3">
      <c r="A75" s="9"/>
      <c r="B75" s="9"/>
      <c r="C75" s="9"/>
      <c r="D75" s="9"/>
      <c r="E75" s="9"/>
      <c r="F75" s="9"/>
      <c r="G75" s="9"/>
      <c r="H75" s="4"/>
      <c r="I75" s="4"/>
      <c r="J75" s="9"/>
      <c r="K75" s="9"/>
      <c r="L75" s="9"/>
      <c r="M75" s="4"/>
      <c r="S75" s="9"/>
      <c r="T75" s="9"/>
      <c r="U75" s="9"/>
      <c r="V75" s="9"/>
    </row>
    <row r="76" spans="1:22" x14ac:dyDescent="0.3">
      <c r="A76" s="9"/>
      <c r="B76" s="9"/>
      <c r="C76" s="9"/>
      <c r="D76" s="9"/>
      <c r="E76" s="9"/>
      <c r="F76" s="9"/>
      <c r="G76" s="9"/>
      <c r="H76" s="4"/>
      <c r="I76" s="4"/>
      <c r="J76" s="9"/>
      <c r="K76" s="9"/>
      <c r="L76" s="9"/>
      <c r="M76" s="4"/>
      <c r="S76" s="9"/>
      <c r="T76" s="9"/>
      <c r="U76" s="9"/>
      <c r="V76" s="9"/>
    </row>
    <row r="77" spans="1:22" x14ac:dyDescent="0.3">
      <c r="A77" s="9"/>
      <c r="B77" s="9"/>
      <c r="C77" s="9"/>
      <c r="D77" s="9"/>
      <c r="E77" s="9"/>
      <c r="F77" s="9"/>
      <c r="G77" s="9"/>
      <c r="H77" s="4"/>
      <c r="I77" s="4"/>
      <c r="J77" s="9"/>
      <c r="K77" s="9"/>
      <c r="L77" s="9"/>
      <c r="M77" s="4"/>
      <c r="S77" s="9"/>
      <c r="T77" s="9"/>
      <c r="U77" s="9"/>
      <c r="V77" s="9"/>
    </row>
    <row r="78" spans="1:22" x14ac:dyDescent="0.3">
      <c r="A78" s="9"/>
      <c r="B78" s="9"/>
      <c r="C78" s="9"/>
      <c r="D78" s="9"/>
      <c r="E78" s="9"/>
      <c r="F78" s="9"/>
      <c r="G78" s="9"/>
      <c r="H78" s="4"/>
      <c r="I78" s="4"/>
      <c r="J78" s="9"/>
      <c r="K78" s="9"/>
      <c r="L78" s="9"/>
      <c r="M78" s="4"/>
      <c r="S78" s="9"/>
      <c r="T78" s="9"/>
      <c r="U78" s="9"/>
      <c r="V78" s="9"/>
    </row>
    <row r="79" spans="1:22" x14ac:dyDescent="0.3">
      <c r="A79" s="9"/>
      <c r="B79" s="9"/>
      <c r="C79" s="9"/>
      <c r="D79" s="9"/>
      <c r="E79" s="9"/>
      <c r="F79" s="9"/>
      <c r="G79" s="9"/>
      <c r="H79" s="4"/>
      <c r="I79" s="4"/>
      <c r="J79" s="9"/>
      <c r="K79" s="9"/>
      <c r="L79" s="9"/>
      <c r="M79" s="4"/>
      <c r="S79" s="9"/>
      <c r="T79" s="9"/>
      <c r="U79" s="9"/>
      <c r="V79" s="9"/>
    </row>
    <row r="80" spans="1:22" x14ac:dyDescent="0.3">
      <c r="A80" s="9"/>
      <c r="B80" s="9"/>
      <c r="C80" s="9"/>
      <c r="D80" s="9"/>
      <c r="E80" s="9"/>
      <c r="F80" s="9"/>
      <c r="G80" s="9"/>
      <c r="H80" s="4"/>
      <c r="I80" s="4"/>
      <c r="J80" s="9"/>
      <c r="K80" s="9"/>
      <c r="L80" s="9"/>
      <c r="M80" s="4"/>
      <c r="S80" s="9"/>
      <c r="T80" s="9"/>
      <c r="U80" s="9"/>
      <c r="V80" s="9"/>
    </row>
    <row r="81" spans="1:22" x14ac:dyDescent="0.3">
      <c r="A81" s="9"/>
      <c r="B81" s="9"/>
      <c r="C81" s="9"/>
      <c r="D81" s="9"/>
      <c r="E81" s="9"/>
      <c r="F81" s="9"/>
      <c r="G81" s="9"/>
      <c r="H81" s="4"/>
      <c r="I81" s="4"/>
      <c r="J81" s="9"/>
      <c r="K81" s="9"/>
      <c r="L81" s="9"/>
      <c r="M81" s="4"/>
      <c r="S81" s="9"/>
      <c r="T81" s="9"/>
      <c r="U81" s="9"/>
      <c r="V81" s="9"/>
    </row>
    <row r="82" spans="1:22" x14ac:dyDescent="0.3">
      <c r="A82" s="9"/>
      <c r="B82" s="9"/>
      <c r="C82" s="9"/>
      <c r="D82" s="9"/>
      <c r="E82" s="9"/>
      <c r="F82" s="9"/>
      <c r="G82" s="9"/>
      <c r="H82" s="4"/>
      <c r="I82" s="4"/>
      <c r="J82" s="9"/>
      <c r="K82" s="9"/>
      <c r="L82" s="9"/>
      <c r="M82" s="4"/>
      <c r="S82" s="9"/>
      <c r="T82" s="9"/>
      <c r="U82" s="9"/>
      <c r="V82" s="9"/>
    </row>
    <row r="83" spans="1:22" x14ac:dyDescent="0.3">
      <c r="A83" s="9"/>
      <c r="B83" s="9"/>
      <c r="C83" s="9"/>
      <c r="D83" s="9"/>
      <c r="E83" s="9"/>
      <c r="F83" s="9"/>
      <c r="G83" s="9"/>
      <c r="H83" s="4"/>
      <c r="I83" s="4"/>
      <c r="J83" s="9"/>
      <c r="K83" s="9"/>
      <c r="L83" s="9"/>
      <c r="M83" s="4"/>
      <c r="S83" s="9"/>
      <c r="T83" s="9"/>
      <c r="U83" s="9"/>
      <c r="V83" s="9"/>
    </row>
    <row r="84" spans="1:22" x14ac:dyDescent="0.3">
      <c r="A84" s="9"/>
      <c r="B84" s="9"/>
      <c r="C84" s="9"/>
      <c r="D84" s="9"/>
      <c r="E84" s="9"/>
      <c r="F84" s="9"/>
      <c r="G84" s="9"/>
      <c r="H84" s="4"/>
      <c r="I84" s="4"/>
      <c r="J84" s="9"/>
      <c r="K84" s="9"/>
      <c r="L84" s="9"/>
      <c r="M84" s="4"/>
      <c r="S84" s="9"/>
      <c r="T84" s="9"/>
      <c r="U84" s="9"/>
      <c r="V84" s="9"/>
    </row>
    <row r="85" spans="1:22" x14ac:dyDescent="0.3">
      <c r="A85" s="9"/>
      <c r="B85" s="9"/>
      <c r="C85" s="9"/>
      <c r="D85" s="9"/>
      <c r="E85" s="9"/>
      <c r="F85" s="9"/>
      <c r="G85" s="9"/>
      <c r="H85" s="4"/>
      <c r="I85" s="4"/>
      <c r="J85" s="9"/>
      <c r="K85" s="9"/>
      <c r="L85" s="9"/>
      <c r="M85" s="4"/>
      <c r="S85" s="9"/>
      <c r="T85" s="9"/>
      <c r="U85" s="9"/>
      <c r="V85" s="9"/>
    </row>
    <row r="86" spans="1:22" x14ac:dyDescent="0.3">
      <c r="A86" s="9"/>
      <c r="B86" s="9"/>
      <c r="C86" s="9"/>
      <c r="D86" s="9"/>
      <c r="E86" s="9"/>
      <c r="F86" s="9"/>
      <c r="G86" s="9"/>
      <c r="H86" s="4"/>
      <c r="I86" s="4"/>
      <c r="J86" s="9"/>
      <c r="K86" s="9"/>
      <c r="L86" s="9"/>
      <c r="M86" s="4"/>
      <c r="S86" s="9"/>
      <c r="T86" s="9"/>
      <c r="U86" s="9"/>
      <c r="V86" s="9"/>
    </row>
    <row r="87" spans="1:22" x14ac:dyDescent="0.3">
      <c r="A87" s="9"/>
      <c r="B87" s="9"/>
      <c r="C87" s="9"/>
      <c r="D87" s="9"/>
      <c r="E87" s="9"/>
      <c r="F87" s="9"/>
      <c r="G87" s="9"/>
      <c r="H87" s="4"/>
      <c r="I87" s="4"/>
      <c r="J87" s="9"/>
      <c r="K87" s="9"/>
      <c r="L87" s="9"/>
      <c r="M87" s="4"/>
      <c r="S87" s="9"/>
      <c r="T87" s="9"/>
      <c r="U87" s="9"/>
      <c r="V87" s="9"/>
    </row>
    <row r="88" spans="1:22" x14ac:dyDescent="0.3">
      <c r="A88" s="9"/>
      <c r="B88" s="9"/>
      <c r="C88" s="9"/>
      <c r="D88" s="9"/>
      <c r="E88" s="9"/>
      <c r="F88" s="9"/>
      <c r="G88" s="9"/>
      <c r="H88" s="4"/>
      <c r="I88" s="4"/>
      <c r="J88" s="9"/>
      <c r="K88" s="9"/>
      <c r="L88" s="9"/>
      <c r="M88" s="4"/>
      <c r="S88" s="9"/>
      <c r="T88" s="9"/>
      <c r="U88" s="9"/>
      <c r="V88" s="9"/>
    </row>
    <row r="89" spans="1:22" x14ac:dyDescent="0.3">
      <c r="A89" s="9"/>
      <c r="B89" s="9"/>
      <c r="C89" s="9"/>
      <c r="D89" s="9"/>
      <c r="E89" s="9"/>
      <c r="F89" s="9"/>
      <c r="G89" s="9"/>
      <c r="H89" s="4"/>
      <c r="I89" s="4"/>
      <c r="J89" s="9"/>
      <c r="K89" s="9"/>
      <c r="L89" s="9"/>
      <c r="M89" s="4"/>
      <c r="S89" s="9"/>
      <c r="T89" s="9"/>
      <c r="U89" s="9"/>
      <c r="V89" s="9"/>
    </row>
    <row r="90" spans="1:22" x14ac:dyDescent="0.3">
      <c r="A90" s="9"/>
      <c r="B90" s="9"/>
      <c r="C90" s="9"/>
      <c r="D90" s="9"/>
      <c r="E90" s="9"/>
      <c r="F90" s="9"/>
      <c r="G90" s="9"/>
      <c r="H90" s="4"/>
      <c r="I90" s="4"/>
      <c r="J90" s="9"/>
      <c r="K90" s="9"/>
      <c r="L90" s="9"/>
      <c r="M90" s="4"/>
      <c r="S90" s="9"/>
      <c r="T90" s="9"/>
      <c r="U90" s="9"/>
      <c r="V90" s="9"/>
    </row>
    <row r="91" spans="1:22" x14ac:dyDescent="0.3">
      <c r="A91" s="9"/>
      <c r="B91" s="9"/>
      <c r="C91" s="9"/>
      <c r="D91" s="9"/>
      <c r="E91" s="9"/>
      <c r="F91" s="9"/>
      <c r="G91" s="9"/>
      <c r="H91" s="4"/>
      <c r="I91" s="4"/>
      <c r="J91" s="9"/>
      <c r="K91" s="9"/>
      <c r="L91" s="9"/>
      <c r="M91" s="4"/>
      <c r="S91" s="9"/>
      <c r="T91" s="9"/>
      <c r="U91" s="9"/>
      <c r="V91" s="9"/>
    </row>
    <row r="92" spans="1:22" x14ac:dyDescent="0.3">
      <c r="A92" s="9"/>
      <c r="B92" s="9"/>
      <c r="C92" s="9"/>
      <c r="D92" s="9"/>
      <c r="E92" s="9"/>
      <c r="F92" s="9"/>
      <c r="G92" s="9"/>
      <c r="H92" s="4"/>
      <c r="I92" s="4"/>
      <c r="J92" s="9"/>
      <c r="K92" s="9"/>
      <c r="L92" s="9"/>
      <c r="M92" s="4"/>
      <c r="S92" s="9"/>
      <c r="T92" s="9"/>
      <c r="U92" s="9"/>
      <c r="V92" s="9"/>
    </row>
    <row r="93" spans="1:22" x14ac:dyDescent="0.3">
      <c r="A93" s="9"/>
      <c r="B93" s="9"/>
      <c r="C93" s="9"/>
      <c r="D93" s="9"/>
      <c r="E93" s="9"/>
      <c r="F93" s="9"/>
      <c r="G93" s="9"/>
      <c r="H93" s="4"/>
      <c r="I93" s="4"/>
      <c r="J93" s="9"/>
      <c r="K93" s="9"/>
      <c r="L93" s="9"/>
      <c r="M93" s="4"/>
      <c r="S93" s="9"/>
      <c r="T93" s="9"/>
      <c r="U93" s="9"/>
      <c r="V93" s="9"/>
    </row>
    <row r="94" spans="1:22" x14ac:dyDescent="0.3">
      <c r="A94" s="9"/>
      <c r="B94" s="9"/>
      <c r="C94" s="9"/>
      <c r="D94" s="9"/>
      <c r="E94" s="9"/>
      <c r="F94" s="9"/>
      <c r="G94" s="9"/>
      <c r="H94" s="4"/>
      <c r="I94" s="4"/>
      <c r="J94" s="9"/>
      <c r="K94" s="9"/>
      <c r="L94" s="9"/>
      <c r="M94" s="4"/>
      <c r="S94" s="9"/>
      <c r="T94" s="9"/>
      <c r="U94" s="9"/>
      <c r="V94" s="9"/>
    </row>
    <row r="95" spans="1:22" x14ac:dyDescent="0.3">
      <c r="A95" s="9"/>
      <c r="B95" s="9"/>
      <c r="C95" s="9"/>
      <c r="D95" s="9"/>
      <c r="E95" s="9"/>
      <c r="F95" s="9"/>
      <c r="G95" s="9"/>
      <c r="H95" s="4"/>
      <c r="I95" s="4"/>
      <c r="J95" s="9"/>
      <c r="K95" s="9"/>
      <c r="L95" s="9"/>
      <c r="M95" s="4"/>
      <c r="S95" s="9"/>
      <c r="T95" s="9"/>
      <c r="U95" s="9"/>
      <c r="V95" s="9"/>
    </row>
    <row r="96" spans="1:22" x14ac:dyDescent="0.3">
      <c r="A96" s="9"/>
      <c r="B96" s="9"/>
      <c r="C96" s="9"/>
      <c r="D96" s="9"/>
      <c r="E96" s="9"/>
      <c r="F96" s="9"/>
      <c r="G96" s="9"/>
      <c r="H96" s="4"/>
      <c r="I96" s="4"/>
      <c r="J96" s="9"/>
      <c r="K96" s="9"/>
      <c r="L96" s="9"/>
      <c r="M96" s="4"/>
      <c r="S96" s="9"/>
      <c r="T96" s="9"/>
      <c r="U96" s="9"/>
      <c r="V96" s="9"/>
    </row>
    <row r="97" spans="1:22" x14ac:dyDescent="0.3">
      <c r="A97" s="9"/>
      <c r="B97" s="9"/>
      <c r="C97" s="9"/>
      <c r="D97" s="9"/>
      <c r="E97" s="9"/>
      <c r="F97" s="9"/>
      <c r="G97" s="9"/>
      <c r="H97" s="4"/>
      <c r="I97" s="4"/>
      <c r="J97" s="9"/>
      <c r="K97" s="9"/>
      <c r="L97" s="9"/>
      <c r="M97" s="4"/>
      <c r="S97" s="9"/>
      <c r="T97" s="9"/>
      <c r="U97" s="9"/>
      <c r="V97" s="9"/>
    </row>
    <row r="98" spans="1:22" x14ac:dyDescent="0.3">
      <c r="A98" s="9"/>
      <c r="B98" s="9"/>
      <c r="C98" s="9"/>
      <c r="D98" s="9"/>
      <c r="E98" s="9"/>
      <c r="F98" s="9"/>
      <c r="G98" s="9"/>
      <c r="H98" s="4"/>
      <c r="I98" s="4"/>
      <c r="J98" s="9"/>
      <c r="K98" s="9"/>
      <c r="L98" s="9"/>
      <c r="M98" s="4"/>
      <c r="S98" s="9"/>
      <c r="T98" s="9"/>
      <c r="U98" s="9"/>
      <c r="V98" s="9"/>
    </row>
    <row r="99" spans="1:22" x14ac:dyDescent="0.3">
      <c r="A99" s="9"/>
      <c r="B99" s="9"/>
      <c r="C99" s="9"/>
      <c r="D99" s="9"/>
      <c r="E99" s="9"/>
      <c r="F99" s="9"/>
      <c r="G99" s="9"/>
      <c r="H99" s="4"/>
      <c r="I99" s="4"/>
      <c r="J99" s="9"/>
      <c r="K99" s="9"/>
      <c r="L99" s="9"/>
      <c r="M99" s="4"/>
      <c r="S99" s="9"/>
      <c r="T99" s="9"/>
      <c r="U99" s="9"/>
      <c r="V99" s="9"/>
    </row>
    <row r="100" spans="1:22" x14ac:dyDescent="0.3">
      <c r="A100" s="9"/>
      <c r="B100" s="9"/>
      <c r="C100" s="9"/>
      <c r="D100" s="9"/>
      <c r="E100" s="9"/>
      <c r="F100" s="9"/>
      <c r="G100" s="9"/>
      <c r="H100" s="4"/>
      <c r="I100" s="4"/>
      <c r="J100" s="9"/>
      <c r="K100" s="9"/>
      <c r="L100" s="9"/>
      <c r="M100" s="4"/>
      <c r="S100" s="9"/>
      <c r="T100" s="9"/>
      <c r="U100" s="9"/>
      <c r="V100" s="9"/>
    </row>
    <row r="101" spans="1:22" x14ac:dyDescent="0.3">
      <c r="A101" s="9"/>
      <c r="B101" s="9"/>
      <c r="C101" s="9"/>
      <c r="D101" s="9"/>
      <c r="E101" s="9"/>
      <c r="F101" s="9"/>
      <c r="G101" s="9"/>
      <c r="H101" s="4"/>
      <c r="I101" s="4"/>
      <c r="J101" s="9"/>
      <c r="K101" s="9"/>
      <c r="L101" s="9"/>
      <c r="M101" s="4"/>
      <c r="S101" s="9"/>
      <c r="T101" s="9"/>
      <c r="U101" s="9"/>
      <c r="V101" s="9"/>
    </row>
    <row r="102" spans="1:22" x14ac:dyDescent="0.3">
      <c r="A102" s="9"/>
      <c r="B102" s="9"/>
      <c r="C102" s="9"/>
      <c r="D102" s="9"/>
      <c r="E102" s="9"/>
      <c r="F102" s="9"/>
      <c r="G102" s="9"/>
      <c r="H102" s="4"/>
      <c r="I102" s="4"/>
      <c r="J102" s="9"/>
      <c r="K102" s="9"/>
      <c r="L102" s="9"/>
      <c r="M102" s="4"/>
      <c r="S102" s="9"/>
      <c r="T102" s="9"/>
      <c r="U102" s="9"/>
      <c r="V102" s="9"/>
    </row>
    <row r="103" spans="1:22" x14ac:dyDescent="0.3">
      <c r="A103" s="9"/>
      <c r="B103" s="9"/>
      <c r="C103" s="9"/>
      <c r="D103" s="9"/>
      <c r="E103" s="9"/>
      <c r="F103" s="9"/>
      <c r="G103" s="9"/>
      <c r="H103" s="4"/>
      <c r="I103" s="4"/>
      <c r="J103" s="9"/>
      <c r="K103" s="9"/>
      <c r="L103" s="9"/>
      <c r="M103" s="4"/>
      <c r="S103" s="9"/>
      <c r="T103" s="9"/>
      <c r="U103" s="9"/>
      <c r="V103" s="9"/>
    </row>
    <row r="104" spans="1:22" x14ac:dyDescent="0.3">
      <c r="A104" s="9"/>
      <c r="B104" s="9"/>
      <c r="C104" s="9"/>
      <c r="D104" s="9"/>
      <c r="E104" s="9"/>
      <c r="F104" s="9"/>
      <c r="G104" s="9"/>
      <c r="H104" s="4"/>
      <c r="I104" s="4"/>
      <c r="J104" s="9"/>
      <c r="K104" s="9"/>
      <c r="L104" s="9"/>
      <c r="M104" s="4"/>
      <c r="S104" s="9"/>
      <c r="T104" s="9"/>
      <c r="U104" s="9"/>
      <c r="V104" s="9"/>
    </row>
    <row r="105" spans="1:22" x14ac:dyDescent="0.3">
      <c r="A105" s="9"/>
      <c r="B105" s="9"/>
      <c r="C105" s="9"/>
      <c r="D105" s="9"/>
      <c r="E105" s="9"/>
      <c r="F105" s="9"/>
      <c r="G105" s="9"/>
      <c r="H105" s="4"/>
      <c r="I105" s="4"/>
      <c r="J105" s="9"/>
      <c r="K105" s="9"/>
      <c r="L105" s="9"/>
      <c r="M105" s="4"/>
      <c r="S105" s="9"/>
      <c r="T105" s="9"/>
      <c r="U105" s="9"/>
      <c r="V105" s="9"/>
    </row>
    <row r="106" spans="1:22" x14ac:dyDescent="0.3">
      <c r="A106" s="9"/>
      <c r="B106" s="9"/>
      <c r="C106" s="9"/>
      <c r="D106" s="9"/>
      <c r="E106" s="9"/>
      <c r="F106" s="9"/>
      <c r="G106" s="9"/>
      <c r="H106" s="4"/>
      <c r="I106" s="4"/>
      <c r="J106" s="9"/>
      <c r="K106" s="9"/>
      <c r="L106" s="9"/>
      <c r="M106" s="4"/>
      <c r="S106" s="9"/>
      <c r="T106" s="9"/>
      <c r="U106" s="9"/>
      <c r="V106" s="9"/>
    </row>
    <row r="107" spans="1:22" x14ac:dyDescent="0.3">
      <c r="A107" s="9"/>
      <c r="B107" s="9"/>
      <c r="C107" s="9"/>
      <c r="D107" s="9"/>
      <c r="E107" s="9"/>
      <c r="F107" s="9"/>
      <c r="G107" s="9"/>
      <c r="H107" s="4"/>
      <c r="I107" s="4"/>
      <c r="J107" s="9"/>
      <c r="K107" s="9"/>
      <c r="L107" s="9"/>
      <c r="M107" s="4"/>
      <c r="S107" s="9"/>
      <c r="T107" s="9"/>
      <c r="U107" s="9"/>
      <c r="V107" s="9"/>
    </row>
    <row r="108" spans="1:22" x14ac:dyDescent="0.3">
      <c r="A108" s="9"/>
      <c r="B108" s="9"/>
      <c r="C108" s="9"/>
      <c r="D108" s="9"/>
      <c r="E108" s="9"/>
      <c r="F108" s="9"/>
      <c r="G108" s="9"/>
      <c r="H108" s="4"/>
      <c r="I108" s="4"/>
      <c r="J108" s="9"/>
      <c r="K108" s="9"/>
      <c r="L108" s="9"/>
      <c r="M108" s="4"/>
      <c r="S108" s="9"/>
      <c r="T108" s="9"/>
      <c r="U108" s="9"/>
      <c r="V108" s="9"/>
    </row>
    <row r="109" spans="1:22" x14ac:dyDescent="0.3">
      <c r="A109" s="9"/>
      <c r="B109" s="9"/>
      <c r="C109" s="9"/>
      <c r="D109" s="9"/>
      <c r="E109" s="9"/>
      <c r="F109" s="9"/>
      <c r="G109" s="9"/>
      <c r="H109" s="4"/>
      <c r="I109" s="4"/>
      <c r="J109" s="9"/>
      <c r="K109" s="9"/>
      <c r="L109" s="9"/>
      <c r="M109" s="4"/>
      <c r="S109" s="9"/>
      <c r="T109" s="9"/>
      <c r="U109" s="9"/>
      <c r="V109" s="9"/>
    </row>
    <row r="110" spans="1:22" x14ac:dyDescent="0.3">
      <c r="A110" s="9"/>
      <c r="B110" s="9"/>
      <c r="C110" s="9"/>
      <c r="D110" s="9"/>
      <c r="E110" s="9"/>
      <c r="F110" s="9"/>
      <c r="G110" s="9"/>
      <c r="H110" s="4"/>
      <c r="I110" s="4"/>
      <c r="J110" s="9"/>
      <c r="K110" s="9"/>
      <c r="L110" s="9"/>
      <c r="M110" s="4"/>
      <c r="S110" s="9"/>
      <c r="T110" s="9"/>
      <c r="U110" s="9"/>
      <c r="V110" s="9"/>
    </row>
    <row r="111" spans="1:22" x14ac:dyDescent="0.3">
      <c r="A111" s="9"/>
      <c r="B111" s="9"/>
      <c r="C111" s="9"/>
      <c r="D111" s="9"/>
      <c r="E111" s="9"/>
      <c r="F111" s="9"/>
      <c r="G111" s="9"/>
      <c r="H111" s="4"/>
      <c r="I111" s="4"/>
      <c r="J111" s="9"/>
      <c r="K111" s="9"/>
      <c r="L111" s="9"/>
      <c r="M111" s="4"/>
      <c r="S111" s="9"/>
      <c r="T111" s="9"/>
      <c r="U111" s="9"/>
      <c r="V111" s="9"/>
    </row>
    <row r="112" spans="1:22" x14ac:dyDescent="0.3">
      <c r="A112" s="9"/>
      <c r="B112" s="9"/>
      <c r="C112" s="9"/>
      <c r="D112" s="9"/>
      <c r="E112" s="9"/>
      <c r="F112" s="9"/>
      <c r="G112" s="9"/>
      <c r="H112" s="4"/>
      <c r="I112" s="4"/>
      <c r="J112" s="9"/>
      <c r="K112" s="9"/>
      <c r="L112" s="9"/>
      <c r="M112" s="4"/>
      <c r="S112" s="9"/>
      <c r="T112" s="9"/>
      <c r="U112" s="9"/>
      <c r="V112" s="9"/>
    </row>
    <row r="113" spans="1:22" x14ac:dyDescent="0.3">
      <c r="A113" s="9"/>
      <c r="B113" s="9"/>
      <c r="C113" s="9"/>
      <c r="D113" s="9"/>
      <c r="E113" s="9"/>
      <c r="F113" s="9"/>
      <c r="G113" s="9"/>
      <c r="H113" s="4"/>
      <c r="I113" s="4"/>
      <c r="J113" s="9"/>
      <c r="K113" s="9"/>
      <c r="L113" s="9"/>
      <c r="M113" s="4"/>
      <c r="S113" s="9"/>
      <c r="T113" s="9"/>
      <c r="U113" s="9"/>
      <c r="V113" s="9"/>
    </row>
    <row r="114" spans="1:22" x14ac:dyDescent="0.3">
      <c r="A114" s="9"/>
      <c r="B114" s="9"/>
      <c r="C114" s="9"/>
      <c r="D114" s="9"/>
      <c r="E114" s="9"/>
      <c r="F114" s="9"/>
      <c r="G114" s="9"/>
      <c r="H114" s="4"/>
      <c r="I114" s="4"/>
      <c r="J114" s="9"/>
      <c r="K114" s="9"/>
      <c r="L114" s="9"/>
      <c r="M114" s="4"/>
      <c r="S114" s="9"/>
      <c r="T114" s="9"/>
      <c r="U114" s="9"/>
      <c r="V114" s="9"/>
    </row>
    <row r="115" spans="1:22" x14ac:dyDescent="0.3">
      <c r="A115" s="9"/>
      <c r="B115" s="9"/>
      <c r="C115" s="9"/>
      <c r="D115" s="9"/>
      <c r="E115" s="9"/>
      <c r="F115" s="9"/>
      <c r="G115" s="9"/>
      <c r="H115" s="4"/>
      <c r="I115" s="4"/>
      <c r="J115" s="9"/>
      <c r="K115" s="9"/>
      <c r="L115" s="9"/>
      <c r="M115" s="4"/>
      <c r="S115" s="9"/>
      <c r="T115" s="9"/>
      <c r="U115" s="9"/>
      <c r="V115" s="9"/>
    </row>
    <row r="116" spans="1:22" x14ac:dyDescent="0.3">
      <c r="A116" s="9"/>
      <c r="B116" s="9"/>
      <c r="C116" s="9"/>
      <c r="D116" s="9"/>
      <c r="E116" s="9"/>
      <c r="F116" s="9"/>
      <c r="G116" s="9"/>
      <c r="H116" s="4"/>
      <c r="I116" s="4"/>
      <c r="J116" s="9"/>
      <c r="K116" s="9"/>
      <c r="L116" s="9"/>
      <c r="M116" s="4"/>
      <c r="S116" s="9"/>
      <c r="T116" s="9"/>
      <c r="U116" s="9"/>
      <c r="V116" s="9"/>
    </row>
    <row r="117" spans="1:22" x14ac:dyDescent="0.3">
      <c r="A117" s="9"/>
      <c r="B117" s="9"/>
      <c r="C117" s="9"/>
      <c r="D117" s="9"/>
      <c r="E117" s="9"/>
      <c r="F117" s="9"/>
      <c r="G117" s="9"/>
      <c r="H117" s="4"/>
      <c r="I117" s="4"/>
      <c r="J117" s="9"/>
      <c r="K117" s="9"/>
      <c r="L117" s="9"/>
      <c r="M117" s="4"/>
      <c r="S117" s="9"/>
      <c r="T117" s="9"/>
      <c r="U117" s="9"/>
      <c r="V117" s="9"/>
    </row>
    <row r="118" spans="1:22" x14ac:dyDescent="0.3">
      <c r="A118" s="9"/>
      <c r="B118" s="9"/>
      <c r="C118" s="9"/>
      <c r="D118" s="9"/>
      <c r="E118" s="9"/>
      <c r="F118" s="9"/>
      <c r="G118" s="9"/>
      <c r="H118" s="4"/>
      <c r="I118" s="4"/>
      <c r="J118" s="9"/>
      <c r="K118" s="9"/>
      <c r="L118" s="9"/>
      <c r="M118" s="4"/>
      <c r="S118" s="9"/>
      <c r="T118" s="9"/>
      <c r="U118" s="9"/>
      <c r="V118" s="9"/>
    </row>
    <row r="119" spans="1:22" x14ac:dyDescent="0.3">
      <c r="A119" s="9"/>
      <c r="B119" s="9"/>
      <c r="C119" s="9"/>
      <c r="D119" s="9"/>
      <c r="E119" s="9"/>
      <c r="F119" s="9"/>
      <c r="G119" s="9"/>
      <c r="H119" s="4"/>
      <c r="I119" s="4"/>
      <c r="J119" s="9"/>
      <c r="K119" s="9"/>
      <c r="L119" s="9"/>
      <c r="M119" s="4"/>
      <c r="S119" s="9"/>
      <c r="T119" s="9"/>
      <c r="U119" s="9"/>
      <c r="V119" s="9"/>
    </row>
    <row r="120" spans="1:22" x14ac:dyDescent="0.3">
      <c r="A120" s="9"/>
      <c r="B120" s="9"/>
      <c r="C120" s="9"/>
      <c r="D120" s="9"/>
      <c r="E120" s="9"/>
      <c r="F120" s="9"/>
      <c r="G120" s="9"/>
      <c r="H120" s="4"/>
      <c r="I120" s="4"/>
      <c r="J120" s="9"/>
      <c r="K120" s="9"/>
      <c r="L120" s="9"/>
      <c r="M120" s="4"/>
      <c r="S120" s="9"/>
      <c r="T120" s="9"/>
      <c r="U120" s="9"/>
      <c r="V120" s="9"/>
    </row>
    <row r="121" spans="1:22" x14ac:dyDescent="0.3">
      <c r="A121" s="9"/>
      <c r="B121" s="9"/>
      <c r="C121" s="9"/>
      <c r="D121" s="9"/>
      <c r="E121" s="9"/>
      <c r="F121" s="9"/>
      <c r="G121" s="9"/>
      <c r="H121" s="4"/>
      <c r="I121" s="4"/>
      <c r="J121" s="9"/>
      <c r="K121" s="9"/>
      <c r="L121" s="9"/>
      <c r="M121" s="4"/>
      <c r="S121" s="9"/>
      <c r="T121" s="9"/>
      <c r="U121" s="9"/>
      <c r="V121" s="9"/>
    </row>
    <row r="122" spans="1:22" x14ac:dyDescent="0.3">
      <c r="A122" s="9"/>
      <c r="B122" s="9"/>
      <c r="C122" s="9"/>
      <c r="D122" s="9"/>
      <c r="E122" s="9"/>
      <c r="F122" s="9"/>
      <c r="G122" s="9"/>
      <c r="H122" s="4"/>
      <c r="I122" s="4"/>
      <c r="J122" s="9"/>
      <c r="K122" s="9"/>
      <c r="L122" s="9"/>
      <c r="M122" s="4"/>
      <c r="S122" s="9"/>
      <c r="T122" s="9"/>
      <c r="U122" s="9"/>
      <c r="V122" s="9"/>
    </row>
    <row r="123" spans="1:22" x14ac:dyDescent="0.3">
      <c r="A123" s="9"/>
      <c r="B123" s="9"/>
      <c r="C123" s="9"/>
      <c r="D123" s="9"/>
      <c r="E123" s="9"/>
      <c r="F123" s="9"/>
      <c r="G123" s="9"/>
      <c r="H123" s="4"/>
      <c r="I123" s="4"/>
      <c r="J123" s="9"/>
      <c r="K123" s="9"/>
      <c r="L123" s="9"/>
      <c r="M123" s="4"/>
      <c r="S123" s="9"/>
      <c r="T123" s="9"/>
      <c r="U123" s="9"/>
      <c r="V123" s="9"/>
    </row>
    <row r="124" spans="1:22" x14ac:dyDescent="0.3">
      <c r="A124" s="9"/>
      <c r="B124" s="9"/>
      <c r="C124" s="9"/>
      <c r="D124" s="9"/>
      <c r="E124" s="9"/>
      <c r="F124" s="9"/>
      <c r="G124" s="9"/>
      <c r="H124" s="4"/>
      <c r="I124" s="4"/>
      <c r="J124" s="9"/>
      <c r="K124" s="9"/>
      <c r="L124" s="9"/>
      <c r="M124" s="4"/>
      <c r="S124" s="9"/>
      <c r="T124" s="9"/>
      <c r="U124" s="9"/>
      <c r="V124" s="9"/>
    </row>
    <row r="125" spans="1:22" x14ac:dyDescent="0.3">
      <c r="A125" s="9"/>
      <c r="B125" s="9"/>
      <c r="C125" s="9"/>
      <c r="D125" s="9"/>
      <c r="E125" s="9"/>
      <c r="F125" s="9"/>
      <c r="G125" s="9"/>
      <c r="H125" s="4"/>
      <c r="I125" s="4"/>
      <c r="J125" s="9"/>
      <c r="K125" s="9"/>
      <c r="L125" s="9"/>
      <c r="M125" s="4"/>
      <c r="S125" s="9"/>
      <c r="T125" s="9"/>
      <c r="U125" s="9"/>
      <c r="V125" s="9"/>
    </row>
    <row r="126" spans="1:22" x14ac:dyDescent="0.3">
      <c r="A126" s="9"/>
      <c r="B126" s="9"/>
      <c r="C126" s="9"/>
      <c r="D126" s="9"/>
      <c r="E126" s="9"/>
      <c r="F126" s="9"/>
      <c r="G126" s="9"/>
      <c r="H126" s="4"/>
      <c r="I126" s="4"/>
      <c r="J126" s="9"/>
      <c r="K126" s="9"/>
      <c r="L126" s="9"/>
      <c r="M126" s="4"/>
      <c r="S126" s="9"/>
      <c r="T126" s="9"/>
      <c r="U126" s="9"/>
      <c r="V126" s="9"/>
    </row>
    <row r="127" spans="1:22" x14ac:dyDescent="0.3">
      <c r="A127" s="9"/>
      <c r="B127" s="9"/>
      <c r="C127" s="9"/>
      <c r="D127" s="9"/>
      <c r="E127" s="9"/>
      <c r="F127" s="9"/>
      <c r="G127" s="9"/>
      <c r="H127" s="4"/>
      <c r="I127" s="4"/>
      <c r="J127" s="9"/>
      <c r="K127" s="9"/>
      <c r="L127" s="9"/>
      <c r="M127" s="4"/>
      <c r="S127" s="9"/>
      <c r="T127" s="9"/>
      <c r="U127" s="9"/>
      <c r="V127" s="9"/>
    </row>
    <row r="128" spans="1:22" x14ac:dyDescent="0.3">
      <c r="A128" s="9"/>
      <c r="B128" s="9"/>
      <c r="C128" s="9"/>
      <c r="D128" s="9"/>
      <c r="E128" s="9"/>
      <c r="F128" s="9"/>
      <c r="G128" s="9"/>
      <c r="H128" s="4"/>
      <c r="I128" s="4"/>
      <c r="J128" s="9"/>
      <c r="K128" s="9"/>
      <c r="L128" s="9"/>
      <c r="M128" s="4"/>
      <c r="S128" s="9"/>
      <c r="T128" s="9"/>
      <c r="U128" s="9"/>
      <c r="V128" s="9"/>
    </row>
    <row r="129" spans="1:22" x14ac:dyDescent="0.3">
      <c r="A129" s="9"/>
      <c r="B129" s="9"/>
      <c r="C129" s="9"/>
      <c r="D129" s="9"/>
      <c r="E129" s="9"/>
      <c r="F129" s="9"/>
      <c r="G129" s="9"/>
      <c r="H129" s="4"/>
      <c r="I129" s="4"/>
      <c r="J129" s="9"/>
      <c r="K129" s="9"/>
      <c r="L129" s="9"/>
      <c r="M129" s="4"/>
      <c r="S129" s="9"/>
      <c r="T129" s="9"/>
      <c r="U129" s="9"/>
      <c r="V129" s="9"/>
    </row>
    <row r="130" spans="1:22" x14ac:dyDescent="0.3">
      <c r="A130" s="9"/>
      <c r="B130" s="9"/>
      <c r="C130" s="9"/>
      <c r="D130" s="9"/>
      <c r="E130" s="9"/>
      <c r="F130" s="9"/>
      <c r="G130" s="9"/>
      <c r="H130" s="4"/>
      <c r="I130" s="4"/>
      <c r="J130" s="9"/>
      <c r="K130" s="9"/>
      <c r="L130" s="9"/>
      <c r="M130" s="4"/>
      <c r="S130" s="9"/>
      <c r="T130" s="9"/>
      <c r="U130" s="9"/>
      <c r="V130" s="9"/>
    </row>
    <row r="131" spans="1:22" x14ac:dyDescent="0.3">
      <c r="A131" s="9"/>
      <c r="B131" s="9"/>
      <c r="C131" s="9"/>
      <c r="D131" s="9"/>
      <c r="E131" s="9"/>
      <c r="F131" s="9"/>
      <c r="G131" s="9"/>
      <c r="H131" s="4"/>
      <c r="I131" s="4"/>
      <c r="J131" s="9"/>
      <c r="K131" s="9"/>
      <c r="L131" s="9"/>
      <c r="M131" s="4"/>
      <c r="S131" s="9"/>
      <c r="T131" s="9"/>
      <c r="U131" s="9"/>
      <c r="V131" s="9"/>
    </row>
    <row r="132" spans="1:22" x14ac:dyDescent="0.3">
      <c r="A132" s="9"/>
      <c r="B132" s="9"/>
      <c r="C132" s="9"/>
      <c r="D132" s="9"/>
      <c r="E132" s="9"/>
      <c r="F132" s="9"/>
      <c r="G132" s="9"/>
      <c r="H132" s="4"/>
      <c r="I132" s="4"/>
      <c r="J132" s="9"/>
      <c r="K132" s="9"/>
      <c r="L132" s="9"/>
      <c r="M132" s="4"/>
      <c r="S132" s="9"/>
      <c r="T132" s="9"/>
      <c r="U132" s="9"/>
      <c r="V132" s="9"/>
    </row>
    <row r="133" spans="1:22" x14ac:dyDescent="0.3">
      <c r="A133" s="9"/>
      <c r="B133" s="9"/>
      <c r="C133" s="9"/>
      <c r="D133" s="9"/>
      <c r="E133" s="9"/>
      <c r="F133" s="9"/>
      <c r="G133" s="9"/>
      <c r="H133" s="4"/>
      <c r="I133" s="4"/>
      <c r="J133" s="9"/>
      <c r="K133" s="9"/>
      <c r="L133" s="9"/>
      <c r="M133" s="4"/>
      <c r="S133" s="9"/>
      <c r="T133" s="9"/>
      <c r="U133" s="9"/>
      <c r="V133" s="9"/>
    </row>
    <row r="134" spans="1:22" x14ac:dyDescent="0.3">
      <c r="A134" s="9"/>
      <c r="B134" s="9"/>
      <c r="C134" s="9"/>
      <c r="D134" s="9"/>
      <c r="E134" s="9"/>
      <c r="F134" s="9"/>
      <c r="G134" s="9"/>
      <c r="H134" s="4"/>
      <c r="I134" s="4"/>
      <c r="J134" s="9"/>
      <c r="K134" s="9"/>
      <c r="L134" s="9"/>
      <c r="M134" s="4"/>
      <c r="S134" s="9"/>
      <c r="T134" s="9"/>
      <c r="U134" s="9"/>
      <c r="V134" s="9"/>
    </row>
    <row r="135" spans="1:22" x14ac:dyDescent="0.3">
      <c r="A135" s="9"/>
      <c r="B135" s="9"/>
      <c r="C135" s="9"/>
      <c r="D135" s="9"/>
      <c r="E135" s="9"/>
      <c r="F135" s="9"/>
      <c r="G135" s="9"/>
      <c r="H135" s="4"/>
      <c r="I135" s="4"/>
      <c r="J135" s="9"/>
      <c r="K135" s="9"/>
      <c r="L135" s="9"/>
      <c r="M135" s="4"/>
      <c r="S135" s="9"/>
      <c r="T135" s="9"/>
      <c r="U135" s="9"/>
      <c r="V135" s="9"/>
    </row>
    <row r="136" spans="1:22" x14ac:dyDescent="0.3">
      <c r="A136" s="9"/>
      <c r="B136" s="9"/>
      <c r="C136" s="9"/>
      <c r="D136" s="9"/>
      <c r="E136" s="9"/>
      <c r="F136" s="9"/>
      <c r="G136" s="9"/>
      <c r="H136" s="4"/>
      <c r="I136" s="4"/>
      <c r="J136" s="9"/>
      <c r="K136" s="9"/>
      <c r="L136" s="9"/>
      <c r="M136" s="4"/>
      <c r="S136" s="9"/>
      <c r="T136" s="9"/>
      <c r="U136" s="9"/>
      <c r="V136" s="9"/>
    </row>
    <row r="137" spans="1:22" x14ac:dyDescent="0.3">
      <c r="A137" s="9"/>
      <c r="B137" s="9"/>
      <c r="C137" s="9"/>
      <c r="D137" s="9"/>
      <c r="E137" s="9"/>
      <c r="F137" s="9"/>
      <c r="G137" s="9"/>
      <c r="H137" s="4"/>
      <c r="I137" s="4"/>
      <c r="J137" s="9"/>
      <c r="K137" s="9"/>
      <c r="L137" s="9"/>
      <c r="M137" s="4"/>
      <c r="S137" s="9"/>
      <c r="T137" s="9"/>
      <c r="U137" s="9"/>
      <c r="V137" s="9"/>
    </row>
    <row r="138" spans="1:22" x14ac:dyDescent="0.3">
      <c r="A138" s="9"/>
      <c r="B138" s="9"/>
      <c r="C138" s="9"/>
      <c r="D138" s="9"/>
      <c r="E138" s="9"/>
      <c r="F138" s="9"/>
      <c r="G138" s="9"/>
      <c r="H138" s="4"/>
      <c r="I138" s="4"/>
      <c r="J138" s="9"/>
      <c r="K138" s="9"/>
      <c r="L138" s="9"/>
      <c r="M138" s="4"/>
      <c r="S138" s="9"/>
      <c r="T138" s="9"/>
      <c r="U138" s="9"/>
      <c r="V138" s="9"/>
    </row>
    <row r="139" spans="1:22" x14ac:dyDescent="0.3">
      <c r="A139" s="9"/>
      <c r="B139" s="9"/>
      <c r="C139" s="9"/>
      <c r="D139" s="9"/>
      <c r="E139" s="9"/>
      <c r="F139" s="9"/>
      <c r="G139" s="9"/>
      <c r="H139" s="4"/>
      <c r="I139" s="4"/>
      <c r="J139" s="9"/>
      <c r="K139" s="9"/>
      <c r="L139" s="9"/>
      <c r="M139" s="4"/>
      <c r="S139" s="9"/>
      <c r="T139" s="9"/>
      <c r="U139" s="9"/>
      <c r="V139" s="9"/>
    </row>
    <row r="140" spans="1:22" x14ac:dyDescent="0.3">
      <c r="A140" s="9"/>
      <c r="B140" s="9"/>
      <c r="C140" s="9"/>
      <c r="D140" s="9"/>
      <c r="E140" s="9"/>
      <c r="F140" s="9"/>
      <c r="G140" s="9"/>
      <c r="H140" s="4"/>
      <c r="I140" s="4"/>
      <c r="J140" s="9"/>
      <c r="K140" s="9"/>
      <c r="L140" s="9"/>
      <c r="M140" s="4"/>
      <c r="S140" s="9"/>
      <c r="T140" s="9"/>
      <c r="U140" s="9"/>
      <c r="V140" s="9"/>
    </row>
    <row r="141" spans="1:22" x14ac:dyDescent="0.3">
      <c r="A141" s="9"/>
      <c r="B141" s="9"/>
      <c r="C141" s="9"/>
      <c r="D141" s="9"/>
      <c r="E141" s="9"/>
      <c r="F141" s="9"/>
      <c r="G141" s="9"/>
      <c r="H141" s="4"/>
      <c r="I141" s="4"/>
      <c r="J141" s="9"/>
      <c r="K141" s="9"/>
      <c r="L141" s="9"/>
      <c r="M141" s="4"/>
      <c r="S141" s="9"/>
      <c r="T141" s="9"/>
      <c r="U141" s="9"/>
      <c r="V141" s="9"/>
    </row>
    <row r="142" spans="1:22" x14ac:dyDescent="0.3">
      <c r="A142" s="9"/>
      <c r="B142" s="9"/>
      <c r="C142" s="9"/>
      <c r="D142" s="9"/>
      <c r="E142" s="9"/>
      <c r="F142" s="9"/>
      <c r="G142" s="9"/>
      <c r="H142" s="4"/>
      <c r="I142" s="4"/>
      <c r="J142" s="9"/>
      <c r="K142" s="9"/>
      <c r="L142" s="9"/>
      <c r="M142" s="4"/>
      <c r="S142" s="9"/>
      <c r="T142" s="9"/>
      <c r="U142" s="9"/>
      <c r="V142" s="9"/>
    </row>
    <row r="143" spans="1:22" x14ac:dyDescent="0.3">
      <c r="A143" s="9"/>
      <c r="B143" s="9"/>
      <c r="C143" s="9"/>
      <c r="D143" s="9"/>
      <c r="E143" s="9"/>
      <c r="F143" s="9"/>
      <c r="G143" s="9"/>
      <c r="H143" s="4"/>
      <c r="I143" s="4"/>
      <c r="J143" s="9"/>
      <c r="K143" s="9"/>
      <c r="L143" s="9"/>
      <c r="M143" s="4"/>
      <c r="S143" s="9"/>
      <c r="T143" s="9"/>
      <c r="U143" s="9"/>
      <c r="V143" s="9"/>
    </row>
    <row r="144" spans="1:22" x14ac:dyDescent="0.3">
      <c r="A144" s="9"/>
      <c r="B144" s="9"/>
      <c r="C144" s="9"/>
      <c r="D144" s="9"/>
      <c r="E144" s="9"/>
      <c r="F144" s="9"/>
      <c r="G144" s="9"/>
      <c r="H144" s="4"/>
      <c r="I144" s="4"/>
      <c r="J144" s="9"/>
      <c r="K144" s="9"/>
      <c r="L144" s="9"/>
      <c r="M144" s="4"/>
      <c r="S144" s="9"/>
      <c r="T144" s="9"/>
      <c r="U144" s="9"/>
      <c r="V144" s="9"/>
    </row>
    <row r="145" spans="1:22" x14ac:dyDescent="0.3">
      <c r="A145" s="9"/>
      <c r="B145" s="9"/>
      <c r="C145" s="9"/>
      <c r="D145" s="9"/>
      <c r="E145" s="9"/>
      <c r="F145" s="9"/>
      <c r="G145" s="9"/>
      <c r="H145" s="4"/>
      <c r="I145" s="4"/>
      <c r="J145" s="9"/>
      <c r="K145" s="9"/>
      <c r="L145" s="9"/>
      <c r="M145" s="4"/>
      <c r="S145" s="9"/>
      <c r="T145" s="9"/>
      <c r="U145" s="9"/>
      <c r="V145" s="9"/>
    </row>
    <row r="146" spans="1:22" x14ac:dyDescent="0.3">
      <c r="A146" s="9"/>
      <c r="B146" s="9"/>
      <c r="C146" s="9"/>
      <c r="D146" s="9"/>
      <c r="E146" s="9"/>
      <c r="F146" s="9"/>
      <c r="G146" s="9"/>
      <c r="H146" s="4"/>
      <c r="I146" s="4"/>
      <c r="J146" s="9"/>
      <c r="K146" s="9"/>
      <c r="L146" s="9"/>
      <c r="M146" s="4"/>
      <c r="S146" s="9"/>
      <c r="T146" s="9"/>
      <c r="U146" s="9"/>
      <c r="V146" s="9"/>
    </row>
    <row r="147" spans="1:22" x14ac:dyDescent="0.3">
      <c r="A147" s="9"/>
      <c r="B147" s="9"/>
      <c r="C147" s="9"/>
      <c r="D147" s="9"/>
      <c r="E147" s="9"/>
      <c r="F147" s="9"/>
      <c r="G147" s="9"/>
      <c r="H147" s="4"/>
      <c r="I147" s="4"/>
      <c r="J147" s="9"/>
      <c r="K147" s="9"/>
      <c r="L147" s="9"/>
      <c r="M147" s="4"/>
      <c r="S147" s="9"/>
      <c r="T147" s="9"/>
      <c r="U147" s="9"/>
      <c r="V147" s="9"/>
    </row>
    <row r="148" spans="1:22" x14ac:dyDescent="0.3">
      <c r="A148" s="9"/>
      <c r="B148" s="9"/>
      <c r="C148" s="9"/>
      <c r="D148" s="9"/>
      <c r="E148" s="9"/>
      <c r="F148" s="9"/>
      <c r="G148" s="9"/>
      <c r="H148" s="4"/>
      <c r="I148" s="4"/>
      <c r="J148" s="9"/>
      <c r="K148" s="9"/>
      <c r="L148" s="9"/>
      <c r="M148" s="4"/>
      <c r="S148" s="9"/>
      <c r="T148" s="9"/>
      <c r="U148" s="9"/>
      <c r="V148" s="9"/>
    </row>
    <row r="149" spans="1:22" x14ac:dyDescent="0.3">
      <c r="A149" s="9"/>
      <c r="B149" s="9"/>
      <c r="C149" s="9"/>
      <c r="D149" s="9"/>
      <c r="E149" s="9"/>
      <c r="F149" s="9"/>
      <c r="G149" s="9"/>
      <c r="H149" s="4"/>
      <c r="I149" s="4"/>
      <c r="J149" s="9"/>
      <c r="K149" s="9"/>
      <c r="L149" s="9"/>
      <c r="M149" s="4"/>
      <c r="S149" s="9"/>
      <c r="T149" s="9"/>
      <c r="U149" s="9"/>
      <c r="V149" s="9"/>
    </row>
    <row r="150" spans="1:22" x14ac:dyDescent="0.3">
      <c r="A150" s="9"/>
      <c r="B150" s="9"/>
      <c r="C150" s="9"/>
      <c r="D150" s="9"/>
      <c r="E150" s="9"/>
      <c r="F150" s="9"/>
      <c r="G150" s="9"/>
      <c r="H150" s="4"/>
      <c r="I150" s="4"/>
      <c r="J150" s="9"/>
      <c r="K150" s="9"/>
      <c r="L150" s="9"/>
      <c r="M150" s="4"/>
      <c r="S150" s="9"/>
      <c r="T150" s="9"/>
      <c r="U150" s="9"/>
      <c r="V150" s="9"/>
    </row>
    <row r="151" spans="1:22" x14ac:dyDescent="0.3">
      <c r="A151" s="9"/>
      <c r="B151" s="9"/>
      <c r="C151" s="9"/>
      <c r="D151" s="9"/>
      <c r="E151" s="9"/>
      <c r="F151" s="9"/>
      <c r="G151" s="9"/>
      <c r="H151" s="4"/>
      <c r="I151" s="4"/>
      <c r="J151" s="9"/>
      <c r="K151" s="9"/>
      <c r="L151" s="9"/>
      <c r="M151" s="4"/>
      <c r="S151" s="9"/>
      <c r="T151" s="9"/>
      <c r="U151" s="9"/>
      <c r="V151" s="9"/>
    </row>
    <row r="152" spans="1:22" x14ac:dyDescent="0.3">
      <c r="A152" s="9"/>
      <c r="B152" s="9"/>
      <c r="C152" s="9"/>
      <c r="D152" s="9"/>
      <c r="E152" s="9"/>
      <c r="F152" s="9"/>
      <c r="G152" s="9"/>
      <c r="H152" s="4"/>
      <c r="I152" s="4"/>
      <c r="J152" s="9"/>
      <c r="K152" s="9"/>
      <c r="L152" s="9"/>
      <c r="M152" s="4"/>
      <c r="S152" s="9"/>
      <c r="T152" s="9"/>
      <c r="U152" s="9"/>
      <c r="V152" s="9"/>
    </row>
    <row r="153" spans="1:22" x14ac:dyDescent="0.3">
      <c r="A153" s="9"/>
      <c r="B153" s="9"/>
      <c r="C153" s="9"/>
      <c r="D153" s="9"/>
      <c r="E153" s="9"/>
      <c r="F153" s="9"/>
      <c r="G153" s="9"/>
      <c r="H153" s="4"/>
      <c r="I153" s="4"/>
      <c r="J153" s="9"/>
      <c r="K153" s="9"/>
      <c r="L153" s="9"/>
      <c r="M153" s="4"/>
      <c r="S153" s="9"/>
      <c r="T153" s="9"/>
      <c r="U153" s="9"/>
      <c r="V153" s="9"/>
    </row>
    <row r="154" spans="1:22" x14ac:dyDescent="0.3">
      <c r="A154" s="9"/>
      <c r="B154" s="9"/>
      <c r="C154" s="9"/>
      <c r="D154" s="9"/>
      <c r="E154" s="9"/>
      <c r="F154" s="9"/>
      <c r="G154" s="9"/>
      <c r="H154" s="4"/>
      <c r="I154" s="4"/>
      <c r="J154" s="9"/>
      <c r="K154" s="9"/>
      <c r="L154" s="9"/>
      <c r="M154" s="4"/>
      <c r="S154" s="9"/>
      <c r="T154" s="9"/>
      <c r="U154" s="9"/>
      <c r="V154" s="9"/>
    </row>
    <row r="155" spans="1:22" x14ac:dyDescent="0.3">
      <c r="A155" s="9"/>
      <c r="B155" s="9"/>
      <c r="C155" s="9"/>
      <c r="D155" s="9"/>
      <c r="E155" s="9"/>
      <c r="F155" s="9"/>
      <c r="G155" s="9"/>
      <c r="H155" s="4"/>
      <c r="I155" s="4"/>
      <c r="J155" s="9"/>
      <c r="K155" s="9"/>
      <c r="L155" s="9"/>
      <c r="M155" s="4"/>
      <c r="S155" s="9"/>
      <c r="T155" s="9"/>
      <c r="U155" s="9"/>
      <c r="V155" s="9"/>
    </row>
    <row r="156" spans="1:22" x14ac:dyDescent="0.3">
      <c r="A156" s="9"/>
      <c r="B156" s="9"/>
      <c r="C156" s="9"/>
      <c r="D156" s="9"/>
      <c r="E156" s="9"/>
      <c r="F156" s="9"/>
      <c r="G156" s="9"/>
      <c r="H156" s="4"/>
      <c r="I156" s="4"/>
      <c r="J156" s="9"/>
      <c r="K156" s="9"/>
      <c r="L156" s="9"/>
      <c r="M156" s="4"/>
      <c r="S156" s="9"/>
      <c r="T156" s="9"/>
      <c r="U156" s="9"/>
      <c r="V156" s="9"/>
    </row>
    <row r="157" spans="1:22" x14ac:dyDescent="0.3">
      <c r="A157" s="9"/>
      <c r="B157" s="9"/>
      <c r="C157" s="9"/>
      <c r="D157" s="9"/>
      <c r="E157" s="9"/>
      <c r="F157" s="9"/>
      <c r="G157" s="9"/>
      <c r="H157" s="4"/>
      <c r="I157" s="4"/>
      <c r="J157" s="9"/>
      <c r="K157" s="9"/>
      <c r="L157" s="9"/>
      <c r="M157" s="4"/>
      <c r="S157" s="9"/>
      <c r="T157" s="9"/>
      <c r="U157" s="9"/>
      <c r="V157" s="9"/>
    </row>
    <row r="158" spans="1:22" x14ac:dyDescent="0.3">
      <c r="A158" s="9"/>
      <c r="B158" s="9"/>
      <c r="C158" s="9"/>
      <c r="D158" s="9"/>
      <c r="E158" s="9"/>
      <c r="F158" s="9"/>
      <c r="G158" s="9"/>
      <c r="H158" s="4"/>
      <c r="I158" s="4"/>
      <c r="J158" s="9"/>
      <c r="K158" s="9"/>
      <c r="L158" s="9"/>
      <c r="M158" s="4"/>
      <c r="S158" s="9"/>
      <c r="T158" s="9"/>
      <c r="U158" s="9"/>
      <c r="V158" s="9"/>
    </row>
    <row r="159" spans="1:22" x14ac:dyDescent="0.3">
      <c r="A159" s="9"/>
      <c r="B159" s="9"/>
      <c r="C159" s="9"/>
      <c r="D159" s="9"/>
      <c r="E159" s="9"/>
      <c r="F159" s="9"/>
      <c r="G159" s="9"/>
      <c r="H159" s="4"/>
      <c r="I159" s="4"/>
      <c r="J159" s="9"/>
      <c r="K159" s="9"/>
      <c r="L159" s="9"/>
      <c r="M159" s="4"/>
      <c r="S159" s="9"/>
      <c r="T159" s="9"/>
      <c r="U159" s="9"/>
      <c r="V159" s="9"/>
    </row>
    <row r="160" spans="1:22" x14ac:dyDescent="0.3">
      <c r="A160" s="9"/>
      <c r="B160" s="9"/>
      <c r="C160" s="9"/>
      <c r="D160" s="9"/>
      <c r="E160" s="9"/>
      <c r="F160" s="9"/>
      <c r="G160" s="9"/>
      <c r="H160" s="4"/>
      <c r="I160" s="4"/>
      <c r="J160" s="9"/>
      <c r="K160" s="9"/>
      <c r="L160" s="9"/>
      <c r="M160" s="4"/>
      <c r="S160" s="9"/>
      <c r="T160" s="9"/>
      <c r="U160" s="9"/>
      <c r="V160" s="9"/>
    </row>
    <row r="161" spans="1:22" x14ac:dyDescent="0.3">
      <c r="A161" s="9"/>
      <c r="B161" s="9"/>
      <c r="C161" s="9"/>
      <c r="D161" s="9"/>
      <c r="E161" s="9"/>
      <c r="F161" s="9"/>
      <c r="G161" s="9"/>
      <c r="H161" s="4"/>
      <c r="I161" s="4"/>
      <c r="J161" s="9"/>
      <c r="K161" s="9"/>
      <c r="L161" s="9"/>
      <c r="M161" s="4"/>
      <c r="S161" s="9"/>
      <c r="T161" s="9"/>
      <c r="U161" s="9"/>
      <c r="V161" s="9"/>
    </row>
    <row r="162" spans="1:22" x14ac:dyDescent="0.3">
      <c r="A162" s="9"/>
      <c r="B162" s="9"/>
      <c r="C162" s="9"/>
      <c r="D162" s="9"/>
      <c r="E162" s="9"/>
      <c r="F162" s="9"/>
      <c r="G162" s="9"/>
      <c r="H162" s="4"/>
      <c r="I162" s="4"/>
      <c r="J162" s="9"/>
      <c r="K162" s="9"/>
      <c r="L162" s="9"/>
      <c r="M162" s="4"/>
      <c r="S162" s="9"/>
      <c r="T162" s="9"/>
      <c r="U162" s="9"/>
      <c r="V162" s="9"/>
    </row>
    <row r="163" spans="1:22" x14ac:dyDescent="0.3">
      <c r="A163" s="9"/>
      <c r="B163" s="9"/>
      <c r="C163" s="9"/>
      <c r="D163" s="9"/>
      <c r="E163" s="9"/>
      <c r="F163" s="9"/>
      <c r="G163" s="9"/>
      <c r="H163" s="4"/>
      <c r="I163" s="4"/>
      <c r="J163" s="9"/>
      <c r="K163" s="9"/>
      <c r="L163" s="9"/>
      <c r="M163" s="4"/>
      <c r="S163" s="9"/>
      <c r="T163" s="9"/>
      <c r="U163" s="9"/>
      <c r="V163" s="9"/>
    </row>
    <row r="164" spans="1:22" x14ac:dyDescent="0.3">
      <c r="A164" s="9"/>
      <c r="B164" s="9"/>
      <c r="C164" s="9"/>
      <c r="D164" s="9"/>
      <c r="E164" s="9"/>
      <c r="F164" s="9"/>
      <c r="G164" s="9"/>
      <c r="H164" s="4"/>
      <c r="I164" s="4"/>
      <c r="J164" s="9"/>
      <c r="K164" s="9"/>
      <c r="L164" s="9"/>
      <c r="M164" s="4"/>
      <c r="S164" s="9"/>
      <c r="T164" s="9"/>
      <c r="U164" s="9"/>
      <c r="V164" s="9"/>
    </row>
    <row r="165" spans="1:22" x14ac:dyDescent="0.3">
      <c r="A165" s="9"/>
      <c r="B165" s="9"/>
      <c r="C165" s="9"/>
      <c r="D165" s="9"/>
      <c r="E165" s="9"/>
      <c r="F165" s="9"/>
      <c r="G165" s="9"/>
      <c r="H165" s="4"/>
      <c r="I165" s="4"/>
      <c r="J165" s="9"/>
      <c r="K165" s="9"/>
      <c r="L165" s="9"/>
      <c r="M165" s="4"/>
      <c r="S165" s="9"/>
      <c r="T165" s="9"/>
      <c r="U165" s="9"/>
      <c r="V165" s="9"/>
    </row>
    <row r="166" spans="1:22" x14ac:dyDescent="0.3">
      <c r="A166" s="9"/>
      <c r="B166" s="9"/>
      <c r="C166" s="9"/>
      <c r="D166" s="9"/>
      <c r="E166" s="9"/>
      <c r="F166" s="9"/>
      <c r="G166" s="9"/>
      <c r="H166" s="4"/>
      <c r="I166" s="4"/>
      <c r="J166" s="9"/>
      <c r="K166" s="9"/>
      <c r="L166" s="9"/>
      <c r="M166" s="4"/>
      <c r="S166" s="9"/>
      <c r="T166" s="9"/>
      <c r="U166" s="9"/>
      <c r="V166" s="9"/>
    </row>
    <row r="167" spans="1:22" x14ac:dyDescent="0.3">
      <c r="A167" s="9"/>
      <c r="B167" s="9"/>
      <c r="C167" s="9"/>
      <c r="D167" s="9"/>
      <c r="E167" s="9"/>
      <c r="F167" s="9"/>
      <c r="G167" s="9"/>
      <c r="H167" s="4"/>
      <c r="I167" s="4"/>
      <c r="J167" s="9"/>
      <c r="K167" s="9"/>
      <c r="L167" s="9"/>
      <c r="M167" s="4"/>
      <c r="S167" s="9"/>
      <c r="T167" s="9"/>
      <c r="U167" s="9"/>
      <c r="V167" s="9"/>
    </row>
    <row r="168" spans="1:22" x14ac:dyDescent="0.3">
      <c r="A168" s="9"/>
      <c r="B168" s="9"/>
      <c r="C168" s="9"/>
      <c r="D168" s="9"/>
      <c r="E168" s="9"/>
      <c r="F168" s="9"/>
      <c r="G168" s="9"/>
      <c r="H168" s="4"/>
      <c r="I168" s="4"/>
      <c r="J168" s="9"/>
      <c r="K168" s="9"/>
      <c r="L168" s="9"/>
      <c r="M168" s="4"/>
      <c r="S168" s="9"/>
      <c r="T168" s="9"/>
      <c r="U168" s="9"/>
      <c r="V168" s="9"/>
    </row>
    <row r="169" spans="1:22" x14ac:dyDescent="0.3">
      <c r="A169" s="9"/>
      <c r="B169" s="9"/>
      <c r="C169" s="9"/>
      <c r="D169" s="9"/>
      <c r="E169" s="9"/>
      <c r="F169" s="9"/>
      <c r="G169" s="9"/>
      <c r="H169" s="4"/>
      <c r="I169" s="4"/>
      <c r="J169" s="9"/>
      <c r="K169" s="9"/>
      <c r="L169" s="9"/>
      <c r="M169" s="4"/>
      <c r="S169" s="9"/>
      <c r="T169" s="9"/>
      <c r="U169" s="9"/>
      <c r="V169" s="9"/>
    </row>
    <row r="170" spans="1:22" x14ac:dyDescent="0.3">
      <c r="A170" s="9"/>
      <c r="B170" s="9"/>
      <c r="C170" s="9"/>
      <c r="D170" s="9"/>
      <c r="E170" s="9"/>
      <c r="F170" s="9"/>
      <c r="G170" s="9"/>
      <c r="H170" s="4"/>
      <c r="I170" s="4"/>
      <c r="J170" s="9"/>
      <c r="K170" s="9"/>
      <c r="L170" s="9"/>
      <c r="M170" s="4"/>
      <c r="S170" s="9"/>
      <c r="T170" s="9"/>
      <c r="U170" s="9"/>
      <c r="V170" s="9"/>
    </row>
    <row r="171" spans="1:22" x14ac:dyDescent="0.3">
      <c r="A171" s="9"/>
      <c r="B171" s="9"/>
      <c r="C171" s="9"/>
      <c r="D171" s="9"/>
      <c r="E171" s="9"/>
      <c r="F171" s="9"/>
      <c r="G171" s="9"/>
      <c r="H171" s="4"/>
      <c r="I171" s="4"/>
      <c r="J171" s="9"/>
      <c r="K171" s="9"/>
      <c r="L171" s="9"/>
      <c r="M171" s="4"/>
      <c r="S171" s="9"/>
      <c r="T171" s="9"/>
      <c r="U171" s="9"/>
      <c r="V171" s="9"/>
    </row>
    <row r="172" spans="1:22" x14ac:dyDescent="0.3">
      <c r="A172" s="9"/>
      <c r="B172" s="9"/>
      <c r="C172" s="9"/>
      <c r="D172" s="9"/>
      <c r="E172" s="9"/>
      <c r="F172" s="9"/>
      <c r="G172" s="9"/>
      <c r="H172" s="4"/>
      <c r="I172" s="4"/>
      <c r="J172" s="9"/>
      <c r="K172" s="9"/>
      <c r="L172" s="9"/>
      <c r="M172" s="4"/>
      <c r="S172" s="9"/>
      <c r="T172" s="9"/>
      <c r="U172" s="9"/>
      <c r="V172" s="9"/>
    </row>
    <row r="173" spans="1:22" x14ac:dyDescent="0.3">
      <c r="A173" s="9"/>
      <c r="B173" s="9"/>
      <c r="C173" s="9"/>
      <c r="D173" s="9"/>
      <c r="E173" s="9"/>
      <c r="F173" s="9"/>
      <c r="G173" s="9"/>
      <c r="H173" s="4"/>
      <c r="I173" s="4"/>
      <c r="J173" s="9"/>
      <c r="K173" s="9"/>
      <c r="L173" s="9"/>
      <c r="M173" s="4"/>
      <c r="S173" s="9"/>
      <c r="T173" s="9"/>
      <c r="U173" s="9"/>
      <c r="V173" s="9"/>
    </row>
    <row r="174" spans="1:22" x14ac:dyDescent="0.3">
      <c r="A174" s="9"/>
      <c r="B174" s="9"/>
      <c r="C174" s="9"/>
      <c r="D174" s="9"/>
      <c r="E174" s="9"/>
      <c r="F174" s="9"/>
      <c r="G174" s="9"/>
      <c r="H174" s="4"/>
      <c r="I174" s="4"/>
      <c r="J174" s="9"/>
      <c r="K174" s="9"/>
      <c r="L174" s="9"/>
      <c r="M174" s="4"/>
      <c r="S174" s="9"/>
      <c r="T174" s="9"/>
      <c r="U174" s="9"/>
      <c r="V174" s="9"/>
    </row>
    <row r="175" spans="1:22" x14ac:dyDescent="0.3">
      <c r="A175" s="9"/>
      <c r="B175" s="9"/>
      <c r="C175" s="9"/>
      <c r="D175" s="9"/>
      <c r="E175" s="9"/>
      <c r="F175" s="9"/>
      <c r="G175" s="9"/>
      <c r="H175" s="4"/>
      <c r="I175" s="4"/>
      <c r="J175" s="9"/>
      <c r="K175" s="9"/>
      <c r="L175" s="9"/>
      <c r="M175" s="4"/>
      <c r="S175" s="9"/>
      <c r="T175" s="9"/>
      <c r="U175" s="9"/>
      <c r="V175" s="9"/>
    </row>
    <row r="176" spans="1:22" x14ac:dyDescent="0.3">
      <c r="A176" s="9"/>
      <c r="B176" s="9"/>
      <c r="C176" s="9"/>
      <c r="D176" s="9"/>
      <c r="E176" s="9"/>
      <c r="F176" s="9"/>
      <c r="G176" s="9"/>
      <c r="H176" s="4"/>
      <c r="I176" s="4"/>
      <c r="J176" s="9"/>
      <c r="K176" s="9"/>
      <c r="L176" s="9"/>
      <c r="M176" s="4"/>
      <c r="S176" s="9"/>
      <c r="T176" s="9"/>
      <c r="U176" s="9"/>
      <c r="V176" s="9"/>
    </row>
    <row r="177" spans="1:22" x14ac:dyDescent="0.3">
      <c r="A177" s="9"/>
      <c r="B177" s="9"/>
      <c r="C177" s="9"/>
      <c r="D177" s="9"/>
      <c r="E177" s="9"/>
      <c r="F177" s="9"/>
      <c r="G177" s="9"/>
      <c r="H177" s="4"/>
      <c r="I177" s="4"/>
      <c r="J177" s="9"/>
      <c r="K177" s="9"/>
      <c r="L177" s="9"/>
      <c r="M177" s="4"/>
      <c r="S177" s="9"/>
      <c r="T177" s="9"/>
      <c r="U177" s="9"/>
      <c r="V177" s="9"/>
    </row>
    <row r="178" spans="1:22" x14ac:dyDescent="0.3">
      <c r="A178" s="9"/>
      <c r="B178" s="9"/>
      <c r="C178" s="9"/>
      <c r="D178" s="9"/>
      <c r="E178" s="9"/>
      <c r="F178" s="9"/>
      <c r="G178" s="9"/>
      <c r="H178" s="4"/>
      <c r="I178" s="4"/>
      <c r="J178" s="9"/>
      <c r="K178" s="9"/>
      <c r="L178" s="9"/>
      <c r="M178" s="4"/>
      <c r="S178" s="9"/>
      <c r="T178" s="9"/>
      <c r="U178" s="9"/>
      <c r="V178" s="9"/>
    </row>
    <row r="179" spans="1:22" x14ac:dyDescent="0.3">
      <c r="A179" s="9"/>
      <c r="B179" s="9"/>
      <c r="C179" s="9"/>
      <c r="D179" s="9"/>
      <c r="E179" s="9"/>
      <c r="F179" s="9"/>
      <c r="G179" s="9"/>
      <c r="H179" s="4"/>
      <c r="I179" s="4"/>
      <c r="J179" s="9"/>
      <c r="K179" s="9"/>
      <c r="L179" s="9"/>
      <c r="M179" s="4"/>
      <c r="S179" s="9"/>
      <c r="T179" s="9"/>
      <c r="U179" s="9"/>
      <c r="V179" s="9"/>
    </row>
    <row r="180" spans="1:22" x14ac:dyDescent="0.3">
      <c r="A180" s="9"/>
      <c r="B180" s="9"/>
      <c r="C180" s="9"/>
      <c r="D180" s="9"/>
      <c r="E180" s="9"/>
      <c r="F180" s="9"/>
      <c r="G180" s="9"/>
      <c r="H180" s="4"/>
      <c r="I180" s="4"/>
      <c r="J180" s="9"/>
      <c r="K180" s="9"/>
      <c r="L180" s="9"/>
      <c r="M180" s="4"/>
      <c r="S180" s="9"/>
      <c r="T180" s="9"/>
      <c r="U180" s="9"/>
      <c r="V180" s="9"/>
    </row>
    <row r="181" spans="1:22" x14ac:dyDescent="0.3">
      <c r="A181" s="9"/>
      <c r="B181" s="9"/>
      <c r="C181" s="9"/>
      <c r="D181" s="9"/>
      <c r="E181" s="9"/>
      <c r="F181" s="9"/>
      <c r="G181" s="9"/>
      <c r="H181" s="4"/>
      <c r="I181" s="4"/>
      <c r="J181" s="9"/>
      <c r="K181" s="9"/>
      <c r="L181" s="9"/>
      <c r="M181" s="4"/>
      <c r="S181" s="9"/>
      <c r="T181" s="9"/>
      <c r="U181" s="9"/>
      <c r="V181" s="9"/>
    </row>
    <row r="182" spans="1:22" x14ac:dyDescent="0.3">
      <c r="A182" s="9"/>
      <c r="B182" s="9"/>
      <c r="C182" s="9"/>
      <c r="D182" s="9"/>
      <c r="E182" s="9"/>
      <c r="F182" s="9"/>
      <c r="G182" s="9"/>
      <c r="H182" s="4"/>
      <c r="I182" s="4"/>
      <c r="J182" s="9"/>
      <c r="K182" s="9"/>
      <c r="L182" s="9"/>
      <c r="M182" s="4"/>
      <c r="S182" s="9"/>
      <c r="T182" s="9"/>
      <c r="U182" s="9"/>
      <c r="V182" s="9"/>
    </row>
    <row r="183" spans="1:22" x14ac:dyDescent="0.3">
      <c r="A183" s="9"/>
      <c r="B183" s="9"/>
      <c r="C183" s="9"/>
      <c r="D183" s="9"/>
      <c r="E183" s="9"/>
      <c r="F183" s="9"/>
      <c r="G183" s="9"/>
      <c r="H183" s="4"/>
      <c r="I183" s="4"/>
      <c r="J183" s="9"/>
      <c r="K183" s="9"/>
      <c r="L183" s="9"/>
      <c r="M183" s="4"/>
      <c r="S183" s="9"/>
      <c r="T183" s="9"/>
      <c r="U183" s="9"/>
      <c r="V183" s="9"/>
    </row>
    <row r="184" spans="1:22" x14ac:dyDescent="0.3">
      <c r="A184" s="9"/>
      <c r="B184" s="9"/>
      <c r="C184" s="9"/>
      <c r="D184" s="9"/>
      <c r="E184" s="9"/>
      <c r="F184" s="9"/>
      <c r="G184" s="9"/>
      <c r="H184" s="4"/>
      <c r="I184" s="4"/>
      <c r="J184" s="9"/>
      <c r="K184" s="9"/>
      <c r="L184" s="9"/>
      <c r="M184" s="4"/>
      <c r="S184" s="9"/>
      <c r="T184" s="9"/>
      <c r="U184" s="9"/>
      <c r="V184" s="9"/>
    </row>
    <row r="185" spans="1:22" x14ac:dyDescent="0.3">
      <c r="A185" s="9"/>
      <c r="B185" s="9"/>
      <c r="C185" s="9"/>
      <c r="D185" s="9"/>
      <c r="E185" s="9"/>
      <c r="F185" s="9"/>
      <c r="G185" s="9"/>
      <c r="H185" s="4"/>
      <c r="I185" s="4"/>
      <c r="J185" s="9"/>
      <c r="K185" s="9"/>
      <c r="L185" s="9"/>
      <c r="M185" s="4"/>
      <c r="S185" s="9"/>
      <c r="T185" s="9"/>
      <c r="U185" s="9"/>
      <c r="V185" s="9"/>
    </row>
    <row r="186" spans="1:22" x14ac:dyDescent="0.3">
      <c r="A186" s="9"/>
      <c r="B186" s="9"/>
      <c r="C186" s="9"/>
      <c r="D186" s="9"/>
      <c r="E186" s="9"/>
      <c r="F186" s="9"/>
      <c r="G186" s="9"/>
      <c r="H186" s="4"/>
      <c r="I186" s="4"/>
      <c r="J186" s="9"/>
      <c r="K186" s="9"/>
      <c r="L186" s="9"/>
      <c r="M186" s="4"/>
      <c r="S186" s="9"/>
      <c r="T186" s="9"/>
      <c r="U186" s="9"/>
      <c r="V186" s="9"/>
    </row>
    <row r="187" spans="1:22" x14ac:dyDescent="0.3">
      <c r="A187" s="9"/>
      <c r="B187" s="9"/>
      <c r="C187" s="9"/>
      <c r="D187" s="9"/>
      <c r="E187" s="9"/>
      <c r="F187" s="9"/>
      <c r="G187" s="9"/>
      <c r="H187" s="4"/>
      <c r="I187" s="4"/>
      <c r="J187" s="9"/>
      <c r="K187" s="9"/>
      <c r="L187" s="9"/>
      <c r="M187" s="4"/>
      <c r="S187" s="9"/>
      <c r="T187" s="9"/>
      <c r="U187" s="9"/>
      <c r="V187" s="9"/>
    </row>
    <row r="188" spans="1:22" x14ac:dyDescent="0.3">
      <c r="A188" s="9"/>
      <c r="B188" s="9"/>
      <c r="C188" s="9"/>
      <c r="D188" s="9"/>
      <c r="E188" s="9"/>
      <c r="F188" s="9"/>
      <c r="G188" s="9"/>
      <c r="H188" s="4"/>
      <c r="I188" s="4"/>
      <c r="J188" s="9"/>
      <c r="K188" s="9"/>
      <c r="L188" s="9"/>
      <c r="M188" s="4"/>
      <c r="S188" s="9"/>
      <c r="T188" s="9"/>
      <c r="U188" s="9"/>
      <c r="V188" s="9"/>
    </row>
    <row r="189" spans="1:22" x14ac:dyDescent="0.3">
      <c r="A189" s="9"/>
      <c r="B189" s="9"/>
      <c r="C189" s="9"/>
      <c r="D189" s="9"/>
      <c r="E189" s="9"/>
      <c r="F189" s="9"/>
      <c r="G189" s="9"/>
      <c r="H189" s="4"/>
      <c r="I189" s="4"/>
      <c r="J189" s="9"/>
      <c r="K189" s="9"/>
      <c r="L189" s="9"/>
      <c r="M189" s="4"/>
      <c r="S189" s="9"/>
      <c r="T189" s="9"/>
      <c r="U189" s="9"/>
      <c r="V189" s="9"/>
    </row>
    <row r="190" spans="1:22" x14ac:dyDescent="0.3">
      <c r="A190" s="9"/>
      <c r="B190" s="9"/>
      <c r="C190" s="9"/>
      <c r="D190" s="9"/>
      <c r="E190" s="9"/>
      <c r="F190" s="9"/>
      <c r="G190" s="9"/>
      <c r="H190" s="4"/>
      <c r="I190" s="4"/>
      <c r="J190" s="9"/>
      <c r="K190" s="9"/>
      <c r="L190" s="9"/>
      <c r="M190" s="4"/>
      <c r="S190" s="9"/>
      <c r="T190" s="9"/>
      <c r="U190" s="9"/>
      <c r="V190" s="9"/>
    </row>
    <row r="191" spans="1:22" x14ac:dyDescent="0.3">
      <c r="A191" s="9"/>
      <c r="B191" s="9"/>
      <c r="C191" s="9"/>
      <c r="D191" s="9"/>
      <c r="E191" s="9"/>
      <c r="F191" s="9"/>
      <c r="G191" s="9"/>
      <c r="H191" s="4"/>
      <c r="I191" s="4"/>
      <c r="J191" s="9"/>
      <c r="K191" s="9"/>
      <c r="L191" s="9"/>
      <c r="M191" s="4"/>
      <c r="S191" s="9"/>
      <c r="T191" s="9"/>
      <c r="U191" s="9"/>
      <c r="V191" s="9"/>
    </row>
    <row r="192" spans="1:22" x14ac:dyDescent="0.3">
      <c r="A192" s="9"/>
      <c r="B192" s="9"/>
      <c r="C192" s="9"/>
      <c r="D192" s="9"/>
      <c r="E192" s="9"/>
      <c r="F192" s="9"/>
      <c r="G192" s="9"/>
      <c r="H192" s="4"/>
      <c r="I192" s="4"/>
      <c r="J192" s="9"/>
      <c r="K192" s="9"/>
      <c r="L192" s="9"/>
      <c r="M192" s="4"/>
      <c r="S192" s="9"/>
      <c r="T192" s="9"/>
      <c r="U192" s="9"/>
      <c r="V192" s="9"/>
    </row>
    <row r="193" spans="1:22" x14ac:dyDescent="0.3">
      <c r="A193" s="9"/>
      <c r="B193" s="9"/>
      <c r="C193" s="9"/>
      <c r="D193" s="9"/>
      <c r="E193" s="9"/>
      <c r="F193" s="9"/>
      <c r="G193" s="9"/>
      <c r="H193" s="4"/>
      <c r="I193" s="4"/>
      <c r="J193" s="9"/>
      <c r="K193" s="9"/>
      <c r="L193" s="9"/>
      <c r="M193" s="4"/>
      <c r="S193" s="9"/>
      <c r="T193" s="9"/>
      <c r="U193" s="9"/>
      <c r="V193" s="9"/>
    </row>
    <row r="194" spans="1:22" x14ac:dyDescent="0.3">
      <c r="A194" s="9"/>
      <c r="B194" s="9"/>
      <c r="C194" s="9"/>
      <c r="D194" s="9"/>
      <c r="E194" s="9"/>
      <c r="F194" s="9"/>
      <c r="G194" s="9"/>
      <c r="H194" s="4"/>
      <c r="I194" s="4"/>
      <c r="J194" s="9"/>
      <c r="K194" s="9"/>
      <c r="L194" s="9"/>
      <c r="M194" s="4"/>
      <c r="S194" s="9"/>
      <c r="T194" s="9"/>
      <c r="U194" s="9"/>
      <c r="V194" s="9"/>
    </row>
    <row r="195" spans="1:22" x14ac:dyDescent="0.3">
      <c r="A195" s="9"/>
      <c r="B195" s="9"/>
      <c r="C195" s="9"/>
      <c r="D195" s="9"/>
      <c r="E195" s="9"/>
      <c r="F195" s="9"/>
      <c r="G195" s="9"/>
      <c r="H195" s="4"/>
      <c r="I195" s="4"/>
      <c r="J195" s="9"/>
      <c r="K195" s="9"/>
      <c r="L195" s="9"/>
      <c r="M195" s="4"/>
      <c r="S195" s="9"/>
      <c r="T195" s="9"/>
      <c r="U195" s="9"/>
      <c r="V195" s="9"/>
    </row>
    <row r="196" spans="1:22" x14ac:dyDescent="0.3">
      <c r="A196" s="9"/>
      <c r="B196" s="9"/>
      <c r="C196" s="9"/>
      <c r="D196" s="9"/>
      <c r="E196" s="9"/>
      <c r="F196" s="9"/>
      <c r="G196" s="9"/>
      <c r="H196" s="4"/>
      <c r="I196" s="4"/>
      <c r="J196" s="9"/>
      <c r="K196" s="9"/>
      <c r="L196" s="9"/>
      <c r="M196" s="4"/>
      <c r="S196" s="9"/>
      <c r="T196" s="9"/>
      <c r="U196" s="9"/>
      <c r="V196" s="9"/>
    </row>
    <row r="197" spans="1:22" x14ac:dyDescent="0.3">
      <c r="A197" s="9"/>
      <c r="B197" s="9"/>
      <c r="C197" s="9"/>
      <c r="D197" s="9"/>
      <c r="E197" s="9"/>
      <c r="F197" s="9"/>
      <c r="G197" s="9"/>
      <c r="H197" s="4"/>
      <c r="I197" s="4"/>
      <c r="J197" s="9"/>
      <c r="K197" s="9"/>
      <c r="L197" s="9"/>
      <c r="M197" s="4"/>
      <c r="S197" s="9"/>
      <c r="T197" s="9"/>
      <c r="U197" s="9"/>
      <c r="V197" s="9"/>
    </row>
    <row r="198" spans="1:22" x14ac:dyDescent="0.3">
      <c r="A198" s="9"/>
      <c r="B198" s="9"/>
      <c r="C198" s="9"/>
      <c r="D198" s="9"/>
      <c r="E198" s="9"/>
      <c r="F198" s="9"/>
      <c r="G198" s="9"/>
      <c r="H198" s="4"/>
      <c r="I198" s="4"/>
      <c r="J198" s="9"/>
      <c r="K198" s="9"/>
      <c r="L198" s="9"/>
      <c r="M198" s="4"/>
      <c r="S198" s="9"/>
      <c r="T198" s="9"/>
      <c r="U198" s="9"/>
      <c r="V198" s="9"/>
    </row>
    <row r="199" spans="1:22" x14ac:dyDescent="0.3">
      <c r="A199" s="9"/>
      <c r="B199" s="9"/>
      <c r="C199" s="9"/>
      <c r="D199" s="9"/>
      <c r="E199" s="9"/>
      <c r="F199" s="9"/>
      <c r="G199" s="9"/>
      <c r="H199" s="4"/>
      <c r="I199" s="4"/>
      <c r="J199" s="9"/>
      <c r="K199" s="9"/>
      <c r="L199" s="9"/>
      <c r="M199" s="4"/>
      <c r="S199" s="9"/>
      <c r="T199" s="9"/>
      <c r="U199" s="9"/>
      <c r="V199" s="9"/>
    </row>
    <row r="200" spans="1:22" x14ac:dyDescent="0.3">
      <c r="A200" s="9"/>
      <c r="B200" s="9"/>
      <c r="C200" s="9"/>
      <c r="D200" s="9"/>
      <c r="E200" s="9"/>
      <c r="F200" s="9"/>
      <c r="G200" s="9"/>
      <c r="H200" s="4"/>
      <c r="I200" s="4"/>
      <c r="J200" s="9"/>
      <c r="K200" s="9"/>
      <c r="L200" s="9"/>
      <c r="M200" s="4"/>
      <c r="S200" s="9"/>
      <c r="T200" s="9"/>
      <c r="U200" s="9"/>
      <c r="V200" s="9"/>
    </row>
    <row r="201" spans="1:22" x14ac:dyDescent="0.3">
      <c r="A201" s="9"/>
      <c r="B201" s="9"/>
      <c r="C201" s="9"/>
      <c r="D201" s="9"/>
      <c r="E201" s="9"/>
      <c r="F201" s="9"/>
      <c r="G201" s="9"/>
      <c r="H201" s="4"/>
      <c r="I201" s="4"/>
      <c r="J201" s="9"/>
      <c r="K201" s="9"/>
      <c r="L201" s="9"/>
      <c r="M201" s="4"/>
      <c r="S201" s="9"/>
      <c r="T201" s="9"/>
      <c r="U201" s="9"/>
      <c r="V201" s="9"/>
    </row>
    <row r="202" spans="1:22" x14ac:dyDescent="0.3">
      <c r="A202" s="9"/>
      <c r="B202" s="9"/>
      <c r="C202" s="9"/>
      <c r="D202" s="9"/>
      <c r="E202" s="9"/>
      <c r="F202" s="9"/>
      <c r="G202" s="9"/>
      <c r="H202" s="4"/>
      <c r="I202" s="4"/>
      <c r="J202" s="9"/>
      <c r="K202" s="9"/>
      <c r="L202" s="9"/>
      <c r="M202" s="4"/>
      <c r="S202" s="9"/>
      <c r="T202" s="9"/>
      <c r="U202" s="9"/>
      <c r="V202" s="9"/>
    </row>
    <row r="203" spans="1:22" x14ac:dyDescent="0.3">
      <c r="A203" s="9"/>
      <c r="B203" s="9"/>
      <c r="C203" s="9"/>
      <c r="D203" s="9"/>
      <c r="E203" s="9"/>
      <c r="F203" s="9"/>
      <c r="G203" s="9"/>
      <c r="H203" s="4"/>
      <c r="I203" s="4"/>
      <c r="J203" s="9"/>
      <c r="K203" s="9"/>
      <c r="L203" s="9"/>
      <c r="M203" s="4"/>
      <c r="S203" s="9"/>
      <c r="T203" s="9"/>
      <c r="U203" s="9"/>
      <c r="V203" s="9"/>
    </row>
    <row r="204" spans="1:22" x14ac:dyDescent="0.3">
      <c r="A204" s="9"/>
      <c r="B204" s="9"/>
      <c r="C204" s="9"/>
      <c r="D204" s="9"/>
      <c r="E204" s="9"/>
      <c r="F204" s="9"/>
      <c r="G204" s="9"/>
      <c r="H204" s="4"/>
      <c r="I204" s="4"/>
      <c r="J204" s="9"/>
      <c r="K204" s="9"/>
      <c r="L204" s="9"/>
      <c r="M204" s="4"/>
      <c r="S204" s="9"/>
      <c r="T204" s="9"/>
      <c r="U204" s="9"/>
      <c r="V204" s="9"/>
    </row>
    <row r="205" spans="1:22" x14ac:dyDescent="0.3">
      <c r="A205" s="9"/>
      <c r="B205" s="9"/>
      <c r="C205" s="9"/>
      <c r="D205" s="9"/>
      <c r="E205" s="9"/>
      <c r="F205" s="9"/>
      <c r="G205" s="9"/>
      <c r="H205" s="4"/>
      <c r="I205" s="4"/>
      <c r="J205" s="9"/>
      <c r="K205" s="9"/>
      <c r="L205" s="9"/>
      <c r="M205" s="4"/>
      <c r="S205" s="9"/>
      <c r="T205" s="9"/>
      <c r="U205" s="9"/>
      <c r="V205" s="9"/>
    </row>
    <row r="206" spans="1:22" x14ac:dyDescent="0.3">
      <c r="A206" s="9"/>
      <c r="B206" s="9"/>
      <c r="C206" s="9"/>
      <c r="D206" s="9"/>
      <c r="E206" s="9"/>
      <c r="F206" s="9"/>
      <c r="G206" s="9"/>
      <c r="H206" s="4"/>
      <c r="I206" s="4"/>
      <c r="J206" s="9"/>
      <c r="K206" s="9"/>
      <c r="L206" s="9"/>
      <c r="M206" s="4"/>
      <c r="S206" s="9"/>
      <c r="T206" s="9"/>
      <c r="U206" s="9"/>
      <c r="V206" s="9"/>
    </row>
    <row r="207" spans="1:22" x14ac:dyDescent="0.3">
      <c r="A207" s="9"/>
      <c r="B207" s="9"/>
      <c r="C207" s="9"/>
      <c r="D207" s="9"/>
      <c r="E207" s="9"/>
      <c r="F207" s="9"/>
      <c r="G207" s="9"/>
      <c r="H207" s="4"/>
      <c r="I207" s="4"/>
      <c r="J207" s="9"/>
      <c r="K207" s="9"/>
      <c r="L207" s="9"/>
      <c r="M207" s="4"/>
      <c r="S207" s="9"/>
      <c r="T207" s="9"/>
      <c r="U207" s="9"/>
      <c r="V207" s="9"/>
    </row>
    <row r="208" spans="1:22" x14ac:dyDescent="0.3">
      <c r="A208" s="9"/>
      <c r="B208" s="9"/>
      <c r="C208" s="9"/>
      <c r="D208" s="9"/>
      <c r="E208" s="9"/>
      <c r="F208" s="9"/>
      <c r="G208" s="9"/>
      <c r="H208" s="4"/>
      <c r="I208" s="4"/>
      <c r="J208" s="9"/>
      <c r="K208" s="9"/>
      <c r="L208" s="9"/>
      <c r="M208" s="4"/>
      <c r="S208" s="9"/>
      <c r="T208" s="9"/>
      <c r="U208" s="9"/>
      <c r="V208" s="9"/>
    </row>
    <row r="209" spans="1:22" x14ac:dyDescent="0.3">
      <c r="A209" s="9"/>
      <c r="B209" s="9"/>
      <c r="C209" s="9"/>
      <c r="D209" s="9"/>
      <c r="E209" s="9"/>
      <c r="F209" s="9"/>
      <c r="G209" s="9"/>
      <c r="H209" s="4"/>
      <c r="I209" s="4"/>
      <c r="J209" s="9"/>
      <c r="K209" s="9"/>
      <c r="L209" s="9"/>
      <c r="M209" s="4"/>
      <c r="S209" s="9"/>
      <c r="T209" s="9"/>
      <c r="U209" s="9"/>
      <c r="V209" s="9"/>
    </row>
    <row r="210" spans="1:22" x14ac:dyDescent="0.3">
      <c r="A210" s="9"/>
      <c r="B210" s="9"/>
      <c r="C210" s="9"/>
      <c r="D210" s="9"/>
      <c r="E210" s="9"/>
      <c r="F210" s="9"/>
      <c r="G210" s="9"/>
      <c r="H210" s="4"/>
      <c r="I210" s="4"/>
      <c r="J210" s="9"/>
      <c r="K210" s="9"/>
      <c r="L210" s="9"/>
      <c r="M210" s="4"/>
      <c r="S210" s="9"/>
      <c r="T210" s="9"/>
      <c r="U210" s="9"/>
      <c r="V210" s="9"/>
    </row>
    <row r="211" spans="1:22" x14ac:dyDescent="0.3">
      <c r="A211" s="9"/>
      <c r="B211" s="9"/>
      <c r="C211" s="9"/>
      <c r="D211" s="9"/>
      <c r="E211" s="9"/>
      <c r="F211" s="9"/>
      <c r="G211" s="9"/>
      <c r="H211" s="4"/>
      <c r="I211" s="4"/>
      <c r="J211" s="9"/>
      <c r="K211" s="9"/>
      <c r="L211" s="9"/>
      <c r="M211" s="4"/>
      <c r="S211" s="9"/>
      <c r="T211" s="9"/>
      <c r="U211" s="9"/>
      <c r="V211" s="9"/>
    </row>
    <row r="212" spans="1:22" x14ac:dyDescent="0.3">
      <c r="A212" s="9"/>
      <c r="B212" s="9"/>
      <c r="C212" s="9"/>
      <c r="D212" s="9"/>
      <c r="E212" s="9"/>
      <c r="F212" s="9"/>
      <c r="G212" s="9"/>
      <c r="H212" s="4"/>
      <c r="I212" s="4"/>
      <c r="J212" s="9"/>
      <c r="K212" s="9"/>
      <c r="L212" s="9"/>
      <c r="M212" s="4"/>
      <c r="S212" s="9"/>
      <c r="T212" s="9"/>
      <c r="U212" s="9"/>
      <c r="V212" s="9"/>
    </row>
    <row r="213" spans="1:22" x14ac:dyDescent="0.3">
      <c r="A213" s="9"/>
      <c r="B213" s="9"/>
      <c r="C213" s="9"/>
      <c r="D213" s="9"/>
      <c r="E213" s="9"/>
      <c r="F213" s="9"/>
      <c r="G213" s="9"/>
      <c r="H213" s="4"/>
      <c r="I213" s="4"/>
      <c r="J213" s="9"/>
      <c r="K213" s="9"/>
      <c r="L213" s="9"/>
      <c r="M213" s="4"/>
      <c r="S213" s="9"/>
      <c r="T213" s="9"/>
      <c r="U213" s="9"/>
      <c r="V213" s="9"/>
    </row>
    <row r="214" spans="1:22" x14ac:dyDescent="0.3">
      <c r="A214" s="9"/>
      <c r="B214" s="9"/>
      <c r="C214" s="9"/>
      <c r="D214" s="9"/>
      <c r="E214" s="9"/>
      <c r="F214" s="9"/>
      <c r="G214" s="9"/>
      <c r="H214" s="4"/>
      <c r="I214" s="4"/>
      <c r="J214" s="9"/>
      <c r="K214" s="9"/>
      <c r="L214" s="9"/>
      <c r="M214" s="4"/>
      <c r="S214" s="9"/>
      <c r="T214" s="9"/>
      <c r="U214" s="9"/>
      <c r="V214" s="9"/>
    </row>
    <row r="215" spans="1:22" x14ac:dyDescent="0.3">
      <c r="A215" s="9"/>
      <c r="B215" s="9"/>
      <c r="C215" s="9"/>
      <c r="D215" s="9"/>
      <c r="E215" s="9"/>
      <c r="F215" s="9"/>
      <c r="G215" s="9"/>
      <c r="H215" s="4"/>
      <c r="I215" s="4"/>
      <c r="J215" s="9"/>
      <c r="K215" s="9"/>
      <c r="L215" s="9"/>
      <c r="M215" s="4"/>
      <c r="S215" s="9"/>
      <c r="T215" s="9"/>
      <c r="U215" s="9"/>
      <c r="V215" s="9"/>
    </row>
    <row r="216" spans="1:22" x14ac:dyDescent="0.3">
      <c r="A216" s="9"/>
      <c r="B216" s="9"/>
      <c r="C216" s="9"/>
      <c r="D216" s="9"/>
      <c r="E216" s="9"/>
      <c r="F216" s="9"/>
      <c r="G216" s="9"/>
      <c r="H216" s="4"/>
      <c r="I216" s="4"/>
      <c r="J216" s="9"/>
      <c r="K216" s="9"/>
      <c r="L216" s="9"/>
      <c r="M216" s="4"/>
      <c r="S216" s="9"/>
      <c r="T216" s="9"/>
      <c r="U216" s="9"/>
      <c r="V216" s="9"/>
    </row>
    <row r="217" spans="1:22" x14ac:dyDescent="0.3">
      <c r="A217" s="9"/>
      <c r="B217" s="9"/>
      <c r="C217" s="9"/>
      <c r="D217" s="9"/>
      <c r="E217" s="9"/>
      <c r="F217" s="9"/>
      <c r="G217" s="9"/>
      <c r="H217" s="4"/>
      <c r="I217" s="4"/>
      <c r="J217" s="9"/>
      <c r="K217" s="9"/>
      <c r="L217" s="9"/>
      <c r="M217" s="4"/>
      <c r="S217" s="9"/>
      <c r="T217" s="9"/>
      <c r="U217" s="9"/>
      <c r="V217" s="9"/>
    </row>
    <row r="218" spans="1:22" x14ac:dyDescent="0.3">
      <c r="A218" s="9"/>
      <c r="B218" s="9"/>
      <c r="C218" s="9"/>
      <c r="D218" s="9"/>
      <c r="E218" s="9"/>
      <c r="F218" s="9"/>
      <c r="G218" s="9"/>
      <c r="H218" s="4"/>
      <c r="I218" s="4"/>
      <c r="J218" s="9"/>
      <c r="K218" s="9"/>
      <c r="L218" s="9"/>
      <c r="M218" s="4"/>
      <c r="S218" s="9"/>
      <c r="T218" s="9"/>
      <c r="U218" s="9"/>
      <c r="V218" s="9"/>
    </row>
    <row r="219" spans="1:22" x14ac:dyDescent="0.3">
      <c r="A219" s="9"/>
      <c r="B219" s="9"/>
      <c r="C219" s="9"/>
      <c r="D219" s="9"/>
      <c r="E219" s="9"/>
      <c r="F219" s="9"/>
      <c r="G219" s="9"/>
      <c r="H219" s="4"/>
      <c r="I219" s="4"/>
      <c r="J219" s="9"/>
      <c r="K219" s="9"/>
      <c r="L219" s="9"/>
      <c r="M219" s="4"/>
      <c r="S219" s="9"/>
      <c r="T219" s="9"/>
      <c r="U219" s="9"/>
      <c r="V219" s="9"/>
    </row>
    <row r="220" spans="1:22" x14ac:dyDescent="0.3">
      <c r="A220" s="9"/>
      <c r="B220" s="9"/>
      <c r="C220" s="9"/>
      <c r="D220" s="9"/>
      <c r="E220" s="9"/>
      <c r="F220" s="9"/>
      <c r="G220" s="9"/>
      <c r="H220" s="4"/>
      <c r="I220" s="4"/>
      <c r="J220" s="9"/>
      <c r="K220" s="9"/>
      <c r="L220" s="9"/>
      <c r="M220" s="4"/>
      <c r="S220" s="9"/>
      <c r="T220" s="9"/>
      <c r="U220" s="9"/>
      <c r="V220" s="9"/>
    </row>
    <row r="221" spans="1:22" x14ac:dyDescent="0.3">
      <c r="A221" s="9"/>
      <c r="B221" s="9"/>
      <c r="C221" s="9"/>
      <c r="D221" s="9"/>
      <c r="E221" s="9"/>
      <c r="F221" s="9"/>
      <c r="G221" s="9"/>
      <c r="H221" s="4"/>
      <c r="I221" s="4"/>
      <c r="J221" s="9"/>
      <c r="K221" s="9"/>
      <c r="L221" s="9"/>
      <c r="M221" s="4"/>
      <c r="S221" s="9"/>
      <c r="T221" s="9"/>
      <c r="U221" s="9"/>
      <c r="V221" s="9"/>
    </row>
    <row r="222" spans="1:22" x14ac:dyDescent="0.3">
      <c r="A222" s="9"/>
      <c r="B222" s="9"/>
      <c r="C222" s="9"/>
      <c r="D222" s="9"/>
      <c r="E222" s="9"/>
      <c r="F222" s="9"/>
      <c r="G222" s="9"/>
      <c r="H222" s="4"/>
      <c r="I222" s="4"/>
      <c r="J222" s="9"/>
      <c r="K222" s="9"/>
      <c r="L222" s="9"/>
      <c r="M222" s="4"/>
      <c r="S222" s="9"/>
      <c r="T222" s="9"/>
      <c r="U222" s="9"/>
      <c r="V222" s="9"/>
    </row>
  </sheetData>
  <autoFilter ref="A4:DR21" xr:uid="{00000000-0009-0000-0000-000001000000}"/>
  <mergeCells count="37">
    <mergeCell ref="AF3:AF4"/>
    <mergeCell ref="T3:X3"/>
    <mergeCell ref="Y3:AD3"/>
    <mergeCell ref="A2:AD2"/>
    <mergeCell ref="A1:AD1"/>
    <mergeCell ref="A3:D3"/>
    <mergeCell ref="E3:I3"/>
    <mergeCell ref="J3:N3"/>
    <mergeCell ref="O3:S3"/>
    <mergeCell ref="AE3:AE4"/>
    <mergeCell ref="A20:D21"/>
    <mergeCell ref="E20:E21"/>
    <mergeCell ref="F20:F21"/>
    <mergeCell ref="G20:G21"/>
    <mergeCell ref="H20:H21"/>
    <mergeCell ref="I20:I21"/>
    <mergeCell ref="J20:J21"/>
    <mergeCell ref="K20:K21"/>
    <mergeCell ref="L20:L21"/>
    <mergeCell ref="M20:M21"/>
    <mergeCell ref="N20:N21"/>
    <mergeCell ref="T20:T21"/>
    <mergeCell ref="U20:U21"/>
    <mergeCell ref="V20:V21"/>
    <mergeCell ref="W20:W21"/>
    <mergeCell ref="O20:O21"/>
    <mergeCell ref="P20:P21"/>
    <mergeCell ref="Q20:Q21"/>
    <mergeCell ref="R20:R21"/>
    <mergeCell ref="S20:S21"/>
    <mergeCell ref="X20:X21"/>
    <mergeCell ref="AB20:AB21"/>
    <mergeCell ref="AC20:AC21"/>
    <mergeCell ref="AD20:AD21"/>
    <mergeCell ref="Z20:Z21"/>
    <mergeCell ref="AA20:AA21"/>
    <mergeCell ref="Y20:Y2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B212"/>
  <sheetViews>
    <sheetView topLeftCell="AE1" zoomScale="70" zoomScaleNormal="70" workbookViewId="0">
      <pane ySplit="4" topLeftCell="A9" activePane="bottomLeft" state="frozen"/>
      <selection activeCell="EL3" sqref="EL3"/>
      <selection pane="bottomLeft" activeCell="F14" sqref="F14"/>
    </sheetView>
  </sheetViews>
  <sheetFormatPr baseColWidth="10" defaultColWidth="11.42578125" defaultRowHeight="16.5" x14ac:dyDescent="0.3"/>
  <cols>
    <col min="1" max="1" width="7" style="1" customWidth="1"/>
    <col min="2" max="2" width="37" style="1" customWidth="1"/>
    <col min="3" max="3" width="85.140625" style="1" customWidth="1"/>
    <col min="4" max="4" width="13.85546875" style="1" customWidth="1"/>
    <col min="5" max="5" width="17.5703125" style="1" customWidth="1"/>
    <col min="6" max="6" width="16.7109375" style="1" customWidth="1"/>
    <col min="7" max="7" width="19.5703125" style="1" customWidth="1"/>
    <col min="8" max="8" width="20.140625" style="3" customWidth="1"/>
    <col min="9" max="9" width="18.28515625" style="3" customWidth="1"/>
    <col min="10" max="10" width="18.5703125" style="1" customWidth="1"/>
    <col min="11" max="11" width="18.140625" style="1" customWidth="1"/>
    <col min="12" max="12" width="17.28515625" style="1" customWidth="1"/>
    <col min="13" max="13" width="21.5703125" style="9" customWidth="1"/>
    <col min="14" max="14" width="21.85546875" style="9" customWidth="1"/>
    <col min="15" max="15" width="18.28515625" style="1" customWidth="1"/>
    <col min="16" max="16" width="19" style="1" customWidth="1"/>
    <col min="17" max="17" width="19.140625" style="1" customWidth="1"/>
    <col min="18" max="18" width="21.5703125" style="9" customWidth="1"/>
    <col min="19" max="19" width="19.7109375" style="9" customWidth="1"/>
    <col min="20" max="20" width="17.7109375" style="1" customWidth="1"/>
    <col min="21" max="21" width="18.28515625" style="1" customWidth="1"/>
    <col min="22" max="22" width="19.42578125" style="1" customWidth="1"/>
    <col min="23" max="23" width="19.85546875" style="9" customWidth="1"/>
    <col min="24" max="24" width="20.7109375" style="9" customWidth="1"/>
    <col min="25" max="25" width="19.5703125" style="1" customWidth="1"/>
    <col min="26" max="26" width="16.7109375" style="1" customWidth="1"/>
    <col min="27" max="27" width="21.5703125" style="1" customWidth="1"/>
    <col min="28" max="28" width="19" style="9" customWidth="1"/>
    <col min="29" max="29" width="25" style="9" customWidth="1"/>
    <col min="30" max="30" width="21" style="1" customWidth="1"/>
    <col min="31" max="31" width="19" style="1" customWidth="1"/>
    <col min="32" max="32" width="19.140625" style="1" customWidth="1"/>
    <col min="33" max="33" width="20.42578125" style="9" customWidth="1"/>
    <col min="34" max="35" width="18.85546875" style="9" customWidth="1"/>
    <col min="36" max="36" width="21.5703125" style="1" customWidth="1"/>
    <col min="37" max="39" width="22.85546875" style="1" customWidth="1"/>
    <col min="40" max="40" width="29" style="1" customWidth="1"/>
    <col min="41" max="41" width="24.85546875" style="1" customWidth="1"/>
    <col min="42" max="42" width="25.85546875" style="1" customWidth="1"/>
    <col min="43" max="43" width="23.28515625" style="1" customWidth="1"/>
    <col min="44" max="44" width="24.85546875" style="1" customWidth="1"/>
    <col min="45" max="16384" width="11.42578125" style="1"/>
  </cols>
  <sheetData>
    <row r="1" spans="1:132" s="7" customFormat="1" ht="48.75" customHeight="1" x14ac:dyDescent="0.3">
      <c r="A1" s="104" t="s">
        <v>6</v>
      </c>
      <c r="B1" s="105"/>
      <c r="C1" s="105"/>
      <c r="D1" s="105"/>
      <c r="E1" s="105"/>
      <c r="F1" s="105"/>
      <c r="G1" s="105"/>
      <c r="H1" s="105"/>
      <c r="I1" s="105"/>
      <c r="J1" s="105"/>
      <c r="K1" s="105"/>
      <c r="L1" s="105"/>
      <c r="M1" s="105"/>
      <c r="N1" s="105"/>
      <c r="O1" s="105"/>
      <c r="P1" s="105"/>
      <c r="Q1" s="105"/>
      <c r="R1" s="105"/>
      <c r="S1" s="105"/>
      <c r="T1" s="105"/>
      <c r="U1" s="105"/>
      <c r="V1" s="105"/>
      <c r="W1" s="105"/>
      <c r="X1" s="105"/>
      <c r="Y1" s="105"/>
      <c r="Z1" s="105"/>
      <c r="AA1" s="105"/>
      <c r="AB1" s="105"/>
      <c r="AC1" s="105"/>
      <c r="AD1" s="105"/>
      <c r="AE1" s="105"/>
      <c r="AF1" s="105"/>
      <c r="AG1" s="105"/>
      <c r="AH1" s="105"/>
      <c r="AI1" s="105"/>
      <c r="AJ1" s="105"/>
      <c r="AK1" s="105"/>
      <c r="AL1" s="105"/>
      <c r="AM1" s="105"/>
      <c r="AN1" s="105"/>
      <c r="AO1" s="98"/>
      <c r="AP1" s="98"/>
      <c r="AQ1" s="98"/>
      <c r="AR1" s="98"/>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row>
    <row r="2" spans="1:132" s="7" customFormat="1" ht="48.75" customHeight="1" x14ac:dyDescent="0.3">
      <c r="A2" s="102" t="s">
        <v>149</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3"/>
      <c r="AF2" s="103"/>
      <c r="AG2" s="103"/>
      <c r="AH2" s="103"/>
      <c r="AI2" s="103"/>
      <c r="AJ2" s="103"/>
      <c r="AK2" s="103"/>
      <c r="AL2" s="103"/>
      <c r="AM2" s="103"/>
      <c r="AN2" s="103"/>
      <c r="AO2" s="97"/>
      <c r="AP2" s="97"/>
      <c r="AQ2" s="97"/>
      <c r="AR2" s="97"/>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row>
    <row r="3" spans="1:132" s="7" customFormat="1" ht="50.25" customHeight="1" x14ac:dyDescent="0.3">
      <c r="A3" s="118"/>
      <c r="B3" s="119"/>
      <c r="C3" s="119"/>
      <c r="D3" s="120"/>
      <c r="E3" s="125" t="s">
        <v>93</v>
      </c>
      <c r="F3" s="126"/>
      <c r="G3" s="126"/>
      <c r="H3" s="126"/>
      <c r="I3" s="127"/>
      <c r="J3" s="106" t="s">
        <v>94</v>
      </c>
      <c r="K3" s="107"/>
      <c r="L3" s="107"/>
      <c r="M3" s="107"/>
      <c r="N3" s="108"/>
      <c r="O3" s="134" t="s">
        <v>95</v>
      </c>
      <c r="P3" s="135"/>
      <c r="Q3" s="135"/>
      <c r="R3" s="135"/>
      <c r="S3" s="136"/>
      <c r="T3" s="137" t="s">
        <v>96</v>
      </c>
      <c r="U3" s="138"/>
      <c r="V3" s="138"/>
      <c r="W3" s="138"/>
      <c r="X3" s="139"/>
      <c r="Y3" s="143" t="s">
        <v>100</v>
      </c>
      <c r="Z3" s="144"/>
      <c r="AA3" s="144"/>
      <c r="AB3" s="144"/>
      <c r="AC3" s="145"/>
      <c r="AD3" s="140" t="s">
        <v>101</v>
      </c>
      <c r="AE3" s="141"/>
      <c r="AF3" s="141"/>
      <c r="AG3" s="141"/>
      <c r="AH3" s="142"/>
      <c r="AI3" s="106" t="s">
        <v>4</v>
      </c>
      <c r="AJ3" s="107"/>
      <c r="AK3" s="107"/>
      <c r="AL3" s="107"/>
      <c r="AM3" s="107"/>
      <c r="AN3" s="108"/>
      <c r="AO3" s="121" t="s">
        <v>133</v>
      </c>
      <c r="AP3" s="121" t="s">
        <v>134</v>
      </c>
      <c r="AQ3" s="8" t="s">
        <v>135</v>
      </c>
      <c r="AR3" s="8" t="s">
        <v>136</v>
      </c>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row>
    <row r="4" spans="1:132" s="6" customFormat="1" ht="71.25" customHeight="1" x14ac:dyDescent="0.25">
      <c r="A4" s="12" t="s">
        <v>0</v>
      </c>
      <c r="B4" s="46" t="s">
        <v>3</v>
      </c>
      <c r="C4" s="43" t="s">
        <v>105</v>
      </c>
      <c r="D4" s="13" t="s">
        <v>1</v>
      </c>
      <c r="E4" s="8" t="s">
        <v>103</v>
      </c>
      <c r="F4" s="8" t="s">
        <v>102</v>
      </c>
      <c r="G4" s="8" t="s">
        <v>104</v>
      </c>
      <c r="H4" s="8" t="s">
        <v>107</v>
      </c>
      <c r="I4" s="8" t="s">
        <v>2</v>
      </c>
      <c r="J4" s="8" t="s">
        <v>103</v>
      </c>
      <c r="K4" s="8" t="s">
        <v>102</v>
      </c>
      <c r="L4" s="8" t="s">
        <v>104</v>
      </c>
      <c r="M4" s="8" t="s">
        <v>107</v>
      </c>
      <c r="N4" s="8" t="s">
        <v>2</v>
      </c>
      <c r="O4" s="8" t="s">
        <v>103</v>
      </c>
      <c r="P4" s="8" t="s">
        <v>102</v>
      </c>
      <c r="Q4" s="8" t="s">
        <v>104</v>
      </c>
      <c r="R4" s="8" t="s">
        <v>107</v>
      </c>
      <c r="S4" s="8" t="s">
        <v>2</v>
      </c>
      <c r="T4" s="8" t="s">
        <v>103</v>
      </c>
      <c r="U4" s="8" t="s">
        <v>102</v>
      </c>
      <c r="V4" s="8" t="s">
        <v>104</v>
      </c>
      <c r="W4" s="8" t="s">
        <v>107</v>
      </c>
      <c r="X4" s="8" t="s">
        <v>2</v>
      </c>
      <c r="Y4" s="8" t="s">
        <v>103</v>
      </c>
      <c r="Z4" s="8" t="s">
        <v>102</v>
      </c>
      <c r="AA4" s="8" t="s">
        <v>104</v>
      </c>
      <c r="AB4" s="8" t="s">
        <v>107</v>
      </c>
      <c r="AC4" s="8" t="s">
        <v>2</v>
      </c>
      <c r="AD4" s="8" t="s">
        <v>103</v>
      </c>
      <c r="AE4" s="8" t="s">
        <v>102</v>
      </c>
      <c r="AF4" s="8" t="s">
        <v>104</v>
      </c>
      <c r="AG4" s="8" t="s">
        <v>107</v>
      </c>
      <c r="AH4" s="8" t="s">
        <v>2</v>
      </c>
      <c r="AI4" s="8" t="s">
        <v>146</v>
      </c>
      <c r="AJ4" s="8" t="s">
        <v>127</v>
      </c>
      <c r="AK4" s="8" t="s">
        <v>126</v>
      </c>
      <c r="AL4" s="8" t="s">
        <v>132</v>
      </c>
      <c r="AM4" s="8" t="s">
        <v>128</v>
      </c>
      <c r="AN4" s="8" t="s">
        <v>129</v>
      </c>
      <c r="AO4" s="121"/>
      <c r="AP4" s="121"/>
      <c r="AQ4" s="8" t="s">
        <v>137</v>
      </c>
      <c r="AR4" s="8" t="s">
        <v>137</v>
      </c>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c r="CZ4" s="42"/>
      <c r="DA4" s="42"/>
      <c r="DB4" s="42"/>
      <c r="DC4" s="42"/>
      <c r="DD4" s="42"/>
      <c r="DE4" s="42"/>
      <c r="DF4" s="42"/>
      <c r="DG4" s="42"/>
      <c r="DH4" s="42"/>
      <c r="DI4" s="42"/>
      <c r="DJ4" s="42"/>
      <c r="DK4" s="42"/>
      <c r="DL4" s="42"/>
      <c r="DM4" s="42"/>
      <c r="DN4" s="42"/>
      <c r="DO4" s="42"/>
      <c r="DP4" s="42"/>
      <c r="DQ4" s="42"/>
      <c r="DR4" s="42"/>
      <c r="DS4" s="42"/>
      <c r="DT4" s="42"/>
      <c r="DU4" s="42"/>
      <c r="DV4" s="42"/>
      <c r="DW4" s="42"/>
      <c r="DX4" s="42"/>
      <c r="DY4" s="42"/>
      <c r="DZ4" s="42"/>
      <c r="EA4" s="42"/>
      <c r="EB4" s="42"/>
    </row>
    <row r="5" spans="1:132" ht="189" x14ac:dyDescent="0.3">
      <c r="A5" s="15">
        <v>1</v>
      </c>
      <c r="B5" s="65" t="s">
        <v>123</v>
      </c>
      <c r="C5" s="18" t="s">
        <v>43</v>
      </c>
      <c r="D5" s="16">
        <v>1</v>
      </c>
      <c r="E5" s="74">
        <v>3061748.1</v>
      </c>
      <c r="F5" s="75">
        <v>581732.14</v>
      </c>
      <c r="G5" s="77">
        <f t="shared" ref="G5" si="0">E5+F5</f>
        <v>3643480.24</v>
      </c>
      <c r="H5" s="75">
        <f>E5*D5</f>
        <v>3061748.1</v>
      </c>
      <c r="I5" s="76">
        <f>G5*D5</f>
        <v>3643480.24</v>
      </c>
      <c r="J5" s="52">
        <f>L5/1.19</f>
        <v>2057983.193277311</v>
      </c>
      <c r="K5" s="52">
        <f>L5-J5</f>
        <v>391016.80672268895</v>
      </c>
      <c r="L5" s="52">
        <v>2449000</v>
      </c>
      <c r="M5" s="52">
        <f>J5*D5</f>
        <v>2057983.193277311</v>
      </c>
      <c r="N5" s="52">
        <f>L5*D5</f>
        <v>2449000</v>
      </c>
      <c r="O5" s="53">
        <f>Q5/1.19</f>
        <v>1680588.2352941178</v>
      </c>
      <c r="P5" s="53">
        <f>Q5-O5</f>
        <v>319311.76470588217</v>
      </c>
      <c r="Q5" s="53">
        <v>1999900</v>
      </c>
      <c r="R5" s="53">
        <f>O5*D5</f>
        <v>1680588.2352941178</v>
      </c>
      <c r="S5" s="53">
        <f>Q5*D5</f>
        <v>1999900</v>
      </c>
      <c r="T5" s="54">
        <f>V5/1.19</f>
        <v>0</v>
      </c>
      <c r="U5" s="54">
        <f>V5-T5</f>
        <v>0</v>
      </c>
      <c r="V5" s="25"/>
      <c r="W5" s="54">
        <f>T5*D5</f>
        <v>0</v>
      </c>
      <c r="X5" s="54">
        <f>V5*D5</f>
        <v>0</v>
      </c>
      <c r="Y5" s="56">
        <f>AA5/1.19</f>
        <v>0</v>
      </c>
      <c r="Z5" s="56">
        <f>AA5-Y5</f>
        <v>0</v>
      </c>
      <c r="AA5" s="56"/>
      <c r="AB5" s="56">
        <f>Y5*D5</f>
        <v>0</v>
      </c>
      <c r="AC5" s="56">
        <f>AA5*D5</f>
        <v>0</v>
      </c>
      <c r="AD5" s="58">
        <f>AF5/1.19</f>
        <v>0</v>
      </c>
      <c r="AE5" s="58">
        <f>AF5-AD5</f>
        <v>0</v>
      </c>
      <c r="AF5" s="58"/>
      <c r="AG5" s="39">
        <f>AD5*D5</f>
        <v>0</v>
      </c>
      <c r="AH5" s="39">
        <f>AF5*D5</f>
        <v>0</v>
      </c>
      <c r="AI5" s="96">
        <f>AVERAGE(J5,O5)</f>
        <v>1869285.7142857146</v>
      </c>
      <c r="AJ5" s="94">
        <f t="shared" ref="AJ5:AJ9" si="1">AK5</f>
        <v>1869285.7142857146</v>
      </c>
      <c r="AK5" s="95">
        <f>AVERAGE(M5,R5)</f>
        <v>1869285.7142857146</v>
      </c>
      <c r="AL5" s="96">
        <f>AN5/D5</f>
        <v>2224450</v>
      </c>
      <c r="AM5" s="94">
        <f t="shared" ref="AM5:AM9" si="2">AN5</f>
        <v>2224450</v>
      </c>
      <c r="AN5" s="96">
        <f>AVERAGE(N5,S5)</f>
        <v>2224450</v>
      </c>
      <c r="AO5" s="60">
        <f>J5+O5</f>
        <v>3738571.4285714291</v>
      </c>
      <c r="AP5" s="78">
        <f t="shared" ref="AP5:AP9" si="3">AO5/2</f>
        <v>1869285.7142857146</v>
      </c>
      <c r="AQ5" s="78">
        <f t="shared" ref="AQ5:AQ9" si="4">AP5/1.25</f>
        <v>1495428.5714285716</v>
      </c>
      <c r="AR5" s="79">
        <f t="shared" ref="AR5:AR9" si="5">+AP5*1.25</f>
        <v>2336607.1428571432</v>
      </c>
    </row>
    <row r="6" spans="1:132" ht="236.25" x14ac:dyDescent="0.3">
      <c r="A6" s="59">
        <v>2</v>
      </c>
      <c r="B6" s="2" t="s">
        <v>44</v>
      </c>
      <c r="C6" s="18" t="s">
        <v>91</v>
      </c>
      <c r="D6" s="16">
        <v>5</v>
      </c>
      <c r="E6" s="20">
        <f t="shared" ref="E6:E8" si="6">G6/1.19</f>
        <v>0</v>
      </c>
      <c r="F6" s="44">
        <f t="shared" ref="F6:F9" si="7">G6-E6</f>
        <v>0</v>
      </c>
      <c r="G6" s="19"/>
      <c r="H6" s="44">
        <f t="shared" ref="H6:H9" si="8">E6*D6</f>
        <v>0</v>
      </c>
      <c r="I6" s="21">
        <f t="shared" ref="I6:I9" si="9">G6*D6</f>
        <v>0</v>
      </c>
      <c r="J6" s="52">
        <f t="shared" ref="J6:J9" si="10">L6/1.19</f>
        <v>1091596.6386554623</v>
      </c>
      <c r="K6" s="52">
        <f t="shared" ref="K6:K9" si="11">L6-J6</f>
        <v>207403.3613445377</v>
      </c>
      <c r="L6" s="27">
        <v>1299000</v>
      </c>
      <c r="M6" s="52">
        <f>J6*D6</f>
        <v>5457983.1932773115</v>
      </c>
      <c r="N6" s="52">
        <f>L6*D6</f>
        <v>6495000</v>
      </c>
      <c r="O6" s="53">
        <f t="shared" ref="O6:O9" si="12">Q6/1.19</f>
        <v>983109.24369747902</v>
      </c>
      <c r="P6" s="53">
        <f t="shared" ref="P6:P9" si="13">Q6-O6</f>
        <v>186790.75630252098</v>
      </c>
      <c r="Q6" s="29">
        <v>1169900</v>
      </c>
      <c r="R6" s="53">
        <f>O6*D6</f>
        <v>4915546.218487395</v>
      </c>
      <c r="S6" s="53">
        <f>Q6*D6</f>
        <v>5849500</v>
      </c>
      <c r="T6" s="54">
        <f t="shared" ref="T6:T9" si="14">V6/1.19</f>
        <v>0</v>
      </c>
      <c r="U6" s="54">
        <f t="shared" ref="U6:U9" si="15">V6-T6</f>
        <v>0</v>
      </c>
      <c r="V6" s="26"/>
      <c r="W6" s="54">
        <f>T6*D6</f>
        <v>0</v>
      </c>
      <c r="X6" s="54">
        <f>V6*D6</f>
        <v>0</v>
      </c>
      <c r="Y6" s="56">
        <f t="shared" ref="Y6:Y9" si="16">AA6/1.19</f>
        <v>0</v>
      </c>
      <c r="Z6" s="56">
        <f t="shared" ref="Z6:Z9" si="17">AA6-Y6</f>
        <v>0</v>
      </c>
      <c r="AA6" s="35"/>
      <c r="AB6" s="56">
        <f>Y6*D6</f>
        <v>0</v>
      </c>
      <c r="AC6" s="56">
        <f>AA6*D6</f>
        <v>0</v>
      </c>
      <c r="AD6" s="58">
        <f t="shared" ref="AD6:AD9" si="18">AF6/1.19</f>
        <v>983109.24369747902</v>
      </c>
      <c r="AE6" s="58">
        <f t="shared" ref="AE6:AE9" si="19">AF6-AD6</f>
        <v>186790.75630252098</v>
      </c>
      <c r="AF6" s="41">
        <v>1169900</v>
      </c>
      <c r="AG6" s="58">
        <f>AD6*D6</f>
        <v>4915546.218487395</v>
      </c>
      <c r="AH6" s="58">
        <f>AF6*D6</f>
        <v>5849500</v>
      </c>
      <c r="AI6" s="96">
        <f>AVERAGE(J6,O6,AD6)</f>
        <v>1019271.7086834734</v>
      </c>
      <c r="AJ6" s="94">
        <f t="shared" si="1"/>
        <v>5096358.5434173672</v>
      </c>
      <c r="AK6" s="95">
        <f>AVERAGE(M6,R6,AG6)</f>
        <v>5096358.5434173672</v>
      </c>
      <c r="AL6" s="96">
        <f>AN6/D6</f>
        <v>1212933.3333333335</v>
      </c>
      <c r="AM6" s="94">
        <f>AN6</f>
        <v>6064666.666666667</v>
      </c>
      <c r="AN6" s="96">
        <f>AVERAGE(N6,S6,AH6)</f>
        <v>6064666.666666667</v>
      </c>
      <c r="AO6" s="60">
        <f>AD6+O6</f>
        <v>1966218.487394958</v>
      </c>
      <c r="AP6" s="78">
        <f t="shared" si="3"/>
        <v>983109.24369747902</v>
      </c>
      <c r="AQ6" s="78">
        <f t="shared" si="4"/>
        <v>786487.39495798317</v>
      </c>
      <c r="AR6" s="79">
        <f t="shared" si="5"/>
        <v>1228886.5546218487</v>
      </c>
    </row>
    <row r="7" spans="1:132" ht="126" x14ac:dyDescent="0.3">
      <c r="A7" s="15">
        <v>3</v>
      </c>
      <c r="B7" s="2" t="s">
        <v>51</v>
      </c>
      <c r="C7" s="18" t="s">
        <v>52</v>
      </c>
      <c r="D7" s="16">
        <v>2</v>
      </c>
      <c r="E7" s="20">
        <f t="shared" si="6"/>
        <v>0</v>
      </c>
      <c r="F7" s="44">
        <f t="shared" si="7"/>
        <v>0</v>
      </c>
      <c r="G7" s="19"/>
      <c r="H7" s="44">
        <f t="shared" si="8"/>
        <v>0</v>
      </c>
      <c r="I7" s="21">
        <f t="shared" si="9"/>
        <v>0</v>
      </c>
      <c r="J7" s="52">
        <f t="shared" si="10"/>
        <v>0</v>
      </c>
      <c r="K7" s="52">
        <f t="shared" si="11"/>
        <v>0</v>
      </c>
      <c r="L7" s="32"/>
      <c r="M7" s="52">
        <f>J7*D7</f>
        <v>0</v>
      </c>
      <c r="N7" s="52">
        <f>L7*D7</f>
        <v>0</v>
      </c>
      <c r="O7" s="53">
        <f t="shared" si="12"/>
        <v>142773.10924369749</v>
      </c>
      <c r="P7" s="53">
        <f t="shared" si="13"/>
        <v>27126.890756302513</v>
      </c>
      <c r="Q7" s="31">
        <v>169900</v>
      </c>
      <c r="R7" s="53">
        <f>O7*D7</f>
        <v>285546.21848739497</v>
      </c>
      <c r="S7" s="53">
        <f>Q7*D7</f>
        <v>339800</v>
      </c>
      <c r="T7" s="54">
        <f t="shared" si="14"/>
        <v>142773.10924369749</v>
      </c>
      <c r="U7" s="54">
        <f t="shared" si="15"/>
        <v>27126.890756302513</v>
      </c>
      <c r="V7" s="30">
        <v>169900</v>
      </c>
      <c r="W7" s="54">
        <f>T7*D7</f>
        <v>285546.21848739497</v>
      </c>
      <c r="X7" s="54">
        <f>V7*D7</f>
        <v>339800</v>
      </c>
      <c r="Y7" s="56">
        <f t="shared" si="16"/>
        <v>0</v>
      </c>
      <c r="Z7" s="56">
        <f t="shared" si="17"/>
        <v>0</v>
      </c>
      <c r="AA7" s="35"/>
      <c r="AB7" s="56">
        <f>Y7*D7</f>
        <v>0</v>
      </c>
      <c r="AC7" s="56">
        <f>AA7*D7</f>
        <v>0</v>
      </c>
      <c r="AD7" s="58">
        <f t="shared" si="18"/>
        <v>0</v>
      </c>
      <c r="AE7" s="58">
        <f t="shared" si="19"/>
        <v>0</v>
      </c>
      <c r="AF7" s="40"/>
      <c r="AG7" s="39">
        <f>AD7*D7</f>
        <v>0</v>
      </c>
      <c r="AH7" s="39">
        <f>AF7*D7</f>
        <v>0</v>
      </c>
      <c r="AI7" s="96">
        <f>AVERAGE(O7,T7)</f>
        <v>142773.10924369749</v>
      </c>
      <c r="AJ7" s="94">
        <f t="shared" si="1"/>
        <v>285546.21848739497</v>
      </c>
      <c r="AK7" s="95">
        <f>AVERAGE(R7,W7)</f>
        <v>285546.21848739497</v>
      </c>
      <c r="AL7" s="96">
        <f>AN7/D7</f>
        <v>169900</v>
      </c>
      <c r="AM7" s="94">
        <f t="shared" si="2"/>
        <v>339800</v>
      </c>
      <c r="AN7" s="96">
        <f>AVERAGE(S7,X7)</f>
        <v>339800</v>
      </c>
      <c r="AO7" s="60">
        <f>T7+O7</f>
        <v>285546.21848739497</v>
      </c>
      <c r="AP7" s="78">
        <f t="shared" si="3"/>
        <v>142773.10924369749</v>
      </c>
      <c r="AQ7" s="78">
        <f t="shared" si="4"/>
        <v>114218.48739495799</v>
      </c>
      <c r="AR7" s="79">
        <f t="shared" si="5"/>
        <v>178466.38655462186</v>
      </c>
    </row>
    <row r="8" spans="1:132" ht="393.75" x14ac:dyDescent="0.3">
      <c r="A8" s="15">
        <v>4</v>
      </c>
      <c r="B8" s="2" t="s">
        <v>56</v>
      </c>
      <c r="C8" s="18" t="s">
        <v>139</v>
      </c>
      <c r="D8" s="16">
        <v>1</v>
      </c>
      <c r="E8" s="20">
        <f t="shared" si="6"/>
        <v>0</v>
      </c>
      <c r="F8" s="44">
        <f t="shared" si="7"/>
        <v>0</v>
      </c>
      <c r="G8" s="19"/>
      <c r="H8" s="44">
        <f t="shared" si="8"/>
        <v>0</v>
      </c>
      <c r="I8" s="21">
        <f t="shared" si="9"/>
        <v>0</v>
      </c>
      <c r="J8" s="52">
        <f t="shared" si="10"/>
        <v>159579.83193277312</v>
      </c>
      <c r="K8" s="52">
        <f t="shared" si="11"/>
        <v>30320.168067226885</v>
      </c>
      <c r="L8" s="32">
        <v>189900</v>
      </c>
      <c r="M8" s="52">
        <f>J8*D8</f>
        <v>159579.83193277312</v>
      </c>
      <c r="N8" s="52">
        <f>L8*D8</f>
        <v>189900</v>
      </c>
      <c r="O8" s="53">
        <f t="shared" si="12"/>
        <v>125966.38655462186</v>
      </c>
      <c r="P8" s="53">
        <f t="shared" si="13"/>
        <v>23933.613445378141</v>
      </c>
      <c r="Q8" s="31">
        <v>149900</v>
      </c>
      <c r="R8" s="53">
        <f>O8*D8</f>
        <v>125966.38655462186</v>
      </c>
      <c r="S8" s="53">
        <f>Q8*D8</f>
        <v>149900</v>
      </c>
      <c r="T8" s="54">
        <f t="shared" si="14"/>
        <v>0</v>
      </c>
      <c r="U8" s="54">
        <f t="shared" si="15"/>
        <v>0</v>
      </c>
      <c r="V8" s="26"/>
      <c r="W8" s="54">
        <f>T8*D8</f>
        <v>0</v>
      </c>
      <c r="X8" s="54">
        <f>V8*D8</f>
        <v>0</v>
      </c>
      <c r="Y8" s="56">
        <f t="shared" si="16"/>
        <v>0</v>
      </c>
      <c r="Z8" s="56">
        <f t="shared" si="17"/>
        <v>0</v>
      </c>
      <c r="AA8" s="36"/>
      <c r="AB8" s="56">
        <f>Y8*D8</f>
        <v>0</v>
      </c>
      <c r="AC8" s="56"/>
      <c r="AD8" s="58">
        <f t="shared" si="18"/>
        <v>0</v>
      </c>
      <c r="AE8" s="58">
        <f t="shared" si="19"/>
        <v>0</v>
      </c>
      <c r="AF8" s="40"/>
      <c r="AG8" s="39">
        <f>AD8*D8</f>
        <v>0</v>
      </c>
      <c r="AH8" s="39">
        <f>AF8*D8</f>
        <v>0</v>
      </c>
      <c r="AI8" s="96">
        <f>AVERAGE(J8,O8)</f>
        <v>142773.10924369749</v>
      </c>
      <c r="AJ8" s="94">
        <f>AK8</f>
        <v>142773.10924369749</v>
      </c>
      <c r="AK8" s="95">
        <f>AVERAGE(M8,R8)</f>
        <v>142773.10924369749</v>
      </c>
      <c r="AL8" s="96">
        <f>AN8/D8</f>
        <v>169900</v>
      </c>
      <c r="AM8" s="94">
        <f t="shared" si="2"/>
        <v>169900</v>
      </c>
      <c r="AN8" s="96">
        <f>AVERAGE(N8,S8)</f>
        <v>169900</v>
      </c>
      <c r="AO8" s="60">
        <f>O8+J8</f>
        <v>285546.21848739497</v>
      </c>
      <c r="AP8" s="78">
        <f t="shared" si="3"/>
        <v>142773.10924369749</v>
      </c>
      <c r="AQ8" s="78">
        <f t="shared" si="4"/>
        <v>114218.48739495799</v>
      </c>
      <c r="AR8" s="79">
        <f t="shared" si="5"/>
        <v>178466.38655462186</v>
      </c>
    </row>
    <row r="9" spans="1:132" ht="204.75" customHeight="1" x14ac:dyDescent="0.3">
      <c r="A9" s="59">
        <v>5</v>
      </c>
      <c r="B9" s="65" t="s">
        <v>125</v>
      </c>
      <c r="C9" s="18" t="s">
        <v>57</v>
      </c>
      <c r="D9" s="16">
        <v>1</v>
      </c>
      <c r="E9" s="28">
        <f>G9/1.19</f>
        <v>343688.23529411765</v>
      </c>
      <c r="F9" s="50">
        <f t="shared" si="7"/>
        <v>65300.76470588235</v>
      </c>
      <c r="G9" s="23">
        <v>408989</v>
      </c>
      <c r="H9" s="50">
        <f t="shared" si="8"/>
        <v>343688.23529411765</v>
      </c>
      <c r="I9" s="51">
        <f t="shared" si="9"/>
        <v>408989</v>
      </c>
      <c r="J9" s="52">
        <f t="shared" si="10"/>
        <v>0</v>
      </c>
      <c r="K9" s="52">
        <f t="shared" si="11"/>
        <v>0</v>
      </c>
      <c r="L9" s="32"/>
      <c r="M9" s="52">
        <f>J9*D9</f>
        <v>0</v>
      </c>
      <c r="N9" s="52">
        <f>L9*D9</f>
        <v>0</v>
      </c>
      <c r="O9" s="53">
        <f t="shared" si="12"/>
        <v>0</v>
      </c>
      <c r="P9" s="53">
        <f t="shared" si="13"/>
        <v>0</v>
      </c>
      <c r="Q9" s="24"/>
      <c r="R9" s="53">
        <f>O9*D9</f>
        <v>0</v>
      </c>
      <c r="S9" s="53">
        <f>Q9*D9</f>
        <v>0</v>
      </c>
      <c r="T9" s="54">
        <f t="shared" si="14"/>
        <v>0</v>
      </c>
      <c r="U9" s="54">
        <f t="shared" si="15"/>
        <v>0</v>
      </c>
      <c r="V9" s="26"/>
      <c r="W9" s="54">
        <f>T9*D9</f>
        <v>0</v>
      </c>
      <c r="X9" s="54">
        <f>V9*D9</f>
        <v>0</v>
      </c>
      <c r="Y9" s="56">
        <f t="shared" si="16"/>
        <v>504117.64705882355</v>
      </c>
      <c r="Z9" s="56">
        <f t="shared" si="17"/>
        <v>95782.352941176447</v>
      </c>
      <c r="AA9" s="36">
        <v>599900</v>
      </c>
      <c r="AB9" s="56">
        <f>Y9*D9</f>
        <v>504117.64705882355</v>
      </c>
      <c r="AC9" s="56">
        <f>AA9*D9</f>
        <v>599900</v>
      </c>
      <c r="AD9" s="58">
        <f t="shared" si="18"/>
        <v>0</v>
      </c>
      <c r="AE9" s="58">
        <f t="shared" si="19"/>
        <v>0</v>
      </c>
      <c r="AF9" s="40"/>
      <c r="AG9" s="39">
        <f>AD9*D9</f>
        <v>0</v>
      </c>
      <c r="AH9" s="39">
        <f>AF9*D9</f>
        <v>0</v>
      </c>
      <c r="AI9" s="96">
        <f>AVERAGE(E9,Y9)</f>
        <v>423902.9411764706</v>
      </c>
      <c r="AJ9" s="94">
        <f t="shared" si="1"/>
        <v>423902.9411764706</v>
      </c>
      <c r="AK9" s="95">
        <f>AVERAGE(H9,AB9)</f>
        <v>423902.9411764706</v>
      </c>
      <c r="AL9" s="96">
        <f>AN9/D9</f>
        <v>504444.5</v>
      </c>
      <c r="AM9" s="94">
        <f t="shared" si="2"/>
        <v>504444.5</v>
      </c>
      <c r="AN9" s="96">
        <f>AVERAGE(I9,AC9)</f>
        <v>504444.5</v>
      </c>
      <c r="AO9" s="60">
        <f>E9+Y9</f>
        <v>847805.8823529412</v>
      </c>
      <c r="AP9" s="78">
        <f t="shared" si="3"/>
        <v>423902.9411764706</v>
      </c>
      <c r="AQ9" s="78">
        <f t="shared" si="4"/>
        <v>339122.3529411765</v>
      </c>
      <c r="AR9" s="79">
        <f t="shared" si="5"/>
        <v>529878.67647058819</v>
      </c>
    </row>
    <row r="10" spans="1:132" x14ac:dyDescent="0.3">
      <c r="A10" s="114" t="s">
        <v>5</v>
      </c>
      <c r="B10" s="114"/>
      <c r="C10" s="114"/>
      <c r="D10" s="114"/>
      <c r="E10" s="112">
        <f t="shared" ref="E10:AN10" si="20">SUM(E5:E9)</f>
        <v>3405436.3352941177</v>
      </c>
      <c r="F10" s="112">
        <f t="shared" si="20"/>
        <v>647032.90470588231</v>
      </c>
      <c r="G10" s="112">
        <f t="shared" si="20"/>
        <v>4052469.24</v>
      </c>
      <c r="H10" s="112">
        <f t="shared" si="20"/>
        <v>3405436.3352941177</v>
      </c>
      <c r="I10" s="112">
        <f t="shared" si="20"/>
        <v>4052469.24</v>
      </c>
      <c r="J10" s="112">
        <f t="shared" si="20"/>
        <v>3309159.6638655467</v>
      </c>
      <c r="K10" s="112">
        <f t="shared" si="20"/>
        <v>628740.33613445354</v>
      </c>
      <c r="L10" s="112">
        <f t="shared" si="20"/>
        <v>3937900</v>
      </c>
      <c r="M10" s="112">
        <f t="shared" si="20"/>
        <v>7675546.2184873959</v>
      </c>
      <c r="N10" s="112">
        <f t="shared" si="20"/>
        <v>9133900</v>
      </c>
      <c r="O10" s="112">
        <f t="shared" si="20"/>
        <v>2932436.9747899165</v>
      </c>
      <c r="P10" s="112">
        <f t="shared" si="20"/>
        <v>557163.02521008381</v>
      </c>
      <c r="Q10" s="112">
        <f t="shared" si="20"/>
        <v>3489600</v>
      </c>
      <c r="R10" s="112">
        <f t="shared" si="20"/>
        <v>7007647.0588235296</v>
      </c>
      <c r="S10" s="112">
        <f t="shared" si="20"/>
        <v>8339100</v>
      </c>
      <c r="T10" s="112">
        <f t="shared" si="20"/>
        <v>142773.10924369749</v>
      </c>
      <c r="U10" s="112">
        <f t="shared" si="20"/>
        <v>27126.890756302513</v>
      </c>
      <c r="V10" s="112">
        <f t="shared" si="20"/>
        <v>169900</v>
      </c>
      <c r="W10" s="112">
        <f t="shared" si="20"/>
        <v>285546.21848739497</v>
      </c>
      <c r="X10" s="112">
        <f t="shared" si="20"/>
        <v>339800</v>
      </c>
      <c r="Y10" s="112">
        <f t="shared" si="20"/>
        <v>504117.64705882355</v>
      </c>
      <c r="Z10" s="112">
        <f t="shared" si="20"/>
        <v>95782.352941176447</v>
      </c>
      <c r="AA10" s="112">
        <f t="shared" si="20"/>
        <v>599900</v>
      </c>
      <c r="AB10" s="112">
        <f t="shared" si="20"/>
        <v>504117.64705882355</v>
      </c>
      <c r="AC10" s="112">
        <f t="shared" si="20"/>
        <v>599900</v>
      </c>
      <c r="AD10" s="112">
        <f t="shared" si="20"/>
        <v>983109.24369747902</v>
      </c>
      <c r="AE10" s="112">
        <f t="shared" si="20"/>
        <v>186790.75630252098</v>
      </c>
      <c r="AF10" s="112">
        <f t="shared" si="20"/>
        <v>1169900</v>
      </c>
      <c r="AG10" s="112">
        <f t="shared" si="20"/>
        <v>4915546.218487395</v>
      </c>
      <c r="AH10" s="112">
        <f t="shared" si="20"/>
        <v>5849500</v>
      </c>
      <c r="AI10" s="112">
        <f t="shared" ref="AI10" si="21">SUM(AI5:AI9)</f>
        <v>3598006.5826330539</v>
      </c>
      <c r="AJ10" s="112">
        <f t="shared" si="20"/>
        <v>7817866.5266106445</v>
      </c>
      <c r="AK10" s="112">
        <f t="shared" si="20"/>
        <v>7817866.5266106445</v>
      </c>
      <c r="AL10" s="112">
        <f t="shared" si="20"/>
        <v>4281627.833333334</v>
      </c>
      <c r="AM10" s="112">
        <f t="shared" si="20"/>
        <v>9303261.1666666679</v>
      </c>
      <c r="AN10" s="112">
        <f t="shared" si="20"/>
        <v>9303261.1666666679</v>
      </c>
    </row>
    <row r="11" spans="1:132" x14ac:dyDescent="0.3">
      <c r="A11" s="114"/>
      <c r="B11" s="114"/>
      <c r="C11" s="114"/>
      <c r="D11" s="114"/>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3"/>
      <c r="AH11" s="113"/>
      <c r="AI11" s="113"/>
      <c r="AJ11" s="113"/>
      <c r="AK11" s="113"/>
      <c r="AL11" s="113"/>
      <c r="AM11" s="113"/>
      <c r="AN11" s="113"/>
    </row>
    <row r="12" spans="1:132" x14ac:dyDescent="0.3">
      <c r="B12" s="9"/>
      <c r="C12" s="9"/>
      <c r="D12" s="9"/>
      <c r="E12" s="9"/>
      <c r="F12" s="9"/>
      <c r="G12" s="9"/>
      <c r="H12" s="4"/>
      <c r="I12" s="4"/>
      <c r="J12" s="9"/>
      <c r="K12" s="9"/>
      <c r="L12" s="9"/>
      <c r="O12" s="9"/>
      <c r="P12" s="9"/>
      <c r="Q12" s="9"/>
      <c r="T12" s="9"/>
      <c r="U12" s="9"/>
      <c r="V12" s="9"/>
      <c r="Y12" s="9"/>
      <c r="Z12" s="9"/>
      <c r="AA12" s="9"/>
      <c r="AD12" s="9"/>
      <c r="AE12" s="9"/>
      <c r="AF12" s="9"/>
    </row>
    <row r="13" spans="1:132" x14ac:dyDescent="0.3">
      <c r="A13" s="9"/>
      <c r="B13" s="9"/>
      <c r="C13" s="9"/>
      <c r="D13" s="9"/>
      <c r="E13" s="9"/>
      <c r="F13" s="9"/>
      <c r="G13" s="9"/>
      <c r="H13" s="5"/>
      <c r="I13" s="4"/>
      <c r="J13" s="9"/>
      <c r="K13" s="9"/>
      <c r="L13" s="9"/>
      <c r="O13" s="9"/>
      <c r="P13" s="9"/>
      <c r="Q13" s="9"/>
      <c r="T13" s="9"/>
      <c r="U13" s="9"/>
      <c r="V13" s="9"/>
      <c r="Y13" s="9"/>
      <c r="Z13" s="9"/>
      <c r="AA13" s="9"/>
      <c r="AD13" s="9"/>
      <c r="AE13" s="9"/>
      <c r="AF13" s="9"/>
    </row>
    <row r="14" spans="1:132" x14ac:dyDescent="0.3">
      <c r="A14" s="9"/>
      <c r="B14" s="9"/>
      <c r="C14" s="9"/>
      <c r="D14" s="9"/>
      <c r="E14" s="9"/>
      <c r="F14" s="9"/>
      <c r="G14" s="9"/>
      <c r="H14" s="5"/>
      <c r="I14" s="4"/>
      <c r="J14" s="9"/>
      <c r="K14" s="9"/>
      <c r="L14" s="9"/>
      <c r="O14" s="9"/>
      <c r="P14" s="9"/>
      <c r="Q14" s="9"/>
      <c r="T14" s="9"/>
      <c r="U14" s="9"/>
      <c r="V14" s="9"/>
      <c r="Y14" s="9"/>
      <c r="Z14" s="9"/>
      <c r="AA14" s="9"/>
      <c r="AD14" s="9"/>
      <c r="AE14" s="9"/>
      <c r="AF14" s="9"/>
      <c r="AN14" s="88"/>
    </row>
    <row r="15" spans="1:132" x14ac:dyDescent="0.3">
      <c r="A15" s="9"/>
      <c r="B15" s="9"/>
      <c r="C15" s="9"/>
      <c r="D15" s="9"/>
      <c r="E15" s="9"/>
      <c r="F15" s="9"/>
      <c r="G15" s="9"/>
      <c r="H15" s="4"/>
      <c r="I15" s="4"/>
      <c r="J15" s="9"/>
      <c r="K15" s="9"/>
      <c r="L15" s="9"/>
      <c r="O15" s="9"/>
      <c r="P15" s="9"/>
      <c r="Q15" s="9"/>
      <c r="T15" s="9"/>
      <c r="U15" s="9"/>
      <c r="V15" s="9"/>
      <c r="Y15" s="9"/>
      <c r="Z15" s="9"/>
      <c r="AA15" s="9"/>
      <c r="AD15" s="9"/>
      <c r="AE15" s="9"/>
      <c r="AF15" s="9"/>
    </row>
    <row r="16" spans="1:132" x14ac:dyDescent="0.3">
      <c r="A16" s="9"/>
      <c r="B16" s="9"/>
      <c r="C16" s="9"/>
      <c r="D16" s="9"/>
      <c r="E16" s="9"/>
      <c r="F16" s="9"/>
      <c r="G16" s="9"/>
      <c r="H16" s="4"/>
      <c r="I16" s="4"/>
      <c r="J16" s="9"/>
      <c r="K16" s="9"/>
      <c r="L16" s="9"/>
      <c r="O16" s="9"/>
      <c r="P16" s="9"/>
      <c r="Q16" s="9"/>
      <c r="T16" s="9"/>
      <c r="U16" s="9"/>
      <c r="V16" s="9"/>
      <c r="Y16" s="9"/>
      <c r="Z16" s="9"/>
      <c r="AA16" s="9"/>
      <c r="AD16" s="9"/>
      <c r="AE16" s="9"/>
      <c r="AF16" s="9"/>
    </row>
    <row r="17" spans="1:32" x14ac:dyDescent="0.3">
      <c r="A17" s="9"/>
      <c r="B17" s="9"/>
      <c r="C17" s="9"/>
      <c r="D17" s="9"/>
      <c r="E17" s="9"/>
      <c r="F17" s="9"/>
      <c r="G17" s="9"/>
      <c r="H17" s="4"/>
      <c r="I17" s="4"/>
      <c r="J17" s="9"/>
      <c r="K17" s="9"/>
      <c r="L17" s="9"/>
      <c r="O17" s="9"/>
      <c r="P17" s="9"/>
      <c r="Q17" s="9"/>
      <c r="T17" s="9"/>
      <c r="U17" s="9"/>
      <c r="V17" s="9"/>
      <c r="Y17" s="9"/>
      <c r="Z17" s="9"/>
      <c r="AA17" s="9"/>
      <c r="AD17" s="9"/>
      <c r="AE17" s="9"/>
      <c r="AF17" s="9"/>
    </row>
    <row r="18" spans="1:32" x14ac:dyDescent="0.3">
      <c r="A18" s="9"/>
      <c r="B18" s="9"/>
      <c r="C18" s="9"/>
      <c r="D18" s="9"/>
      <c r="E18" s="9"/>
      <c r="F18" s="9"/>
      <c r="G18" s="9"/>
      <c r="H18" s="4"/>
      <c r="I18" s="4"/>
      <c r="J18" s="9"/>
      <c r="K18" s="9"/>
      <c r="L18" s="9"/>
      <c r="O18" s="9"/>
      <c r="P18" s="9"/>
      <c r="Q18" s="9"/>
      <c r="T18" s="9"/>
      <c r="U18" s="9"/>
      <c r="V18" s="9"/>
      <c r="Y18" s="9"/>
      <c r="Z18" s="9"/>
      <c r="AA18" s="9"/>
      <c r="AD18" s="9"/>
      <c r="AE18" s="9"/>
      <c r="AF18" s="9"/>
    </row>
    <row r="19" spans="1:32" x14ac:dyDescent="0.3">
      <c r="A19" s="9"/>
      <c r="B19" s="9"/>
      <c r="C19" s="9"/>
      <c r="D19" s="9"/>
      <c r="E19" s="9"/>
      <c r="F19" s="9"/>
      <c r="G19" s="9"/>
      <c r="H19" s="4"/>
      <c r="I19" s="4"/>
      <c r="J19" s="9"/>
      <c r="K19" s="9"/>
      <c r="L19" s="9"/>
      <c r="O19" s="9"/>
      <c r="P19" s="9"/>
      <c r="Q19" s="9"/>
      <c r="T19" s="9"/>
      <c r="U19" s="9"/>
      <c r="V19" s="9"/>
      <c r="Y19" s="9"/>
      <c r="Z19" s="9"/>
      <c r="AA19" s="9"/>
      <c r="AD19" s="9"/>
      <c r="AE19" s="9"/>
      <c r="AF19" s="9"/>
    </row>
    <row r="20" spans="1:32" x14ac:dyDescent="0.3">
      <c r="A20" s="9"/>
      <c r="B20" s="9"/>
      <c r="C20" s="9"/>
      <c r="D20" s="9"/>
      <c r="E20" s="9"/>
      <c r="F20" s="9"/>
      <c r="G20" s="9"/>
      <c r="H20" s="4"/>
      <c r="I20" s="4"/>
      <c r="J20" s="9"/>
      <c r="K20" s="9"/>
      <c r="L20" s="9"/>
      <c r="O20" s="9"/>
      <c r="P20" s="9"/>
      <c r="Q20" s="9"/>
      <c r="T20" s="9"/>
      <c r="U20" s="9"/>
      <c r="V20" s="9"/>
      <c r="Y20" s="9"/>
      <c r="Z20" s="9"/>
      <c r="AA20" s="9"/>
      <c r="AD20" s="9"/>
      <c r="AE20" s="9"/>
      <c r="AF20" s="9"/>
    </row>
    <row r="21" spans="1:32" x14ac:dyDescent="0.3">
      <c r="A21" s="9"/>
      <c r="B21" s="9"/>
      <c r="C21" s="9"/>
      <c r="D21" s="9"/>
      <c r="E21" s="9"/>
      <c r="F21" s="9"/>
      <c r="G21" s="9"/>
      <c r="H21" s="4"/>
      <c r="I21" s="4"/>
      <c r="J21" s="9"/>
      <c r="K21" s="9"/>
      <c r="L21" s="9"/>
      <c r="O21" s="9"/>
      <c r="P21" s="9"/>
      <c r="Q21" s="9"/>
      <c r="T21" s="9"/>
      <c r="U21" s="9"/>
      <c r="V21" s="9"/>
      <c r="Y21" s="9"/>
      <c r="Z21" s="9"/>
      <c r="AA21" s="9"/>
      <c r="AD21" s="9"/>
      <c r="AE21" s="9"/>
      <c r="AF21" s="9"/>
    </row>
    <row r="22" spans="1:32" x14ac:dyDescent="0.3">
      <c r="A22" s="9"/>
      <c r="B22" s="9"/>
      <c r="C22" s="9"/>
      <c r="D22" s="9"/>
      <c r="E22" s="9"/>
      <c r="F22" s="9"/>
      <c r="G22" s="9"/>
      <c r="H22" s="4"/>
      <c r="I22" s="4"/>
      <c r="J22" s="9"/>
      <c r="K22" s="9"/>
      <c r="L22" s="9"/>
      <c r="O22" s="9"/>
      <c r="P22" s="9"/>
      <c r="Q22" s="9"/>
      <c r="T22" s="9"/>
      <c r="U22" s="9"/>
      <c r="V22" s="9"/>
      <c r="Y22" s="9"/>
      <c r="Z22" s="9"/>
      <c r="AA22" s="9"/>
      <c r="AD22" s="9"/>
      <c r="AE22" s="9"/>
      <c r="AF22" s="9"/>
    </row>
    <row r="23" spans="1:32" x14ac:dyDescent="0.3">
      <c r="A23" s="9"/>
      <c r="B23" s="9"/>
      <c r="C23" s="9"/>
      <c r="D23" s="9"/>
      <c r="E23" s="9"/>
      <c r="F23" s="9"/>
      <c r="G23" s="9"/>
      <c r="H23" s="4"/>
      <c r="I23" s="4"/>
      <c r="J23" s="9"/>
      <c r="K23" s="9"/>
      <c r="L23" s="9"/>
      <c r="O23" s="9"/>
      <c r="P23" s="9"/>
      <c r="Q23" s="9"/>
      <c r="T23" s="9"/>
      <c r="U23" s="9"/>
      <c r="V23" s="9"/>
      <c r="Y23" s="9"/>
      <c r="Z23" s="9"/>
      <c r="AA23" s="9"/>
      <c r="AD23" s="9"/>
      <c r="AE23" s="9"/>
      <c r="AF23" s="9"/>
    </row>
    <row r="24" spans="1:32" x14ac:dyDescent="0.3">
      <c r="A24" s="9"/>
      <c r="B24" s="9"/>
      <c r="C24" s="9"/>
      <c r="D24" s="9"/>
      <c r="E24" s="9"/>
      <c r="F24" s="9"/>
      <c r="G24" s="9"/>
      <c r="H24" s="4"/>
      <c r="I24" s="4"/>
      <c r="J24" s="9"/>
      <c r="K24" s="9"/>
      <c r="L24" s="9"/>
      <c r="O24" s="9"/>
      <c r="P24" s="9"/>
      <c r="Q24" s="9"/>
      <c r="T24" s="9"/>
      <c r="U24" s="9"/>
      <c r="V24" s="9"/>
      <c r="Y24" s="9"/>
      <c r="Z24" s="9"/>
      <c r="AA24" s="9"/>
      <c r="AD24" s="9"/>
      <c r="AE24" s="9"/>
      <c r="AF24" s="9"/>
    </row>
    <row r="25" spans="1:32" x14ac:dyDescent="0.3">
      <c r="A25" s="9"/>
      <c r="B25" s="9"/>
      <c r="C25" s="9"/>
      <c r="D25" s="9"/>
      <c r="E25" s="9"/>
      <c r="F25" s="9"/>
      <c r="G25" s="9"/>
      <c r="H25" s="4"/>
      <c r="I25" s="4"/>
      <c r="J25" s="9"/>
      <c r="K25" s="9"/>
      <c r="L25" s="9"/>
      <c r="O25" s="9"/>
      <c r="P25" s="9"/>
      <c r="Q25" s="9"/>
      <c r="T25" s="9"/>
      <c r="U25" s="9"/>
      <c r="V25" s="9"/>
      <c r="Y25" s="9"/>
      <c r="Z25" s="9"/>
      <c r="AA25" s="9"/>
      <c r="AD25" s="9"/>
      <c r="AE25" s="9"/>
      <c r="AF25" s="9"/>
    </row>
    <row r="26" spans="1:32" x14ac:dyDescent="0.3">
      <c r="A26" s="9"/>
      <c r="B26" s="9"/>
      <c r="C26" s="9"/>
      <c r="D26" s="9"/>
      <c r="E26" s="9"/>
      <c r="F26" s="9"/>
      <c r="G26" s="9"/>
      <c r="H26" s="4"/>
      <c r="I26" s="4"/>
      <c r="J26" s="9"/>
      <c r="K26" s="9"/>
      <c r="L26" s="9"/>
      <c r="O26" s="9"/>
      <c r="P26" s="9"/>
      <c r="Q26" s="9"/>
      <c r="T26" s="9"/>
      <c r="U26" s="9"/>
      <c r="V26" s="9"/>
      <c r="Y26" s="9"/>
      <c r="Z26" s="9"/>
      <c r="AA26" s="9"/>
      <c r="AD26" s="9"/>
      <c r="AE26" s="9"/>
      <c r="AF26" s="9"/>
    </row>
    <row r="27" spans="1:32" x14ac:dyDescent="0.3">
      <c r="A27" s="9"/>
      <c r="B27" s="9"/>
      <c r="C27" s="9"/>
      <c r="D27" s="9"/>
      <c r="E27" s="9"/>
      <c r="F27" s="9"/>
      <c r="G27" s="9"/>
      <c r="H27" s="4"/>
      <c r="I27" s="4"/>
      <c r="J27" s="9"/>
      <c r="K27" s="9"/>
      <c r="L27" s="9"/>
      <c r="O27" s="9"/>
      <c r="P27" s="9"/>
      <c r="Q27" s="9"/>
      <c r="T27" s="9"/>
      <c r="U27" s="9"/>
      <c r="V27" s="9"/>
      <c r="Y27" s="9"/>
      <c r="Z27" s="9"/>
      <c r="AA27" s="9"/>
      <c r="AD27" s="9"/>
      <c r="AE27" s="9"/>
      <c r="AF27" s="9"/>
    </row>
    <row r="28" spans="1:32" x14ac:dyDescent="0.3">
      <c r="A28" s="9"/>
      <c r="B28" s="9"/>
      <c r="C28" s="9"/>
      <c r="D28" s="9"/>
      <c r="E28" s="9"/>
      <c r="F28" s="9"/>
      <c r="G28" s="9"/>
      <c r="H28" s="4"/>
      <c r="I28" s="4"/>
      <c r="J28" s="9"/>
      <c r="K28" s="9"/>
      <c r="L28" s="9"/>
      <c r="O28" s="9"/>
      <c r="P28" s="9"/>
      <c r="Q28" s="9"/>
      <c r="T28" s="9"/>
      <c r="U28" s="9"/>
      <c r="V28" s="9"/>
      <c r="Y28" s="9"/>
      <c r="Z28" s="9"/>
      <c r="AA28" s="9"/>
      <c r="AD28" s="9"/>
      <c r="AE28" s="9"/>
      <c r="AF28" s="9"/>
    </row>
    <row r="29" spans="1:32" x14ac:dyDescent="0.3">
      <c r="A29" s="9"/>
      <c r="B29" s="9"/>
      <c r="C29" s="9"/>
      <c r="D29" s="9"/>
      <c r="E29" s="9"/>
      <c r="F29" s="9"/>
      <c r="G29" s="9"/>
      <c r="H29" s="4"/>
      <c r="I29" s="4"/>
      <c r="J29" s="9"/>
      <c r="K29" s="9"/>
      <c r="L29" s="9"/>
      <c r="O29" s="9"/>
      <c r="P29" s="9"/>
      <c r="Q29" s="9"/>
      <c r="T29" s="9"/>
      <c r="U29" s="9"/>
      <c r="V29" s="9"/>
      <c r="Y29" s="9"/>
      <c r="Z29" s="9"/>
      <c r="AA29" s="9"/>
      <c r="AD29" s="9"/>
      <c r="AE29" s="9"/>
      <c r="AF29" s="9"/>
    </row>
    <row r="30" spans="1:32" x14ac:dyDescent="0.3">
      <c r="A30" s="9"/>
      <c r="B30" s="9"/>
      <c r="C30" s="9"/>
      <c r="D30" s="9"/>
      <c r="E30" s="9"/>
      <c r="F30" s="9"/>
      <c r="G30" s="9"/>
      <c r="H30" s="4"/>
      <c r="I30" s="4"/>
      <c r="J30" s="9"/>
      <c r="K30" s="9"/>
      <c r="L30" s="9"/>
      <c r="O30" s="9"/>
      <c r="P30" s="9"/>
      <c r="Q30" s="9"/>
      <c r="T30" s="9"/>
      <c r="U30" s="9"/>
      <c r="V30" s="9"/>
      <c r="Y30" s="9"/>
      <c r="Z30" s="9"/>
      <c r="AA30" s="9"/>
      <c r="AD30" s="9"/>
      <c r="AE30" s="9"/>
      <c r="AF30" s="9"/>
    </row>
    <row r="31" spans="1:32" x14ac:dyDescent="0.3">
      <c r="A31" s="9"/>
      <c r="B31" s="9"/>
      <c r="C31" s="9"/>
      <c r="D31" s="9"/>
      <c r="E31" s="9"/>
      <c r="F31" s="9"/>
      <c r="G31" s="9"/>
      <c r="H31" s="4"/>
      <c r="I31" s="4"/>
      <c r="J31" s="9"/>
      <c r="K31" s="9"/>
      <c r="L31" s="9"/>
      <c r="O31" s="9"/>
      <c r="P31" s="9"/>
      <c r="Q31" s="9"/>
      <c r="T31" s="9"/>
      <c r="U31" s="9"/>
      <c r="V31" s="9"/>
      <c r="Y31" s="9"/>
      <c r="Z31" s="9"/>
      <c r="AA31" s="9"/>
      <c r="AD31" s="9"/>
      <c r="AE31" s="9"/>
      <c r="AF31" s="9"/>
    </row>
    <row r="32" spans="1:32" x14ac:dyDescent="0.3">
      <c r="A32" s="9"/>
      <c r="B32" s="9"/>
      <c r="C32" s="9"/>
      <c r="D32" s="9"/>
      <c r="E32" s="9"/>
      <c r="F32" s="9"/>
      <c r="G32" s="9"/>
      <c r="H32" s="4"/>
      <c r="I32" s="4"/>
      <c r="J32" s="9"/>
      <c r="K32" s="9"/>
      <c r="L32" s="9"/>
      <c r="O32" s="9"/>
      <c r="P32" s="9"/>
      <c r="Q32" s="9"/>
      <c r="T32" s="9"/>
      <c r="U32" s="9"/>
      <c r="V32" s="9"/>
      <c r="Y32" s="9"/>
      <c r="Z32" s="9"/>
      <c r="AA32" s="9"/>
      <c r="AD32" s="9"/>
      <c r="AE32" s="9"/>
      <c r="AF32" s="9"/>
    </row>
    <row r="33" spans="1:32" x14ac:dyDescent="0.3">
      <c r="A33" s="9"/>
      <c r="B33" s="9"/>
      <c r="C33" s="9"/>
      <c r="D33" s="9"/>
      <c r="E33" s="9"/>
      <c r="F33" s="9"/>
      <c r="G33" s="9"/>
      <c r="H33" s="4"/>
      <c r="I33" s="4"/>
      <c r="J33" s="9"/>
      <c r="K33" s="9"/>
      <c r="L33" s="9"/>
      <c r="O33" s="9"/>
      <c r="P33" s="9"/>
      <c r="Q33" s="9"/>
      <c r="T33" s="9"/>
      <c r="U33" s="9"/>
      <c r="V33" s="9"/>
      <c r="Y33" s="9"/>
      <c r="Z33" s="9"/>
      <c r="AA33" s="9"/>
      <c r="AD33" s="9"/>
      <c r="AE33" s="9"/>
      <c r="AF33" s="9"/>
    </row>
    <row r="34" spans="1:32" x14ac:dyDescent="0.3">
      <c r="A34" s="9"/>
      <c r="B34" s="9"/>
      <c r="C34" s="9"/>
      <c r="D34" s="9"/>
      <c r="E34" s="9"/>
      <c r="F34" s="9"/>
      <c r="G34" s="9"/>
      <c r="H34" s="4"/>
      <c r="I34" s="4"/>
      <c r="J34" s="9"/>
      <c r="K34" s="9"/>
      <c r="L34" s="9"/>
      <c r="O34" s="9"/>
      <c r="P34" s="9"/>
      <c r="Q34" s="9"/>
      <c r="T34" s="9"/>
      <c r="U34" s="9"/>
      <c r="V34" s="9"/>
      <c r="Y34" s="9"/>
      <c r="Z34" s="9"/>
      <c r="AA34" s="9"/>
      <c r="AD34" s="9"/>
      <c r="AE34" s="9"/>
      <c r="AF34" s="9"/>
    </row>
    <row r="35" spans="1:32" x14ac:dyDescent="0.3">
      <c r="A35" s="9"/>
      <c r="B35" s="9"/>
      <c r="C35" s="9"/>
      <c r="D35" s="9"/>
      <c r="E35" s="9"/>
      <c r="F35" s="9"/>
      <c r="G35" s="9"/>
      <c r="H35" s="4"/>
      <c r="I35" s="4"/>
      <c r="J35" s="9"/>
      <c r="K35" s="9"/>
      <c r="L35" s="9"/>
      <c r="O35" s="9"/>
      <c r="P35" s="9"/>
      <c r="Q35" s="9"/>
      <c r="T35" s="9"/>
      <c r="U35" s="9"/>
      <c r="V35" s="9"/>
      <c r="Y35" s="9"/>
      <c r="Z35" s="9"/>
      <c r="AA35" s="9"/>
      <c r="AD35" s="9"/>
      <c r="AE35" s="9"/>
      <c r="AF35" s="9"/>
    </row>
    <row r="36" spans="1:32" x14ac:dyDescent="0.3">
      <c r="A36" s="9"/>
      <c r="B36" s="9"/>
      <c r="C36" s="9"/>
      <c r="D36" s="9"/>
      <c r="E36" s="9"/>
      <c r="F36" s="9"/>
      <c r="G36" s="9"/>
      <c r="H36" s="4"/>
      <c r="I36" s="4"/>
      <c r="J36" s="9"/>
      <c r="K36" s="9"/>
      <c r="L36" s="9"/>
      <c r="O36" s="9"/>
      <c r="P36" s="9"/>
      <c r="Q36" s="9"/>
      <c r="T36" s="9"/>
      <c r="U36" s="9"/>
      <c r="V36" s="9"/>
      <c r="Y36" s="9"/>
      <c r="Z36" s="9"/>
      <c r="AA36" s="9"/>
      <c r="AD36" s="9"/>
      <c r="AE36" s="9"/>
      <c r="AF36" s="9"/>
    </row>
    <row r="37" spans="1:32" x14ac:dyDescent="0.3">
      <c r="A37" s="9"/>
      <c r="B37" s="9"/>
      <c r="C37" s="9"/>
      <c r="D37" s="9"/>
      <c r="E37" s="9"/>
      <c r="F37" s="9"/>
      <c r="G37" s="9"/>
      <c r="H37" s="4"/>
      <c r="I37" s="4"/>
      <c r="J37" s="9"/>
      <c r="K37" s="9"/>
      <c r="L37" s="9"/>
      <c r="O37" s="9"/>
      <c r="P37" s="9"/>
      <c r="Q37" s="9"/>
      <c r="T37" s="9"/>
      <c r="U37" s="9"/>
      <c r="V37" s="9"/>
      <c r="Y37" s="9"/>
      <c r="Z37" s="9"/>
      <c r="AA37" s="9"/>
      <c r="AD37" s="9"/>
      <c r="AE37" s="9"/>
      <c r="AF37" s="9"/>
    </row>
    <row r="38" spans="1:32" x14ac:dyDescent="0.3">
      <c r="A38" s="9"/>
      <c r="B38" s="9"/>
      <c r="C38" s="9"/>
      <c r="D38" s="9"/>
      <c r="E38" s="9"/>
      <c r="F38" s="9"/>
      <c r="G38" s="9"/>
      <c r="H38" s="4"/>
      <c r="I38" s="4"/>
      <c r="J38" s="9"/>
      <c r="K38" s="9"/>
      <c r="L38" s="9"/>
      <c r="O38" s="9"/>
      <c r="P38" s="9"/>
      <c r="Q38" s="9"/>
      <c r="T38" s="9"/>
      <c r="U38" s="9"/>
      <c r="V38" s="9"/>
      <c r="Y38" s="9"/>
      <c r="Z38" s="9"/>
      <c r="AA38" s="9"/>
      <c r="AD38" s="9"/>
      <c r="AE38" s="9"/>
      <c r="AF38" s="9"/>
    </row>
    <row r="39" spans="1:32" x14ac:dyDescent="0.3">
      <c r="A39" s="9"/>
      <c r="B39" s="9"/>
      <c r="C39" s="9"/>
      <c r="D39" s="9"/>
      <c r="E39" s="9"/>
      <c r="F39" s="9"/>
      <c r="G39" s="9"/>
      <c r="H39" s="4"/>
      <c r="I39" s="4"/>
      <c r="J39" s="9"/>
      <c r="K39" s="9"/>
      <c r="L39" s="9"/>
      <c r="O39" s="9"/>
      <c r="P39" s="9"/>
      <c r="Q39" s="9"/>
      <c r="T39" s="9"/>
      <c r="U39" s="9"/>
      <c r="V39" s="9"/>
      <c r="Y39" s="9"/>
      <c r="Z39" s="9"/>
      <c r="AA39" s="9"/>
      <c r="AD39" s="9"/>
      <c r="AE39" s="9"/>
      <c r="AF39" s="9"/>
    </row>
    <row r="40" spans="1:32" x14ac:dyDescent="0.3">
      <c r="A40" s="9"/>
      <c r="B40" s="9"/>
      <c r="C40" s="9"/>
      <c r="D40" s="9"/>
      <c r="E40" s="9"/>
      <c r="F40" s="9"/>
      <c r="G40" s="9"/>
      <c r="H40" s="4"/>
      <c r="I40" s="4"/>
      <c r="J40" s="9"/>
      <c r="K40" s="9"/>
      <c r="L40" s="9"/>
      <c r="O40" s="9"/>
      <c r="P40" s="9"/>
      <c r="Q40" s="9"/>
      <c r="T40" s="9"/>
      <c r="U40" s="9"/>
      <c r="V40" s="9"/>
      <c r="Y40" s="9"/>
      <c r="Z40" s="9"/>
      <c r="AA40" s="9"/>
      <c r="AD40" s="9"/>
      <c r="AE40" s="9"/>
      <c r="AF40" s="9"/>
    </row>
    <row r="41" spans="1:32" x14ac:dyDescent="0.3">
      <c r="A41" s="9"/>
      <c r="B41" s="9"/>
      <c r="C41" s="9"/>
      <c r="D41" s="9"/>
      <c r="E41" s="9"/>
      <c r="F41" s="9"/>
      <c r="G41" s="9"/>
      <c r="H41" s="4"/>
      <c r="I41" s="4"/>
      <c r="J41" s="9"/>
      <c r="K41" s="9"/>
      <c r="L41" s="9"/>
      <c r="O41" s="9"/>
      <c r="P41" s="9"/>
      <c r="Q41" s="9"/>
      <c r="T41" s="9"/>
      <c r="U41" s="9"/>
      <c r="V41" s="9"/>
      <c r="Y41" s="9"/>
      <c r="Z41" s="9"/>
      <c r="AA41" s="9"/>
      <c r="AD41" s="9"/>
      <c r="AE41" s="9"/>
      <c r="AF41" s="9"/>
    </row>
    <row r="42" spans="1:32" x14ac:dyDescent="0.3">
      <c r="A42" s="9"/>
      <c r="B42" s="9"/>
      <c r="C42" s="9"/>
      <c r="D42" s="9"/>
      <c r="E42" s="9"/>
      <c r="F42" s="9"/>
      <c r="G42" s="9"/>
      <c r="H42" s="4"/>
      <c r="I42" s="4"/>
      <c r="J42" s="9"/>
      <c r="K42" s="9"/>
      <c r="L42" s="9"/>
      <c r="O42" s="9"/>
      <c r="P42" s="9"/>
      <c r="Q42" s="9"/>
      <c r="T42" s="9"/>
      <c r="U42" s="9"/>
      <c r="V42" s="9"/>
      <c r="Y42" s="9"/>
      <c r="Z42" s="9"/>
      <c r="AA42" s="9"/>
      <c r="AD42" s="9"/>
      <c r="AE42" s="9"/>
      <c r="AF42" s="9"/>
    </row>
    <row r="43" spans="1:32" x14ac:dyDescent="0.3">
      <c r="A43" s="9"/>
      <c r="B43" s="9"/>
      <c r="C43" s="9"/>
      <c r="D43" s="9"/>
      <c r="E43" s="9"/>
      <c r="F43" s="9"/>
      <c r="G43" s="9"/>
      <c r="H43" s="4"/>
      <c r="I43" s="4"/>
      <c r="J43" s="9"/>
      <c r="K43" s="9"/>
      <c r="L43" s="9"/>
      <c r="O43" s="9"/>
      <c r="P43" s="9"/>
      <c r="Q43" s="9"/>
      <c r="T43" s="9"/>
      <c r="U43" s="9"/>
      <c r="V43" s="9"/>
      <c r="Y43" s="9"/>
      <c r="Z43" s="9"/>
      <c r="AA43" s="9"/>
      <c r="AD43" s="9"/>
      <c r="AE43" s="9"/>
      <c r="AF43" s="9"/>
    </row>
    <row r="44" spans="1:32" x14ac:dyDescent="0.3">
      <c r="A44" s="9"/>
      <c r="B44" s="9"/>
      <c r="C44" s="9"/>
      <c r="D44" s="9"/>
      <c r="E44" s="9"/>
      <c r="F44" s="9"/>
      <c r="G44" s="9"/>
      <c r="H44" s="4"/>
      <c r="I44" s="4"/>
      <c r="J44" s="9"/>
      <c r="K44" s="9"/>
      <c r="L44" s="9"/>
      <c r="O44" s="9"/>
      <c r="P44" s="9"/>
      <c r="Q44" s="9"/>
      <c r="T44" s="9"/>
      <c r="U44" s="9"/>
      <c r="V44" s="9"/>
      <c r="Y44" s="9"/>
      <c r="Z44" s="9"/>
      <c r="AA44" s="9"/>
      <c r="AD44" s="9"/>
      <c r="AE44" s="9"/>
      <c r="AF44" s="9"/>
    </row>
    <row r="45" spans="1:32" x14ac:dyDescent="0.3">
      <c r="A45" s="9"/>
      <c r="B45" s="9"/>
      <c r="C45" s="9"/>
      <c r="D45" s="9"/>
      <c r="E45" s="9"/>
      <c r="F45" s="9"/>
      <c r="G45" s="9"/>
      <c r="H45" s="4"/>
      <c r="I45" s="4"/>
      <c r="J45" s="9"/>
      <c r="K45" s="9"/>
      <c r="L45" s="9"/>
      <c r="O45" s="9"/>
      <c r="P45" s="9"/>
      <c r="Q45" s="9"/>
      <c r="T45" s="9"/>
      <c r="U45" s="9"/>
      <c r="V45" s="9"/>
      <c r="Y45" s="9"/>
      <c r="Z45" s="9"/>
      <c r="AA45" s="9"/>
      <c r="AD45" s="9"/>
      <c r="AE45" s="9"/>
      <c r="AF45" s="9"/>
    </row>
    <row r="46" spans="1:32" x14ac:dyDescent="0.3">
      <c r="A46" s="9"/>
      <c r="B46" s="9"/>
      <c r="C46" s="9"/>
      <c r="D46" s="9"/>
      <c r="E46" s="9"/>
      <c r="F46" s="9"/>
      <c r="G46" s="9"/>
      <c r="H46" s="4"/>
      <c r="I46" s="4"/>
      <c r="J46" s="9"/>
      <c r="K46" s="9"/>
      <c r="L46" s="9"/>
      <c r="O46" s="9"/>
      <c r="P46" s="9"/>
      <c r="Q46" s="9"/>
      <c r="T46" s="9"/>
      <c r="U46" s="9"/>
      <c r="V46" s="9"/>
      <c r="Y46" s="9"/>
      <c r="Z46" s="9"/>
      <c r="AA46" s="9"/>
      <c r="AD46" s="9"/>
      <c r="AE46" s="9"/>
      <c r="AF46" s="9"/>
    </row>
    <row r="47" spans="1:32" x14ac:dyDescent="0.3">
      <c r="A47" s="9"/>
      <c r="B47" s="9"/>
      <c r="C47" s="9"/>
      <c r="D47" s="9"/>
      <c r="E47" s="9"/>
      <c r="F47" s="9"/>
      <c r="G47" s="9"/>
      <c r="H47" s="4"/>
      <c r="I47" s="4"/>
      <c r="J47" s="9"/>
      <c r="K47" s="9"/>
      <c r="L47" s="9"/>
      <c r="O47" s="9"/>
      <c r="P47" s="9"/>
      <c r="Q47" s="9"/>
      <c r="T47" s="9"/>
      <c r="U47" s="9"/>
      <c r="V47" s="9"/>
      <c r="Y47" s="9"/>
      <c r="Z47" s="9"/>
      <c r="AA47" s="9"/>
      <c r="AD47" s="9"/>
      <c r="AE47" s="9"/>
      <c r="AF47" s="9"/>
    </row>
    <row r="48" spans="1:32" x14ac:dyDescent="0.3">
      <c r="A48" s="9"/>
      <c r="B48" s="9"/>
      <c r="C48" s="9"/>
      <c r="D48" s="9"/>
      <c r="E48" s="9"/>
      <c r="F48" s="9"/>
      <c r="G48" s="9"/>
      <c r="H48" s="4"/>
      <c r="I48" s="4"/>
      <c r="J48" s="9"/>
      <c r="K48" s="9"/>
      <c r="L48" s="9"/>
      <c r="O48" s="9"/>
      <c r="P48" s="9"/>
      <c r="Q48" s="9"/>
      <c r="T48" s="9"/>
      <c r="U48" s="9"/>
      <c r="V48" s="9"/>
      <c r="Y48" s="9"/>
      <c r="Z48" s="9"/>
      <c r="AA48" s="9"/>
      <c r="AD48" s="9"/>
      <c r="AE48" s="9"/>
      <c r="AF48" s="9"/>
    </row>
    <row r="49" spans="1:32" x14ac:dyDescent="0.3">
      <c r="A49" s="9"/>
      <c r="B49" s="9"/>
      <c r="C49" s="9"/>
      <c r="D49" s="9"/>
      <c r="E49" s="9"/>
      <c r="F49" s="9"/>
      <c r="G49" s="9"/>
      <c r="H49" s="4"/>
      <c r="I49" s="4"/>
      <c r="J49" s="9"/>
      <c r="K49" s="9"/>
      <c r="L49" s="9"/>
      <c r="O49" s="9"/>
      <c r="P49" s="9"/>
      <c r="Q49" s="9"/>
      <c r="T49" s="9"/>
      <c r="U49" s="9"/>
      <c r="V49" s="9"/>
      <c r="Y49" s="9"/>
      <c r="Z49" s="9"/>
      <c r="AA49" s="9"/>
      <c r="AD49" s="9"/>
      <c r="AE49" s="9"/>
      <c r="AF49" s="9"/>
    </row>
    <row r="50" spans="1:32" x14ac:dyDescent="0.3">
      <c r="A50" s="9"/>
      <c r="B50" s="9"/>
      <c r="C50" s="9"/>
      <c r="D50" s="9"/>
      <c r="E50" s="9"/>
      <c r="F50" s="9"/>
      <c r="G50" s="9"/>
      <c r="H50" s="4"/>
      <c r="I50" s="4"/>
      <c r="J50" s="9"/>
      <c r="K50" s="9"/>
      <c r="L50" s="9"/>
      <c r="O50" s="9"/>
      <c r="P50" s="9"/>
      <c r="Q50" s="9"/>
      <c r="T50" s="9"/>
      <c r="U50" s="9"/>
      <c r="V50" s="9"/>
      <c r="Y50" s="9"/>
      <c r="Z50" s="9"/>
      <c r="AA50" s="9"/>
      <c r="AD50" s="9"/>
      <c r="AE50" s="9"/>
      <c r="AF50" s="9"/>
    </row>
    <row r="51" spans="1:32" x14ac:dyDescent="0.3">
      <c r="A51" s="9"/>
      <c r="B51" s="9"/>
      <c r="C51" s="9"/>
      <c r="D51" s="9"/>
      <c r="E51" s="9"/>
      <c r="F51" s="9"/>
      <c r="G51" s="9"/>
      <c r="H51" s="4"/>
      <c r="I51" s="4"/>
      <c r="J51" s="9"/>
      <c r="K51" s="9"/>
      <c r="L51" s="9"/>
      <c r="O51" s="9"/>
      <c r="P51" s="9"/>
      <c r="Q51" s="9"/>
      <c r="T51" s="9"/>
      <c r="U51" s="9"/>
      <c r="V51" s="9"/>
      <c r="Y51" s="9"/>
      <c r="Z51" s="9"/>
      <c r="AA51" s="9"/>
      <c r="AD51" s="9"/>
      <c r="AE51" s="9"/>
      <c r="AF51" s="9"/>
    </row>
    <row r="52" spans="1:32" x14ac:dyDescent="0.3">
      <c r="A52" s="9"/>
      <c r="B52" s="9"/>
      <c r="C52" s="9"/>
      <c r="D52" s="9"/>
      <c r="E52" s="9"/>
      <c r="F52" s="9"/>
      <c r="G52" s="9"/>
      <c r="H52" s="4"/>
      <c r="I52" s="4"/>
      <c r="J52" s="9"/>
      <c r="K52" s="9"/>
      <c r="L52" s="9"/>
      <c r="O52" s="9"/>
      <c r="P52" s="9"/>
      <c r="Q52" s="9"/>
      <c r="T52" s="9"/>
      <c r="U52" s="9"/>
      <c r="V52" s="9"/>
      <c r="Y52" s="9"/>
      <c r="Z52" s="9"/>
      <c r="AA52" s="9"/>
      <c r="AD52" s="9"/>
      <c r="AE52" s="9"/>
      <c r="AF52" s="9"/>
    </row>
    <row r="53" spans="1:32" x14ac:dyDescent="0.3">
      <c r="A53" s="9"/>
      <c r="B53" s="9"/>
      <c r="C53" s="9"/>
      <c r="D53" s="9"/>
      <c r="E53" s="9"/>
      <c r="F53" s="9"/>
      <c r="G53" s="9"/>
      <c r="H53" s="4"/>
      <c r="I53" s="4"/>
      <c r="J53" s="9"/>
      <c r="K53" s="9"/>
      <c r="L53" s="9"/>
      <c r="O53" s="9"/>
      <c r="P53" s="9"/>
      <c r="Q53" s="9"/>
      <c r="T53" s="9"/>
      <c r="U53" s="9"/>
      <c r="V53" s="9"/>
      <c r="Y53" s="9"/>
      <c r="Z53" s="9"/>
      <c r="AA53" s="9"/>
      <c r="AD53" s="9"/>
      <c r="AE53" s="9"/>
      <c r="AF53" s="9"/>
    </row>
    <row r="54" spans="1:32" x14ac:dyDescent="0.3">
      <c r="A54" s="9"/>
      <c r="B54" s="9"/>
      <c r="C54" s="9"/>
      <c r="D54" s="9"/>
      <c r="E54" s="9"/>
      <c r="F54" s="9"/>
      <c r="G54" s="9"/>
      <c r="H54" s="4"/>
      <c r="I54" s="4"/>
      <c r="J54" s="9"/>
      <c r="K54" s="9"/>
      <c r="L54" s="9"/>
      <c r="O54" s="9"/>
      <c r="P54" s="9"/>
      <c r="Q54" s="9"/>
      <c r="T54" s="9"/>
      <c r="U54" s="9"/>
      <c r="V54" s="9"/>
      <c r="Y54" s="9"/>
      <c r="Z54" s="9"/>
      <c r="AA54" s="9"/>
      <c r="AD54" s="9"/>
      <c r="AE54" s="9"/>
      <c r="AF54" s="9"/>
    </row>
    <row r="55" spans="1:32" x14ac:dyDescent="0.3">
      <c r="A55" s="9"/>
      <c r="B55" s="9"/>
      <c r="C55" s="9"/>
      <c r="D55" s="9"/>
      <c r="E55" s="9"/>
      <c r="F55" s="9"/>
      <c r="G55" s="9"/>
      <c r="H55" s="4"/>
      <c r="I55" s="4"/>
      <c r="J55" s="9"/>
      <c r="K55" s="9"/>
      <c r="L55" s="9"/>
      <c r="O55" s="9"/>
      <c r="P55" s="9"/>
      <c r="Q55" s="9"/>
      <c r="T55" s="9"/>
      <c r="U55" s="9"/>
      <c r="V55" s="9"/>
      <c r="Y55" s="9"/>
      <c r="Z55" s="9"/>
      <c r="AA55" s="9"/>
      <c r="AD55" s="9"/>
      <c r="AE55" s="9"/>
      <c r="AF55" s="9"/>
    </row>
    <row r="56" spans="1:32" x14ac:dyDescent="0.3">
      <c r="A56" s="9"/>
      <c r="B56" s="9"/>
      <c r="C56" s="9"/>
      <c r="D56" s="9"/>
      <c r="E56" s="9"/>
      <c r="F56" s="9"/>
      <c r="G56" s="9"/>
      <c r="H56" s="4"/>
      <c r="I56" s="4"/>
      <c r="J56" s="9"/>
      <c r="K56" s="9"/>
      <c r="L56" s="9"/>
      <c r="O56" s="9"/>
      <c r="P56" s="9"/>
      <c r="Q56" s="9"/>
      <c r="T56" s="9"/>
      <c r="U56" s="9"/>
      <c r="V56" s="9"/>
      <c r="Y56" s="9"/>
      <c r="Z56" s="9"/>
      <c r="AA56" s="9"/>
      <c r="AD56" s="9"/>
      <c r="AE56" s="9"/>
      <c r="AF56" s="9"/>
    </row>
    <row r="57" spans="1:32" x14ac:dyDescent="0.3">
      <c r="A57" s="9"/>
      <c r="B57" s="9"/>
      <c r="C57" s="9"/>
      <c r="D57" s="9"/>
      <c r="E57" s="9"/>
      <c r="F57" s="9"/>
      <c r="G57" s="9"/>
      <c r="H57" s="4"/>
      <c r="I57" s="4"/>
      <c r="J57" s="9"/>
      <c r="K57" s="9"/>
      <c r="L57" s="9"/>
      <c r="O57" s="9"/>
      <c r="P57" s="9"/>
      <c r="Q57" s="9"/>
      <c r="T57" s="9"/>
      <c r="U57" s="9"/>
      <c r="V57" s="9"/>
      <c r="Y57" s="9"/>
      <c r="Z57" s="9"/>
      <c r="AA57" s="9"/>
      <c r="AD57" s="9"/>
      <c r="AE57" s="9"/>
      <c r="AF57" s="9"/>
    </row>
    <row r="58" spans="1:32" x14ac:dyDescent="0.3">
      <c r="A58" s="9"/>
      <c r="B58" s="9"/>
      <c r="C58" s="9"/>
      <c r="D58" s="9"/>
      <c r="E58" s="9"/>
      <c r="F58" s="9"/>
      <c r="G58" s="9"/>
      <c r="H58" s="4"/>
      <c r="I58" s="4"/>
      <c r="J58" s="9"/>
      <c r="K58" s="9"/>
      <c r="L58" s="9"/>
      <c r="O58" s="9"/>
      <c r="P58" s="9"/>
      <c r="Q58" s="9"/>
      <c r="T58" s="9"/>
      <c r="U58" s="9"/>
      <c r="V58" s="9"/>
      <c r="Y58" s="9"/>
      <c r="Z58" s="9"/>
      <c r="AA58" s="9"/>
      <c r="AD58" s="9"/>
      <c r="AE58" s="9"/>
      <c r="AF58" s="9"/>
    </row>
    <row r="59" spans="1:32" x14ac:dyDescent="0.3">
      <c r="A59" s="9"/>
      <c r="B59" s="9"/>
      <c r="C59" s="9"/>
      <c r="D59" s="9"/>
      <c r="E59" s="9"/>
      <c r="F59" s="9"/>
      <c r="G59" s="9"/>
      <c r="H59" s="4"/>
      <c r="I59" s="4"/>
      <c r="J59" s="9"/>
      <c r="K59" s="9"/>
      <c r="L59" s="9"/>
      <c r="O59" s="9"/>
      <c r="P59" s="9"/>
      <c r="Q59" s="9"/>
      <c r="T59" s="9"/>
      <c r="U59" s="9"/>
      <c r="V59" s="9"/>
      <c r="Y59" s="9"/>
      <c r="Z59" s="9"/>
      <c r="AA59" s="9"/>
      <c r="AD59" s="9"/>
      <c r="AE59" s="9"/>
      <c r="AF59" s="9"/>
    </row>
    <row r="60" spans="1:32" x14ac:dyDescent="0.3">
      <c r="A60" s="9"/>
      <c r="B60" s="9"/>
      <c r="C60" s="9"/>
      <c r="D60" s="9"/>
      <c r="E60" s="9"/>
      <c r="F60" s="9"/>
      <c r="G60" s="9"/>
      <c r="H60" s="4"/>
      <c r="I60" s="4"/>
      <c r="J60" s="9"/>
      <c r="K60" s="9"/>
      <c r="L60" s="9"/>
      <c r="O60" s="9"/>
      <c r="P60" s="9"/>
      <c r="Q60" s="9"/>
      <c r="T60" s="9"/>
      <c r="U60" s="9"/>
      <c r="V60" s="9"/>
      <c r="Y60" s="9"/>
      <c r="Z60" s="9"/>
      <c r="AA60" s="9"/>
      <c r="AD60" s="9"/>
      <c r="AE60" s="9"/>
      <c r="AF60" s="9"/>
    </row>
    <row r="61" spans="1:32" x14ac:dyDescent="0.3">
      <c r="A61" s="9"/>
      <c r="B61" s="9"/>
      <c r="C61" s="9"/>
      <c r="D61" s="9"/>
      <c r="E61" s="9"/>
      <c r="F61" s="9"/>
      <c r="G61" s="9"/>
      <c r="H61" s="4"/>
      <c r="I61" s="4"/>
      <c r="J61" s="9"/>
      <c r="K61" s="9"/>
      <c r="L61" s="9"/>
      <c r="O61" s="9"/>
      <c r="P61" s="9"/>
      <c r="Q61" s="9"/>
      <c r="T61" s="9"/>
      <c r="U61" s="9"/>
      <c r="V61" s="9"/>
      <c r="Y61" s="9"/>
      <c r="Z61" s="9"/>
      <c r="AA61" s="9"/>
      <c r="AD61" s="9"/>
      <c r="AE61" s="9"/>
      <c r="AF61" s="9"/>
    </row>
    <row r="62" spans="1:32" x14ac:dyDescent="0.3">
      <c r="A62" s="9"/>
      <c r="B62" s="9"/>
      <c r="C62" s="9"/>
      <c r="D62" s="9"/>
      <c r="E62" s="9"/>
      <c r="F62" s="9"/>
      <c r="G62" s="9"/>
      <c r="H62" s="4"/>
      <c r="I62" s="4"/>
      <c r="J62" s="9"/>
      <c r="K62" s="9"/>
      <c r="L62" s="9"/>
      <c r="O62" s="9"/>
      <c r="P62" s="9"/>
      <c r="Q62" s="9"/>
      <c r="T62" s="9"/>
      <c r="U62" s="9"/>
      <c r="V62" s="9"/>
      <c r="Y62" s="9"/>
      <c r="Z62" s="9"/>
      <c r="AA62" s="9"/>
      <c r="AD62" s="9"/>
      <c r="AE62" s="9"/>
      <c r="AF62" s="9"/>
    </row>
    <row r="63" spans="1:32" x14ac:dyDescent="0.3">
      <c r="A63" s="9"/>
      <c r="B63" s="9"/>
      <c r="C63" s="9"/>
      <c r="D63" s="9"/>
      <c r="E63" s="9"/>
      <c r="F63" s="9"/>
      <c r="G63" s="9"/>
      <c r="H63" s="4"/>
      <c r="I63" s="4"/>
      <c r="J63" s="9"/>
      <c r="K63" s="9"/>
      <c r="L63" s="9"/>
      <c r="O63" s="9"/>
      <c r="P63" s="9"/>
      <c r="Q63" s="9"/>
      <c r="T63" s="9"/>
      <c r="U63" s="9"/>
      <c r="V63" s="9"/>
      <c r="Y63" s="9"/>
      <c r="Z63" s="9"/>
      <c r="AA63" s="9"/>
      <c r="AD63" s="9"/>
      <c r="AE63" s="9"/>
      <c r="AF63" s="9"/>
    </row>
    <row r="64" spans="1:32" x14ac:dyDescent="0.3">
      <c r="A64" s="9"/>
      <c r="B64" s="9"/>
      <c r="C64" s="9"/>
      <c r="D64" s="9"/>
      <c r="E64" s="9"/>
      <c r="F64" s="9"/>
      <c r="G64" s="9"/>
      <c r="H64" s="4"/>
      <c r="I64" s="4"/>
      <c r="J64" s="9"/>
      <c r="K64" s="9"/>
      <c r="L64" s="9"/>
      <c r="O64" s="9"/>
      <c r="P64" s="9"/>
      <c r="Q64" s="9"/>
      <c r="T64" s="9"/>
      <c r="U64" s="9"/>
      <c r="V64" s="9"/>
      <c r="Y64" s="9"/>
      <c r="Z64" s="9"/>
      <c r="AA64" s="9"/>
      <c r="AD64" s="9"/>
      <c r="AE64" s="9"/>
      <c r="AF64" s="9"/>
    </row>
    <row r="65" spans="1:32" x14ac:dyDescent="0.3">
      <c r="A65" s="9"/>
      <c r="B65" s="9"/>
      <c r="C65" s="9"/>
      <c r="D65" s="9"/>
      <c r="E65" s="9"/>
      <c r="F65" s="9"/>
      <c r="G65" s="9"/>
      <c r="H65" s="4"/>
      <c r="I65" s="4"/>
      <c r="J65" s="9"/>
      <c r="K65" s="9"/>
      <c r="L65" s="9"/>
      <c r="O65" s="9"/>
      <c r="P65" s="9"/>
      <c r="Q65" s="9"/>
      <c r="T65" s="9"/>
      <c r="U65" s="9"/>
      <c r="V65" s="9"/>
      <c r="Y65" s="9"/>
      <c r="Z65" s="9"/>
      <c r="AA65" s="9"/>
      <c r="AD65" s="9"/>
      <c r="AE65" s="9"/>
      <c r="AF65" s="9"/>
    </row>
    <row r="66" spans="1:32" x14ac:dyDescent="0.3">
      <c r="A66" s="9"/>
      <c r="B66" s="9"/>
      <c r="C66" s="9"/>
      <c r="D66" s="9"/>
      <c r="E66" s="9"/>
      <c r="F66" s="9"/>
      <c r="G66" s="9"/>
      <c r="H66" s="4"/>
      <c r="I66" s="4"/>
      <c r="J66" s="9"/>
      <c r="K66" s="9"/>
      <c r="L66" s="9"/>
      <c r="O66" s="9"/>
      <c r="P66" s="9"/>
      <c r="Q66" s="9"/>
      <c r="T66" s="9"/>
      <c r="U66" s="9"/>
      <c r="V66" s="9"/>
      <c r="Y66" s="9"/>
      <c r="Z66" s="9"/>
      <c r="AA66" s="9"/>
      <c r="AD66" s="9"/>
      <c r="AE66" s="9"/>
      <c r="AF66" s="9"/>
    </row>
    <row r="67" spans="1:32" x14ac:dyDescent="0.3">
      <c r="A67" s="9"/>
      <c r="B67" s="9"/>
      <c r="C67" s="9"/>
      <c r="D67" s="9"/>
      <c r="E67" s="9"/>
      <c r="F67" s="9"/>
      <c r="G67" s="9"/>
      <c r="H67" s="4"/>
      <c r="I67" s="4"/>
      <c r="J67" s="9"/>
      <c r="K67" s="9"/>
      <c r="L67" s="9"/>
      <c r="O67" s="9"/>
      <c r="P67" s="9"/>
      <c r="Q67" s="9"/>
      <c r="T67" s="9"/>
      <c r="U67" s="9"/>
      <c r="V67" s="9"/>
      <c r="Y67" s="9"/>
      <c r="Z67" s="9"/>
      <c r="AA67" s="9"/>
      <c r="AD67" s="9"/>
      <c r="AE67" s="9"/>
      <c r="AF67" s="9"/>
    </row>
    <row r="68" spans="1:32" x14ac:dyDescent="0.3">
      <c r="A68" s="9"/>
      <c r="B68" s="9"/>
      <c r="C68" s="9"/>
      <c r="D68" s="9"/>
      <c r="E68" s="9"/>
      <c r="F68" s="9"/>
      <c r="G68" s="9"/>
      <c r="H68" s="4"/>
      <c r="I68" s="4"/>
      <c r="J68" s="9"/>
      <c r="K68" s="9"/>
      <c r="L68" s="9"/>
      <c r="O68" s="9"/>
      <c r="P68" s="9"/>
      <c r="Q68" s="9"/>
      <c r="T68" s="9"/>
      <c r="U68" s="9"/>
      <c r="V68" s="9"/>
      <c r="Y68" s="9"/>
      <c r="Z68" s="9"/>
      <c r="AA68" s="9"/>
      <c r="AD68" s="9"/>
      <c r="AE68" s="9"/>
      <c r="AF68" s="9"/>
    </row>
    <row r="69" spans="1:32" x14ac:dyDescent="0.3">
      <c r="A69" s="9"/>
      <c r="B69" s="9"/>
      <c r="C69" s="9"/>
      <c r="D69" s="9"/>
      <c r="E69" s="9"/>
      <c r="F69" s="9"/>
      <c r="G69" s="9"/>
      <c r="H69" s="4"/>
      <c r="I69" s="4"/>
      <c r="J69" s="9"/>
      <c r="K69" s="9"/>
      <c r="L69" s="9"/>
      <c r="O69" s="9"/>
      <c r="P69" s="9"/>
      <c r="Q69" s="9"/>
      <c r="T69" s="9"/>
      <c r="U69" s="9"/>
      <c r="V69" s="9"/>
      <c r="Y69" s="9"/>
      <c r="Z69" s="9"/>
      <c r="AA69" s="9"/>
      <c r="AD69" s="9"/>
      <c r="AE69" s="9"/>
      <c r="AF69" s="9"/>
    </row>
    <row r="70" spans="1:32" x14ac:dyDescent="0.3">
      <c r="A70" s="9"/>
      <c r="B70" s="9"/>
      <c r="C70" s="9"/>
      <c r="D70" s="9"/>
      <c r="E70" s="9"/>
      <c r="F70" s="9"/>
      <c r="G70" s="9"/>
      <c r="H70" s="4"/>
      <c r="I70" s="4"/>
      <c r="J70" s="9"/>
      <c r="K70" s="9"/>
      <c r="L70" s="9"/>
      <c r="O70" s="9"/>
      <c r="P70" s="9"/>
      <c r="Q70" s="9"/>
      <c r="T70" s="9"/>
      <c r="U70" s="9"/>
      <c r="V70" s="9"/>
      <c r="Y70" s="9"/>
      <c r="Z70" s="9"/>
      <c r="AA70" s="9"/>
      <c r="AD70" s="9"/>
      <c r="AE70" s="9"/>
      <c r="AF70" s="9"/>
    </row>
    <row r="71" spans="1:32" x14ac:dyDescent="0.3">
      <c r="A71" s="9"/>
      <c r="B71" s="9"/>
      <c r="C71" s="9"/>
      <c r="D71" s="9"/>
      <c r="E71" s="9"/>
      <c r="F71" s="9"/>
      <c r="G71" s="9"/>
      <c r="H71" s="4"/>
      <c r="I71" s="4"/>
      <c r="J71" s="9"/>
      <c r="K71" s="9"/>
      <c r="L71" s="9"/>
      <c r="O71" s="9"/>
      <c r="P71" s="9"/>
      <c r="Q71" s="9"/>
      <c r="T71" s="9"/>
      <c r="U71" s="9"/>
      <c r="V71" s="9"/>
      <c r="Y71" s="9"/>
      <c r="Z71" s="9"/>
      <c r="AA71" s="9"/>
      <c r="AD71" s="9"/>
      <c r="AE71" s="9"/>
      <c r="AF71" s="9"/>
    </row>
    <row r="72" spans="1:32" x14ac:dyDescent="0.3">
      <c r="A72" s="9"/>
      <c r="B72" s="9"/>
      <c r="C72" s="9"/>
      <c r="D72" s="9"/>
      <c r="E72" s="9"/>
      <c r="F72" s="9"/>
      <c r="G72" s="9"/>
      <c r="H72" s="4"/>
      <c r="I72" s="4"/>
      <c r="J72" s="9"/>
      <c r="K72" s="9"/>
      <c r="L72" s="9"/>
      <c r="O72" s="9"/>
      <c r="P72" s="9"/>
      <c r="Q72" s="9"/>
      <c r="T72" s="9"/>
      <c r="U72" s="9"/>
      <c r="V72" s="9"/>
      <c r="Y72" s="9"/>
      <c r="Z72" s="9"/>
      <c r="AA72" s="9"/>
      <c r="AD72" s="9"/>
      <c r="AE72" s="9"/>
      <c r="AF72" s="9"/>
    </row>
    <row r="73" spans="1:32" x14ac:dyDescent="0.3">
      <c r="A73" s="9"/>
      <c r="B73" s="9"/>
      <c r="C73" s="9"/>
      <c r="D73" s="9"/>
      <c r="E73" s="9"/>
      <c r="F73" s="9"/>
      <c r="G73" s="9"/>
      <c r="H73" s="4"/>
      <c r="I73" s="4"/>
      <c r="J73" s="9"/>
      <c r="K73" s="9"/>
      <c r="L73" s="9"/>
      <c r="O73" s="9"/>
      <c r="P73" s="9"/>
      <c r="Q73" s="9"/>
      <c r="T73" s="9"/>
      <c r="U73" s="9"/>
      <c r="V73" s="9"/>
      <c r="Y73" s="9"/>
      <c r="Z73" s="9"/>
      <c r="AA73" s="9"/>
      <c r="AD73" s="9"/>
      <c r="AE73" s="9"/>
      <c r="AF73" s="9"/>
    </row>
    <row r="74" spans="1:32" x14ac:dyDescent="0.3">
      <c r="A74" s="9"/>
      <c r="B74" s="9"/>
      <c r="C74" s="9"/>
      <c r="D74" s="9"/>
      <c r="E74" s="9"/>
      <c r="F74" s="9"/>
      <c r="G74" s="9"/>
      <c r="H74" s="4"/>
      <c r="I74" s="4"/>
      <c r="J74" s="9"/>
      <c r="K74" s="9"/>
      <c r="L74" s="9"/>
      <c r="O74" s="9"/>
      <c r="P74" s="9"/>
      <c r="Q74" s="9"/>
      <c r="T74" s="9"/>
      <c r="U74" s="9"/>
      <c r="V74" s="9"/>
      <c r="Y74" s="9"/>
      <c r="Z74" s="9"/>
      <c r="AA74" s="9"/>
      <c r="AD74" s="9"/>
      <c r="AE74" s="9"/>
      <c r="AF74" s="9"/>
    </row>
    <row r="75" spans="1:32" x14ac:dyDescent="0.3">
      <c r="A75" s="9"/>
      <c r="B75" s="9"/>
      <c r="C75" s="9"/>
      <c r="D75" s="9"/>
      <c r="E75" s="9"/>
      <c r="F75" s="9"/>
      <c r="G75" s="9"/>
      <c r="H75" s="4"/>
      <c r="I75" s="4"/>
      <c r="J75" s="9"/>
      <c r="K75" s="9"/>
      <c r="L75" s="9"/>
      <c r="O75" s="9"/>
      <c r="P75" s="9"/>
      <c r="Q75" s="9"/>
      <c r="T75" s="9"/>
      <c r="U75" s="9"/>
      <c r="V75" s="9"/>
      <c r="Y75" s="9"/>
      <c r="Z75" s="9"/>
      <c r="AA75" s="9"/>
      <c r="AD75" s="9"/>
      <c r="AE75" s="9"/>
      <c r="AF75" s="9"/>
    </row>
    <row r="76" spans="1:32" x14ac:dyDescent="0.3">
      <c r="A76" s="9"/>
      <c r="B76" s="9"/>
      <c r="C76" s="9"/>
      <c r="D76" s="9"/>
      <c r="E76" s="9"/>
      <c r="F76" s="9"/>
      <c r="G76" s="9"/>
      <c r="H76" s="4"/>
      <c r="I76" s="4"/>
      <c r="J76" s="9"/>
      <c r="K76" s="9"/>
      <c r="L76" s="9"/>
      <c r="O76" s="9"/>
      <c r="P76" s="9"/>
      <c r="Q76" s="9"/>
      <c r="T76" s="9"/>
      <c r="U76" s="9"/>
      <c r="V76" s="9"/>
      <c r="Y76" s="9"/>
      <c r="Z76" s="9"/>
      <c r="AA76" s="9"/>
      <c r="AD76" s="9"/>
      <c r="AE76" s="9"/>
      <c r="AF76" s="9"/>
    </row>
    <row r="77" spans="1:32" x14ac:dyDescent="0.3">
      <c r="A77" s="9"/>
      <c r="B77" s="9"/>
      <c r="C77" s="9"/>
      <c r="D77" s="9"/>
      <c r="E77" s="9"/>
      <c r="F77" s="9"/>
      <c r="G77" s="9"/>
      <c r="H77" s="4"/>
      <c r="I77" s="4"/>
      <c r="J77" s="9"/>
      <c r="K77" s="9"/>
      <c r="L77" s="9"/>
      <c r="O77" s="9"/>
      <c r="P77" s="9"/>
      <c r="Q77" s="9"/>
      <c r="T77" s="9"/>
      <c r="U77" s="9"/>
      <c r="V77" s="9"/>
      <c r="Y77" s="9"/>
      <c r="Z77" s="9"/>
      <c r="AA77" s="9"/>
      <c r="AD77" s="9"/>
      <c r="AE77" s="9"/>
      <c r="AF77" s="9"/>
    </row>
    <row r="78" spans="1:32" x14ac:dyDescent="0.3">
      <c r="A78" s="9"/>
      <c r="B78" s="9"/>
      <c r="C78" s="9"/>
      <c r="D78" s="9"/>
      <c r="E78" s="9"/>
      <c r="F78" s="9"/>
      <c r="G78" s="9"/>
      <c r="H78" s="4"/>
      <c r="I78" s="4"/>
      <c r="J78" s="9"/>
      <c r="K78" s="9"/>
      <c r="L78" s="9"/>
      <c r="O78" s="9"/>
      <c r="P78" s="9"/>
      <c r="Q78" s="9"/>
      <c r="T78" s="9"/>
      <c r="U78" s="9"/>
      <c r="V78" s="9"/>
      <c r="Y78" s="9"/>
      <c r="Z78" s="9"/>
      <c r="AA78" s="9"/>
      <c r="AD78" s="9"/>
      <c r="AE78" s="9"/>
      <c r="AF78" s="9"/>
    </row>
    <row r="79" spans="1:32" x14ac:dyDescent="0.3">
      <c r="A79" s="9"/>
      <c r="B79" s="9"/>
      <c r="C79" s="9"/>
      <c r="D79" s="9"/>
      <c r="E79" s="9"/>
      <c r="F79" s="9"/>
      <c r="G79" s="9"/>
      <c r="H79" s="4"/>
      <c r="I79" s="4"/>
      <c r="J79" s="9"/>
      <c r="K79" s="9"/>
      <c r="L79" s="9"/>
      <c r="O79" s="9"/>
      <c r="P79" s="9"/>
      <c r="Q79" s="9"/>
      <c r="T79" s="9"/>
      <c r="U79" s="9"/>
      <c r="V79" s="9"/>
      <c r="Y79" s="9"/>
      <c r="Z79" s="9"/>
      <c r="AA79" s="9"/>
      <c r="AD79" s="9"/>
      <c r="AE79" s="9"/>
      <c r="AF79" s="9"/>
    </row>
    <row r="80" spans="1:32" x14ac:dyDescent="0.3">
      <c r="A80" s="9"/>
      <c r="B80" s="9"/>
      <c r="C80" s="9"/>
      <c r="D80" s="9"/>
      <c r="E80" s="9"/>
      <c r="F80" s="9"/>
      <c r="G80" s="9"/>
      <c r="H80" s="4"/>
      <c r="I80" s="4"/>
      <c r="J80" s="9"/>
      <c r="K80" s="9"/>
      <c r="L80" s="9"/>
      <c r="O80" s="9"/>
      <c r="P80" s="9"/>
      <c r="Q80" s="9"/>
      <c r="T80" s="9"/>
      <c r="U80" s="9"/>
      <c r="V80" s="9"/>
      <c r="Y80" s="9"/>
      <c r="Z80" s="9"/>
      <c r="AA80" s="9"/>
      <c r="AD80" s="9"/>
      <c r="AE80" s="9"/>
      <c r="AF80" s="9"/>
    </row>
    <row r="81" spans="1:32" x14ac:dyDescent="0.3">
      <c r="A81" s="9"/>
      <c r="B81" s="9"/>
      <c r="C81" s="9"/>
      <c r="D81" s="9"/>
      <c r="E81" s="9"/>
      <c r="F81" s="9"/>
      <c r="G81" s="9"/>
      <c r="H81" s="4"/>
      <c r="I81" s="4"/>
      <c r="J81" s="9"/>
      <c r="K81" s="9"/>
      <c r="L81" s="9"/>
      <c r="O81" s="9"/>
      <c r="P81" s="9"/>
      <c r="Q81" s="9"/>
      <c r="T81" s="9"/>
      <c r="U81" s="9"/>
      <c r="V81" s="9"/>
      <c r="Y81" s="9"/>
      <c r="Z81" s="9"/>
      <c r="AA81" s="9"/>
      <c r="AD81" s="9"/>
      <c r="AE81" s="9"/>
      <c r="AF81" s="9"/>
    </row>
    <row r="82" spans="1:32" x14ac:dyDescent="0.3">
      <c r="A82" s="9"/>
      <c r="B82" s="9"/>
      <c r="C82" s="9"/>
      <c r="D82" s="9"/>
      <c r="E82" s="9"/>
      <c r="F82" s="9"/>
      <c r="G82" s="9"/>
      <c r="H82" s="4"/>
      <c r="I82" s="4"/>
      <c r="J82" s="9"/>
      <c r="K82" s="9"/>
      <c r="L82" s="9"/>
      <c r="O82" s="9"/>
      <c r="P82" s="9"/>
      <c r="Q82" s="9"/>
      <c r="T82" s="9"/>
      <c r="U82" s="9"/>
      <c r="V82" s="9"/>
      <c r="Y82" s="9"/>
      <c r="Z82" s="9"/>
      <c r="AA82" s="9"/>
      <c r="AD82" s="9"/>
      <c r="AE82" s="9"/>
      <c r="AF82" s="9"/>
    </row>
    <row r="83" spans="1:32" x14ac:dyDescent="0.3">
      <c r="A83" s="9"/>
      <c r="B83" s="9"/>
      <c r="C83" s="9"/>
      <c r="D83" s="9"/>
      <c r="E83" s="9"/>
      <c r="F83" s="9"/>
      <c r="G83" s="9"/>
      <c r="H83" s="4"/>
      <c r="I83" s="4"/>
      <c r="J83" s="9"/>
      <c r="K83" s="9"/>
      <c r="L83" s="9"/>
      <c r="O83" s="9"/>
      <c r="P83" s="9"/>
      <c r="Q83" s="9"/>
      <c r="T83" s="9"/>
      <c r="U83" s="9"/>
      <c r="V83" s="9"/>
      <c r="Y83" s="9"/>
      <c r="Z83" s="9"/>
      <c r="AA83" s="9"/>
      <c r="AD83" s="9"/>
      <c r="AE83" s="9"/>
      <c r="AF83" s="9"/>
    </row>
    <row r="84" spans="1:32" x14ac:dyDescent="0.3">
      <c r="A84" s="9"/>
      <c r="B84" s="9"/>
      <c r="C84" s="9"/>
      <c r="D84" s="9"/>
      <c r="E84" s="9"/>
      <c r="F84" s="9"/>
      <c r="G84" s="9"/>
      <c r="H84" s="4"/>
      <c r="I84" s="4"/>
      <c r="J84" s="9"/>
      <c r="K84" s="9"/>
      <c r="L84" s="9"/>
      <c r="O84" s="9"/>
      <c r="P84" s="9"/>
      <c r="Q84" s="9"/>
      <c r="T84" s="9"/>
      <c r="U84" s="9"/>
      <c r="V84" s="9"/>
      <c r="Y84" s="9"/>
      <c r="Z84" s="9"/>
      <c r="AA84" s="9"/>
      <c r="AD84" s="9"/>
      <c r="AE84" s="9"/>
      <c r="AF84" s="9"/>
    </row>
    <row r="85" spans="1:32" x14ac:dyDescent="0.3">
      <c r="A85" s="9"/>
      <c r="B85" s="9"/>
      <c r="C85" s="9"/>
      <c r="D85" s="9"/>
      <c r="E85" s="9"/>
      <c r="F85" s="9"/>
      <c r="G85" s="9"/>
      <c r="H85" s="4"/>
      <c r="I85" s="4"/>
      <c r="J85" s="9"/>
      <c r="K85" s="9"/>
      <c r="L85" s="9"/>
      <c r="O85" s="9"/>
      <c r="P85" s="9"/>
      <c r="Q85" s="9"/>
      <c r="T85" s="9"/>
      <c r="U85" s="9"/>
      <c r="V85" s="9"/>
      <c r="Y85" s="9"/>
      <c r="Z85" s="9"/>
      <c r="AA85" s="9"/>
      <c r="AD85" s="9"/>
      <c r="AE85" s="9"/>
      <c r="AF85" s="9"/>
    </row>
    <row r="86" spans="1:32" x14ac:dyDescent="0.3">
      <c r="A86" s="9"/>
      <c r="B86" s="9"/>
      <c r="C86" s="9"/>
      <c r="D86" s="9"/>
      <c r="E86" s="9"/>
      <c r="F86" s="9"/>
      <c r="G86" s="9"/>
      <c r="H86" s="4"/>
      <c r="I86" s="4"/>
      <c r="J86" s="9"/>
      <c r="K86" s="9"/>
      <c r="L86" s="9"/>
      <c r="O86" s="9"/>
      <c r="P86" s="9"/>
      <c r="Q86" s="9"/>
      <c r="T86" s="9"/>
      <c r="U86" s="9"/>
      <c r="V86" s="9"/>
      <c r="Y86" s="9"/>
      <c r="Z86" s="9"/>
      <c r="AA86" s="9"/>
      <c r="AD86" s="9"/>
      <c r="AE86" s="9"/>
      <c r="AF86" s="9"/>
    </row>
    <row r="87" spans="1:32" x14ac:dyDescent="0.3">
      <c r="A87" s="9"/>
      <c r="B87" s="9"/>
      <c r="C87" s="9"/>
      <c r="D87" s="9"/>
      <c r="E87" s="9"/>
      <c r="F87" s="9"/>
      <c r="G87" s="9"/>
      <c r="H87" s="4"/>
      <c r="I87" s="4"/>
      <c r="J87" s="9"/>
      <c r="K87" s="9"/>
      <c r="L87" s="9"/>
      <c r="O87" s="9"/>
      <c r="P87" s="9"/>
      <c r="Q87" s="9"/>
      <c r="T87" s="9"/>
      <c r="U87" s="9"/>
      <c r="V87" s="9"/>
      <c r="Y87" s="9"/>
      <c r="Z87" s="9"/>
      <c r="AA87" s="9"/>
      <c r="AD87" s="9"/>
      <c r="AE87" s="9"/>
      <c r="AF87" s="9"/>
    </row>
    <row r="88" spans="1:32" x14ac:dyDescent="0.3">
      <c r="A88" s="9"/>
      <c r="B88" s="9"/>
      <c r="C88" s="9"/>
      <c r="D88" s="9"/>
      <c r="E88" s="9"/>
      <c r="F88" s="9"/>
      <c r="G88" s="9"/>
      <c r="H88" s="4"/>
      <c r="I88" s="4"/>
      <c r="J88" s="9"/>
      <c r="K88" s="9"/>
      <c r="L88" s="9"/>
      <c r="O88" s="9"/>
      <c r="P88" s="9"/>
      <c r="Q88" s="9"/>
      <c r="T88" s="9"/>
      <c r="U88" s="9"/>
      <c r="V88" s="9"/>
      <c r="Y88" s="9"/>
      <c r="Z88" s="9"/>
      <c r="AA88" s="9"/>
      <c r="AD88" s="9"/>
      <c r="AE88" s="9"/>
      <c r="AF88" s="9"/>
    </row>
    <row r="89" spans="1:32" x14ac:dyDescent="0.3">
      <c r="A89" s="9"/>
      <c r="B89" s="9"/>
      <c r="C89" s="9"/>
      <c r="D89" s="9"/>
      <c r="E89" s="9"/>
      <c r="F89" s="9"/>
      <c r="G89" s="9"/>
      <c r="H89" s="4"/>
      <c r="I89" s="4"/>
      <c r="J89" s="9"/>
      <c r="K89" s="9"/>
      <c r="L89" s="9"/>
      <c r="O89" s="9"/>
      <c r="P89" s="9"/>
      <c r="Q89" s="9"/>
      <c r="T89" s="9"/>
      <c r="U89" s="9"/>
      <c r="V89" s="9"/>
      <c r="Y89" s="9"/>
      <c r="Z89" s="9"/>
      <c r="AA89" s="9"/>
      <c r="AD89" s="9"/>
      <c r="AE89" s="9"/>
      <c r="AF89" s="9"/>
    </row>
    <row r="90" spans="1:32" x14ac:dyDescent="0.3">
      <c r="A90" s="9"/>
      <c r="B90" s="9"/>
      <c r="C90" s="9"/>
      <c r="D90" s="9"/>
      <c r="E90" s="9"/>
      <c r="F90" s="9"/>
      <c r="G90" s="9"/>
      <c r="H90" s="4"/>
      <c r="I90" s="4"/>
      <c r="J90" s="9"/>
      <c r="K90" s="9"/>
      <c r="L90" s="9"/>
      <c r="O90" s="9"/>
      <c r="P90" s="9"/>
      <c r="Q90" s="9"/>
      <c r="T90" s="9"/>
      <c r="U90" s="9"/>
      <c r="V90" s="9"/>
      <c r="Y90" s="9"/>
      <c r="Z90" s="9"/>
      <c r="AA90" s="9"/>
      <c r="AD90" s="9"/>
      <c r="AE90" s="9"/>
      <c r="AF90" s="9"/>
    </row>
    <row r="91" spans="1:32" x14ac:dyDescent="0.3">
      <c r="A91" s="9"/>
      <c r="B91" s="9"/>
      <c r="C91" s="9"/>
      <c r="D91" s="9"/>
      <c r="E91" s="9"/>
      <c r="F91" s="9"/>
      <c r="G91" s="9"/>
      <c r="H91" s="4"/>
      <c r="I91" s="4"/>
      <c r="J91" s="9"/>
      <c r="K91" s="9"/>
      <c r="L91" s="9"/>
      <c r="O91" s="9"/>
      <c r="P91" s="9"/>
      <c r="Q91" s="9"/>
      <c r="T91" s="9"/>
      <c r="U91" s="9"/>
      <c r="V91" s="9"/>
      <c r="Y91" s="9"/>
      <c r="Z91" s="9"/>
      <c r="AA91" s="9"/>
      <c r="AD91" s="9"/>
      <c r="AE91" s="9"/>
      <c r="AF91" s="9"/>
    </row>
    <row r="92" spans="1:32" x14ac:dyDescent="0.3">
      <c r="A92" s="9"/>
      <c r="B92" s="9"/>
      <c r="C92" s="9"/>
      <c r="D92" s="9"/>
      <c r="E92" s="9"/>
      <c r="F92" s="9"/>
      <c r="G92" s="9"/>
      <c r="H92" s="4"/>
      <c r="I92" s="4"/>
      <c r="J92" s="9"/>
      <c r="K92" s="9"/>
      <c r="L92" s="9"/>
      <c r="O92" s="9"/>
      <c r="P92" s="9"/>
      <c r="Q92" s="9"/>
      <c r="T92" s="9"/>
      <c r="U92" s="9"/>
      <c r="V92" s="9"/>
      <c r="Y92" s="9"/>
      <c r="Z92" s="9"/>
      <c r="AA92" s="9"/>
      <c r="AD92" s="9"/>
      <c r="AE92" s="9"/>
      <c r="AF92" s="9"/>
    </row>
    <row r="93" spans="1:32" x14ac:dyDescent="0.3">
      <c r="A93" s="9"/>
      <c r="B93" s="9"/>
      <c r="C93" s="9"/>
      <c r="D93" s="9"/>
      <c r="E93" s="9"/>
      <c r="F93" s="9"/>
      <c r="G93" s="9"/>
      <c r="H93" s="4"/>
      <c r="I93" s="4"/>
      <c r="J93" s="9"/>
      <c r="K93" s="9"/>
      <c r="L93" s="9"/>
      <c r="O93" s="9"/>
      <c r="P93" s="9"/>
      <c r="Q93" s="9"/>
      <c r="T93" s="9"/>
      <c r="U93" s="9"/>
      <c r="V93" s="9"/>
      <c r="Y93" s="9"/>
      <c r="Z93" s="9"/>
      <c r="AA93" s="9"/>
      <c r="AD93" s="9"/>
      <c r="AE93" s="9"/>
      <c r="AF93" s="9"/>
    </row>
    <row r="94" spans="1:32" x14ac:dyDescent="0.3">
      <c r="A94" s="9"/>
      <c r="B94" s="9"/>
      <c r="C94" s="9"/>
      <c r="D94" s="9"/>
      <c r="E94" s="9"/>
      <c r="F94" s="9"/>
      <c r="G94" s="9"/>
      <c r="H94" s="4"/>
      <c r="I94" s="4"/>
      <c r="J94" s="9"/>
      <c r="K94" s="9"/>
      <c r="L94" s="9"/>
      <c r="O94" s="9"/>
      <c r="P94" s="9"/>
      <c r="Q94" s="9"/>
      <c r="T94" s="9"/>
      <c r="U94" s="9"/>
      <c r="V94" s="9"/>
      <c r="Y94" s="9"/>
      <c r="Z94" s="9"/>
      <c r="AA94" s="9"/>
      <c r="AD94" s="9"/>
      <c r="AE94" s="9"/>
      <c r="AF94" s="9"/>
    </row>
    <row r="95" spans="1:32" x14ac:dyDescent="0.3">
      <c r="A95" s="9"/>
      <c r="B95" s="9"/>
      <c r="C95" s="9"/>
      <c r="D95" s="9"/>
      <c r="E95" s="9"/>
      <c r="F95" s="9"/>
      <c r="G95" s="9"/>
      <c r="H95" s="4"/>
      <c r="I95" s="4"/>
      <c r="J95" s="9"/>
      <c r="K95" s="9"/>
      <c r="L95" s="9"/>
      <c r="O95" s="9"/>
      <c r="P95" s="9"/>
      <c r="Q95" s="9"/>
      <c r="T95" s="9"/>
      <c r="U95" s="9"/>
      <c r="V95" s="9"/>
      <c r="Y95" s="9"/>
      <c r="Z95" s="9"/>
      <c r="AA95" s="9"/>
      <c r="AD95" s="9"/>
      <c r="AE95" s="9"/>
      <c r="AF95" s="9"/>
    </row>
    <row r="96" spans="1:32" x14ac:dyDescent="0.3">
      <c r="A96" s="9"/>
      <c r="B96" s="9"/>
      <c r="C96" s="9"/>
      <c r="D96" s="9"/>
      <c r="E96" s="9"/>
      <c r="F96" s="9"/>
      <c r="G96" s="9"/>
      <c r="H96" s="4"/>
      <c r="I96" s="4"/>
      <c r="J96" s="9"/>
      <c r="K96" s="9"/>
      <c r="L96" s="9"/>
      <c r="O96" s="9"/>
      <c r="P96" s="9"/>
      <c r="Q96" s="9"/>
      <c r="T96" s="9"/>
      <c r="U96" s="9"/>
      <c r="V96" s="9"/>
      <c r="Y96" s="9"/>
      <c r="Z96" s="9"/>
      <c r="AA96" s="9"/>
      <c r="AD96" s="9"/>
      <c r="AE96" s="9"/>
      <c r="AF96" s="9"/>
    </row>
    <row r="97" spans="1:32" x14ac:dyDescent="0.3">
      <c r="A97" s="9"/>
      <c r="B97" s="9"/>
      <c r="C97" s="9"/>
      <c r="D97" s="9"/>
      <c r="E97" s="9"/>
      <c r="F97" s="9"/>
      <c r="G97" s="9"/>
      <c r="H97" s="4"/>
      <c r="I97" s="4"/>
      <c r="J97" s="9"/>
      <c r="K97" s="9"/>
      <c r="L97" s="9"/>
      <c r="O97" s="9"/>
      <c r="P97" s="9"/>
      <c r="Q97" s="9"/>
      <c r="T97" s="9"/>
      <c r="U97" s="9"/>
      <c r="V97" s="9"/>
      <c r="Y97" s="9"/>
      <c r="Z97" s="9"/>
      <c r="AA97" s="9"/>
      <c r="AD97" s="9"/>
      <c r="AE97" s="9"/>
      <c r="AF97" s="9"/>
    </row>
    <row r="98" spans="1:32" x14ac:dyDescent="0.3">
      <c r="A98" s="9"/>
      <c r="B98" s="9"/>
      <c r="C98" s="9"/>
      <c r="D98" s="9"/>
      <c r="E98" s="9"/>
      <c r="F98" s="9"/>
      <c r="G98" s="9"/>
      <c r="H98" s="4"/>
      <c r="I98" s="4"/>
      <c r="J98" s="9"/>
      <c r="K98" s="9"/>
      <c r="L98" s="9"/>
      <c r="O98" s="9"/>
      <c r="P98" s="9"/>
      <c r="Q98" s="9"/>
      <c r="T98" s="9"/>
      <c r="U98" s="9"/>
      <c r="V98" s="9"/>
      <c r="Y98" s="9"/>
      <c r="Z98" s="9"/>
      <c r="AA98" s="9"/>
      <c r="AD98" s="9"/>
      <c r="AE98" s="9"/>
      <c r="AF98" s="9"/>
    </row>
    <row r="99" spans="1:32" x14ac:dyDescent="0.3">
      <c r="A99" s="9"/>
      <c r="B99" s="9"/>
      <c r="C99" s="9"/>
      <c r="D99" s="9"/>
      <c r="E99" s="9"/>
      <c r="F99" s="9"/>
      <c r="G99" s="9"/>
      <c r="H99" s="4"/>
      <c r="I99" s="4"/>
      <c r="J99" s="9"/>
      <c r="K99" s="9"/>
      <c r="L99" s="9"/>
      <c r="O99" s="9"/>
      <c r="P99" s="9"/>
      <c r="Q99" s="9"/>
      <c r="T99" s="9"/>
      <c r="U99" s="9"/>
      <c r="V99" s="9"/>
      <c r="Y99" s="9"/>
      <c r="Z99" s="9"/>
      <c r="AA99" s="9"/>
      <c r="AD99" s="9"/>
      <c r="AE99" s="9"/>
      <c r="AF99" s="9"/>
    </row>
    <row r="100" spans="1:32" x14ac:dyDescent="0.3">
      <c r="A100" s="9"/>
      <c r="B100" s="9"/>
      <c r="C100" s="9"/>
      <c r="D100" s="9"/>
      <c r="E100" s="9"/>
      <c r="F100" s="9"/>
      <c r="G100" s="9"/>
      <c r="H100" s="4"/>
      <c r="I100" s="4"/>
      <c r="J100" s="9"/>
      <c r="K100" s="9"/>
      <c r="L100" s="9"/>
      <c r="O100" s="9"/>
      <c r="P100" s="9"/>
      <c r="Q100" s="9"/>
      <c r="T100" s="9"/>
      <c r="U100" s="9"/>
      <c r="V100" s="9"/>
      <c r="Y100" s="9"/>
      <c r="Z100" s="9"/>
      <c r="AA100" s="9"/>
      <c r="AD100" s="9"/>
      <c r="AE100" s="9"/>
      <c r="AF100" s="9"/>
    </row>
    <row r="101" spans="1:32" x14ac:dyDescent="0.3">
      <c r="A101" s="9"/>
      <c r="B101" s="9"/>
      <c r="C101" s="9"/>
      <c r="D101" s="9"/>
      <c r="E101" s="9"/>
      <c r="F101" s="9"/>
      <c r="G101" s="9"/>
      <c r="H101" s="4"/>
      <c r="I101" s="4"/>
      <c r="J101" s="9"/>
      <c r="K101" s="9"/>
      <c r="L101" s="9"/>
      <c r="O101" s="9"/>
      <c r="P101" s="9"/>
      <c r="Q101" s="9"/>
      <c r="T101" s="9"/>
      <c r="U101" s="9"/>
      <c r="V101" s="9"/>
      <c r="Y101" s="9"/>
      <c r="Z101" s="9"/>
      <c r="AA101" s="9"/>
      <c r="AD101" s="9"/>
      <c r="AE101" s="9"/>
      <c r="AF101" s="9"/>
    </row>
    <row r="102" spans="1:32" x14ac:dyDescent="0.3">
      <c r="A102" s="9"/>
      <c r="B102" s="9"/>
      <c r="C102" s="9"/>
      <c r="D102" s="9"/>
      <c r="E102" s="9"/>
      <c r="F102" s="9"/>
      <c r="G102" s="9"/>
      <c r="H102" s="4"/>
      <c r="I102" s="4"/>
      <c r="J102" s="9"/>
      <c r="K102" s="9"/>
      <c r="L102" s="9"/>
      <c r="O102" s="9"/>
      <c r="P102" s="9"/>
      <c r="Q102" s="9"/>
      <c r="T102" s="9"/>
      <c r="U102" s="9"/>
      <c r="V102" s="9"/>
      <c r="Y102" s="9"/>
      <c r="Z102" s="9"/>
      <c r="AA102" s="9"/>
      <c r="AD102" s="9"/>
      <c r="AE102" s="9"/>
      <c r="AF102" s="9"/>
    </row>
    <row r="103" spans="1:32" x14ac:dyDescent="0.3">
      <c r="A103" s="9"/>
      <c r="B103" s="9"/>
      <c r="C103" s="9"/>
      <c r="D103" s="9"/>
      <c r="E103" s="9"/>
      <c r="F103" s="9"/>
      <c r="G103" s="9"/>
      <c r="H103" s="4"/>
      <c r="I103" s="4"/>
      <c r="J103" s="9"/>
      <c r="K103" s="9"/>
      <c r="L103" s="9"/>
      <c r="O103" s="9"/>
      <c r="P103" s="9"/>
      <c r="Q103" s="9"/>
      <c r="T103" s="9"/>
      <c r="U103" s="9"/>
      <c r="V103" s="9"/>
      <c r="Y103" s="9"/>
      <c r="Z103" s="9"/>
      <c r="AA103" s="9"/>
      <c r="AD103" s="9"/>
      <c r="AE103" s="9"/>
      <c r="AF103" s="9"/>
    </row>
    <row r="104" spans="1:32" x14ac:dyDescent="0.3">
      <c r="A104" s="9"/>
      <c r="B104" s="9"/>
      <c r="C104" s="9"/>
      <c r="D104" s="9"/>
      <c r="E104" s="9"/>
      <c r="F104" s="9"/>
      <c r="G104" s="9"/>
      <c r="H104" s="4"/>
      <c r="I104" s="4"/>
      <c r="J104" s="9"/>
      <c r="K104" s="9"/>
      <c r="L104" s="9"/>
      <c r="O104" s="9"/>
      <c r="P104" s="9"/>
      <c r="Q104" s="9"/>
      <c r="T104" s="9"/>
      <c r="U104" s="9"/>
      <c r="V104" s="9"/>
      <c r="Y104" s="9"/>
      <c r="Z104" s="9"/>
      <c r="AA104" s="9"/>
      <c r="AD104" s="9"/>
      <c r="AE104" s="9"/>
      <c r="AF104" s="9"/>
    </row>
    <row r="105" spans="1:32" x14ac:dyDescent="0.3">
      <c r="A105" s="9"/>
      <c r="B105" s="9"/>
      <c r="C105" s="9"/>
      <c r="D105" s="9"/>
      <c r="E105" s="9"/>
      <c r="F105" s="9"/>
      <c r="G105" s="9"/>
      <c r="H105" s="4"/>
      <c r="I105" s="4"/>
      <c r="J105" s="9"/>
      <c r="K105" s="9"/>
      <c r="L105" s="9"/>
      <c r="O105" s="9"/>
      <c r="P105" s="9"/>
      <c r="Q105" s="9"/>
      <c r="T105" s="9"/>
      <c r="U105" s="9"/>
      <c r="V105" s="9"/>
      <c r="Y105" s="9"/>
      <c r="Z105" s="9"/>
      <c r="AA105" s="9"/>
      <c r="AD105" s="9"/>
      <c r="AE105" s="9"/>
      <c r="AF105" s="9"/>
    </row>
    <row r="106" spans="1:32" x14ac:dyDescent="0.3">
      <c r="A106" s="9"/>
      <c r="B106" s="9"/>
      <c r="C106" s="9"/>
      <c r="D106" s="9"/>
      <c r="E106" s="9"/>
      <c r="F106" s="9"/>
      <c r="G106" s="9"/>
      <c r="H106" s="4"/>
      <c r="I106" s="4"/>
      <c r="J106" s="9"/>
      <c r="K106" s="9"/>
      <c r="L106" s="9"/>
      <c r="O106" s="9"/>
      <c r="P106" s="9"/>
      <c r="Q106" s="9"/>
      <c r="T106" s="9"/>
      <c r="U106" s="9"/>
      <c r="V106" s="9"/>
      <c r="Y106" s="9"/>
      <c r="Z106" s="9"/>
      <c r="AA106" s="9"/>
      <c r="AD106" s="9"/>
      <c r="AE106" s="9"/>
      <c r="AF106" s="9"/>
    </row>
    <row r="107" spans="1:32" x14ac:dyDescent="0.3">
      <c r="A107" s="9"/>
      <c r="B107" s="9"/>
      <c r="C107" s="9"/>
      <c r="D107" s="9"/>
      <c r="E107" s="9"/>
      <c r="F107" s="9"/>
      <c r="G107" s="9"/>
      <c r="H107" s="4"/>
      <c r="I107" s="4"/>
      <c r="J107" s="9"/>
      <c r="K107" s="9"/>
      <c r="L107" s="9"/>
      <c r="O107" s="9"/>
      <c r="P107" s="9"/>
      <c r="Q107" s="9"/>
      <c r="T107" s="9"/>
      <c r="U107" s="9"/>
      <c r="V107" s="9"/>
      <c r="Y107" s="9"/>
      <c r="Z107" s="9"/>
      <c r="AA107" s="9"/>
      <c r="AD107" s="9"/>
      <c r="AE107" s="9"/>
      <c r="AF107" s="9"/>
    </row>
    <row r="108" spans="1:32" x14ac:dyDescent="0.3">
      <c r="A108" s="9"/>
      <c r="B108" s="9"/>
      <c r="C108" s="9"/>
      <c r="D108" s="9"/>
      <c r="E108" s="9"/>
      <c r="F108" s="9"/>
      <c r="G108" s="9"/>
      <c r="H108" s="4"/>
      <c r="I108" s="4"/>
      <c r="J108" s="9"/>
      <c r="K108" s="9"/>
      <c r="L108" s="9"/>
      <c r="O108" s="9"/>
      <c r="P108" s="9"/>
      <c r="Q108" s="9"/>
      <c r="T108" s="9"/>
      <c r="U108" s="9"/>
      <c r="V108" s="9"/>
      <c r="Y108" s="9"/>
      <c r="Z108" s="9"/>
      <c r="AA108" s="9"/>
      <c r="AD108" s="9"/>
      <c r="AE108" s="9"/>
      <c r="AF108" s="9"/>
    </row>
    <row r="109" spans="1:32" x14ac:dyDescent="0.3">
      <c r="A109" s="9"/>
      <c r="B109" s="9"/>
      <c r="C109" s="9"/>
      <c r="D109" s="9"/>
      <c r="E109" s="9"/>
      <c r="F109" s="9"/>
      <c r="G109" s="9"/>
      <c r="H109" s="4"/>
      <c r="I109" s="4"/>
      <c r="J109" s="9"/>
      <c r="K109" s="9"/>
      <c r="L109" s="9"/>
      <c r="O109" s="9"/>
      <c r="P109" s="9"/>
      <c r="Q109" s="9"/>
      <c r="T109" s="9"/>
      <c r="U109" s="9"/>
      <c r="V109" s="9"/>
      <c r="Y109" s="9"/>
      <c r="Z109" s="9"/>
      <c r="AA109" s="9"/>
      <c r="AD109" s="9"/>
      <c r="AE109" s="9"/>
      <c r="AF109" s="9"/>
    </row>
    <row r="110" spans="1:32" x14ac:dyDescent="0.3">
      <c r="A110" s="9"/>
      <c r="B110" s="9"/>
      <c r="C110" s="9"/>
      <c r="D110" s="9"/>
      <c r="E110" s="9"/>
      <c r="F110" s="9"/>
      <c r="G110" s="9"/>
      <c r="H110" s="4"/>
      <c r="I110" s="4"/>
      <c r="J110" s="9"/>
      <c r="K110" s="9"/>
      <c r="L110" s="9"/>
      <c r="O110" s="9"/>
      <c r="P110" s="9"/>
      <c r="Q110" s="9"/>
      <c r="T110" s="9"/>
      <c r="U110" s="9"/>
      <c r="V110" s="9"/>
      <c r="Y110" s="9"/>
      <c r="Z110" s="9"/>
      <c r="AA110" s="9"/>
      <c r="AD110" s="9"/>
      <c r="AE110" s="9"/>
      <c r="AF110" s="9"/>
    </row>
    <row r="111" spans="1:32" x14ac:dyDescent="0.3">
      <c r="A111" s="9"/>
      <c r="B111" s="9"/>
      <c r="C111" s="9"/>
      <c r="D111" s="9"/>
      <c r="E111" s="9"/>
      <c r="F111" s="9"/>
      <c r="G111" s="9"/>
      <c r="H111" s="4"/>
      <c r="I111" s="4"/>
      <c r="J111" s="9"/>
      <c r="K111" s="9"/>
      <c r="L111" s="9"/>
      <c r="O111" s="9"/>
      <c r="P111" s="9"/>
      <c r="Q111" s="9"/>
      <c r="T111" s="9"/>
      <c r="U111" s="9"/>
      <c r="V111" s="9"/>
      <c r="Y111" s="9"/>
      <c r="Z111" s="9"/>
      <c r="AA111" s="9"/>
      <c r="AD111" s="9"/>
      <c r="AE111" s="9"/>
      <c r="AF111" s="9"/>
    </row>
    <row r="112" spans="1:32" x14ac:dyDescent="0.3">
      <c r="A112" s="9"/>
      <c r="B112" s="9"/>
      <c r="C112" s="9"/>
      <c r="D112" s="9"/>
      <c r="E112" s="9"/>
      <c r="F112" s="9"/>
      <c r="G112" s="9"/>
      <c r="H112" s="4"/>
      <c r="I112" s="4"/>
      <c r="J112" s="9"/>
      <c r="K112" s="9"/>
      <c r="L112" s="9"/>
      <c r="O112" s="9"/>
      <c r="P112" s="9"/>
      <c r="Q112" s="9"/>
      <c r="T112" s="9"/>
      <c r="U112" s="9"/>
      <c r="V112" s="9"/>
      <c r="Y112" s="9"/>
      <c r="Z112" s="9"/>
      <c r="AA112" s="9"/>
      <c r="AD112" s="9"/>
      <c r="AE112" s="9"/>
      <c r="AF112" s="9"/>
    </row>
    <row r="113" spans="1:32" x14ac:dyDescent="0.3">
      <c r="A113" s="9"/>
      <c r="B113" s="9"/>
      <c r="C113" s="9"/>
      <c r="D113" s="9"/>
      <c r="E113" s="9"/>
      <c r="F113" s="9"/>
      <c r="G113" s="9"/>
      <c r="H113" s="4"/>
      <c r="I113" s="4"/>
      <c r="J113" s="9"/>
      <c r="K113" s="9"/>
      <c r="L113" s="9"/>
      <c r="O113" s="9"/>
      <c r="P113" s="9"/>
      <c r="Q113" s="9"/>
      <c r="T113" s="9"/>
      <c r="U113" s="9"/>
      <c r="V113" s="9"/>
      <c r="Y113" s="9"/>
      <c r="Z113" s="9"/>
      <c r="AA113" s="9"/>
      <c r="AD113" s="9"/>
      <c r="AE113" s="9"/>
      <c r="AF113" s="9"/>
    </row>
    <row r="114" spans="1:32" x14ac:dyDescent="0.3">
      <c r="A114" s="9"/>
      <c r="B114" s="9"/>
      <c r="C114" s="9"/>
      <c r="D114" s="9"/>
      <c r="E114" s="9"/>
      <c r="F114" s="9"/>
      <c r="G114" s="9"/>
      <c r="H114" s="4"/>
      <c r="I114" s="4"/>
      <c r="J114" s="9"/>
      <c r="K114" s="9"/>
      <c r="L114" s="9"/>
      <c r="O114" s="9"/>
      <c r="P114" s="9"/>
      <c r="Q114" s="9"/>
      <c r="T114" s="9"/>
      <c r="U114" s="9"/>
      <c r="V114" s="9"/>
      <c r="Y114" s="9"/>
      <c r="Z114" s="9"/>
      <c r="AA114" s="9"/>
      <c r="AD114" s="9"/>
      <c r="AE114" s="9"/>
      <c r="AF114" s="9"/>
    </row>
    <row r="115" spans="1:32" x14ac:dyDescent="0.3">
      <c r="A115" s="9"/>
      <c r="B115" s="9"/>
      <c r="C115" s="9"/>
      <c r="D115" s="9"/>
      <c r="E115" s="9"/>
      <c r="F115" s="9"/>
      <c r="G115" s="9"/>
      <c r="H115" s="4"/>
      <c r="I115" s="4"/>
      <c r="J115" s="9"/>
      <c r="K115" s="9"/>
      <c r="L115" s="9"/>
      <c r="O115" s="9"/>
      <c r="P115" s="9"/>
      <c r="Q115" s="9"/>
      <c r="T115" s="9"/>
      <c r="U115" s="9"/>
      <c r="V115" s="9"/>
      <c r="Y115" s="9"/>
      <c r="Z115" s="9"/>
      <c r="AA115" s="9"/>
      <c r="AD115" s="9"/>
      <c r="AE115" s="9"/>
      <c r="AF115" s="9"/>
    </row>
    <row r="116" spans="1:32" x14ac:dyDescent="0.3">
      <c r="A116" s="9"/>
      <c r="B116" s="9"/>
      <c r="C116" s="9"/>
      <c r="D116" s="9"/>
      <c r="E116" s="9"/>
      <c r="F116" s="9"/>
      <c r="G116" s="9"/>
      <c r="H116" s="4"/>
      <c r="I116" s="4"/>
      <c r="J116" s="9"/>
      <c r="K116" s="9"/>
      <c r="L116" s="9"/>
      <c r="O116" s="9"/>
      <c r="P116" s="9"/>
      <c r="Q116" s="9"/>
      <c r="T116" s="9"/>
      <c r="U116" s="9"/>
      <c r="V116" s="9"/>
      <c r="Y116" s="9"/>
      <c r="Z116" s="9"/>
      <c r="AA116" s="9"/>
      <c r="AD116" s="9"/>
      <c r="AE116" s="9"/>
      <c r="AF116" s="9"/>
    </row>
    <row r="117" spans="1:32" x14ac:dyDescent="0.3">
      <c r="A117" s="9"/>
      <c r="B117" s="9"/>
      <c r="C117" s="9"/>
      <c r="D117" s="9"/>
      <c r="E117" s="9"/>
      <c r="F117" s="9"/>
      <c r="G117" s="9"/>
      <c r="H117" s="4"/>
      <c r="I117" s="4"/>
      <c r="J117" s="9"/>
      <c r="K117" s="9"/>
      <c r="L117" s="9"/>
      <c r="O117" s="9"/>
      <c r="P117" s="9"/>
      <c r="Q117" s="9"/>
      <c r="T117" s="9"/>
      <c r="U117" s="9"/>
      <c r="V117" s="9"/>
      <c r="Y117" s="9"/>
      <c r="Z117" s="9"/>
      <c r="AA117" s="9"/>
      <c r="AD117" s="9"/>
      <c r="AE117" s="9"/>
      <c r="AF117" s="9"/>
    </row>
    <row r="118" spans="1:32" x14ac:dyDescent="0.3">
      <c r="A118" s="9"/>
      <c r="B118" s="9"/>
      <c r="C118" s="9"/>
      <c r="D118" s="9"/>
      <c r="E118" s="9"/>
      <c r="F118" s="9"/>
      <c r="G118" s="9"/>
      <c r="H118" s="4"/>
      <c r="I118" s="4"/>
      <c r="J118" s="9"/>
      <c r="K118" s="9"/>
      <c r="L118" s="9"/>
      <c r="O118" s="9"/>
      <c r="P118" s="9"/>
      <c r="Q118" s="9"/>
      <c r="T118" s="9"/>
      <c r="U118" s="9"/>
      <c r="V118" s="9"/>
      <c r="Y118" s="9"/>
      <c r="Z118" s="9"/>
      <c r="AA118" s="9"/>
      <c r="AD118" s="9"/>
      <c r="AE118" s="9"/>
      <c r="AF118" s="9"/>
    </row>
    <row r="119" spans="1:32" x14ac:dyDescent="0.3">
      <c r="A119" s="9"/>
      <c r="B119" s="9"/>
      <c r="C119" s="9"/>
      <c r="D119" s="9"/>
      <c r="E119" s="9"/>
      <c r="F119" s="9"/>
      <c r="G119" s="9"/>
      <c r="H119" s="4"/>
      <c r="I119" s="4"/>
      <c r="J119" s="9"/>
      <c r="K119" s="9"/>
      <c r="L119" s="9"/>
      <c r="O119" s="9"/>
      <c r="P119" s="9"/>
      <c r="Q119" s="9"/>
      <c r="T119" s="9"/>
      <c r="U119" s="9"/>
      <c r="V119" s="9"/>
      <c r="Y119" s="9"/>
      <c r="Z119" s="9"/>
      <c r="AA119" s="9"/>
      <c r="AD119" s="9"/>
      <c r="AE119" s="9"/>
      <c r="AF119" s="9"/>
    </row>
    <row r="120" spans="1:32" x14ac:dyDescent="0.3">
      <c r="A120" s="9"/>
      <c r="B120" s="9"/>
      <c r="C120" s="9"/>
      <c r="D120" s="9"/>
      <c r="E120" s="9"/>
      <c r="F120" s="9"/>
      <c r="G120" s="9"/>
      <c r="H120" s="4"/>
      <c r="I120" s="4"/>
      <c r="J120" s="9"/>
      <c r="K120" s="9"/>
      <c r="L120" s="9"/>
      <c r="O120" s="9"/>
      <c r="P120" s="9"/>
      <c r="Q120" s="9"/>
      <c r="T120" s="9"/>
      <c r="U120" s="9"/>
      <c r="V120" s="9"/>
      <c r="Y120" s="9"/>
      <c r="Z120" s="9"/>
      <c r="AA120" s="9"/>
      <c r="AD120" s="9"/>
      <c r="AE120" s="9"/>
      <c r="AF120" s="9"/>
    </row>
    <row r="121" spans="1:32" x14ac:dyDescent="0.3">
      <c r="A121" s="9"/>
      <c r="B121" s="9"/>
      <c r="C121" s="9"/>
      <c r="D121" s="9"/>
      <c r="E121" s="9"/>
      <c r="F121" s="9"/>
      <c r="G121" s="9"/>
      <c r="H121" s="4"/>
      <c r="I121" s="4"/>
      <c r="J121" s="9"/>
      <c r="K121" s="9"/>
      <c r="L121" s="9"/>
      <c r="O121" s="9"/>
      <c r="P121" s="9"/>
      <c r="Q121" s="9"/>
      <c r="T121" s="9"/>
      <c r="U121" s="9"/>
      <c r="V121" s="9"/>
      <c r="Y121" s="9"/>
      <c r="Z121" s="9"/>
      <c r="AA121" s="9"/>
      <c r="AD121" s="9"/>
      <c r="AE121" s="9"/>
      <c r="AF121" s="9"/>
    </row>
    <row r="122" spans="1:32" x14ac:dyDescent="0.3">
      <c r="A122" s="9"/>
      <c r="B122" s="9"/>
      <c r="C122" s="9"/>
      <c r="D122" s="9"/>
      <c r="E122" s="9"/>
      <c r="F122" s="9"/>
      <c r="G122" s="9"/>
      <c r="H122" s="4"/>
      <c r="I122" s="4"/>
      <c r="J122" s="9"/>
      <c r="K122" s="9"/>
      <c r="L122" s="9"/>
      <c r="O122" s="9"/>
      <c r="P122" s="9"/>
      <c r="Q122" s="9"/>
      <c r="T122" s="9"/>
      <c r="U122" s="9"/>
      <c r="V122" s="9"/>
      <c r="Y122" s="9"/>
      <c r="Z122" s="9"/>
      <c r="AA122" s="9"/>
      <c r="AD122" s="9"/>
      <c r="AE122" s="9"/>
      <c r="AF122" s="9"/>
    </row>
    <row r="123" spans="1:32" x14ac:dyDescent="0.3">
      <c r="A123" s="9"/>
      <c r="B123" s="9"/>
      <c r="C123" s="9"/>
      <c r="D123" s="9"/>
      <c r="E123" s="9"/>
      <c r="F123" s="9"/>
      <c r="G123" s="9"/>
      <c r="H123" s="4"/>
      <c r="I123" s="4"/>
      <c r="J123" s="9"/>
      <c r="K123" s="9"/>
      <c r="L123" s="9"/>
      <c r="O123" s="9"/>
      <c r="P123" s="9"/>
      <c r="Q123" s="9"/>
      <c r="T123" s="9"/>
      <c r="U123" s="9"/>
      <c r="V123" s="9"/>
      <c r="Y123" s="9"/>
      <c r="Z123" s="9"/>
      <c r="AA123" s="9"/>
      <c r="AD123" s="9"/>
      <c r="AE123" s="9"/>
      <c r="AF123" s="9"/>
    </row>
    <row r="124" spans="1:32" x14ac:dyDescent="0.3">
      <c r="A124" s="9"/>
      <c r="B124" s="9"/>
      <c r="C124" s="9"/>
      <c r="D124" s="9"/>
      <c r="E124" s="9"/>
      <c r="F124" s="9"/>
      <c r="G124" s="9"/>
      <c r="H124" s="4"/>
      <c r="I124" s="4"/>
      <c r="J124" s="9"/>
      <c r="K124" s="9"/>
      <c r="L124" s="9"/>
      <c r="O124" s="9"/>
      <c r="P124" s="9"/>
      <c r="Q124" s="9"/>
      <c r="T124" s="9"/>
      <c r="U124" s="9"/>
      <c r="V124" s="9"/>
      <c r="Y124" s="9"/>
      <c r="Z124" s="9"/>
      <c r="AA124" s="9"/>
      <c r="AD124" s="9"/>
      <c r="AE124" s="9"/>
      <c r="AF124" s="9"/>
    </row>
    <row r="125" spans="1:32" x14ac:dyDescent="0.3">
      <c r="A125" s="9"/>
      <c r="B125" s="9"/>
      <c r="C125" s="9"/>
      <c r="D125" s="9"/>
      <c r="E125" s="9"/>
      <c r="F125" s="9"/>
      <c r="G125" s="9"/>
      <c r="H125" s="4"/>
      <c r="I125" s="4"/>
      <c r="J125" s="9"/>
      <c r="K125" s="9"/>
      <c r="L125" s="9"/>
      <c r="O125" s="9"/>
      <c r="P125" s="9"/>
      <c r="Q125" s="9"/>
      <c r="T125" s="9"/>
      <c r="U125" s="9"/>
      <c r="V125" s="9"/>
      <c r="Y125" s="9"/>
      <c r="Z125" s="9"/>
      <c r="AA125" s="9"/>
      <c r="AD125" s="9"/>
      <c r="AE125" s="9"/>
      <c r="AF125" s="9"/>
    </row>
    <row r="126" spans="1:32" x14ac:dyDescent="0.3">
      <c r="A126" s="9"/>
      <c r="B126" s="9"/>
      <c r="C126" s="9"/>
      <c r="D126" s="9"/>
      <c r="E126" s="9"/>
      <c r="F126" s="9"/>
      <c r="G126" s="9"/>
      <c r="H126" s="4"/>
      <c r="I126" s="4"/>
      <c r="J126" s="9"/>
      <c r="K126" s="9"/>
      <c r="L126" s="9"/>
      <c r="O126" s="9"/>
      <c r="P126" s="9"/>
      <c r="Q126" s="9"/>
      <c r="T126" s="9"/>
      <c r="U126" s="9"/>
      <c r="V126" s="9"/>
      <c r="Y126" s="9"/>
      <c r="Z126" s="9"/>
      <c r="AA126" s="9"/>
      <c r="AD126" s="9"/>
      <c r="AE126" s="9"/>
      <c r="AF126" s="9"/>
    </row>
    <row r="127" spans="1:32" x14ac:dyDescent="0.3">
      <c r="A127" s="9"/>
      <c r="B127" s="9"/>
      <c r="C127" s="9"/>
      <c r="D127" s="9"/>
      <c r="E127" s="9"/>
      <c r="F127" s="9"/>
      <c r="G127" s="9"/>
      <c r="H127" s="4"/>
      <c r="I127" s="4"/>
      <c r="J127" s="9"/>
      <c r="K127" s="9"/>
      <c r="L127" s="9"/>
      <c r="O127" s="9"/>
      <c r="P127" s="9"/>
      <c r="Q127" s="9"/>
      <c r="T127" s="9"/>
      <c r="U127" s="9"/>
      <c r="V127" s="9"/>
      <c r="Y127" s="9"/>
      <c r="Z127" s="9"/>
      <c r="AA127" s="9"/>
      <c r="AD127" s="9"/>
      <c r="AE127" s="9"/>
      <c r="AF127" s="9"/>
    </row>
    <row r="128" spans="1:32" x14ac:dyDescent="0.3">
      <c r="A128" s="9"/>
      <c r="B128" s="9"/>
      <c r="C128" s="9"/>
      <c r="D128" s="9"/>
      <c r="E128" s="9"/>
      <c r="F128" s="9"/>
      <c r="G128" s="9"/>
      <c r="H128" s="4"/>
      <c r="I128" s="4"/>
      <c r="J128" s="9"/>
      <c r="K128" s="9"/>
      <c r="L128" s="9"/>
      <c r="O128" s="9"/>
      <c r="P128" s="9"/>
      <c r="Q128" s="9"/>
      <c r="T128" s="9"/>
      <c r="U128" s="9"/>
      <c r="V128" s="9"/>
      <c r="Y128" s="9"/>
      <c r="Z128" s="9"/>
      <c r="AA128" s="9"/>
      <c r="AD128" s="9"/>
      <c r="AE128" s="9"/>
      <c r="AF128" s="9"/>
    </row>
    <row r="129" spans="1:32" x14ac:dyDescent="0.3">
      <c r="A129" s="9"/>
      <c r="B129" s="9"/>
      <c r="C129" s="9"/>
      <c r="D129" s="9"/>
      <c r="E129" s="9"/>
      <c r="F129" s="9"/>
      <c r="G129" s="9"/>
      <c r="H129" s="4"/>
      <c r="I129" s="4"/>
      <c r="J129" s="9"/>
      <c r="K129" s="9"/>
      <c r="L129" s="9"/>
      <c r="O129" s="9"/>
      <c r="P129" s="9"/>
      <c r="Q129" s="9"/>
      <c r="T129" s="9"/>
      <c r="U129" s="9"/>
      <c r="V129" s="9"/>
      <c r="Y129" s="9"/>
      <c r="Z129" s="9"/>
      <c r="AA129" s="9"/>
      <c r="AD129" s="9"/>
      <c r="AE129" s="9"/>
      <c r="AF129" s="9"/>
    </row>
    <row r="130" spans="1:32" x14ac:dyDescent="0.3">
      <c r="A130" s="9"/>
      <c r="B130" s="9"/>
      <c r="C130" s="9"/>
      <c r="D130" s="9"/>
      <c r="E130" s="9"/>
      <c r="F130" s="9"/>
      <c r="G130" s="9"/>
      <c r="H130" s="4"/>
      <c r="I130" s="4"/>
      <c r="J130" s="9"/>
      <c r="K130" s="9"/>
      <c r="L130" s="9"/>
      <c r="O130" s="9"/>
      <c r="P130" s="9"/>
      <c r="Q130" s="9"/>
      <c r="T130" s="9"/>
      <c r="U130" s="9"/>
      <c r="V130" s="9"/>
      <c r="Y130" s="9"/>
      <c r="Z130" s="9"/>
      <c r="AA130" s="9"/>
      <c r="AD130" s="9"/>
      <c r="AE130" s="9"/>
      <c r="AF130" s="9"/>
    </row>
    <row r="131" spans="1:32" x14ac:dyDescent="0.3">
      <c r="A131" s="9"/>
      <c r="B131" s="9"/>
      <c r="C131" s="9"/>
      <c r="D131" s="9"/>
      <c r="E131" s="9"/>
      <c r="F131" s="9"/>
      <c r="G131" s="9"/>
      <c r="H131" s="4"/>
      <c r="I131" s="4"/>
      <c r="J131" s="9"/>
      <c r="K131" s="9"/>
      <c r="L131" s="9"/>
      <c r="O131" s="9"/>
      <c r="P131" s="9"/>
      <c r="Q131" s="9"/>
      <c r="T131" s="9"/>
      <c r="U131" s="9"/>
      <c r="V131" s="9"/>
      <c r="Y131" s="9"/>
      <c r="Z131" s="9"/>
      <c r="AA131" s="9"/>
      <c r="AD131" s="9"/>
      <c r="AE131" s="9"/>
      <c r="AF131" s="9"/>
    </row>
    <row r="132" spans="1:32" x14ac:dyDescent="0.3">
      <c r="A132" s="9"/>
      <c r="B132" s="9"/>
      <c r="C132" s="9"/>
      <c r="D132" s="9"/>
      <c r="E132" s="9"/>
      <c r="F132" s="9"/>
      <c r="G132" s="9"/>
      <c r="H132" s="4"/>
      <c r="I132" s="4"/>
      <c r="J132" s="9"/>
      <c r="K132" s="9"/>
      <c r="L132" s="9"/>
      <c r="O132" s="9"/>
      <c r="P132" s="9"/>
      <c r="Q132" s="9"/>
      <c r="T132" s="9"/>
      <c r="U132" s="9"/>
      <c r="V132" s="9"/>
      <c r="Y132" s="9"/>
      <c r="Z132" s="9"/>
      <c r="AA132" s="9"/>
      <c r="AD132" s="9"/>
      <c r="AE132" s="9"/>
      <c r="AF132" s="9"/>
    </row>
    <row r="133" spans="1:32" x14ac:dyDescent="0.3">
      <c r="A133" s="9"/>
      <c r="B133" s="9"/>
      <c r="C133" s="9"/>
      <c r="D133" s="9"/>
      <c r="E133" s="9"/>
      <c r="F133" s="9"/>
      <c r="G133" s="9"/>
      <c r="H133" s="4"/>
      <c r="I133" s="4"/>
      <c r="J133" s="9"/>
      <c r="K133" s="9"/>
      <c r="L133" s="9"/>
      <c r="O133" s="9"/>
      <c r="P133" s="9"/>
      <c r="Q133" s="9"/>
      <c r="T133" s="9"/>
      <c r="U133" s="9"/>
      <c r="V133" s="9"/>
      <c r="Y133" s="9"/>
      <c r="Z133" s="9"/>
      <c r="AA133" s="9"/>
      <c r="AD133" s="9"/>
      <c r="AE133" s="9"/>
      <c r="AF133" s="9"/>
    </row>
    <row r="134" spans="1:32" x14ac:dyDescent="0.3">
      <c r="A134" s="9"/>
      <c r="B134" s="9"/>
      <c r="C134" s="9"/>
      <c r="D134" s="9"/>
      <c r="E134" s="9"/>
      <c r="F134" s="9"/>
      <c r="G134" s="9"/>
      <c r="H134" s="4"/>
      <c r="I134" s="4"/>
      <c r="J134" s="9"/>
      <c r="K134" s="9"/>
      <c r="L134" s="9"/>
      <c r="O134" s="9"/>
      <c r="P134" s="9"/>
      <c r="Q134" s="9"/>
      <c r="T134" s="9"/>
      <c r="U134" s="9"/>
      <c r="V134" s="9"/>
      <c r="Y134" s="9"/>
      <c r="Z134" s="9"/>
      <c r="AA134" s="9"/>
      <c r="AD134" s="9"/>
      <c r="AE134" s="9"/>
      <c r="AF134" s="9"/>
    </row>
    <row r="135" spans="1:32" x14ac:dyDescent="0.3">
      <c r="A135" s="9"/>
      <c r="B135" s="9"/>
      <c r="C135" s="9"/>
      <c r="D135" s="9"/>
      <c r="E135" s="9"/>
      <c r="F135" s="9"/>
      <c r="G135" s="9"/>
      <c r="H135" s="4"/>
      <c r="I135" s="4"/>
      <c r="J135" s="9"/>
      <c r="K135" s="9"/>
      <c r="L135" s="9"/>
      <c r="O135" s="9"/>
      <c r="P135" s="9"/>
      <c r="Q135" s="9"/>
      <c r="T135" s="9"/>
      <c r="U135" s="9"/>
      <c r="V135" s="9"/>
      <c r="Y135" s="9"/>
      <c r="Z135" s="9"/>
      <c r="AA135" s="9"/>
      <c r="AD135" s="9"/>
      <c r="AE135" s="9"/>
      <c r="AF135" s="9"/>
    </row>
    <row r="136" spans="1:32" x14ac:dyDescent="0.3">
      <c r="A136" s="9"/>
      <c r="B136" s="9"/>
      <c r="C136" s="9"/>
      <c r="D136" s="9"/>
      <c r="E136" s="9"/>
      <c r="F136" s="9"/>
      <c r="G136" s="9"/>
      <c r="H136" s="4"/>
      <c r="I136" s="4"/>
      <c r="J136" s="9"/>
      <c r="K136" s="9"/>
      <c r="L136" s="9"/>
      <c r="O136" s="9"/>
      <c r="P136" s="9"/>
      <c r="Q136" s="9"/>
      <c r="T136" s="9"/>
      <c r="U136" s="9"/>
      <c r="V136" s="9"/>
      <c r="Y136" s="9"/>
      <c r="Z136" s="9"/>
      <c r="AA136" s="9"/>
      <c r="AD136" s="9"/>
      <c r="AE136" s="9"/>
      <c r="AF136" s="9"/>
    </row>
    <row r="137" spans="1:32" x14ac:dyDescent="0.3">
      <c r="A137" s="9"/>
      <c r="B137" s="9"/>
      <c r="C137" s="9"/>
      <c r="D137" s="9"/>
      <c r="E137" s="9"/>
      <c r="F137" s="9"/>
      <c r="G137" s="9"/>
      <c r="H137" s="4"/>
      <c r="I137" s="4"/>
      <c r="J137" s="9"/>
      <c r="K137" s="9"/>
      <c r="L137" s="9"/>
      <c r="O137" s="9"/>
      <c r="P137" s="9"/>
      <c r="Q137" s="9"/>
      <c r="T137" s="9"/>
      <c r="U137" s="9"/>
      <c r="V137" s="9"/>
      <c r="Y137" s="9"/>
      <c r="Z137" s="9"/>
      <c r="AA137" s="9"/>
      <c r="AD137" s="9"/>
      <c r="AE137" s="9"/>
      <c r="AF137" s="9"/>
    </row>
    <row r="138" spans="1:32" x14ac:dyDescent="0.3">
      <c r="A138" s="9"/>
      <c r="B138" s="9"/>
      <c r="C138" s="9"/>
      <c r="D138" s="9"/>
      <c r="E138" s="9"/>
      <c r="F138" s="9"/>
      <c r="G138" s="9"/>
      <c r="H138" s="4"/>
      <c r="I138" s="4"/>
      <c r="J138" s="9"/>
      <c r="K138" s="9"/>
      <c r="L138" s="9"/>
      <c r="O138" s="9"/>
      <c r="P138" s="9"/>
      <c r="Q138" s="9"/>
      <c r="T138" s="9"/>
      <c r="U138" s="9"/>
      <c r="V138" s="9"/>
      <c r="Y138" s="9"/>
      <c r="Z138" s="9"/>
      <c r="AA138" s="9"/>
      <c r="AD138" s="9"/>
      <c r="AE138" s="9"/>
      <c r="AF138" s="9"/>
    </row>
    <row r="139" spans="1:32" x14ac:dyDescent="0.3">
      <c r="A139" s="9"/>
      <c r="B139" s="9"/>
      <c r="C139" s="9"/>
      <c r="D139" s="9"/>
      <c r="E139" s="9"/>
      <c r="F139" s="9"/>
      <c r="G139" s="9"/>
      <c r="H139" s="4"/>
      <c r="I139" s="4"/>
      <c r="J139" s="9"/>
      <c r="K139" s="9"/>
      <c r="L139" s="9"/>
      <c r="O139" s="9"/>
      <c r="P139" s="9"/>
      <c r="Q139" s="9"/>
      <c r="T139" s="9"/>
      <c r="U139" s="9"/>
      <c r="V139" s="9"/>
      <c r="Y139" s="9"/>
      <c r="Z139" s="9"/>
      <c r="AA139" s="9"/>
      <c r="AD139" s="9"/>
      <c r="AE139" s="9"/>
      <c r="AF139" s="9"/>
    </row>
    <row r="140" spans="1:32" x14ac:dyDescent="0.3">
      <c r="A140" s="9"/>
      <c r="B140" s="9"/>
      <c r="C140" s="9"/>
      <c r="D140" s="9"/>
      <c r="E140" s="9"/>
      <c r="F140" s="9"/>
      <c r="G140" s="9"/>
      <c r="H140" s="4"/>
      <c r="I140" s="4"/>
      <c r="J140" s="9"/>
      <c r="K140" s="9"/>
      <c r="L140" s="9"/>
      <c r="O140" s="9"/>
      <c r="P140" s="9"/>
      <c r="Q140" s="9"/>
      <c r="T140" s="9"/>
      <c r="U140" s="9"/>
      <c r="V140" s="9"/>
      <c r="Y140" s="9"/>
      <c r="Z140" s="9"/>
      <c r="AA140" s="9"/>
      <c r="AD140" s="9"/>
      <c r="AE140" s="9"/>
      <c r="AF140" s="9"/>
    </row>
    <row r="141" spans="1:32" x14ac:dyDescent="0.3">
      <c r="A141" s="9"/>
      <c r="B141" s="9"/>
      <c r="C141" s="9"/>
      <c r="D141" s="9"/>
      <c r="E141" s="9"/>
      <c r="F141" s="9"/>
      <c r="G141" s="9"/>
      <c r="H141" s="4"/>
      <c r="I141" s="4"/>
      <c r="J141" s="9"/>
      <c r="K141" s="9"/>
      <c r="L141" s="9"/>
      <c r="O141" s="9"/>
      <c r="P141" s="9"/>
      <c r="Q141" s="9"/>
      <c r="T141" s="9"/>
      <c r="U141" s="9"/>
      <c r="V141" s="9"/>
      <c r="Y141" s="9"/>
      <c r="Z141" s="9"/>
      <c r="AA141" s="9"/>
      <c r="AD141" s="9"/>
      <c r="AE141" s="9"/>
      <c r="AF141" s="9"/>
    </row>
    <row r="142" spans="1:32" x14ac:dyDescent="0.3">
      <c r="A142" s="9"/>
      <c r="B142" s="9"/>
      <c r="C142" s="9"/>
      <c r="D142" s="9"/>
      <c r="E142" s="9"/>
      <c r="F142" s="9"/>
      <c r="G142" s="9"/>
      <c r="H142" s="4"/>
      <c r="I142" s="4"/>
      <c r="J142" s="9"/>
      <c r="K142" s="9"/>
      <c r="L142" s="9"/>
      <c r="O142" s="9"/>
      <c r="P142" s="9"/>
      <c r="Q142" s="9"/>
      <c r="T142" s="9"/>
      <c r="U142" s="9"/>
      <c r="V142" s="9"/>
      <c r="Y142" s="9"/>
      <c r="Z142" s="9"/>
      <c r="AA142" s="9"/>
      <c r="AD142" s="9"/>
      <c r="AE142" s="9"/>
      <c r="AF142" s="9"/>
    </row>
    <row r="143" spans="1:32" x14ac:dyDescent="0.3">
      <c r="A143" s="9"/>
      <c r="B143" s="9"/>
      <c r="C143" s="9"/>
      <c r="D143" s="9"/>
      <c r="E143" s="9"/>
      <c r="F143" s="9"/>
      <c r="G143" s="9"/>
      <c r="H143" s="4"/>
      <c r="I143" s="4"/>
      <c r="J143" s="9"/>
      <c r="K143" s="9"/>
      <c r="L143" s="9"/>
      <c r="O143" s="9"/>
      <c r="P143" s="9"/>
      <c r="Q143" s="9"/>
      <c r="T143" s="9"/>
      <c r="U143" s="9"/>
      <c r="V143" s="9"/>
      <c r="Y143" s="9"/>
      <c r="Z143" s="9"/>
      <c r="AA143" s="9"/>
      <c r="AD143" s="9"/>
      <c r="AE143" s="9"/>
      <c r="AF143" s="9"/>
    </row>
    <row r="144" spans="1:32" x14ac:dyDescent="0.3">
      <c r="A144" s="9"/>
      <c r="B144" s="9"/>
      <c r="C144" s="9"/>
      <c r="D144" s="9"/>
      <c r="E144" s="9"/>
      <c r="F144" s="9"/>
      <c r="G144" s="9"/>
      <c r="H144" s="4"/>
      <c r="I144" s="4"/>
      <c r="J144" s="9"/>
      <c r="K144" s="9"/>
      <c r="L144" s="9"/>
      <c r="O144" s="9"/>
      <c r="P144" s="9"/>
      <c r="Q144" s="9"/>
      <c r="T144" s="9"/>
      <c r="U144" s="9"/>
      <c r="V144" s="9"/>
      <c r="Y144" s="9"/>
      <c r="Z144" s="9"/>
      <c r="AA144" s="9"/>
      <c r="AD144" s="9"/>
      <c r="AE144" s="9"/>
      <c r="AF144" s="9"/>
    </row>
    <row r="145" spans="1:32" x14ac:dyDescent="0.3">
      <c r="A145" s="9"/>
      <c r="B145" s="9"/>
      <c r="C145" s="9"/>
      <c r="D145" s="9"/>
      <c r="E145" s="9"/>
      <c r="F145" s="9"/>
      <c r="G145" s="9"/>
      <c r="H145" s="4"/>
      <c r="I145" s="4"/>
      <c r="J145" s="9"/>
      <c r="K145" s="9"/>
      <c r="L145" s="9"/>
      <c r="O145" s="9"/>
      <c r="P145" s="9"/>
      <c r="Q145" s="9"/>
      <c r="T145" s="9"/>
      <c r="U145" s="9"/>
      <c r="V145" s="9"/>
      <c r="Y145" s="9"/>
      <c r="Z145" s="9"/>
      <c r="AA145" s="9"/>
      <c r="AD145" s="9"/>
      <c r="AE145" s="9"/>
      <c r="AF145" s="9"/>
    </row>
    <row r="146" spans="1:32" x14ac:dyDescent="0.3">
      <c r="A146" s="9"/>
      <c r="B146" s="9"/>
      <c r="C146" s="9"/>
      <c r="D146" s="9"/>
      <c r="E146" s="9"/>
      <c r="F146" s="9"/>
      <c r="G146" s="9"/>
      <c r="H146" s="4"/>
      <c r="I146" s="4"/>
      <c r="J146" s="9"/>
      <c r="K146" s="9"/>
      <c r="L146" s="9"/>
      <c r="O146" s="9"/>
      <c r="P146" s="9"/>
      <c r="Q146" s="9"/>
      <c r="T146" s="9"/>
      <c r="U146" s="9"/>
      <c r="V146" s="9"/>
      <c r="Y146" s="9"/>
      <c r="Z146" s="9"/>
      <c r="AA146" s="9"/>
      <c r="AD146" s="9"/>
      <c r="AE146" s="9"/>
      <c r="AF146" s="9"/>
    </row>
    <row r="147" spans="1:32" x14ac:dyDescent="0.3">
      <c r="A147" s="9"/>
      <c r="B147" s="9"/>
      <c r="C147" s="9"/>
      <c r="D147" s="9"/>
      <c r="E147" s="9"/>
      <c r="F147" s="9"/>
      <c r="G147" s="9"/>
      <c r="H147" s="4"/>
      <c r="I147" s="4"/>
      <c r="J147" s="9"/>
      <c r="K147" s="9"/>
      <c r="L147" s="9"/>
      <c r="O147" s="9"/>
      <c r="P147" s="9"/>
      <c r="Q147" s="9"/>
      <c r="T147" s="9"/>
      <c r="U147" s="9"/>
      <c r="V147" s="9"/>
      <c r="Y147" s="9"/>
      <c r="Z147" s="9"/>
      <c r="AA147" s="9"/>
      <c r="AD147" s="9"/>
      <c r="AE147" s="9"/>
      <c r="AF147" s="9"/>
    </row>
    <row r="148" spans="1:32" x14ac:dyDescent="0.3">
      <c r="A148" s="9"/>
      <c r="B148" s="9"/>
      <c r="C148" s="9"/>
      <c r="D148" s="9"/>
      <c r="E148" s="9"/>
      <c r="F148" s="9"/>
      <c r="G148" s="9"/>
      <c r="H148" s="4"/>
      <c r="I148" s="4"/>
      <c r="J148" s="9"/>
      <c r="K148" s="9"/>
      <c r="L148" s="9"/>
      <c r="O148" s="9"/>
      <c r="P148" s="9"/>
      <c r="Q148" s="9"/>
      <c r="T148" s="9"/>
      <c r="U148" s="9"/>
      <c r="V148" s="9"/>
      <c r="Y148" s="9"/>
      <c r="Z148" s="9"/>
      <c r="AA148" s="9"/>
      <c r="AD148" s="9"/>
      <c r="AE148" s="9"/>
      <c r="AF148" s="9"/>
    </row>
    <row r="149" spans="1:32" x14ac:dyDescent="0.3">
      <c r="A149" s="9"/>
      <c r="B149" s="9"/>
      <c r="C149" s="9"/>
      <c r="D149" s="9"/>
      <c r="E149" s="9"/>
      <c r="F149" s="9"/>
      <c r="G149" s="9"/>
      <c r="H149" s="4"/>
      <c r="I149" s="4"/>
      <c r="J149" s="9"/>
      <c r="K149" s="9"/>
      <c r="L149" s="9"/>
      <c r="O149" s="9"/>
      <c r="P149" s="9"/>
      <c r="Q149" s="9"/>
      <c r="T149" s="9"/>
      <c r="U149" s="9"/>
      <c r="V149" s="9"/>
      <c r="Y149" s="9"/>
      <c r="Z149" s="9"/>
      <c r="AA149" s="9"/>
      <c r="AD149" s="9"/>
      <c r="AE149" s="9"/>
      <c r="AF149" s="9"/>
    </row>
    <row r="150" spans="1:32" x14ac:dyDescent="0.3">
      <c r="A150" s="9"/>
      <c r="B150" s="9"/>
      <c r="C150" s="9"/>
      <c r="D150" s="9"/>
      <c r="E150" s="9"/>
      <c r="F150" s="9"/>
      <c r="G150" s="9"/>
      <c r="H150" s="4"/>
      <c r="I150" s="4"/>
      <c r="J150" s="9"/>
      <c r="K150" s="9"/>
      <c r="L150" s="9"/>
      <c r="O150" s="9"/>
      <c r="P150" s="9"/>
      <c r="Q150" s="9"/>
      <c r="T150" s="9"/>
      <c r="U150" s="9"/>
      <c r="V150" s="9"/>
      <c r="Y150" s="9"/>
      <c r="Z150" s="9"/>
      <c r="AA150" s="9"/>
      <c r="AD150" s="9"/>
      <c r="AE150" s="9"/>
      <c r="AF150" s="9"/>
    </row>
    <row r="151" spans="1:32" x14ac:dyDescent="0.3">
      <c r="A151" s="9"/>
      <c r="B151" s="9"/>
      <c r="C151" s="9"/>
      <c r="D151" s="9"/>
      <c r="E151" s="9"/>
      <c r="F151" s="9"/>
      <c r="G151" s="9"/>
      <c r="H151" s="4"/>
      <c r="I151" s="4"/>
      <c r="J151" s="9"/>
      <c r="K151" s="9"/>
      <c r="L151" s="9"/>
      <c r="O151" s="9"/>
      <c r="P151" s="9"/>
      <c r="Q151" s="9"/>
      <c r="T151" s="9"/>
      <c r="U151" s="9"/>
      <c r="V151" s="9"/>
      <c r="Y151" s="9"/>
      <c r="Z151" s="9"/>
      <c r="AA151" s="9"/>
      <c r="AD151" s="9"/>
      <c r="AE151" s="9"/>
      <c r="AF151" s="9"/>
    </row>
    <row r="152" spans="1:32" x14ac:dyDescent="0.3">
      <c r="A152" s="9"/>
      <c r="B152" s="9"/>
      <c r="C152" s="9"/>
      <c r="D152" s="9"/>
      <c r="E152" s="9"/>
      <c r="F152" s="9"/>
      <c r="G152" s="9"/>
      <c r="H152" s="4"/>
      <c r="I152" s="4"/>
      <c r="J152" s="9"/>
      <c r="K152" s="9"/>
      <c r="L152" s="9"/>
      <c r="O152" s="9"/>
      <c r="P152" s="9"/>
      <c r="Q152" s="9"/>
      <c r="T152" s="9"/>
      <c r="U152" s="9"/>
      <c r="V152" s="9"/>
      <c r="Y152" s="9"/>
      <c r="Z152" s="9"/>
      <c r="AA152" s="9"/>
      <c r="AD152" s="9"/>
      <c r="AE152" s="9"/>
      <c r="AF152" s="9"/>
    </row>
    <row r="153" spans="1:32" x14ac:dyDescent="0.3">
      <c r="A153" s="9"/>
      <c r="B153" s="9"/>
      <c r="C153" s="9"/>
      <c r="D153" s="9"/>
      <c r="E153" s="9"/>
      <c r="F153" s="9"/>
      <c r="G153" s="9"/>
      <c r="H153" s="4"/>
      <c r="I153" s="4"/>
      <c r="J153" s="9"/>
      <c r="K153" s="9"/>
      <c r="L153" s="9"/>
      <c r="O153" s="9"/>
      <c r="P153" s="9"/>
      <c r="Q153" s="9"/>
      <c r="T153" s="9"/>
      <c r="U153" s="9"/>
      <c r="V153" s="9"/>
      <c r="Y153" s="9"/>
      <c r="Z153" s="9"/>
      <c r="AA153" s="9"/>
      <c r="AD153" s="9"/>
      <c r="AE153" s="9"/>
      <c r="AF153" s="9"/>
    </row>
    <row r="154" spans="1:32" x14ac:dyDescent="0.3">
      <c r="A154" s="9"/>
      <c r="B154" s="9"/>
      <c r="C154" s="9"/>
      <c r="D154" s="9"/>
      <c r="E154" s="9"/>
      <c r="F154" s="9"/>
      <c r="G154" s="9"/>
      <c r="H154" s="4"/>
      <c r="I154" s="4"/>
      <c r="J154" s="9"/>
      <c r="K154" s="9"/>
      <c r="L154" s="9"/>
      <c r="O154" s="9"/>
      <c r="P154" s="9"/>
      <c r="Q154" s="9"/>
      <c r="T154" s="9"/>
      <c r="U154" s="9"/>
      <c r="V154" s="9"/>
      <c r="Y154" s="9"/>
      <c r="Z154" s="9"/>
      <c r="AA154" s="9"/>
      <c r="AD154" s="9"/>
      <c r="AE154" s="9"/>
      <c r="AF154" s="9"/>
    </row>
    <row r="155" spans="1:32" x14ac:dyDescent="0.3">
      <c r="A155" s="9"/>
      <c r="B155" s="9"/>
      <c r="C155" s="9"/>
      <c r="D155" s="9"/>
      <c r="E155" s="9"/>
      <c r="F155" s="9"/>
      <c r="G155" s="9"/>
      <c r="H155" s="4"/>
      <c r="I155" s="4"/>
      <c r="J155" s="9"/>
      <c r="K155" s="9"/>
      <c r="L155" s="9"/>
      <c r="O155" s="9"/>
      <c r="P155" s="9"/>
      <c r="Q155" s="9"/>
      <c r="T155" s="9"/>
      <c r="U155" s="9"/>
      <c r="V155" s="9"/>
      <c r="Y155" s="9"/>
      <c r="Z155" s="9"/>
      <c r="AA155" s="9"/>
      <c r="AD155" s="9"/>
      <c r="AE155" s="9"/>
      <c r="AF155" s="9"/>
    </row>
    <row r="156" spans="1:32" x14ac:dyDescent="0.3">
      <c r="A156" s="9"/>
      <c r="B156" s="9"/>
      <c r="C156" s="9"/>
      <c r="D156" s="9"/>
      <c r="E156" s="9"/>
      <c r="F156" s="9"/>
      <c r="G156" s="9"/>
      <c r="H156" s="4"/>
      <c r="I156" s="4"/>
      <c r="J156" s="9"/>
      <c r="K156" s="9"/>
      <c r="L156" s="9"/>
      <c r="O156" s="9"/>
      <c r="P156" s="9"/>
      <c r="Q156" s="9"/>
      <c r="T156" s="9"/>
      <c r="U156" s="9"/>
      <c r="V156" s="9"/>
      <c r="Y156" s="9"/>
      <c r="Z156" s="9"/>
      <c r="AA156" s="9"/>
      <c r="AD156" s="9"/>
      <c r="AE156" s="9"/>
      <c r="AF156" s="9"/>
    </row>
    <row r="157" spans="1:32" x14ac:dyDescent="0.3">
      <c r="A157" s="9"/>
      <c r="B157" s="9"/>
      <c r="C157" s="9"/>
      <c r="D157" s="9"/>
      <c r="E157" s="9"/>
      <c r="F157" s="9"/>
      <c r="G157" s="9"/>
      <c r="H157" s="4"/>
      <c r="I157" s="4"/>
      <c r="J157" s="9"/>
      <c r="K157" s="9"/>
      <c r="L157" s="9"/>
      <c r="O157" s="9"/>
      <c r="P157" s="9"/>
      <c r="Q157" s="9"/>
      <c r="T157" s="9"/>
      <c r="U157" s="9"/>
      <c r="V157" s="9"/>
      <c r="Y157" s="9"/>
      <c r="Z157" s="9"/>
      <c r="AA157" s="9"/>
      <c r="AD157" s="9"/>
      <c r="AE157" s="9"/>
      <c r="AF157" s="9"/>
    </row>
    <row r="158" spans="1:32" x14ac:dyDescent="0.3">
      <c r="A158" s="9"/>
      <c r="B158" s="9"/>
      <c r="C158" s="9"/>
      <c r="D158" s="9"/>
      <c r="E158" s="9"/>
      <c r="F158" s="9"/>
      <c r="G158" s="9"/>
      <c r="H158" s="4"/>
      <c r="I158" s="4"/>
      <c r="J158" s="9"/>
      <c r="K158" s="9"/>
      <c r="L158" s="9"/>
      <c r="O158" s="9"/>
      <c r="P158" s="9"/>
      <c r="Q158" s="9"/>
      <c r="T158" s="9"/>
      <c r="U158" s="9"/>
      <c r="V158" s="9"/>
      <c r="Y158" s="9"/>
      <c r="Z158" s="9"/>
      <c r="AA158" s="9"/>
      <c r="AD158" s="9"/>
      <c r="AE158" s="9"/>
      <c r="AF158" s="9"/>
    </row>
    <row r="159" spans="1:32" x14ac:dyDescent="0.3">
      <c r="A159" s="9"/>
      <c r="B159" s="9"/>
      <c r="C159" s="9"/>
      <c r="D159" s="9"/>
      <c r="E159" s="9"/>
      <c r="F159" s="9"/>
      <c r="G159" s="9"/>
      <c r="H159" s="4"/>
      <c r="I159" s="4"/>
      <c r="J159" s="9"/>
      <c r="K159" s="9"/>
      <c r="L159" s="9"/>
      <c r="O159" s="9"/>
      <c r="P159" s="9"/>
      <c r="Q159" s="9"/>
      <c r="T159" s="9"/>
      <c r="U159" s="9"/>
      <c r="V159" s="9"/>
      <c r="Y159" s="9"/>
      <c r="Z159" s="9"/>
      <c r="AA159" s="9"/>
      <c r="AD159" s="9"/>
      <c r="AE159" s="9"/>
      <c r="AF159" s="9"/>
    </row>
    <row r="160" spans="1:32" x14ac:dyDescent="0.3">
      <c r="A160" s="9"/>
      <c r="B160" s="9"/>
      <c r="C160" s="9"/>
      <c r="D160" s="9"/>
      <c r="E160" s="9"/>
      <c r="F160" s="9"/>
      <c r="G160" s="9"/>
      <c r="H160" s="4"/>
      <c r="I160" s="4"/>
      <c r="J160" s="9"/>
      <c r="K160" s="9"/>
      <c r="L160" s="9"/>
      <c r="O160" s="9"/>
      <c r="P160" s="9"/>
      <c r="Q160" s="9"/>
      <c r="T160" s="9"/>
      <c r="U160" s="9"/>
      <c r="V160" s="9"/>
      <c r="Y160" s="9"/>
      <c r="Z160" s="9"/>
      <c r="AA160" s="9"/>
      <c r="AD160" s="9"/>
      <c r="AE160" s="9"/>
      <c r="AF160" s="9"/>
    </row>
    <row r="161" spans="1:32" x14ac:dyDescent="0.3">
      <c r="A161" s="9"/>
      <c r="B161" s="9"/>
      <c r="C161" s="9"/>
      <c r="D161" s="9"/>
      <c r="E161" s="9"/>
      <c r="F161" s="9"/>
      <c r="G161" s="9"/>
      <c r="H161" s="4"/>
      <c r="I161" s="4"/>
      <c r="J161" s="9"/>
      <c r="K161" s="9"/>
      <c r="L161" s="9"/>
      <c r="O161" s="9"/>
      <c r="P161" s="9"/>
      <c r="Q161" s="9"/>
      <c r="T161" s="9"/>
      <c r="U161" s="9"/>
      <c r="V161" s="9"/>
      <c r="Y161" s="9"/>
      <c r="Z161" s="9"/>
      <c r="AA161" s="9"/>
      <c r="AD161" s="9"/>
      <c r="AE161" s="9"/>
      <c r="AF161" s="9"/>
    </row>
    <row r="162" spans="1:32" x14ac:dyDescent="0.3">
      <c r="A162" s="9"/>
      <c r="B162" s="9"/>
      <c r="C162" s="9"/>
      <c r="D162" s="9"/>
      <c r="E162" s="9"/>
      <c r="F162" s="9"/>
      <c r="G162" s="9"/>
      <c r="H162" s="4"/>
      <c r="I162" s="4"/>
      <c r="J162" s="9"/>
      <c r="K162" s="9"/>
      <c r="L162" s="9"/>
      <c r="O162" s="9"/>
      <c r="P162" s="9"/>
      <c r="Q162" s="9"/>
      <c r="T162" s="9"/>
      <c r="U162" s="9"/>
      <c r="V162" s="9"/>
      <c r="Y162" s="9"/>
      <c r="Z162" s="9"/>
      <c r="AA162" s="9"/>
      <c r="AD162" s="9"/>
      <c r="AE162" s="9"/>
      <c r="AF162" s="9"/>
    </row>
    <row r="163" spans="1:32" x14ac:dyDescent="0.3">
      <c r="A163" s="9"/>
      <c r="B163" s="9"/>
      <c r="C163" s="9"/>
      <c r="D163" s="9"/>
      <c r="E163" s="9"/>
      <c r="F163" s="9"/>
      <c r="G163" s="9"/>
      <c r="H163" s="4"/>
      <c r="I163" s="4"/>
      <c r="J163" s="9"/>
      <c r="K163" s="9"/>
      <c r="L163" s="9"/>
      <c r="O163" s="9"/>
      <c r="P163" s="9"/>
      <c r="Q163" s="9"/>
      <c r="T163" s="9"/>
      <c r="U163" s="9"/>
      <c r="V163" s="9"/>
      <c r="Y163" s="9"/>
      <c r="Z163" s="9"/>
      <c r="AA163" s="9"/>
      <c r="AD163" s="9"/>
      <c r="AE163" s="9"/>
      <c r="AF163" s="9"/>
    </row>
    <row r="164" spans="1:32" x14ac:dyDescent="0.3">
      <c r="A164" s="9"/>
      <c r="B164" s="9"/>
      <c r="C164" s="9"/>
      <c r="D164" s="9"/>
      <c r="E164" s="9"/>
      <c r="F164" s="9"/>
      <c r="G164" s="9"/>
      <c r="H164" s="4"/>
      <c r="I164" s="4"/>
      <c r="J164" s="9"/>
      <c r="K164" s="9"/>
      <c r="L164" s="9"/>
      <c r="O164" s="9"/>
      <c r="P164" s="9"/>
      <c r="Q164" s="9"/>
      <c r="T164" s="9"/>
      <c r="U164" s="9"/>
      <c r="V164" s="9"/>
      <c r="Y164" s="9"/>
      <c r="Z164" s="9"/>
      <c r="AA164" s="9"/>
      <c r="AD164" s="9"/>
      <c r="AE164" s="9"/>
      <c r="AF164" s="9"/>
    </row>
    <row r="165" spans="1:32" x14ac:dyDescent="0.3">
      <c r="A165" s="9"/>
      <c r="B165" s="9"/>
      <c r="C165" s="9"/>
      <c r="D165" s="9"/>
      <c r="E165" s="9"/>
      <c r="F165" s="9"/>
      <c r="G165" s="9"/>
      <c r="H165" s="4"/>
      <c r="I165" s="4"/>
      <c r="J165" s="9"/>
      <c r="K165" s="9"/>
      <c r="L165" s="9"/>
      <c r="O165" s="9"/>
      <c r="P165" s="9"/>
      <c r="Q165" s="9"/>
      <c r="T165" s="9"/>
      <c r="U165" s="9"/>
      <c r="V165" s="9"/>
      <c r="Y165" s="9"/>
      <c r="Z165" s="9"/>
      <c r="AA165" s="9"/>
      <c r="AD165" s="9"/>
      <c r="AE165" s="9"/>
      <c r="AF165" s="9"/>
    </row>
    <row r="166" spans="1:32" x14ac:dyDescent="0.3">
      <c r="A166" s="9"/>
      <c r="B166" s="9"/>
      <c r="C166" s="9"/>
      <c r="D166" s="9"/>
      <c r="E166" s="9"/>
      <c r="F166" s="9"/>
      <c r="G166" s="9"/>
      <c r="H166" s="4"/>
      <c r="I166" s="4"/>
      <c r="J166" s="9"/>
      <c r="K166" s="9"/>
      <c r="L166" s="9"/>
      <c r="O166" s="9"/>
      <c r="P166" s="9"/>
      <c r="Q166" s="9"/>
      <c r="T166" s="9"/>
      <c r="U166" s="9"/>
      <c r="V166" s="9"/>
      <c r="Y166" s="9"/>
      <c r="Z166" s="9"/>
      <c r="AA166" s="9"/>
      <c r="AD166" s="9"/>
      <c r="AE166" s="9"/>
      <c r="AF166" s="9"/>
    </row>
    <row r="167" spans="1:32" x14ac:dyDescent="0.3">
      <c r="A167" s="9"/>
      <c r="B167" s="9"/>
      <c r="C167" s="9"/>
      <c r="D167" s="9"/>
      <c r="E167" s="9"/>
      <c r="F167" s="9"/>
      <c r="G167" s="9"/>
      <c r="H167" s="4"/>
      <c r="I167" s="4"/>
      <c r="J167" s="9"/>
      <c r="K167" s="9"/>
      <c r="L167" s="9"/>
      <c r="O167" s="9"/>
      <c r="P167" s="9"/>
      <c r="Q167" s="9"/>
      <c r="T167" s="9"/>
      <c r="U167" s="9"/>
      <c r="V167" s="9"/>
      <c r="Y167" s="9"/>
      <c r="Z167" s="9"/>
      <c r="AA167" s="9"/>
      <c r="AD167" s="9"/>
      <c r="AE167" s="9"/>
      <c r="AF167" s="9"/>
    </row>
    <row r="168" spans="1:32" x14ac:dyDescent="0.3">
      <c r="A168" s="9"/>
      <c r="B168" s="9"/>
      <c r="C168" s="9"/>
      <c r="D168" s="9"/>
      <c r="E168" s="9"/>
      <c r="F168" s="9"/>
      <c r="G168" s="9"/>
      <c r="H168" s="4"/>
      <c r="I168" s="4"/>
      <c r="J168" s="9"/>
      <c r="K168" s="9"/>
      <c r="L168" s="9"/>
      <c r="O168" s="9"/>
      <c r="P168" s="9"/>
      <c r="Q168" s="9"/>
      <c r="T168" s="9"/>
      <c r="U168" s="9"/>
      <c r="V168" s="9"/>
      <c r="Y168" s="9"/>
      <c r="Z168" s="9"/>
      <c r="AA168" s="9"/>
      <c r="AD168" s="9"/>
      <c r="AE168" s="9"/>
      <c r="AF168" s="9"/>
    </row>
    <row r="169" spans="1:32" x14ac:dyDescent="0.3">
      <c r="A169" s="9"/>
      <c r="B169" s="9"/>
      <c r="C169" s="9"/>
      <c r="D169" s="9"/>
      <c r="E169" s="9"/>
      <c r="F169" s="9"/>
      <c r="G169" s="9"/>
      <c r="H169" s="4"/>
      <c r="I169" s="4"/>
      <c r="J169" s="9"/>
      <c r="K169" s="9"/>
      <c r="L169" s="9"/>
      <c r="O169" s="9"/>
      <c r="P169" s="9"/>
      <c r="Q169" s="9"/>
      <c r="T169" s="9"/>
      <c r="U169" s="9"/>
      <c r="V169" s="9"/>
      <c r="Y169" s="9"/>
      <c r="Z169" s="9"/>
      <c r="AA169" s="9"/>
      <c r="AD169" s="9"/>
      <c r="AE169" s="9"/>
      <c r="AF169" s="9"/>
    </row>
    <row r="170" spans="1:32" x14ac:dyDescent="0.3">
      <c r="A170" s="9"/>
      <c r="B170" s="9"/>
      <c r="C170" s="9"/>
      <c r="D170" s="9"/>
      <c r="E170" s="9"/>
      <c r="F170" s="9"/>
      <c r="G170" s="9"/>
      <c r="H170" s="4"/>
      <c r="I170" s="4"/>
      <c r="J170" s="9"/>
      <c r="K170" s="9"/>
      <c r="L170" s="9"/>
      <c r="O170" s="9"/>
      <c r="P170" s="9"/>
      <c r="Q170" s="9"/>
      <c r="T170" s="9"/>
      <c r="U170" s="9"/>
      <c r="V170" s="9"/>
      <c r="Y170" s="9"/>
      <c r="Z170" s="9"/>
      <c r="AA170" s="9"/>
      <c r="AD170" s="9"/>
      <c r="AE170" s="9"/>
      <c r="AF170" s="9"/>
    </row>
    <row r="171" spans="1:32" x14ac:dyDescent="0.3">
      <c r="A171" s="9"/>
      <c r="B171" s="9"/>
      <c r="C171" s="9"/>
      <c r="D171" s="9"/>
      <c r="E171" s="9"/>
      <c r="F171" s="9"/>
      <c r="G171" s="9"/>
      <c r="H171" s="4"/>
      <c r="I171" s="4"/>
      <c r="J171" s="9"/>
      <c r="K171" s="9"/>
      <c r="L171" s="9"/>
      <c r="O171" s="9"/>
      <c r="P171" s="9"/>
      <c r="Q171" s="9"/>
      <c r="T171" s="9"/>
      <c r="U171" s="9"/>
      <c r="V171" s="9"/>
      <c r="Y171" s="9"/>
      <c r="Z171" s="9"/>
      <c r="AA171" s="9"/>
      <c r="AD171" s="9"/>
      <c r="AE171" s="9"/>
      <c r="AF171" s="9"/>
    </row>
    <row r="172" spans="1:32" x14ac:dyDescent="0.3">
      <c r="A172" s="9"/>
      <c r="B172" s="9"/>
      <c r="C172" s="9"/>
      <c r="D172" s="9"/>
      <c r="E172" s="9"/>
      <c r="F172" s="9"/>
      <c r="G172" s="9"/>
      <c r="H172" s="4"/>
      <c r="I172" s="4"/>
      <c r="J172" s="9"/>
      <c r="K172" s="9"/>
      <c r="L172" s="9"/>
      <c r="O172" s="9"/>
      <c r="P172" s="9"/>
      <c r="Q172" s="9"/>
      <c r="T172" s="9"/>
      <c r="U172" s="9"/>
      <c r="V172" s="9"/>
      <c r="Y172" s="9"/>
      <c r="Z172" s="9"/>
      <c r="AA172" s="9"/>
      <c r="AD172" s="9"/>
      <c r="AE172" s="9"/>
      <c r="AF172" s="9"/>
    </row>
    <row r="173" spans="1:32" x14ac:dyDescent="0.3">
      <c r="A173" s="9"/>
      <c r="B173" s="9"/>
      <c r="C173" s="9"/>
      <c r="D173" s="9"/>
      <c r="E173" s="9"/>
      <c r="F173" s="9"/>
      <c r="G173" s="9"/>
      <c r="H173" s="4"/>
      <c r="I173" s="4"/>
      <c r="J173" s="9"/>
      <c r="K173" s="9"/>
      <c r="L173" s="9"/>
      <c r="O173" s="9"/>
      <c r="P173" s="9"/>
      <c r="Q173" s="9"/>
      <c r="T173" s="9"/>
      <c r="U173" s="9"/>
      <c r="V173" s="9"/>
      <c r="Y173" s="9"/>
      <c r="Z173" s="9"/>
      <c r="AA173" s="9"/>
      <c r="AD173" s="9"/>
      <c r="AE173" s="9"/>
      <c r="AF173" s="9"/>
    </row>
    <row r="174" spans="1:32" x14ac:dyDescent="0.3">
      <c r="A174" s="9"/>
      <c r="B174" s="9"/>
      <c r="C174" s="9"/>
      <c r="D174" s="9"/>
      <c r="E174" s="9"/>
      <c r="F174" s="9"/>
      <c r="G174" s="9"/>
      <c r="H174" s="4"/>
      <c r="I174" s="4"/>
      <c r="J174" s="9"/>
      <c r="K174" s="9"/>
      <c r="L174" s="9"/>
      <c r="O174" s="9"/>
      <c r="P174" s="9"/>
      <c r="Q174" s="9"/>
      <c r="T174" s="9"/>
      <c r="U174" s="9"/>
      <c r="V174" s="9"/>
      <c r="Y174" s="9"/>
      <c r="Z174" s="9"/>
      <c r="AA174" s="9"/>
      <c r="AD174" s="9"/>
      <c r="AE174" s="9"/>
      <c r="AF174" s="9"/>
    </row>
    <row r="175" spans="1:32" x14ac:dyDescent="0.3">
      <c r="A175" s="9"/>
      <c r="B175" s="9"/>
      <c r="C175" s="9"/>
      <c r="D175" s="9"/>
      <c r="E175" s="9"/>
      <c r="F175" s="9"/>
      <c r="G175" s="9"/>
      <c r="H175" s="4"/>
      <c r="I175" s="4"/>
      <c r="J175" s="9"/>
      <c r="K175" s="9"/>
      <c r="L175" s="9"/>
      <c r="O175" s="9"/>
      <c r="P175" s="9"/>
      <c r="Q175" s="9"/>
      <c r="T175" s="9"/>
      <c r="U175" s="9"/>
      <c r="V175" s="9"/>
      <c r="Y175" s="9"/>
      <c r="Z175" s="9"/>
      <c r="AA175" s="9"/>
      <c r="AD175" s="9"/>
      <c r="AE175" s="9"/>
      <c r="AF175" s="9"/>
    </row>
    <row r="176" spans="1:32" x14ac:dyDescent="0.3">
      <c r="A176" s="9"/>
      <c r="B176" s="9"/>
      <c r="C176" s="9"/>
      <c r="D176" s="9"/>
      <c r="E176" s="9"/>
      <c r="F176" s="9"/>
      <c r="G176" s="9"/>
      <c r="H176" s="4"/>
      <c r="I176" s="4"/>
      <c r="J176" s="9"/>
      <c r="K176" s="9"/>
      <c r="L176" s="9"/>
      <c r="O176" s="9"/>
      <c r="P176" s="9"/>
      <c r="Q176" s="9"/>
      <c r="T176" s="9"/>
      <c r="U176" s="9"/>
      <c r="V176" s="9"/>
      <c r="Y176" s="9"/>
      <c r="Z176" s="9"/>
      <c r="AA176" s="9"/>
      <c r="AD176" s="9"/>
      <c r="AE176" s="9"/>
      <c r="AF176" s="9"/>
    </row>
    <row r="177" spans="1:32" x14ac:dyDescent="0.3">
      <c r="A177" s="9"/>
      <c r="B177" s="9"/>
      <c r="C177" s="9"/>
      <c r="D177" s="9"/>
      <c r="E177" s="9"/>
      <c r="F177" s="9"/>
      <c r="G177" s="9"/>
      <c r="H177" s="4"/>
      <c r="I177" s="4"/>
      <c r="J177" s="9"/>
      <c r="K177" s="9"/>
      <c r="L177" s="9"/>
      <c r="O177" s="9"/>
      <c r="P177" s="9"/>
      <c r="Q177" s="9"/>
      <c r="T177" s="9"/>
      <c r="U177" s="9"/>
      <c r="V177" s="9"/>
      <c r="Y177" s="9"/>
      <c r="Z177" s="9"/>
      <c r="AA177" s="9"/>
      <c r="AD177" s="9"/>
      <c r="AE177" s="9"/>
      <c r="AF177" s="9"/>
    </row>
    <row r="178" spans="1:32" x14ac:dyDescent="0.3">
      <c r="A178" s="9"/>
      <c r="B178" s="9"/>
      <c r="C178" s="9"/>
      <c r="D178" s="9"/>
      <c r="E178" s="9"/>
      <c r="F178" s="9"/>
      <c r="G178" s="9"/>
      <c r="H178" s="4"/>
      <c r="I178" s="4"/>
      <c r="J178" s="9"/>
      <c r="K178" s="9"/>
      <c r="L178" s="9"/>
      <c r="O178" s="9"/>
      <c r="P178" s="9"/>
      <c r="Q178" s="9"/>
      <c r="T178" s="9"/>
      <c r="U178" s="9"/>
      <c r="V178" s="9"/>
      <c r="Y178" s="9"/>
      <c r="Z178" s="9"/>
      <c r="AA178" s="9"/>
      <c r="AD178" s="9"/>
      <c r="AE178" s="9"/>
      <c r="AF178" s="9"/>
    </row>
    <row r="179" spans="1:32" x14ac:dyDescent="0.3">
      <c r="A179" s="9"/>
      <c r="B179" s="9"/>
      <c r="C179" s="9"/>
      <c r="D179" s="9"/>
      <c r="E179" s="9"/>
      <c r="F179" s="9"/>
      <c r="G179" s="9"/>
      <c r="H179" s="4"/>
      <c r="I179" s="4"/>
      <c r="J179" s="9"/>
      <c r="K179" s="9"/>
      <c r="L179" s="9"/>
      <c r="O179" s="9"/>
      <c r="P179" s="9"/>
      <c r="Q179" s="9"/>
      <c r="T179" s="9"/>
      <c r="U179" s="9"/>
      <c r="V179" s="9"/>
      <c r="Y179" s="9"/>
      <c r="Z179" s="9"/>
      <c r="AA179" s="9"/>
      <c r="AD179" s="9"/>
      <c r="AE179" s="9"/>
      <c r="AF179" s="9"/>
    </row>
    <row r="180" spans="1:32" x14ac:dyDescent="0.3">
      <c r="A180" s="9"/>
      <c r="B180" s="9"/>
      <c r="C180" s="9"/>
      <c r="D180" s="9"/>
      <c r="E180" s="9"/>
      <c r="F180" s="9"/>
      <c r="G180" s="9"/>
      <c r="H180" s="4"/>
      <c r="I180" s="4"/>
      <c r="J180" s="9"/>
      <c r="K180" s="9"/>
      <c r="L180" s="9"/>
      <c r="O180" s="9"/>
      <c r="P180" s="9"/>
      <c r="Q180" s="9"/>
      <c r="T180" s="9"/>
      <c r="U180" s="9"/>
      <c r="V180" s="9"/>
      <c r="Y180" s="9"/>
      <c r="Z180" s="9"/>
      <c r="AA180" s="9"/>
      <c r="AD180" s="9"/>
      <c r="AE180" s="9"/>
      <c r="AF180" s="9"/>
    </row>
    <row r="181" spans="1:32" x14ac:dyDescent="0.3">
      <c r="A181" s="9"/>
      <c r="B181" s="9"/>
      <c r="C181" s="9"/>
      <c r="D181" s="9"/>
      <c r="E181" s="9"/>
      <c r="F181" s="9"/>
      <c r="G181" s="9"/>
      <c r="H181" s="4"/>
      <c r="I181" s="4"/>
      <c r="J181" s="9"/>
      <c r="K181" s="9"/>
      <c r="L181" s="9"/>
      <c r="O181" s="9"/>
      <c r="P181" s="9"/>
      <c r="Q181" s="9"/>
      <c r="T181" s="9"/>
      <c r="U181" s="9"/>
      <c r="V181" s="9"/>
      <c r="Y181" s="9"/>
      <c r="Z181" s="9"/>
      <c r="AA181" s="9"/>
      <c r="AD181" s="9"/>
      <c r="AE181" s="9"/>
      <c r="AF181" s="9"/>
    </row>
    <row r="182" spans="1:32" x14ac:dyDescent="0.3">
      <c r="A182" s="9"/>
      <c r="B182" s="9"/>
      <c r="C182" s="9"/>
      <c r="D182" s="9"/>
      <c r="E182" s="9"/>
      <c r="F182" s="9"/>
      <c r="G182" s="9"/>
      <c r="H182" s="4"/>
      <c r="I182" s="4"/>
      <c r="J182" s="9"/>
      <c r="K182" s="9"/>
      <c r="L182" s="9"/>
      <c r="O182" s="9"/>
      <c r="P182" s="9"/>
      <c r="Q182" s="9"/>
      <c r="T182" s="9"/>
      <c r="U182" s="9"/>
      <c r="V182" s="9"/>
      <c r="Y182" s="9"/>
      <c r="Z182" s="9"/>
      <c r="AA182" s="9"/>
      <c r="AD182" s="9"/>
      <c r="AE182" s="9"/>
      <c r="AF182" s="9"/>
    </row>
    <row r="183" spans="1:32" x14ac:dyDescent="0.3">
      <c r="A183" s="9"/>
      <c r="B183" s="9"/>
      <c r="C183" s="9"/>
      <c r="D183" s="9"/>
      <c r="E183" s="9"/>
      <c r="F183" s="9"/>
      <c r="G183" s="9"/>
      <c r="H183" s="4"/>
      <c r="I183" s="4"/>
      <c r="J183" s="9"/>
      <c r="K183" s="9"/>
      <c r="L183" s="9"/>
      <c r="O183" s="9"/>
      <c r="P183" s="9"/>
      <c r="Q183" s="9"/>
      <c r="T183" s="9"/>
      <c r="U183" s="9"/>
      <c r="V183" s="9"/>
      <c r="Y183" s="9"/>
      <c r="Z183" s="9"/>
      <c r="AA183" s="9"/>
      <c r="AD183" s="9"/>
      <c r="AE183" s="9"/>
      <c r="AF183" s="9"/>
    </row>
    <row r="184" spans="1:32" x14ac:dyDescent="0.3">
      <c r="A184" s="9"/>
      <c r="B184" s="9"/>
      <c r="C184" s="9"/>
      <c r="D184" s="9"/>
      <c r="E184" s="9"/>
      <c r="F184" s="9"/>
      <c r="G184" s="9"/>
      <c r="H184" s="4"/>
      <c r="I184" s="4"/>
      <c r="J184" s="9"/>
      <c r="K184" s="9"/>
      <c r="L184" s="9"/>
      <c r="O184" s="9"/>
      <c r="P184" s="9"/>
      <c r="Q184" s="9"/>
      <c r="T184" s="9"/>
      <c r="U184" s="9"/>
      <c r="V184" s="9"/>
      <c r="Y184" s="9"/>
      <c r="Z184" s="9"/>
      <c r="AA184" s="9"/>
      <c r="AD184" s="9"/>
      <c r="AE184" s="9"/>
      <c r="AF184" s="9"/>
    </row>
    <row r="185" spans="1:32" x14ac:dyDescent="0.3">
      <c r="A185" s="9"/>
      <c r="B185" s="9"/>
      <c r="C185" s="9"/>
      <c r="D185" s="9"/>
      <c r="E185" s="9"/>
      <c r="F185" s="9"/>
      <c r="G185" s="9"/>
      <c r="H185" s="4"/>
      <c r="I185" s="4"/>
      <c r="J185" s="9"/>
      <c r="K185" s="9"/>
      <c r="L185" s="9"/>
      <c r="O185" s="9"/>
      <c r="P185" s="9"/>
      <c r="Q185" s="9"/>
      <c r="T185" s="9"/>
      <c r="U185" s="9"/>
      <c r="V185" s="9"/>
      <c r="Y185" s="9"/>
      <c r="Z185" s="9"/>
      <c r="AA185" s="9"/>
      <c r="AD185" s="9"/>
      <c r="AE185" s="9"/>
      <c r="AF185" s="9"/>
    </row>
    <row r="186" spans="1:32" x14ac:dyDescent="0.3">
      <c r="A186" s="9"/>
      <c r="B186" s="9"/>
      <c r="C186" s="9"/>
      <c r="D186" s="9"/>
      <c r="E186" s="9"/>
      <c r="F186" s="9"/>
      <c r="G186" s="9"/>
      <c r="H186" s="4"/>
      <c r="I186" s="4"/>
      <c r="J186" s="9"/>
      <c r="K186" s="9"/>
      <c r="L186" s="9"/>
      <c r="O186" s="9"/>
      <c r="P186" s="9"/>
      <c r="Q186" s="9"/>
      <c r="T186" s="9"/>
      <c r="U186" s="9"/>
      <c r="V186" s="9"/>
      <c r="Y186" s="9"/>
      <c r="Z186" s="9"/>
      <c r="AA186" s="9"/>
      <c r="AD186" s="9"/>
      <c r="AE186" s="9"/>
      <c r="AF186" s="9"/>
    </row>
    <row r="187" spans="1:32" x14ac:dyDescent="0.3">
      <c r="A187" s="9"/>
      <c r="B187" s="9"/>
      <c r="C187" s="9"/>
      <c r="D187" s="9"/>
      <c r="E187" s="9"/>
      <c r="F187" s="9"/>
      <c r="G187" s="9"/>
      <c r="H187" s="4"/>
      <c r="I187" s="4"/>
      <c r="J187" s="9"/>
      <c r="K187" s="9"/>
      <c r="L187" s="9"/>
      <c r="O187" s="9"/>
      <c r="P187" s="9"/>
      <c r="Q187" s="9"/>
      <c r="T187" s="9"/>
      <c r="U187" s="9"/>
      <c r="V187" s="9"/>
      <c r="Y187" s="9"/>
      <c r="Z187" s="9"/>
      <c r="AA187" s="9"/>
      <c r="AD187" s="9"/>
      <c r="AE187" s="9"/>
      <c r="AF187" s="9"/>
    </row>
    <row r="188" spans="1:32" x14ac:dyDescent="0.3">
      <c r="A188" s="9"/>
      <c r="B188" s="9"/>
      <c r="C188" s="9"/>
      <c r="D188" s="9"/>
      <c r="E188" s="9"/>
      <c r="F188" s="9"/>
      <c r="G188" s="9"/>
      <c r="H188" s="4"/>
      <c r="I188" s="4"/>
      <c r="J188" s="9"/>
      <c r="K188" s="9"/>
      <c r="L188" s="9"/>
      <c r="O188" s="9"/>
      <c r="P188" s="9"/>
      <c r="Q188" s="9"/>
      <c r="T188" s="9"/>
      <c r="U188" s="9"/>
      <c r="V188" s="9"/>
      <c r="Y188" s="9"/>
      <c r="Z188" s="9"/>
      <c r="AA188" s="9"/>
      <c r="AD188" s="9"/>
      <c r="AE188" s="9"/>
      <c r="AF188" s="9"/>
    </row>
    <row r="189" spans="1:32" x14ac:dyDescent="0.3">
      <c r="A189" s="9"/>
      <c r="B189" s="9"/>
      <c r="C189" s="9"/>
      <c r="D189" s="9"/>
      <c r="E189" s="9"/>
      <c r="F189" s="9"/>
      <c r="G189" s="9"/>
      <c r="H189" s="4"/>
      <c r="I189" s="4"/>
      <c r="J189" s="9"/>
      <c r="K189" s="9"/>
      <c r="L189" s="9"/>
      <c r="O189" s="9"/>
      <c r="P189" s="9"/>
      <c r="Q189" s="9"/>
      <c r="T189" s="9"/>
      <c r="U189" s="9"/>
      <c r="V189" s="9"/>
      <c r="Y189" s="9"/>
      <c r="Z189" s="9"/>
      <c r="AA189" s="9"/>
      <c r="AD189" s="9"/>
      <c r="AE189" s="9"/>
      <c r="AF189" s="9"/>
    </row>
    <row r="190" spans="1:32" x14ac:dyDescent="0.3">
      <c r="A190" s="9"/>
      <c r="B190" s="9"/>
      <c r="C190" s="9"/>
      <c r="D190" s="9"/>
      <c r="E190" s="9"/>
      <c r="F190" s="9"/>
      <c r="G190" s="9"/>
      <c r="H190" s="4"/>
      <c r="I190" s="4"/>
      <c r="J190" s="9"/>
      <c r="K190" s="9"/>
      <c r="L190" s="9"/>
      <c r="O190" s="9"/>
      <c r="P190" s="9"/>
      <c r="Q190" s="9"/>
      <c r="T190" s="9"/>
      <c r="U190" s="9"/>
      <c r="V190" s="9"/>
      <c r="Y190" s="9"/>
      <c r="Z190" s="9"/>
      <c r="AA190" s="9"/>
      <c r="AD190" s="9"/>
      <c r="AE190" s="9"/>
      <c r="AF190" s="9"/>
    </row>
    <row r="191" spans="1:32" x14ac:dyDescent="0.3">
      <c r="A191" s="9"/>
      <c r="B191" s="9"/>
      <c r="C191" s="9"/>
      <c r="D191" s="9"/>
      <c r="E191" s="9"/>
      <c r="F191" s="9"/>
      <c r="G191" s="9"/>
      <c r="H191" s="4"/>
      <c r="I191" s="4"/>
      <c r="J191" s="9"/>
      <c r="K191" s="9"/>
      <c r="L191" s="9"/>
      <c r="O191" s="9"/>
      <c r="P191" s="9"/>
      <c r="Q191" s="9"/>
      <c r="T191" s="9"/>
      <c r="U191" s="9"/>
      <c r="V191" s="9"/>
      <c r="Y191" s="9"/>
      <c r="Z191" s="9"/>
      <c r="AA191" s="9"/>
      <c r="AD191" s="9"/>
      <c r="AE191" s="9"/>
      <c r="AF191" s="9"/>
    </row>
    <row r="192" spans="1:32" x14ac:dyDescent="0.3">
      <c r="A192" s="9"/>
      <c r="B192" s="9"/>
      <c r="C192" s="9"/>
      <c r="D192" s="9"/>
      <c r="E192" s="9"/>
      <c r="F192" s="9"/>
      <c r="G192" s="9"/>
      <c r="H192" s="4"/>
      <c r="I192" s="4"/>
      <c r="J192" s="9"/>
      <c r="K192" s="9"/>
      <c r="L192" s="9"/>
      <c r="O192" s="9"/>
      <c r="P192" s="9"/>
      <c r="Q192" s="9"/>
      <c r="T192" s="9"/>
      <c r="U192" s="9"/>
      <c r="V192" s="9"/>
      <c r="Y192" s="9"/>
      <c r="Z192" s="9"/>
      <c r="AA192" s="9"/>
      <c r="AD192" s="9"/>
      <c r="AE192" s="9"/>
      <c r="AF192" s="9"/>
    </row>
    <row r="193" spans="1:32" x14ac:dyDescent="0.3">
      <c r="A193" s="9"/>
      <c r="B193" s="9"/>
      <c r="C193" s="9"/>
      <c r="D193" s="9"/>
      <c r="E193" s="9"/>
      <c r="F193" s="9"/>
      <c r="G193" s="9"/>
      <c r="H193" s="4"/>
      <c r="I193" s="4"/>
      <c r="J193" s="9"/>
      <c r="K193" s="9"/>
      <c r="L193" s="9"/>
      <c r="O193" s="9"/>
      <c r="P193" s="9"/>
      <c r="Q193" s="9"/>
      <c r="T193" s="9"/>
      <c r="U193" s="9"/>
      <c r="V193" s="9"/>
      <c r="Y193" s="9"/>
      <c r="Z193" s="9"/>
      <c r="AA193" s="9"/>
      <c r="AD193" s="9"/>
      <c r="AE193" s="9"/>
      <c r="AF193" s="9"/>
    </row>
    <row r="194" spans="1:32" x14ac:dyDescent="0.3">
      <c r="A194" s="9"/>
      <c r="B194" s="9"/>
      <c r="C194" s="9"/>
      <c r="D194" s="9"/>
      <c r="E194" s="9"/>
      <c r="F194" s="9"/>
      <c r="G194" s="9"/>
      <c r="H194" s="4"/>
      <c r="I194" s="4"/>
      <c r="J194" s="9"/>
      <c r="K194" s="9"/>
      <c r="L194" s="9"/>
      <c r="O194" s="9"/>
      <c r="P194" s="9"/>
      <c r="Q194" s="9"/>
      <c r="T194" s="9"/>
      <c r="U194" s="9"/>
      <c r="V194" s="9"/>
      <c r="Y194" s="9"/>
      <c r="Z194" s="9"/>
      <c r="AA194" s="9"/>
      <c r="AD194" s="9"/>
      <c r="AE194" s="9"/>
      <c r="AF194" s="9"/>
    </row>
    <row r="195" spans="1:32" x14ac:dyDescent="0.3">
      <c r="A195" s="9"/>
      <c r="B195" s="9"/>
      <c r="C195" s="9"/>
      <c r="D195" s="9"/>
      <c r="E195" s="9"/>
      <c r="F195" s="9"/>
      <c r="G195" s="9"/>
      <c r="H195" s="4"/>
      <c r="I195" s="4"/>
      <c r="J195" s="9"/>
      <c r="K195" s="9"/>
      <c r="L195" s="9"/>
      <c r="O195" s="9"/>
      <c r="P195" s="9"/>
      <c r="Q195" s="9"/>
      <c r="T195" s="9"/>
      <c r="U195" s="9"/>
      <c r="V195" s="9"/>
      <c r="Y195" s="9"/>
      <c r="Z195" s="9"/>
      <c r="AA195" s="9"/>
      <c r="AD195" s="9"/>
      <c r="AE195" s="9"/>
      <c r="AF195" s="9"/>
    </row>
    <row r="196" spans="1:32" x14ac:dyDescent="0.3">
      <c r="A196" s="9"/>
      <c r="B196" s="9"/>
      <c r="C196" s="9"/>
      <c r="D196" s="9"/>
      <c r="E196" s="9"/>
      <c r="F196" s="9"/>
      <c r="G196" s="9"/>
      <c r="H196" s="4"/>
      <c r="I196" s="4"/>
      <c r="J196" s="9"/>
      <c r="K196" s="9"/>
      <c r="L196" s="9"/>
      <c r="O196" s="9"/>
      <c r="P196" s="9"/>
      <c r="Q196" s="9"/>
      <c r="T196" s="9"/>
      <c r="U196" s="9"/>
      <c r="V196" s="9"/>
      <c r="Y196" s="9"/>
      <c r="Z196" s="9"/>
      <c r="AA196" s="9"/>
      <c r="AD196" s="9"/>
      <c r="AE196" s="9"/>
      <c r="AF196" s="9"/>
    </row>
    <row r="197" spans="1:32" x14ac:dyDescent="0.3">
      <c r="A197" s="9"/>
      <c r="B197" s="9"/>
      <c r="C197" s="9"/>
      <c r="D197" s="9"/>
      <c r="E197" s="9"/>
      <c r="F197" s="9"/>
      <c r="G197" s="9"/>
      <c r="H197" s="4"/>
      <c r="I197" s="4"/>
      <c r="J197" s="9"/>
      <c r="K197" s="9"/>
      <c r="L197" s="9"/>
      <c r="O197" s="9"/>
      <c r="P197" s="9"/>
      <c r="Q197" s="9"/>
      <c r="T197" s="9"/>
      <c r="U197" s="9"/>
      <c r="V197" s="9"/>
      <c r="Y197" s="9"/>
      <c r="Z197" s="9"/>
      <c r="AA197" s="9"/>
      <c r="AD197" s="9"/>
      <c r="AE197" s="9"/>
      <c r="AF197" s="9"/>
    </row>
    <row r="198" spans="1:32" x14ac:dyDescent="0.3">
      <c r="A198" s="9"/>
      <c r="B198" s="9"/>
      <c r="C198" s="9"/>
      <c r="D198" s="9"/>
      <c r="E198" s="9"/>
      <c r="F198" s="9"/>
      <c r="G198" s="9"/>
      <c r="H198" s="4"/>
      <c r="I198" s="4"/>
      <c r="J198" s="9"/>
      <c r="K198" s="9"/>
      <c r="L198" s="9"/>
      <c r="O198" s="9"/>
      <c r="P198" s="9"/>
      <c r="Q198" s="9"/>
      <c r="T198" s="9"/>
      <c r="U198" s="9"/>
      <c r="V198" s="9"/>
      <c r="Y198" s="9"/>
      <c r="Z198" s="9"/>
      <c r="AA198" s="9"/>
      <c r="AD198" s="9"/>
      <c r="AE198" s="9"/>
      <c r="AF198" s="9"/>
    </row>
    <row r="199" spans="1:32" x14ac:dyDescent="0.3">
      <c r="A199" s="9"/>
      <c r="B199" s="9"/>
      <c r="C199" s="9"/>
      <c r="D199" s="9"/>
      <c r="E199" s="9"/>
      <c r="F199" s="9"/>
      <c r="G199" s="9"/>
      <c r="H199" s="4"/>
      <c r="I199" s="4"/>
      <c r="J199" s="9"/>
      <c r="K199" s="9"/>
      <c r="L199" s="9"/>
      <c r="O199" s="9"/>
      <c r="P199" s="9"/>
      <c r="Q199" s="9"/>
      <c r="T199" s="9"/>
      <c r="U199" s="9"/>
      <c r="V199" s="9"/>
      <c r="Y199" s="9"/>
      <c r="Z199" s="9"/>
      <c r="AA199" s="9"/>
      <c r="AD199" s="9"/>
      <c r="AE199" s="9"/>
      <c r="AF199" s="9"/>
    </row>
    <row r="200" spans="1:32" x14ac:dyDescent="0.3">
      <c r="A200" s="9"/>
      <c r="B200" s="9"/>
      <c r="C200" s="9"/>
      <c r="D200" s="9"/>
      <c r="E200" s="9"/>
      <c r="F200" s="9"/>
      <c r="G200" s="9"/>
      <c r="H200" s="4"/>
      <c r="I200" s="4"/>
      <c r="J200" s="9"/>
      <c r="K200" s="9"/>
      <c r="L200" s="9"/>
      <c r="O200" s="9"/>
      <c r="P200" s="9"/>
      <c r="Q200" s="9"/>
      <c r="T200" s="9"/>
      <c r="U200" s="9"/>
      <c r="V200" s="9"/>
      <c r="Y200" s="9"/>
      <c r="Z200" s="9"/>
      <c r="AA200" s="9"/>
      <c r="AD200" s="9"/>
      <c r="AE200" s="9"/>
      <c r="AF200" s="9"/>
    </row>
    <row r="201" spans="1:32" x14ac:dyDescent="0.3">
      <c r="A201" s="9"/>
      <c r="B201" s="9"/>
      <c r="C201" s="9"/>
      <c r="D201" s="9"/>
      <c r="E201" s="9"/>
      <c r="F201" s="9"/>
      <c r="G201" s="9"/>
      <c r="H201" s="4"/>
      <c r="I201" s="4"/>
      <c r="J201" s="9"/>
      <c r="K201" s="9"/>
      <c r="L201" s="9"/>
      <c r="O201" s="9"/>
      <c r="P201" s="9"/>
      <c r="Q201" s="9"/>
      <c r="T201" s="9"/>
      <c r="U201" s="9"/>
      <c r="V201" s="9"/>
      <c r="Y201" s="9"/>
      <c r="Z201" s="9"/>
      <c r="AA201" s="9"/>
      <c r="AD201" s="9"/>
      <c r="AE201" s="9"/>
      <c r="AF201" s="9"/>
    </row>
    <row r="202" spans="1:32" x14ac:dyDescent="0.3">
      <c r="A202" s="9"/>
      <c r="B202" s="9"/>
      <c r="C202" s="9"/>
      <c r="D202" s="9"/>
      <c r="E202" s="9"/>
      <c r="F202" s="9"/>
      <c r="G202" s="9"/>
      <c r="H202" s="4"/>
      <c r="I202" s="4"/>
      <c r="J202" s="9"/>
      <c r="K202" s="9"/>
      <c r="L202" s="9"/>
      <c r="O202" s="9"/>
      <c r="P202" s="9"/>
      <c r="Q202" s="9"/>
      <c r="T202" s="9"/>
      <c r="U202" s="9"/>
      <c r="V202" s="9"/>
      <c r="Y202" s="9"/>
      <c r="Z202" s="9"/>
      <c r="AA202" s="9"/>
      <c r="AD202" s="9"/>
      <c r="AE202" s="9"/>
      <c r="AF202" s="9"/>
    </row>
    <row r="203" spans="1:32" x14ac:dyDescent="0.3">
      <c r="A203" s="9"/>
      <c r="B203" s="9"/>
      <c r="C203" s="9"/>
      <c r="D203" s="9"/>
      <c r="E203" s="9"/>
      <c r="F203" s="9"/>
      <c r="G203" s="9"/>
      <c r="H203" s="4"/>
      <c r="I203" s="4"/>
      <c r="J203" s="9"/>
      <c r="K203" s="9"/>
      <c r="L203" s="9"/>
      <c r="O203" s="9"/>
      <c r="P203" s="9"/>
      <c r="Q203" s="9"/>
      <c r="T203" s="9"/>
      <c r="U203" s="9"/>
      <c r="V203" s="9"/>
      <c r="Y203" s="9"/>
      <c r="Z203" s="9"/>
      <c r="AA203" s="9"/>
      <c r="AD203" s="9"/>
      <c r="AE203" s="9"/>
      <c r="AF203" s="9"/>
    </row>
    <row r="204" spans="1:32" x14ac:dyDescent="0.3">
      <c r="A204" s="9"/>
      <c r="B204" s="9"/>
      <c r="C204" s="9"/>
      <c r="D204" s="9"/>
      <c r="E204" s="9"/>
      <c r="F204" s="9"/>
      <c r="G204" s="9"/>
      <c r="H204" s="4"/>
      <c r="I204" s="4"/>
      <c r="J204" s="9"/>
      <c r="K204" s="9"/>
      <c r="L204" s="9"/>
      <c r="O204" s="9"/>
      <c r="P204" s="9"/>
      <c r="Q204" s="9"/>
      <c r="T204" s="9"/>
      <c r="U204" s="9"/>
      <c r="V204" s="9"/>
      <c r="Y204" s="9"/>
      <c r="Z204" s="9"/>
      <c r="AA204" s="9"/>
      <c r="AD204" s="9"/>
      <c r="AE204" s="9"/>
      <c r="AF204" s="9"/>
    </row>
    <row r="205" spans="1:32" x14ac:dyDescent="0.3">
      <c r="A205" s="9"/>
      <c r="B205" s="9"/>
      <c r="C205" s="9"/>
      <c r="D205" s="9"/>
      <c r="E205" s="9"/>
      <c r="F205" s="9"/>
      <c r="G205" s="9"/>
      <c r="H205" s="4"/>
      <c r="I205" s="4"/>
      <c r="J205" s="9"/>
      <c r="K205" s="9"/>
      <c r="L205" s="9"/>
      <c r="O205" s="9"/>
      <c r="P205" s="9"/>
      <c r="Q205" s="9"/>
      <c r="T205" s="9"/>
      <c r="U205" s="9"/>
      <c r="V205" s="9"/>
      <c r="Y205" s="9"/>
      <c r="Z205" s="9"/>
      <c r="AA205" s="9"/>
      <c r="AD205" s="9"/>
      <c r="AE205" s="9"/>
      <c r="AF205" s="9"/>
    </row>
    <row r="206" spans="1:32" x14ac:dyDescent="0.3">
      <c r="A206" s="9"/>
      <c r="B206" s="9"/>
      <c r="C206" s="9"/>
      <c r="D206" s="9"/>
      <c r="E206" s="9"/>
      <c r="F206" s="9"/>
      <c r="G206" s="9"/>
      <c r="H206" s="4"/>
      <c r="I206" s="4"/>
      <c r="J206" s="9"/>
      <c r="K206" s="9"/>
      <c r="L206" s="9"/>
      <c r="O206" s="9"/>
      <c r="P206" s="9"/>
      <c r="Q206" s="9"/>
      <c r="T206" s="9"/>
      <c r="U206" s="9"/>
      <c r="V206" s="9"/>
      <c r="Y206" s="9"/>
      <c r="Z206" s="9"/>
      <c r="AA206" s="9"/>
      <c r="AD206" s="9"/>
      <c r="AE206" s="9"/>
      <c r="AF206" s="9"/>
    </row>
    <row r="207" spans="1:32" x14ac:dyDescent="0.3">
      <c r="A207" s="9"/>
      <c r="B207" s="9"/>
      <c r="C207" s="9"/>
      <c r="D207" s="9"/>
      <c r="E207" s="9"/>
      <c r="F207" s="9"/>
      <c r="G207" s="9"/>
      <c r="H207" s="4"/>
      <c r="I207" s="4"/>
      <c r="J207" s="9"/>
      <c r="K207" s="9"/>
      <c r="L207" s="9"/>
      <c r="O207" s="9"/>
      <c r="P207" s="9"/>
      <c r="Q207" s="9"/>
      <c r="T207" s="9"/>
      <c r="U207" s="9"/>
      <c r="V207" s="9"/>
      <c r="Y207" s="9"/>
      <c r="Z207" s="9"/>
      <c r="AA207" s="9"/>
      <c r="AD207" s="9"/>
      <c r="AE207" s="9"/>
      <c r="AF207" s="9"/>
    </row>
    <row r="208" spans="1:32" x14ac:dyDescent="0.3">
      <c r="A208" s="9"/>
      <c r="B208" s="9"/>
      <c r="C208" s="9"/>
      <c r="D208" s="9"/>
      <c r="E208" s="9"/>
      <c r="F208" s="9"/>
      <c r="G208" s="9"/>
      <c r="H208" s="4"/>
      <c r="I208" s="4"/>
      <c r="J208" s="9"/>
      <c r="K208" s="9"/>
      <c r="L208" s="9"/>
      <c r="O208" s="9"/>
      <c r="P208" s="9"/>
      <c r="Q208" s="9"/>
      <c r="T208" s="9"/>
      <c r="U208" s="9"/>
      <c r="V208" s="9"/>
      <c r="Y208" s="9"/>
      <c r="Z208" s="9"/>
      <c r="AA208" s="9"/>
      <c r="AD208" s="9"/>
      <c r="AE208" s="9"/>
      <c r="AF208" s="9"/>
    </row>
    <row r="209" spans="1:32" x14ac:dyDescent="0.3">
      <c r="A209" s="9"/>
      <c r="B209" s="9"/>
      <c r="C209" s="9"/>
      <c r="D209" s="9"/>
      <c r="E209" s="9"/>
      <c r="F209" s="9"/>
      <c r="G209" s="9"/>
      <c r="H209" s="4"/>
      <c r="I209" s="4"/>
      <c r="J209" s="9"/>
      <c r="K209" s="9"/>
      <c r="L209" s="9"/>
      <c r="O209" s="9"/>
      <c r="P209" s="9"/>
      <c r="Q209" s="9"/>
      <c r="T209" s="9"/>
      <c r="U209" s="9"/>
      <c r="V209" s="9"/>
      <c r="Y209" s="9"/>
      <c r="Z209" s="9"/>
      <c r="AA209" s="9"/>
      <c r="AD209" s="9"/>
      <c r="AE209" s="9"/>
      <c r="AF209" s="9"/>
    </row>
    <row r="210" spans="1:32" x14ac:dyDescent="0.3">
      <c r="A210" s="9"/>
      <c r="B210" s="9"/>
      <c r="C210" s="9"/>
      <c r="D210" s="9"/>
      <c r="E210" s="9"/>
      <c r="F210" s="9"/>
      <c r="G210" s="9"/>
      <c r="H210" s="4"/>
      <c r="I210" s="4"/>
      <c r="J210" s="9"/>
      <c r="K210" s="9"/>
      <c r="L210" s="9"/>
      <c r="O210" s="9"/>
      <c r="P210" s="9"/>
      <c r="Q210" s="9"/>
      <c r="T210" s="9"/>
      <c r="U210" s="9"/>
      <c r="V210" s="9"/>
      <c r="Y210" s="9"/>
      <c r="Z210" s="9"/>
      <c r="AA210" s="9"/>
      <c r="AD210" s="9"/>
      <c r="AE210" s="9"/>
      <c r="AF210" s="9"/>
    </row>
    <row r="211" spans="1:32" x14ac:dyDescent="0.3">
      <c r="A211" s="9"/>
      <c r="B211" s="9"/>
      <c r="C211" s="9"/>
      <c r="D211" s="9"/>
      <c r="E211" s="9"/>
      <c r="F211" s="9"/>
      <c r="G211" s="9"/>
      <c r="H211" s="4"/>
      <c r="I211" s="4"/>
      <c r="J211" s="9"/>
      <c r="K211" s="9"/>
      <c r="L211" s="9"/>
      <c r="O211" s="9"/>
      <c r="P211" s="9"/>
      <c r="Q211" s="9"/>
      <c r="T211" s="9"/>
      <c r="U211" s="9"/>
      <c r="V211" s="9"/>
      <c r="Y211" s="9"/>
      <c r="Z211" s="9"/>
      <c r="AA211" s="9"/>
      <c r="AD211" s="9"/>
      <c r="AE211" s="9"/>
      <c r="AF211" s="9"/>
    </row>
    <row r="212" spans="1:32" x14ac:dyDescent="0.3">
      <c r="A212" s="9"/>
      <c r="B212" s="9"/>
      <c r="C212" s="9"/>
      <c r="D212" s="9"/>
      <c r="E212" s="9"/>
      <c r="F212" s="9"/>
      <c r="G212" s="9"/>
      <c r="H212" s="4"/>
      <c r="I212" s="4"/>
      <c r="J212" s="9"/>
      <c r="K212" s="9"/>
      <c r="L212" s="9"/>
      <c r="O212" s="9"/>
      <c r="P212" s="9"/>
      <c r="Q212" s="9"/>
      <c r="T212" s="9"/>
      <c r="U212" s="9"/>
      <c r="V212" s="9"/>
      <c r="Y212" s="9"/>
      <c r="Z212" s="9"/>
      <c r="AA212" s="9"/>
      <c r="AD212" s="9"/>
      <c r="AE212" s="9"/>
      <c r="AF212" s="9"/>
    </row>
  </sheetData>
  <autoFilter ref="A4:EB11" xr:uid="{00000000-0009-0000-0000-000002000000}"/>
  <mergeCells count="49">
    <mergeCell ref="R10:R11"/>
    <mergeCell ref="A1:AN1"/>
    <mergeCell ref="A10:D11"/>
    <mergeCell ref="E10:E11"/>
    <mergeCell ref="F10:F11"/>
    <mergeCell ref="G10:G11"/>
    <mergeCell ref="Y3:AC3"/>
    <mergeCell ref="H10:H11"/>
    <mergeCell ref="J10:J11"/>
    <mergeCell ref="I10:I11"/>
    <mergeCell ref="O10:O11"/>
    <mergeCell ref="P10:P11"/>
    <mergeCell ref="Q10:Q11"/>
    <mergeCell ref="K10:K11"/>
    <mergeCell ref="L10:L11"/>
    <mergeCell ref="M10:M11"/>
    <mergeCell ref="N10:N11"/>
    <mergeCell ref="AO3:AO4"/>
    <mergeCell ref="AP3:AP4"/>
    <mergeCell ref="AD3:AH3"/>
    <mergeCell ref="AI3:AN3"/>
    <mergeCell ref="S10:S11"/>
    <mergeCell ref="Y10:Y11"/>
    <mergeCell ref="Z10:Z11"/>
    <mergeCell ref="AA10:AA11"/>
    <mergeCell ref="X10:X11"/>
    <mergeCell ref="T10:T11"/>
    <mergeCell ref="U10:U11"/>
    <mergeCell ref="V10:V11"/>
    <mergeCell ref="W10:W11"/>
    <mergeCell ref="AB10:AB11"/>
    <mergeCell ref="AC10:AC11"/>
    <mergeCell ref="A2:AN2"/>
    <mergeCell ref="A3:D3"/>
    <mergeCell ref="E3:I3"/>
    <mergeCell ref="J3:N3"/>
    <mergeCell ref="O3:S3"/>
    <mergeCell ref="T3:X3"/>
    <mergeCell ref="AD10:AD11"/>
    <mergeCell ref="AE10:AE11"/>
    <mergeCell ref="AF10:AF11"/>
    <mergeCell ref="AG10:AG11"/>
    <mergeCell ref="AH10:AH11"/>
    <mergeCell ref="AI10:AI11"/>
    <mergeCell ref="AL10:AL11"/>
    <mergeCell ref="AM10:AM11"/>
    <mergeCell ref="AN10:AN11"/>
    <mergeCell ref="AJ10:AJ11"/>
    <mergeCell ref="AK10:AK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W210"/>
  <sheetViews>
    <sheetView topLeftCell="AC1" zoomScale="70" zoomScaleNormal="70" workbookViewId="0">
      <pane ySplit="4" topLeftCell="A7" activePane="bottomLeft" state="frozen"/>
      <selection activeCell="EL3" sqref="EL3"/>
      <selection pane="bottomLeft" activeCell="AJ10" sqref="AJ10"/>
    </sheetView>
  </sheetViews>
  <sheetFormatPr baseColWidth="10" defaultColWidth="11.42578125" defaultRowHeight="16.5" x14ac:dyDescent="0.3"/>
  <cols>
    <col min="1" max="1" width="7" style="1" customWidth="1"/>
    <col min="2" max="2" width="41.5703125" style="1" customWidth="1"/>
    <col min="3" max="3" width="50.85546875" style="1" customWidth="1"/>
    <col min="4" max="4" width="13.85546875" style="1" customWidth="1"/>
    <col min="5" max="5" width="17.5703125" style="1" customWidth="1"/>
    <col min="6" max="6" width="16.7109375" style="1" customWidth="1"/>
    <col min="7" max="7" width="19.5703125" style="1" customWidth="1"/>
    <col min="8" max="8" width="20.140625" style="3" customWidth="1"/>
    <col min="9" max="9" width="18.28515625" style="3" customWidth="1"/>
    <col min="10" max="10" width="18" style="1" customWidth="1"/>
    <col min="11" max="11" width="16.7109375" style="1" customWidth="1"/>
    <col min="12" max="12" width="20.5703125" style="1" customWidth="1"/>
    <col min="13" max="13" width="20" style="3" customWidth="1"/>
    <col min="14" max="14" width="20.28515625" style="4" customWidth="1"/>
    <col min="15" max="15" width="17.7109375" style="1" customWidth="1"/>
    <col min="16" max="16" width="18.28515625" style="1" customWidth="1"/>
    <col min="17" max="17" width="19.42578125" style="1" customWidth="1"/>
    <col min="18" max="18" width="19.85546875" style="9" customWidth="1"/>
    <col min="19" max="19" width="20.7109375" style="9" customWidth="1"/>
    <col min="20" max="20" width="20.42578125" style="1" customWidth="1"/>
    <col min="21" max="21" width="18.28515625" style="1" customWidth="1"/>
    <col min="22" max="22" width="21.85546875" style="1" customWidth="1"/>
    <col min="23" max="23" width="22" style="9" customWidth="1"/>
    <col min="24" max="24" width="24.85546875" style="9" customWidth="1"/>
    <col min="25" max="25" width="21.85546875" style="1" customWidth="1"/>
    <col min="26" max="26" width="19.140625" style="1" customWidth="1"/>
    <col min="27" max="27" width="20.85546875" style="1" customWidth="1"/>
    <col min="28" max="28" width="20.5703125" style="1" customWidth="1"/>
    <col min="29" max="31" width="21.5703125" style="1" customWidth="1"/>
    <col min="32" max="34" width="22.85546875" style="1" customWidth="1"/>
    <col min="35" max="35" width="29" style="1" customWidth="1"/>
    <col min="36" max="36" width="24.85546875" style="1" customWidth="1"/>
    <col min="37" max="37" width="25.85546875" style="1" customWidth="1"/>
    <col min="38" max="38" width="23.28515625" style="1" customWidth="1"/>
    <col min="39" max="39" width="24.85546875" style="1" customWidth="1"/>
    <col min="40" max="16384" width="11.42578125" style="1"/>
  </cols>
  <sheetData>
    <row r="1" spans="1:127" s="7" customFormat="1" ht="48.75" customHeight="1" x14ac:dyDescent="0.3">
      <c r="A1" s="104" t="s">
        <v>6</v>
      </c>
      <c r="B1" s="105"/>
      <c r="C1" s="105"/>
      <c r="D1" s="105"/>
      <c r="E1" s="105"/>
      <c r="F1" s="105"/>
      <c r="G1" s="105"/>
      <c r="H1" s="105"/>
      <c r="I1" s="105"/>
      <c r="J1" s="105"/>
      <c r="K1" s="105"/>
      <c r="L1" s="105"/>
      <c r="M1" s="105"/>
      <c r="N1" s="105"/>
      <c r="O1" s="105"/>
      <c r="P1" s="105"/>
      <c r="Q1" s="105"/>
      <c r="R1" s="105"/>
      <c r="S1" s="105"/>
      <c r="T1" s="105"/>
      <c r="U1" s="105"/>
      <c r="V1" s="105"/>
      <c r="W1" s="105"/>
      <c r="X1" s="105"/>
      <c r="Y1" s="105"/>
      <c r="Z1" s="105"/>
      <c r="AA1" s="105"/>
      <c r="AB1" s="105"/>
      <c r="AC1" s="105"/>
      <c r="AD1" s="105"/>
      <c r="AE1" s="105"/>
      <c r="AF1" s="105"/>
      <c r="AG1" s="105"/>
      <c r="AH1" s="105"/>
      <c r="AI1" s="105"/>
      <c r="AJ1" s="98"/>
      <c r="AK1" s="98"/>
      <c r="AL1" s="98"/>
      <c r="AM1" s="98"/>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row>
    <row r="2" spans="1:127" s="7" customFormat="1" ht="48.75" customHeight="1" x14ac:dyDescent="0.3">
      <c r="A2" s="102" t="s">
        <v>150</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3"/>
      <c r="AF2" s="103"/>
      <c r="AG2" s="103"/>
      <c r="AH2" s="103"/>
      <c r="AI2" s="103"/>
      <c r="AJ2" s="97"/>
      <c r="AK2" s="97"/>
      <c r="AL2" s="97"/>
      <c r="AM2" s="97"/>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row>
    <row r="3" spans="1:127" s="7" customFormat="1" ht="50.25" customHeight="1" x14ac:dyDescent="0.3">
      <c r="A3" s="118"/>
      <c r="B3" s="119"/>
      <c r="C3" s="119"/>
      <c r="D3" s="120"/>
      <c r="E3" s="125" t="s">
        <v>93</v>
      </c>
      <c r="F3" s="126"/>
      <c r="G3" s="126"/>
      <c r="H3" s="126"/>
      <c r="I3" s="127"/>
      <c r="J3" s="128" t="s">
        <v>92</v>
      </c>
      <c r="K3" s="129"/>
      <c r="L3" s="129"/>
      <c r="M3" s="129"/>
      <c r="N3" s="130"/>
      <c r="O3" s="137" t="s">
        <v>96</v>
      </c>
      <c r="P3" s="138"/>
      <c r="Q3" s="138"/>
      <c r="R3" s="138"/>
      <c r="S3" s="139"/>
      <c r="T3" s="146" t="s">
        <v>99</v>
      </c>
      <c r="U3" s="147"/>
      <c r="V3" s="147"/>
      <c r="W3" s="147"/>
      <c r="X3" s="148"/>
      <c r="Y3" s="149" t="s">
        <v>141</v>
      </c>
      <c r="Z3" s="150"/>
      <c r="AA3" s="150"/>
      <c r="AB3" s="150"/>
      <c r="AC3" s="151"/>
      <c r="AD3" s="106" t="s">
        <v>4</v>
      </c>
      <c r="AE3" s="107"/>
      <c r="AF3" s="107"/>
      <c r="AG3" s="107"/>
      <c r="AH3" s="107"/>
      <c r="AI3" s="108"/>
      <c r="AJ3" s="121" t="s">
        <v>133</v>
      </c>
      <c r="AK3" s="121" t="s">
        <v>134</v>
      </c>
      <c r="AL3" s="8" t="s">
        <v>135</v>
      </c>
      <c r="AM3" s="8" t="s">
        <v>136</v>
      </c>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row>
    <row r="4" spans="1:127" s="6" customFormat="1" ht="71.25" customHeight="1" x14ac:dyDescent="0.25">
      <c r="A4" s="12" t="s">
        <v>0</v>
      </c>
      <c r="B4" s="46" t="s">
        <v>3</v>
      </c>
      <c r="C4" s="43" t="s">
        <v>105</v>
      </c>
      <c r="D4" s="13" t="s">
        <v>1</v>
      </c>
      <c r="E4" s="8" t="s">
        <v>103</v>
      </c>
      <c r="F4" s="8" t="s">
        <v>102</v>
      </c>
      <c r="G4" s="8" t="s">
        <v>104</v>
      </c>
      <c r="H4" s="8" t="s">
        <v>107</v>
      </c>
      <c r="I4" s="8" t="s">
        <v>2</v>
      </c>
      <c r="J4" s="8" t="s">
        <v>103</v>
      </c>
      <c r="K4" s="8" t="s">
        <v>102</v>
      </c>
      <c r="L4" s="8" t="s">
        <v>104</v>
      </c>
      <c r="M4" s="8" t="s">
        <v>107</v>
      </c>
      <c r="N4" s="8" t="s">
        <v>2</v>
      </c>
      <c r="O4" s="8" t="s">
        <v>103</v>
      </c>
      <c r="P4" s="8" t="s">
        <v>102</v>
      </c>
      <c r="Q4" s="8" t="s">
        <v>104</v>
      </c>
      <c r="R4" s="8" t="s">
        <v>107</v>
      </c>
      <c r="S4" s="8" t="s">
        <v>2</v>
      </c>
      <c r="T4" s="8" t="s">
        <v>103</v>
      </c>
      <c r="U4" s="8" t="s">
        <v>102</v>
      </c>
      <c r="V4" s="8" t="s">
        <v>104</v>
      </c>
      <c r="W4" s="8" t="s">
        <v>107</v>
      </c>
      <c r="X4" s="8" t="s">
        <v>2</v>
      </c>
      <c r="Y4" s="8" t="s">
        <v>103</v>
      </c>
      <c r="Z4" s="8" t="s">
        <v>102</v>
      </c>
      <c r="AA4" s="8" t="s">
        <v>104</v>
      </c>
      <c r="AB4" s="8" t="s">
        <v>107</v>
      </c>
      <c r="AC4" s="8" t="s">
        <v>2</v>
      </c>
      <c r="AD4" s="8" t="s">
        <v>146</v>
      </c>
      <c r="AE4" s="8" t="s">
        <v>127</v>
      </c>
      <c r="AF4" s="8" t="s">
        <v>126</v>
      </c>
      <c r="AG4" s="8" t="s">
        <v>132</v>
      </c>
      <c r="AH4" s="8" t="s">
        <v>128</v>
      </c>
      <c r="AI4" s="8" t="s">
        <v>129</v>
      </c>
      <c r="AJ4" s="121"/>
      <c r="AK4" s="121"/>
      <c r="AL4" s="8" t="s">
        <v>137</v>
      </c>
      <c r="AM4" s="8" t="s">
        <v>137</v>
      </c>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c r="CZ4" s="42"/>
      <c r="DA4" s="42"/>
      <c r="DB4" s="42"/>
      <c r="DC4" s="42"/>
      <c r="DD4" s="42"/>
      <c r="DE4" s="42"/>
      <c r="DF4" s="42"/>
      <c r="DG4" s="42"/>
      <c r="DH4" s="42"/>
      <c r="DI4" s="42"/>
      <c r="DJ4" s="42"/>
      <c r="DK4" s="42"/>
      <c r="DL4" s="42"/>
      <c r="DM4" s="42"/>
      <c r="DN4" s="42"/>
      <c r="DO4" s="42"/>
      <c r="DP4" s="42"/>
      <c r="DQ4" s="42"/>
      <c r="DR4" s="42"/>
      <c r="DS4" s="42"/>
      <c r="DT4" s="42"/>
      <c r="DU4" s="42"/>
      <c r="DV4" s="42"/>
      <c r="DW4" s="42"/>
    </row>
    <row r="5" spans="1:127" ht="171.75" customHeight="1" x14ac:dyDescent="0.3">
      <c r="A5" s="10">
        <v>1</v>
      </c>
      <c r="B5" s="65" t="s">
        <v>19</v>
      </c>
      <c r="C5" s="18" t="s">
        <v>20</v>
      </c>
      <c r="D5" s="16">
        <v>10</v>
      </c>
      <c r="E5" s="28">
        <v>113793.7</v>
      </c>
      <c r="F5" s="50">
        <v>21620.799999999999</v>
      </c>
      <c r="G5" s="50">
        <f t="shared" ref="G5:G6" si="0">E5+F5</f>
        <v>135414.5</v>
      </c>
      <c r="H5" s="50">
        <f t="shared" ref="H5:H6" si="1">E5*D5</f>
        <v>1137937</v>
      </c>
      <c r="I5" s="51">
        <f t="shared" ref="I5:I6" si="2">G5*D5</f>
        <v>1354145</v>
      </c>
      <c r="J5" s="71">
        <v>329654</v>
      </c>
      <c r="K5" s="71">
        <v>62634</v>
      </c>
      <c r="L5" s="72">
        <f t="shared" ref="L5:L6" si="3">J5+K5</f>
        <v>392288</v>
      </c>
      <c r="M5" s="71">
        <f t="shared" ref="M5:M7" si="4">J5*D5</f>
        <v>3296540</v>
      </c>
      <c r="N5" s="71">
        <f t="shared" ref="N5:N7" si="5">L5*D5</f>
        <v>3922880</v>
      </c>
      <c r="O5" s="54">
        <f t="shared" ref="O5:O6" si="6">Q5/1.19</f>
        <v>83949.579831932773</v>
      </c>
      <c r="P5" s="54">
        <f t="shared" ref="P5:P6" si="7">Q5-O5</f>
        <v>15950.420168067227</v>
      </c>
      <c r="Q5" s="54">
        <v>99900</v>
      </c>
      <c r="R5" s="54">
        <f>O5*D5</f>
        <v>839495.79831932776</v>
      </c>
      <c r="S5" s="54">
        <f>Q5*D5</f>
        <v>999000</v>
      </c>
      <c r="T5" s="37">
        <f t="shared" ref="T5:T6" si="8">V5/1.19</f>
        <v>0</v>
      </c>
      <c r="U5" s="37">
        <f t="shared" ref="U5:U6" si="9">V5-T5</f>
        <v>0</v>
      </c>
      <c r="V5" s="37"/>
      <c r="W5" s="37">
        <f>T5*D5</f>
        <v>0</v>
      </c>
      <c r="X5" s="37">
        <f>V5*D5</f>
        <v>0</v>
      </c>
      <c r="Y5" s="69">
        <f t="shared" ref="Y5:Y6" si="10">AA5/1.19</f>
        <v>0</v>
      </c>
      <c r="Z5" s="69">
        <f t="shared" ref="Z5:Z6" si="11">AA5-Y5</f>
        <v>0</v>
      </c>
      <c r="AA5" s="69"/>
      <c r="AB5" s="69">
        <f>Y5*N5</f>
        <v>0</v>
      </c>
      <c r="AC5" s="69">
        <f>AA5*N5</f>
        <v>0</v>
      </c>
      <c r="AD5" s="52">
        <f>AVERAGE(E5,O5)</f>
        <v>98871.639915966385</v>
      </c>
      <c r="AE5" s="94">
        <f t="shared" ref="AE5:AE7" si="12">AF5</f>
        <v>988716.39915966382</v>
      </c>
      <c r="AF5" s="96">
        <f>AVERAGE(H5,R5)</f>
        <v>988716.39915966382</v>
      </c>
      <c r="AG5" s="96">
        <f>AI5/D5</f>
        <v>117657.25</v>
      </c>
      <c r="AH5" s="94">
        <f t="shared" ref="AH5:AH6" si="13">AI5</f>
        <v>1176572.5</v>
      </c>
      <c r="AI5" s="96">
        <f>AVERAGE(I5,S5)</f>
        <v>1176572.5</v>
      </c>
      <c r="AJ5" s="60">
        <f>O5+E5</f>
        <v>197743.27983193277</v>
      </c>
      <c r="AK5" s="78">
        <f t="shared" ref="AK5:AK7" si="14">AJ5/2</f>
        <v>98871.639915966385</v>
      </c>
      <c r="AL5" s="78">
        <f t="shared" ref="AL5:AL7" si="15">AK5/1.25</f>
        <v>79097.311932773111</v>
      </c>
      <c r="AM5" s="79">
        <f t="shared" ref="AM5:AM7" si="16">+AK5*1.25</f>
        <v>123589.54989495798</v>
      </c>
    </row>
    <row r="6" spans="1:127" ht="252" x14ac:dyDescent="0.3">
      <c r="A6" s="15">
        <v>2</v>
      </c>
      <c r="B6" s="65" t="s">
        <v>118</v>
      </c>
      <c r="C6" s="18" t="s">
        <v>35</v>
      </c>
      <c r="D6" s="16">
        <v>3</v>
      </c>
      <c r="E6" s="28">
        <v>275416.52</v>
      </c>
      <c r="F6" s="50">
        <v>52329.14</v>
      </c>
      <c r="G6" s="50">
        <f t="shared" si="0"/>
        <v>327745.66000000003</v>
      </c>
      <c r="H6" s="50">
        <f t="shared" si="1"/>
        <v>826249.56</v>
      </c>
      <c r="I6" s="51">
        <f t="shared" si="2"/>
        <v>983236.9800000001</v>
      </c>
      <c r="J6" s="66">
        <v>271772</v>
      </c>
      <c r="K6" s="66">
        <v>51637</v>
      </c>
      <c r="L6" s="67">
        <f t="shared" si="3"/>
        <v>323409</v>
      </c>
      <c r="M6" s="66">
        <f t="shared" si="4"/>
        <v>815316</v>
      </c>
      <c r="N6" s="66">
        <f t="shared" si="5"/>
        <v>970227</v>
      </c>
      <c r="O6" s="25">
        <f t="shared" si="6"/>
        <v>0</v>
      </c>
      <c r="P6" s="25">
        <f t="shared" si="7"/>
        <v>0</v>
      </c>
      <c r="Q6" s="25"/>
      <c r="R6" s="25">
        <f>O6*D6</f>
        <v>0</v>
      </c>
      <c r="S6" s="25">
        <f>Q6*D6</f>
        <v>0</v>
      </c>
      <c r="T6" s="37">
        <f t="shared" si="8"/>
        <v>0</v>
      </c>
      <c r="U6" s="37">
        <f t="shared" si="9"/>
        <v>0</v>
      </c>
      <c r="V6" s="37"/>
      <c r="W6" s="37">
        <f>T6*D6</f>
        <v>0</v>
      </c>
      <c r="X6" s="37">
        <f>V6*D6</f>
        <v>0</v>
      </c>
      <c r="Y6" s="69">
        <f t="shared" si="10"/>
        <v>0</v>
      </c>
      <c r="Z6" s="69">
        <f t="shared" si="11"/>
        <v>0</v>
      </c>
      <c r="AA6" s="69"/>
      <c r="AB6" s="69">
        <f>Y6*N6</f>
        <v>0</v>
      </c>
      <c r="AC6" s="69">
        <f>AA6*N6</f>
        <v>0</v>
      </c>
      <c r="AD6" s="52">
        <f>AVERAGE(E6,J6)</f>
        <v>273594.26</v>
      </c>
      <c r="AE6" s="94">
        <f t="shared" si="12"/>
        <v>820782.78</v>
      </c>
      <c r="AF6" s="96">
        <f>AVERAGE(H6,M6)</f>
        <v>820782.78</v>
      </c>
      <c r="AG6" s="96">
        <f>AI6/D6</f>
        <v>325577.33</v>
      </c>
      <c r="AH6" s="94">
        <f t="shared" si="13"/>
        <v>976731.99</v>
      </c>
      <c r="AI6" s="96">
        <f>AVERAGE(I6,N6)</f>
        <v>976731.99</v>
      </c>
      <c r="AJ6" s="60">
        <f>J6+E6</f>
        <v>547188.52</v>
      </c>
      <c r="AK6" s="78">
        <f t="shared" si="14"/>
        <v>273594.26</v>
      </c>
      <c r="AL6" s="78">
        <f t="shared" si="15"/>
        <v>218875.408</v>
      </c>
      <c r="AM6" s="79">
        <f t="shared" si="16"/>
        <v>341992.82500000001</v>
      </c>
    </row>
    <row r="7" spans="1:127" ht="173.25" x14ac:dyDescent="0.3">
      <c r="A7" s="15">
        <v>3</v>
      </c>
      <c r="B7" s="2" t="s">
        <v>54</v>
      </c>
      <c r="C7" s="18" t="s">
        <v>55</v>
      </c>
      <c r="D7" s="16">
        <v>1</v>
      </c>
      <c r="E7" s="20">
        <f t="shared" ref="E7" si="17">G7/1.19</f>
        <v>0</v>
      </c>
      <c r="F7" s="44">
        <f t="shared" ref="F7" si="18">G7-E7</f>
        <v>0</v>
      </c>
      <c r="G7" s="19"/>
      <c r="H7" s="44">
        <f t="shared" ref="H7" si="19">E7*D7</f>
        <v>0</v>
      </c>
      <c r="I7" s="21">
        <f t="shared" ref="I7" si="20">G7*D7</f>
        <v>0</v>
      </c>
      <c r="J7" s="45">
        <f t="shared" ref="J7" si="21">L7/1.19</f>
        <v>0</v>
      </c>
      <c r="K7" s="45">
        <f t="shared" ref="K7" si="22">L7-J7</f>
        <v>0</v>
      </c>
      <c r="L7" s="22"/>
      <c r="M7" s="45">
        <f t="shared" si="4"/>
        <v>0</v>
      </c>
      <c r="N7" s="45">
        <f t="shared" si="5"/>
        <v>0</v>
      </c>
      <c r="O7" s="92">
        <f t="shared" ref="O7" si="23">Q7/1.19</f>
        <v>1285630.2521008404</v>
      </c>
      <c r="P7" s="92">
        <f t="shared" ref="P7" si="24">Q7-O7</f>
        <v>244269.74789915956</v>
      </c>
      <c r="Q7" s="93">
        <v>1529900</v>
      </c>
      <c r="R7" s="92">
        <f>O7*D7</f>
        <v>1285630.2521008404</v>
      </c>
      <c r="S7" s="92">
        <f>Q7*D7</f>
        <v>1529900</v>
      </c>
      <c r="T7" s="57">
        <f t="shared" ref="T7" si="25">V7/1.19</f>
        <v>1060518.487394958</v>
      </c>
      <c r="U7" s="57">
        <f t="shared" ref="U7" si="26">V7-T7</f>
        <v>201498.51260504196</v>
      </c>
      <c r="V7" s="38">
        <v>1262017</v>
      </c>
      <c r="W7" s="57">
        <f>T7*D7</f>
        <v>1060518.487394958</v>
      </c>
      <c r="X7" s="57">
        <f>V7*D7</f>
        <v>1262017</v>
      </c>
      <c r="Y7" s="70">
        <v>985000</v>
      </c>
      <c r="Z7" s="70">
        <f t="shared" ref="Z7" si="27">AA7-Y7</f>
        <v>187150</v>
      </c>
      <c r="AA7" s="70">
        <f>Y7*1.19</f>
        <v>1172150</v>
      </c>
      <c r="AB7" s="70">
        <f>Y7*D7</f>
        <v>985000</v>
      </c>
      <c r="AC7" s="70">
        <f>AA7*D7</f>
        <v>1172150</v>
      </c>
      <c r="AD7" s="52">
        <f>AVERAGE(T7,Y7)</f>
        <v>1022759.243697479</v>
      </c>
      <c r="AE7" s="94">
        <f t="shared" si="12"/>
        <v>1022759.243697479</v>
      </c>
      <c r="AF7" s="95">
        <f>AVERAGE(W7,AB7)</f>
        <v>1022759.243697479</v>
      </c>
      <c r="AG7" s="96">
        <f>AI7/D7</f>
        <v>1217083.5</v>
      </c>
      <c r="AH7" s="94">
        <f>AI7</f>
        <v>1217083.5</v>
      </c>
      <c r="AI7" s="96">
        <f>AVERAGE(X7,AC7)</f>
        <v>1217083.5</v>
      </c>
      <c r="AJ7" s="60">
        <f>T7+Y7</f>
        <v>2045518.487394958</v>
      </c>
      <c r="AK7" s="78">
        <f t="shared" si="14"/>
        <v>1022759.243697479</v>
      </c>
      <c r="AL7" s="78">
        <f t="shared" si="15"/>
        <v>818207.39495798317</v>
      </c>
      <c r="AM7" s="79">
        <f t="shared" si="16"/>
        <v>1278449.0546218487</v>
      </c>
    </row>
    <row r="8" spans="1:127" x14ac:dyDescent="0.3">
      <c r="A8" s="114" t="s">
        <v>5</v>
      </c>
      <c r="B8" s="114"/>
      <c r="C8" s="114"/>
      <c r="D8" s="114"/>
      <c r="E8" s="112">
        <f t="shared" ref="E8:N8" si="28">SUM(E5:E7)</f>
        <v>389210.22000000003</v>
      </c>
      <c r="F8" s="112">
        <f t="shared" si="28"/>
        <v>73949.94</v>
      </c>
      <c r="G8" s="112">
        <f t="shared" si="28"/>
        <v>463160.16000000003</v>
      </c>
      <c r="H8" s="112">
        <f t="shared" si="28"/>
        <v>1964186.56</v>
      </c>
      <c r="I8" s="112">
        <f t="shared" si="28"/>
        <v>2337381.98</v>
      </c>
      <c r="J8" s="112">
        <f t="shared" si="28"/>
        <v>601426</v>
      </c>
      <c r="K8" s="112">
        <f t="shared" si="28"/>
        <v>114271</v>
      </c>
      <c r="L8" s="112">
        <f t="shared" si="28"/>
        <v>715697</v>
      </c>
      <c r="M8" s="112">
        <f t="shared" si="28"/>
        <v>4111856</v>
      </c>
      <c r="N8" s="112">
        <f t="shared" si="28"/>
        <v>4893107</v>
      </c>
      <c r="O8" s="112">
        <f t="shared" ref="O8:W8" si="29">SUM(O5:O7)</f>
        <v>1369579.8319327731</v>
      </c>
      <c r="P8" s="112">
        <f t="shared" si="29"/>
        <v>260220.16806722677</v>
      </c>
      <c r="Q8" s="112">
        <f t="shared" si="29"/>
        <v>1629800</v>
      </c>
      <c r="R8" s="112">
        <f t="shared" si="29"/>
        <v>2125126.0504201683</v>
      </c>
      <c r="S8" s="112">
        <f t="shared" si="29"/>
        <v>2528900</v>
      </c>
      <c r="T8" s="112">
        <f t="shared" si="29"/>
        <v>1060518.487394958</v>
      </c>
      <c r="U8" s="112">
        <f t="shared" si="29"/>
        <v>201498.51260504196</v>
      </c>
      <c r="V8" s="112">
        <f t="shared" si="29"/>
        <v>1262017</v>
      </c>
      <c r="W8" s="112">
        <f t="shared" si="29"/>
        <v>1060518.487394958</v>
      </c>
      <c r="X8" s="112">
        <f t="shared" ref="X8" si="30">SUM(X5:X7)</f>
        <v>1262017</v>
      </c>
      <c r="Y8" s="112">
        <f t="shared" ref="Y8:AI8" si="31">SUM(Y5:Y7)</f>
        <v>985000</v>
      </c>
      <c r="Z8" s="112">
        <f t="shared" si="31"/>
        <v>187150</v>
      </c>
      <c r="AA8" s="112">
        <f t="shared" si="31"/>
        <v>1172150</v>
      </c>
      <c r="AB8" s="112">
        <f t="shared" si="31"/>
        <v>985000</v>
      </c>
      <c r="AC8" s="112">
        <f t="shared" si="31"/>
        <v>1172150</v>
      </c>
      <c r="AD8" s="112">
        <f t="shared" ref="AD8" si="32">SUM(AD5:AD7)</f>
        <v>1395225.1436134453</v>
      </c>
      <c r="AE8" s="112">
        <f t="shared" si="31"/>
        <v>2832258.422857143</v>
      </c>
      <c r="AF8" s="112">
        <f t="shared" si="31"/>
        <v>2832258.422857143</v>
      </c>
      <c r="AG8" s="112">
        <f t="shared" si="31"/>
        <v>1660318.08</v>
      </c>
      <c r="AH8" s="112">
        <f t="shared" si="31"/>
        <v>3370387.99</v>
      </c>
      <c r="AI8" s="112">
        <f t="shared" si="31"/>
        <v>3370387.99</v>
      </c>
    </row>
    <row r="9" spans="1:127" x14ac:dyDescent="0.3">
      <c r="A9" s="114"/>
      <c r="B9" s="114"/>
      <c r="C9" s="114"/>
      <c r="D9" s="114"/>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113"/>
    </row>
    <row r="10" spans="1:127" x14ac:dyDescent="0.3">
      <c r="B10" s="9"/>
      <c r="C10" s="9"/>
      <c r="D10" s="9"/>
      <c r="E10" s="9"/>
      <c r="F10" s="9"/>
      <c r="G10" s="9"/>
      <c r="H10" s="4"/>
      <c r="I10" s="4"/>
      <c r="J10" s="9"/>
      <c r="K10" s="9"/>
      <c r="L10" s="9"/>
      <c r="M10" s="4"/>
      <c r="O10" s="9"/>
      <c r="P10" s="9"/>
      <c r="Q10" s="9"/>
      <c r="T10" s="9"/>
      <c r="U10" s="9"/>
      <c r="V10" s="9"/>
      <c r="Y10" s="9"/>
      <c r="Z10" s="9"/>
      <c r="AA10" s="9"/>
    </row>
    <row r="11" spans="1:127" x14ac:dyDescent="0.3">
      <c r="A11" s="9"/>
      <c r="B11" s="9"/>
      <c r="C11" s="9"/>
      <c r="D11" s="9"/>
      <c r="E11" s="9"/>
      <c r="F11" s="9"/>
      <c r="G11" s="9"/>
      <c r="H11" s="5"/>
      <c r="I11" s="4"/>
      <c r="J11" s="9"/>
      <c r="K11" s="9"/>
      <c r="L11" s="9"/>
      <c r="M11" s="5"/>
      <c r="O11" s="9"/>
      <c r="P11" s="9"/>
      <c r="Q11" s="9"/>
      <c r="T11" s="9"/>
      <c r="U11" s="9"/>
      <c r="V11" s="9"/>
      <c r="Y11" s="9"/>
      <c r="Z11" s="9"/>
      <c r="AA11" s="9"/>
      <c r="AI11" s="88"/>
    </row>
    <row r="12" spans="1:127" x14ac:dyDescent="0.3">
      <c r="A12" s="9"/>
      <c r="B12" s="9"/>
      <c r="C12" s="9"/>
      <c r="D12" s="9"/>
      <c r="E12" s="9"/>
      <c r="F12" s="9"/>
      <c r="G12" s="9"/>
      <c r="H12" s="5"/>
      <c r="I12" s="4"/>
      <c r="J12" s="9"/>
      <c r="K12" s="9"/>
      <c r="L12" s="9"/>
      <c r="M12" s="5"/>
      <c r="O12" s="9"/>
      <c r="P12" s="9"/>
      <c r="Q12" s="9"/>
      <c r="T12" s="9"/>
      <c r="U12" s="9"/>
      <c r="V12" s="9"/>
      <c r="Y12" s="9"/>
      <c r="Z12" s="9"/>
      <c r="AA12" s="9"/>
    </row>
    <row r="13" spans="1:127" x14ac:dyDescent="0.3">
      <c r="A13" s="9"/>
      <c r="B13" s="9"/>
      <c r="C13" s="9"/>
      <c r="D13" s="9"/>
      <c r="E13" s="9"/>
      <c r="F13" s="9"/>
      <c r="G13" s="9"/>
      <c r="H13" s="4"/>
      <c r="I13" s="4"/>
      <c r="J13" s="9"/>
      <c r="K13" s="9"/>
      <c r="L13" s="9"/>
      <c r="M13" s="4"/>
      <c r="O13" s="9"/>
      <c r="P13" s="9"/>
      <c r="Q13" s="9"/>
      <c r="T13" s="9"/>
      <c r="U13" s="9"/>
      <c r="V13" s="9"/>
      <c r="Y13" s="9"/>
      <c r="Z13" s="9"/>
      <c r="AA13" s="9"/>
      <c r="AI13" s="88"/>
    </row>
    <row r="14" spans="1:127" x14ac:dyDescent="0.3">
      <c r="A14" s="9"/>
      <c r="B14" s="9"/>
      <c r="C14" s="9"/>
      <c r="D14" s="9"/>
      <c r="E14" s="9"/>
      <c r="F14" s="9"/>
      <c r="G14" s="9"/>
      <c r="H14" s="4"/>
      <c r="I14" s="4"/>
      <c r="J14" s="9"/>
      <c r="K14" s="9"/>
      <c r="L14" s="9"/>
      <c r="M14" s="4"/>
      <c r="O14" s="9"/>
      <c r="P14" s="9"/>
      <c r="Q14" s="9"/>
      <c r="T14" s="9"/>
      <c r="U14" s="9"/>
      <c r="V14" s="9"/>
      <c r="Y14" s="9"/>
      <c r="Z14" s="9"/>
      <c r="AA14" s="9"/>
    </row>
    <row r="15" spans="1:127" x14ac:dyDescent="0.3">
      <c r="A15" s="9"/>
      <c r="B15" s="9"/>
      <c r="C15" s="9"/>
      <c r="D15" s="9"/>
      <c r="E15" s="9"/>
      <c r="F15" s="9"/>
      <c r="G15" s="9"/>
      <c r="H15" s="4"/>
      <c r="I15" s="4"/>
      <c r="J15" s="9"/>
      <c r="K15" s="9"/>
      <c r="L15" s="9"/>
      <c r="M15" s="4"/>
      <c r="O15" s="9"/>
      <c r="P15" s="9"/>
      <c r="Q15" s="9"/>
      <c r="T15" s="9"/>
      <c r="U15" s="9"/>
      <c r="V15" s="9"/>
      <c r="Y15" s="9"/>
      <c r="Z15" s="9"/>
      <c r="AA15" s="9"/>
    </row>
    <row r="16" spans="1:127" x14ac:dyDescent="0.3">
      <c r="A16" s="9"/>
      <c r="B16" s="9"/>
      <c r="C16" s="9"/>
      <c r="D16" s="9"/>
      <c r="E16" s="9"/>
      <c r="F16" s="9"/>
      <c r="G16" s="9"/>
      <c r="H16" s="4"/>
      <c r="I16" s="4"/>
      <c r="J16" s="9"/>
      <c r="K16" s="9"/>
      <c r="L16" s="9"/>
      <c r="M16" s="4"/>
      <c r="O16" s="9"/>
      <c r="P16" s="9"/>
      <c r="Q16" s="9"/>
      <c r="T16" s="9"/>
      <c r="U16" s="9"/>
      <c r="V16" s="9"/>
      <c r="Y16" s="9"/>
      <c r="Z16" s="9"/>
      <c r="AA16" s="9"/>
    </row>
    <row r="17" spans="1:27" x14ac:dyDescent="0.3">
      <c r="A17" s="9"/>
      <c r="B17" s="9"/>
      <c r="C17" s="9"/>
      <c r="D17" s="9"/>
      <c r="E17" s="9"/>
      <c r="F17" s="9"/>
      <c r="G17" s="9"/>
      <c r="H17" s="4"/>
      <c r="I17" s="4"/>
      <c r="J17" s="9"/>
      <c r="K17" s="9"/>
      <c r="L17" s="9"/>
      <c r="M17" s="4"/>
      <c r="N17" s="5"/>
      <c r="O17" s="9"/>
      <c r="P17" s="9"/>
      <c r="Q17" s="9"/>
      <c r="T17" s="9"/>
      <c r="U17" s="9"/>
      <c r="V17" s="9"/>
      <c r="Y17" s="9"/>
      <c r="Z17" s="9"/>
      <c r="AA17" s="9"/>
    </row>
    <row r="18" spans="1:27" x14ac:dyDescent="0.3">
      <c r="A18" s="9"/>
      <c r="B18" s="9"/>
      <c r="C18" s="9"/>
      <c r="D18" s="9"/>
      <c r="E18" s="9"/>
      <c r="F18" s="9"/>
      <c r="G18" s="9"/>
      <c r="H18" s="4"/>
      <c r="I18" s="4"/>
      <c r="J18" s="9"/>
      <c r="K18" s="9"/>
      <c r="L18" s="9"/>
      <c r="M18" s="4"/>
      <c r="O18" s="9"/>
      <c r="P18" s="9"/>
      <c r="Q18" s="9"/>
      <c r="T18" s="9"/>
      <c r="U18" s="9"/>
      <c r="V18" s="9"/>
      <c r="Y18" s="9"/>
      <c r="Z18" s="9"/>
      <c r="AA18" s="9"/>
    </row>
    <row r="19" spans="1:27" x14ac:dyDescent="0.3">
      <c r="A19" s="9"/>
      <c r="B19" s="9"/>
      <c r="C19" s="9"/>
      <c r="D19" s="9"/>
      <c r="E19" s="9"/>
      <c r="F19" s="9"/>
      <c r="G19" s="9"/>
      <c r="H19" s="4"/>
      <c r="I19" s="4"/>
      <c r="J19" s="9"/>
      <c r="K19" s="9"/>
      <c r="L19" s="9"/>
      <c r="M19" s="4"/>
      <c r="O19" s="9"/>
      <c r="P19" s="9"/>
      <c r="Q19" s="9"/>
      <c r="T19" s="9"/>
      <c r="U19" s="9"/>
      <c r="V19" s="9"/>
      <c r="Y19" s="9"/>
      <c r="Z19" s="9"/>
      <c r="AA19" s="9"/>
    </row>
    <row r="20" spans="1:27" x14ac:dyDescent="0.3">
      <c r="A20" s="9"/>
      <c r="B20" s="9"/>
      <c r="C20" s="9"/>
      <c r="D20" s="9"/>
      <c r="E20" s="9"/>
      <c r="F20" s="9"/>
      <c r="G20" s="9"/>
      <c r="H20" s="4"/>
      <c r="I20" s="4"/>
      <c r="J20" s="9"/>
      <c r="K20" s="9"/>
      <c r="L20" s="9"/>
      <c r="M20" s="4"/>
      <c r="O20" s="9"/>
      <c r="P20" s="9"/>
      <c r="Q20" s="9"/>
      <c r="T20" s="9"/>
      <c r="U20" s="9"/>
      <c r="V20" s="9"/>
      <c r="Y20" s="9"/>
      <c r="Z20" s="9"/>
      <c r="AA20" s="9"/>
    </row>
    <row r="21" spans="1:27" x14ac:dyDescent="0.3">
      <c r="A21" s="9"/>
      <c r="B21" s="9"/>
      <c r="C21" s="9"/>
      <c r="D21" s="9"/>
      <c r="E21" s="9"/>
      <c r="F21" s="9"/>
      <c r="G21" s="9"/>
      <c r="H21" s="4"/>
      <c r="I21" s="4"/>
      <c r="J21" s="9"/>
      <c r="K21" s="9"/>
      <c r="L21" s="9"/>
      <c r="M21" s="4"/>
      <c r="O21" s="9"/>
      <c r="P21" s="9"/>
      <c r="Q21" s="9"/>
      <c r="T21" s="9"/>
      <c r="U21" s="9"/>
      <c r="V21" s="9"/>
      <c r="Y21" s="9"/>
      <c r="Z21" s="9"/>
      <c r="AA21" s="9"/>
    </row>
    <row r="22" spans="1:27" x14ac:dyDescent="0.3">
      <c r="A22" s="9"/>
      <c r="B22" s="9"/>
      <c r="C22" s="9"/>
      <c r="D22" s="9"/>
      <c r="E22" s="9"/>
      <c r="F22" s="9"/>
      <c r="G22" s="9"/>
      <c r="H22" s="4"/>
      <c r="I22" s="4"/>
      <c r="J22" s="9"/>
      <c r="K22" s="9"/>
      <c r="L22" s="9"/>
      <c r="M22" s="4"/>
      <c r="O22" s="9"/>
      <c r="P22" s="9"/>
      <c r="Q22" s="9"/>
      <c r="T22" s="9"/>
      <c r="U22" s="9"/>
      <c r="V22" s="9"/>
      <c r="Y22" s="9"/>
      <c r="Z22" s="9"/>
      <c r="AA22" s="9"/>
    </row>
    <row r="23" spans="1:27" x14ac:dyDescent="0.3">
      <c r="A23" s="9"/>
      <c r="B23" s="9"/>
      <c r="C23" s="9"/>
      <c r="D23" s="9"/>
      <c r="E23" s="9"/>
      <c r="F23" s="9"/>
      <c r="G23" s="9"/>
      <c r="H23" s="4"/>
      <c r="I23" s="4"/>
      <c r="J23" s="9"/>
      <c r="K23" s="9"/>
      <c r="L23" s="9"/>
      <c r="M23" s="4"/>
      <c r="O23" s="9"/>
      <c r="P23" s="9"/>
      <c r="Q23" s="9"/>
      <c r="T23" s="9"/>
      <c r="U23" s="9"/>
      <c r="V23" s="9"/>
      <c r="Y23" s="9"/>
      <c r="Z23" s="9"/>
      <c r="AA23" s="9"/>
    </row>
    <row r="24" spans="1:27" x14ac:dyDescent="0.3">
      <c r="A24" s="9"/>
      <c r="B24" s="9"/>
      <c r="C24" s="9"/>
      <c r="D24" s="9"/>
      <c r="E24" s="9"/>
      <c r="F24" s="9"/>
      <c r="G24" s="9"/>
      <c r="H24" s="4"/>
      <c r="I24" s="4"/>
      <c r="J24" s="9"/>
      <c r="K24" s="9"/>
      <c r="L24" s="9"/>
      <c r="M24" s="4"/>
      <c r="O24" s="9"/>
      <c r="P24" s="9"/>
      <c r="Q24" s="9"/>
      <c r="T24" s="9"/>
      <c r="U24" s="9"/>
      <c r="V24" s="9"/>
      <c r="Y24" s="9"/>
      <c r="Z24" s="9"/>
      <c r="AA24" s="9"/>
    </row>
    <row r="25" spans="1:27" x14ac:dyDescent="0.3">
      <c r="A25" s="9"/>
      <c r="B25" s="9"/>
      <c r="C25" s="9"/>
      <c r="D25" s="9"/>
      <c r="E25" s="9"/>
      <c r="F25" s="9"/>
      <c r="G25" s="9"/>
      <c r="H25" s="4"/>
      <c r="I25" s="4"/>
      <c r="J25" s="9"/>
      <c r="K25" s="9"/>
      <c r="L25" s="9"/>
      <c r="M25" s="4"/>
      <c r="O25" s="9"/>
      <c r="P25" s="9"/>
      <c r="Q25" s="9"/>
      <c r="T25" s="9"/>
      <c r="U25" s="9"/>
      <c r="V25" s="9"/>
      <c r="Y25" s="9"/>
      <c r="Z25" s="9"/>
      <c r="AA25" s="9"/>
    </row>
    <row r="26" spans="1:27" x14ac:dyDescent="0.3">
      <c r="A26" s="9"/>
      <c r="B26" s="9"/>
      <c r="C26" s="9"/>
      <c r="D26" s="9"/>
      <c r="E26" s="9"/>
      <c r="F26" s="9"/>
      <c r="G26" s="9"/>
      <c r="H26" s="4"/>
      <c r="I26" s="4"/>
      <c r="J26" s="9"/>
      <c r="K26" s="9"/>
      <c r="L26" s="9"/>
      <c r="M26" s="4"/>
      <c r="O26" s="9"/>
      <c r="P26" s="9"/>
      <c r="Q26" s="9"/>
      <c r="T26" s="9"/>
      <c r="U26" s="9"/>
      <c r="V26" s="9"/>
      <c r="Y26" s="9"/>
      <c r="Z26" s="9"/>
      <c r="AA26" s="9"/>
    </row>
    <row r="27" spans="1:27" x14ac:dyDescent="0.3">
      <c r="A27" s="9"/>
      <c r="B27" s="9"/>
      <c r="C27" s="9"/>
      <c r="D27" s="9"/>
      <c r="E27" s="9"/>
      <c r="F27" s="9"/>
      <c r="G27" s="9"/>
      <c r="H27" s="4"/>
      <c r="I27" s="4"/>
      <c r="J27" s="9"/>
      <c r="K27" s="9"/>
      <c r="L27" s="9"/>
      <c r="M27" s="4"/>
      <c r="O27" s="9"/>
      <c r="P27" s="9"/>
      <c r="Q27" s="9"/>
      <c r="T27" s="9"/>
      <c r="U27" s="9"/>
      <c r="V27" s="9"/>
      <c r="Y27" s="9"/>
      <c r="Z27" s="9"/>
      <c r="AA27" s="9"/>
    </row>
    <row r="28" spans="1:27" x14ac:dyDescent="0.3">
      <c r="A28" s="9"/>
      <c r="B28" s="9"/>
      <c r="C28" s="9"/>
      <c r="D28" s="9"/>
      <c r="E28" s="9"/>
      <c r="F28" s="9"/>
      <c r="G28" s="9"/>
      <c r="H28" s="4"/>
      <c r="I28" s="4"/>
      <c r="J28" s="9"/>
      <c r="K28" s="9"/>
      <c r="L28" s="9"/>
      <c r="M28" s="4"/>
      <c r="O28" s="9"/>
      <c r="P28" s="9"/>
      <c r="Q28" s="9"/>
      <c r="T28" s="9"/>
      <c r="U28" s="9"/>
      <c r="V28" s="9"/>
      <c r="Y28" s="9"/>
      <c r="Z28" s="9"/>
      <c r="AA28" s="9"/>
    </row>
    <row r="29" spans="1:27" x14ac:dyDescent="0.3">
      <c r="A29" s="9"/>
      <c r="B29" s="9"/>
      <c r="C29" s="9"/>
      <c r="D29" s="9"/>
      <c r="E29" s="9"/>
      <c r="F29" s="9"/>
      <c r="G29" s="9"/>
      <c r="H29" s="4"/>
      <c r="I29" s="4"/>
      <c r="J29" s="9"/>
      <c r="K29" s="9"/>
      <c r="L29" s="9"/>
      <c r="M29" s="4"/>
      <c r="O29" s="9"/>
      <c r="P29" s="9"/>
      <c r="Q29" s="9"/>
      <c r="T29" s="9"/>
      <c r="U29" s="9"/>
      <c r="V29" s="9"/>
      <c r="Y29" s="9"/>
      <c r="Z29" s="9"/>
      <c r="AA29" s="9"/>
    </row>
    <row r="30" spans="1:27" x14ac:dyDescent="0.3">
      <c r="A30" s="9"/>
      <c r="B30" s="9"/>
      <c r="C30" s="9"/>
      <c r="D30" s="9"/>
      <c r="E30" s="9"/>
      <c r="F30" s="9"/>
      <c r="G30" s="9"/>
      <c r="H30" s="4"/>
      <c r="I30" s="4"/>
      <c r="J30" s="9"/>
      <c r="K30" s="9"/>
      <c r="L30" s="9"/>
      <c r="M30" s="4"/>
      <c r="O30" s="9"/>
      <c r="P30" s="9"/>
      <c r="Q30" s="9"/>
      <c r="T30" s="9"/>
      <c r="U30" s="9"/>
      <c r="V30" s="9"/>
      <c r="Y30" s="9"/>
      <c r="Z30" s="9"/>
      <c r="AA30" s="9"/>
    </row>
    <row r="31" spans="1:27" x14ac:dyDescent="0.3">
      <c r="A31" s="9"/>
      <c r="B31" s="9"/>
      <c r="C31" s="9"/>
      <c r="D31" s="9"/>
      <c r="E31" s="9"/>
      <c r="F31" s="9"/>
      <c r="G31" s="9"/>
      <c r="H31" s="4"/>
      <c r="I31" s="4"/>
      <c r="J31" s="9"/>
      <c r="K31" s="9"/>
      <c r="L31" s="9"/>
      <c r="M31" s="4"/>
      <c r="O31" s="9"/>
      <c r="P31" s="9"/>
      <c r="Q31" s="9"/>
      <c r="T31" s="9"/>
      <c r="U31" s="9"/>
      <c r="V31" s="9"/>
      <c r="Y31" s="9"/>
      <c r="Z31" s="9"/>
      <c r="AA31" s="9"/>
    </row>
    <row r="32" spans="1:27" x14ac:dyDescent="0.3">
      <c r="A32" s="9"/>
      <c r="B32" s="9"/>
      <c r="C32" s="9"/>
      <c r="D32" s="9"/>
      <c r="E32" s="9"/>
      <c r="F32" s="9"/>
      <c r="G32" s="9"/>
      <c r="H32" s="4"/>
      <c r="I32" s="4"/>
      <c r="J32" s="9"/>
      <c r="K32" s="9"/>
      <c r="L32" s="9"/>
      <c r="M32" s="4"/>
      <c r="O32" s="9"/>
      <c r="P32" s="9"/>
      <c r="Q32" s="9"/>
      <c r="T32" s="9"/>
      <c r="U32" s="9"/>
      <c r="V32" s="9"/>
      <c r="Y32" s="9"/>
      <c r="Z32" s="9"/>
      <c r="AA32" s="9"/>
    </row>
    <row r="33" spans="1:27" x14ac:dyDescent="0.3">
      <c r="A33" s="9"/>
      <c r="B33" s="9"/>
      <c r="C33" s="9"/>
      <c r="D33" s="9"/>
      <c r="E33" s="9"/>
      <c r="F33" s="9"/>
      <c r="G33" s="9"/>
      <c r="H33" s="4"/>
      <c r="I33" s="4"/>
      <c r="J33" s="9"/>
      <c r="K33" s="9"/>
      <c r="L33" s="9"/>
      <c r="M33" s="4"/>
      <c r="O33" s="9"/>
      <c r="P33" s="9"/>
      <c r="Q33" s="9"/>
      <c r="T33" s="9"/>
      <c r="U33" s="9"/>
      <c r="V33" s="9"/>
      <c r="Y33" s="9"/>
      <c r="Z33" s="9"/>
      <c r="AA33" s="9"/>
    </row>
    <row r="34" spans="1:27" x14ac:dyDescent="0.3">
      <c r="A34" s="9"/>
      <c r="B34" s="9"/>
      <c r="C34" s="9"/>
      <c r="D34" s="9"/>
      <c r="E34" s="9"/>
      <c r="F34" s="9"/>
      <c r="G34" s="9"/>
      <c r="H34" s="4"/>
      <c r="I34" s="4"/>
      <c r="J34" s="9"/>
      <c r="K34" s="9"/>
      <c r="L34" s="9"/>
      <c r="M34" s="4"/>
      <c r="O34" s="9"/>
      <c r="P34" s="9"/>
      <c r="Q34" s="9"/>
      <c r="T34" s="9"/>
      <c r="U34" s="9"/>
      <c r="V34" s="9"/>
      <c r="Y34" s="9"/>
      <c r="Z34" s="9"/>
      <c r="AA34" s="9"/>
    </row>
    <row r="35" spans="1:27" x14ac:dyDescent="0.3">
      <c r="A35" s="9"/>
      <c r="B35" s="9"/>
      <c r="C35" s="9"/>
      <c r="D35" s="9"/>
      <c r="E35" s="9"/>
      <c r="F35" s="9"/>
      <c r="G35" s="9"/>
      <c r="H35" s="4"/>
      <c r="I35" s="4"/>
      <c r="J35" s="9"/>
      <c r="K35" s="9"/>
      <c r="L35" s="9"/>
      <c r="M35" s="4"/>
      <c r="O35" s="9"/>
      <c r="P35" s="9"/>
      <c r="Q35" s="9"/>
      <c r="T35" s="9"/>
      <c r="U35" s="9"/>
      <c r="V35" s="9"/>
      <c r="Y35" s="9"/>
      <c r="Z35" s="9"/>
      <c r="AA35" s="9"/>
    </row>
    <row r="36" spans="1:27" x14ac:dyDescent="0.3">
      <c r="A36" s="9"/>
      <c r="B36" s="9"/>
      <c r="C36" s="9"/>
      <c r="D36" s="9"/>
      <c r="E36" s="9"/>
      <c r="F36" s="9"/>
      <c r="G36" s="9"/>
      <c r="H36" s="4"/>
      <c r="I36" s="4"/>
      <c r="J36" s="9"/>
      <c r="K36" s="9"/>
      <c r="L36" s="9"/>
      <c r="M36" s="4"/>
      <c r="O36" s="9"/>
      <c r="P36" s="9"/>
      <c r="Q36" s="9"/>
      <c r="T36" s="9"/>
      <c r="U36" s="9"/>
      <c r="V36" s="9"/>
      <c r="Y36" s="9"/>
      <c r="Z36" s="9"/>
      <c r="AA36" s="9"/>
    </row>
    <row r="37" spans="1:27" x14ac:dyDescent="0.3">
      <c r="A37" s="9"/>
      <c r="B37" s="9"/>
      <c r="C37" s="9"/>
      <c r="D37" s="9"/>
      <c r="E37" s="9"/>
      <c r="F37" s="9"/>
      <c r="G37" s="9"/>
      <c r="H37" s="4"/>
      <c r="I37" s="4"/>
      <c r="J37" s="9"/>
      <c r="K37" s="9"/>
      <c r="L37" s="9"/>
      <c r="M37" s="4"/>
      <c r="O37" s="9"/>
      <c r="P37" s="9"/>
      <c r="Q37" s="9"/>
      <c r="T37" s="9"/>
      <c r="U37" s="9"/>
      <c r="V37" s="9"/>
      <c r="Y37" s="9"/>
      <c r="Z37" s="9"/>
      <c r="AA37" s="9"/>
    </row>
    <row r="38" spans="1:27" x14ac:dyDescent="0.3">
      <c r="A38" s="9"/>
      <c r="B38" s="9"/>
      <c r="C38" s="9"/>
      <c r="D38" s="9"/>
      <c r="E38" s="9"/>
      <c r="F38" s="9"/>
      <c r="G38" s="9"/>
      <c r="H38" s="4"/>
      <c r="I38" s="4"/>
      <c r="J38" s="9"/>
      <c r="K38" s="9"/>
      <c r="L38" s="9"/>
      <c r="M38" s="4"/>
      <c r="O38" s="9"/>
      <c r="P38" s="9"/>
      <c r="Q38" s="9"/>
      <c r="T38" s="9"/>
      <c r="U38" s="9"/>
      <c r="V38" s="9"/>
      <c r="Y38" s="9"/>
      <c r="Z38" s="9"/>
      <c r="AA38" s="9"/>
    </row>
    <row r="39" spans="1:27" x14ac:dyDescent="0.3">
      <c r="A39" s="9"/>
      <c r="B39" s="9"/>
      <c r="C39" s="9"/>
      <c r="D39" s="9"/>
      <c r="E39" s="9"/>
      <c r="F39" s="9"/>
      <c r="G39" s="9"/>
      <c r="H39" s="4"/>
      <c r="I39" s="4"/>
      <c r="J39" s="9"/>
      <c r="K39" s="9"/>
      <c r="L39" s="9"/>
      <c r="M39" s="4"/>
      <c r="O39" s="9"/>
      <c r="P39" s="9"/>
      <c r="Q39" s="9"/>
      <c r="T39" s="9"/>
      <c r="U39" s="9"/>
      <c r="V39" s="9"/>
      <c r="Y39" s="9"/>
      <c r="Z39" s="9"/>
      <c r="AA39" s="9"/>
    </row>
    <row r="40" spans="1:27" x14ac:dyDescent="0.3">
      <c r="A40" s="9"/>
      <c r="B40" s="9"/>
      <c r="C40" s="9"/>
      <c r="D40" s="9"/>
      <c r="E40" s="9"/>
      <c r="F40" s="9"/>
      <c r="G40" s="9"/>
      <c r="H40" s="4"/>
      <c r="I40" s="4"/>
      <c r="J40" s="9"/>
      <c r="K40" s="9"/>
      <c r="L40" s="9"/>
      <c r="M40" s="4"/>
      <c r="O40" s="9"/>
      <c r="P40" s="9"/>
      <c r="Q40" s="9"/>
      <c r="T40" s="9"/>
      <c r="U40" s="9"/>
      <c r="V40" s="9"/>
      <c r="Y40" s="9"/>
      <c r="Z40" s="9"/>
      <c r="AA40" s="9"/>
    </row>
    <row r="41" spans="1:27" x14ac:dyDescent="0.3">
      <c r="A41" s="9"/>
      <c r="B41" s="9"/>
      <c r="C41" s="9"/>
      <c r="D41" s="9"/>
      <c r="E41" s="9"/>
      <c r="F41" s="9"/>
      <c r="G41" s="9"/>
      <c r="H41" s="4"/>
      <c r="I41" s="4"/>
      <c r="J41" s="9"/>
      <c r="K41" s="9"/>
      <c r="L41" s="9"/>
      <c r="M41" s="4"/>
      <c r="O41" s="9"/>
      <c r="P41" s="9"/>
      <c r="Q41" s="9"/>
      <c r="T41" s="9"/>
      <c r="U41" s="9"/>
      <c r="V41" s="9"/>
      <c r="Y41" s="9"/>
      <c r="Z41" s="9"/>
      <c r="AA41" s="9"/>
    </row>
    <row r="42" spans="1:27" x14ac:dyDescent="0.3">
      <c r="A42" s="9"/>
      <c r="B42" s="9"/>
      <c r="C42" s="9"/>
      <c r="D42" s="9"/>
      <c r="E42" s="9"/>
      <c r="F42" s="9"/>
      <c r="G42" s="9"/>
      <c r="H42" s="4"/>
      <c r="I42" s="4"/>
      <c r="J42" s="9"/>
      <c r="K42" s="9"/>
      <c r="L42" s="9"/>
      <c r="M42" s="4"/>
      <c r="O42" s="9"/>
      <c r="P42" s="9"/>
      <c r="Q42" s="9"/>
      <c r="T42" s="9"/>
      <c r="U42" s="9"/>
      <c r="V42" s="9"/>
      <c r="Y42" s="9"/>
      <c r="Z42" s="9"/>
      <c r="AA42" s="9"/>
    </row>
    <row r="43" spans="1:27" x14ac:dyDescent="0.3">
      <c r="A43" s="9"/>
      <c r="B43" s="9"/>
      <c r="C43" s="9"/>
      <c r="D43" s="9"/>
      <c r="E43" s="9"/>
      <c r="F43" s="9"/>
      <c r="G43" s="9"/>
      <c r="H43" s="4"/>
      <c r="I43" s="4"/>
      <c r="J43" s="9"/>
      <c r="K43" s="9"/>
      <c r="L43" s="9"/>
      <c r="M43" s="4"/>
      <c r="O43" s="9"/>
      <c r="P43" s="9"/>
      <c r="Q43" s="9"/>
      <c r="T43" s="9"/>
      <c r="U43" s="9"/>
      <c r="V43" s="9"/>
      <c r="Y43" s="9"/>
      <c r="Z43" s="9"/>
      <c r="AA43" s="9"/>
    </row>
    <row r="44" spans="1:27" x14ac:dyDescent="0.3">
      <c r="A44" s="9"/>
      <c r="B44" s="9"/>
      <c r="C44" s="9"/>
      <c r="D44" s="9"/>
      <c r="E44" s="9"/>
      <c r="F44" s="9"/>
      <c r="G44" s="9"/>
      <c r="H44" s="4"/>
      <c r="I44" s="4"/>
      <c r="J44" s="9"/>
      <c r="K44" s="9"/>
      <c r="L44" s="9"/>
      <c r="M44" s="4"/>
      <c r="O44" s="9"/>
      <c r="P44" s="9"/>
      <c r="Q44" s="9"/>
      <c r="T44" s="9"/>
      <c r="U44" s="9"/>
      <c r="V44" s="9"/>
      <c r="Y44" s="9"/>
      <c r="Z44" s="9"/>
      <c r="AA44" s="9"/>
    </row>
    <row r="45" spans="1:27" x14ac:dyDescent="0.3">
      <c r="A45" s="9"/>
      <c r="B45" s="9"/>
      <c r="C45" s="9"/>
      <c r="D45" s="9"/>
      <c r="E45" s="9"/>
      <c r="F45" s="9"/>
      <c r="G45" s="9"/>
      <c r="H45" s="4"/>
      <c r="I45" s="4"/>
      <c r="J45" s="9"/>
      <c r="K45" s="9"/>
      <c r="L45" s="9"/>
      <c r="M45" s="4"/>
      <c r="O45" s="9"/>
      <c r="P45" s="9"/>
      <c r="Q45" s="9"/>
      <c r="T45" s="9"/>
      <c r="U45" s="9"/>
      <c r="V45" s="9"/>
      <c r="Y45" s="9"/>
      <c r="Z45" s="9"/>
      <c r="AA45" s="9"/>
    </row>
    <row r="46" spans="1:27" x14ac:dyDescent="0.3">
      <c r="A46" s="9"/>
      <c r="B46" s="9"/>
      <c r="C46" s="9"/>
      <c r="D46" s="9"/>
      <c r="E46" s="9"/>
      <c r="F46" s="9"/>
      <c r="G46" s="9"/>
      <c r="H46" s="4"/>
      <c r="I46" s="4"/>
      <c r="J46" s="9"/>
      <c r="K46" s="9"/>
      <c r="L46" s="9"/>
      <c r="M46" s="4"/>
      <c r="O46" s="9"/>
      <c r="P46" s="9"/>
      <c r="Q46" s="9"/>
      <c r="T46" s="9"/>
      <c r="U46" s="9"/>
      <c r="V46" s="9"/>
      <c r="Y46" s="9"/>
      <c r="Z46" s="9"/>
      <c r="AA46" s="9"/>
    </row>
    <row r="47" spans="1:27" x14ac:dyDescent="0.3">
      <c r="A47" s="9"/>
      <c r="B47" s="9"/>
      <c r="C47" s="9"/>
      <c r="D47" s="9"/>
      <c r="E47" s="9"/>
      <c r="F47" s="9"/>
      <c r="G47" s="9"/>
      <c r="H47" s="4"/>
      <c r="I47" s="4"/>
      <c r="J47" s="9"/>
      <c r="K47" s="9"/>
      <c r="L47" s="9"/>
      <c r="M47" s="4"/>
      <c r="O47" s="9"/>
      <c r="P47" s="9"/>
      <c r="Q47" s="9"/>
      <c r="T47" s="9"/>
      <c r="U47" s="9"/>
      <c r="V47" s="9"/>
      <c r="Y47" s="9"/>
      <c r="Z47" s="9"/>
      <c r="AA47" s="9"/>
    </row>
    <row r="48" spans="1:27" x14ac:dyDescent="0.3">
      <c r="A48" s="9"/>
      <c r="B48" s="9"/>
      <c r="C48" s="9"/>
      <c r="D48" s="9"/>
      <c r="E48" s="9"/>
      <c r="F48" s="9"/>
      <c r="G48" s="9"/>
      <c r="H48" s="4"/>
      <c r="I48" s="4"/>
      <c r="J48" s="9"/>
      <c r="K48" s="9"/>
      <c r="L48" s="9"/>
      <c r="M48" s="4"/>
      <c r="O48" s="9"/>
      <c r="P48" s="9"/>
      <c r="Q48" s="9"/>
      <c r="T48" s="9"/>
      <c r="U48" s="9"/>
      <c r="V48" s="9"/>
      <c r="Y48" s="9"/>
      <c r="Z48" s="9"/>
      <c r="AA48" s="9"/>
    </row>
    <row r="49" spans="1:27" x14ac:dyDescent="0.3">
      <c r="A49" s="9"/>
      <c r="B49" s="9"/>
      <c r="C49" s="9"/>
      <c r="D49" s="9"/>
      <c r="E49" s="9"/>
      <c r="F49" s="9"/>
      <c r="G49" s="9"/>
      <c r="H49" s="4"/>
      <c r="I49" s="4"/>
      <c r="J49" s="9"/>
      <c r="K49" s="9"/>
      <c r="L49" s="9"/>
      <c r="M49" s="4"/>
      <c r="O49" s="9"/>
      <c r="P49" s="9"/>
      <c r="Q49" s="9"/>
      <c r="T49" s="9"/>
      <c r="U49" s="9"/>
      <c r="V49" s="9"/>
      <c r="Y49" s="9"/>
      <c r="Z49" s="9"/>
      <c r="AA49" s="9"/>
    </row>
    <row r="50" spans="1:27" x14ac:dyDescent="0.3">
      <c r="A50" s="9"/>
      <c r="B50" s="9"/>
      <c r="C50" s="9"/>
      <c r="D50" s="9"/>
      <c r="E50" s="9"/>
      <c r="F50" s="9"/>
      <c r="G50" s="9"/>
      <c r="H50" s="4"/>
      <c r="I50" s="4"/>
      <c r="J50" s="9"/>
      <c r="K50" s="9"/>
      <c r="L50" s="9"/>
      <c r="M50" s="4"/>
      <c r="O50" s="9"/>
      <c r="P50" s="9"/>
      <c r="Q50" s="9"/>
      <c r="T50" s="9"/>
      <c r="U50" s="9"/>
      <c r="V50" s="9"/>
      <c r="Y50" s="9"/>
      <c r="Z50" s="9"/>
      <c r="AA50" s="9"/>
    </row>
    <row r="51" spans="1:27" x14ac:dyDescent="0.3">
      <c r="A51" s="9"/>
      <c r="B51" s="9"/>
      <c r="C51" s="9"/>
      <c r="D51" s="9"/>
      <c r="E51" s="9"/>
      <c r="F51" s="9"/>
      <c r="G51" s="9"/>
      <c r="H51" s="4"/>
      <c r="I51" s="4"/>
      <c r="J51" s="9"/>
      <c r="K51" s="9"/>
      <c r="L51" s="9"/>
      <c r="M51" s="4"/>
      <c r="O51" s="9"/>
      <c r="P51" s="9"/>
      <c r="Q51" s="9"/>
      <c r="T51" s="9"/>
      <c r="U51" s="9"/>
      <c r="V51" s="9"/>
      <c r="Y51" s="9"/>
      <c r="Z51" s="9"/>
      <c r="AA51" s="9"/>
    </row>
    <row r="52" spans="1:27" x14ac:dyDescent="0.3">
      <c r="A52" s="9"/>
      <c r="B52" s="9"/>
      <c r="C52" s="9"/>
      <c r="D52" s="9"/>
      <c r="E52" s="9"/>
      <c r="F52" s="9"/>
      <c r="G52" s="9"/>
      <c r="H52" s="4"/>
      <c r="I52" s="4"/>
      <c r="J52" s="9"/>
      <c r="K52" s="9"/>
      <c r="L52" s="9"/>
      <c r="M52" s="4"/>
      <c r="O52" s="9"/>
      <c r="P52" s="9"/>
      <c r="Q52" s="9"/>
      <c r="T52" s="9"/>
      <c r="U52" s="9"/>
      <c r="V52" s="9"/>
      <c r="Y52" s="9"/>
      <c r="Z52" s="9"/>
      <c r="AA52" s="9"/>
    </row>
    <row r="53" spans="1:27" x14ac:dyDescent="0.3">
      <c r="A53" s="9"/>
      <c r="B53" s="9"/>
      <c r="C53" s="9"/>
      <c r="D53" s="9"/>
      <c r="E53" s="9"/>
      <c r="F53" s="9"/>
      <c r="G53" s="9"/>
      <c r="H53" s="4"/>
      <c r="I53" s="4"/>
      <c r="J53" s="9"/>
      <c r="K53" s="9"/>
      <c r="L53" s="9"/>
      <c r="M53" s="4"/>
      <c r="O53" s="9"/>
      <c r="P53" s="9"/>
      <c r="Q53" s="9"/>
      <c r="T53" s="9"/>
      <c r="U53" s="9"/>
      <c r="V53" s="9"/>
      <c r="Y53" s="9"/>
      <c r="Z53" s="9"/>
      <c r="AA53" s="9"/>
    </row>
    <row r="54" spans="1:27" x14ac:dyDescent="0.3">
      <c r="A54" s="9"/>
      <c r="B54" s="9"/>
      <c r="C54" s="9"/>
      <c r="D54" s="9"/>
      <c r="E54" s="9"/>
      <c r="F54" s="9"/>
      <c r="G54" s="9"/>
      <c r="H54" s="4"/>
      <c r="I54" s="4"/>
      <c r="J54" s="9"/>
      <c r="K54" s="9"/>
      <c r="L54" s="9"/>
      <c r="M54" s="4"/>
      <c r="O54" s="9"/>
      <c r="P54" s="9"/>
      <c r="Q54" s="9"/>
      <c r="T54" s="9"/>
      <c r="U54" s="9"/>
      <c r="V54" s="9"/>
      <c r="Y54" s="9"/>
      <c r="Z54" s="9"/>
      <c r="AA54" s="9"/>
    </row>
    <row r="55" spans="1:27" x14ac:dyDescent="0.3">
      <c r="A55" s="9"/>
      <c r="B55" s="9"/>
      <c r="C55" s="9"/>
      <c r="D55" s="9"/>
      <c r="E55" s="9"/>
      <c r="F55" s="9"/>
      <c r="G55" s="9"/>
      <c r="H55" s="4"/>
      <c r="I55" s="4"/>
      <c r="J55" s="9"/>
      <c r="K55" s="9"/>
      <c r="L55" s="9"/>
      <c r="M55" s="4"/>
      <c r="O55" s="9"/>
      <c r="P55" s="9"/>
      <c r="Q55" s="9"/>
      <c r="T55" s="9"/>
      <c r="U55" s="9"/>
      <c r="V55" s="9"/>
      <c r="Y55" s="9"/>
      <c r="Z55" s="9"/>
      <c r="AA55" s="9"/>
    </row>
    <row r="56" spans="1:27" x14ac:dyDescent="0.3">
      <c r="A56" s="9"/>
      <c r="B56" s="9"/>
      <c r="C56" s="9"/>
      <c r="D56" s="9"/>
      <c r="E56" s="9"/>
      <c r="F56" s="9"/>
      <c r="G56" s="9"/>
      <c r="H56" s="4"/>
      <c r="I56" s="4"/>
      <c r="J56" s="9"/>
      <c r="K56" s="9"/>
      <c r="L56" s="9"/>
      <c r="M56" s="4"/>
      <c r="O56" s="9"/>
      <c r="P56" s="9"/>
      <c r="Q56" s="9"/>
      <c r="T56" s="9"/>
      <c r="U56" s="9"/>
      <c r="V56" s="9"/>
      <c r="Y56" s="9"/>
      <c r="Z56" s="9"/>
      <c r="AA56" s="9"/>
    </row>
    <row r="57" spans="1:27" x14ac:dyDescent="0.3">
      <c r="A57" s="9"/>
      <c r="B57" s="9"/>
      <c r="C57" s="9"/>
      <c r="D57" s="9"/>
      <c r="E57" s="9"/>
      <c r="F57" s="9"/>
      <c r="G57" s="9"/>
      <c r="H57" s="4"/>
      <c r="I57" s="4"/>
      <c r="J57" s="9"/>
      <c r="K57" s="9"/>
      <c r="L57" s="9"/>
      <c r="M57" s="4"/>
      <c r="O57" s="9"/>
      <c r="P57" s="9"/>
      <c r="Q57" s="9"/>
      <c r="T57" s="9"/>
      <c r="U57" s="9"/>
      <c r="V57" s="9"/>
      <c r="Y57" s="9"/>
      <c r="Z57" s="9"/>
      <c r="AA57" s="9"/>
    </row>
    <row r="58" spans="1:27" x14ac:dyDescent="0.3">
      <c r="A58" s="9"/>
      <c r="B58" s="9"/>
      <c r="C58" s="9"/>
      <c r="D58" s="9"/>
      <c r="E58" s="9"/>
      <c r="F58" s="9"/>
      <c r="G58" s="9"/>
      <c r="H58" s="4"/>
      <c r="I58" s="4"/>
      <c r="J58" s="9"/>
      <c r="K58" s="9"/>
      <c r="L58" s="9"/>
      <c r="M58" s="4"/>
      <c r="O58" s="9"/>
      <c r="P58" s="9"/>
      <c r="Q58" s="9"/>
      <c r="T58" s="9"/>
      <c r="U58" s="9"/>
      <c r="V58" s="9"/>
      <c r="Y58" s="9"/>
      <c r="Z58" s="9"/>
      <c r="AA58" s="9"/>
    </row>
    <row r="59" spans="1:27" x14ac:dyDescent="0.3">
      <c r="A59" s="9"/>
      <c r="B59" s="9"/>
      <c r="C59" s="9"/>
      <c r="D59" s="9"/>
      <c r="E59" s="9"/>
      <c r="F59" s="9"/>
      <c r="G59" s="9"/>
      <c r="H59" s="4"/>
      <c r="I59" s="4"/>
      <c r="J59" s="9"/>
      <c r="K59" s="9"/>
      <c r="L59" s="9"/>
      <c r="M59" s="4"/>
      <c r="O59" s="9"/>
      <c r="P59" s="9"/>
      <c r="Q59" s="9"/>
      <c r="T59" s="9"/>
      <c r="U59" s="9"/>
      <c r="V59" s="9"/>
      <c r="Y59" s="9"/>
      <c r="Z59" s="9"/>
      <c r="AA59" s="9"/>
    </row>
    <row r="60" spans="1:27" x14ac:dyDescent="0.3">
      <c r="A60" s="9"/>
      <c r="B60" s="9"/>
      <c r="C60" s="9"/>
      <c r="D60" s="9"/>
      <c r="E60" s="9"/>
      <c r="F60" s="9"/>
      <c r="G60" s="9"/>
      <c r="H60" s="4"/>
      <c r="I60" s="4"/>
      <c r="J60" s="9"/>
      <c r="K60" s="9"/>
      <c r="L60" s="9"/>
      <c r="M60" s="4"/>
      <c r="O60" s="9"/>
      <c r="P60" s="9"/>
      <c r="Q60" s="9"/>
      <c r="T60" s="9"/>
      <c r="U60" s="9"/>
      <c r="V60" s="9"/>
      <c r="Y60" s="9"/>
      <c r="Z60" s="9"/>
      <c r="AA60" s="9"/>
    </row>
    <row r="61" spans="1:27" x14ac:dyDescent="0.3">
      <c r="A61" s="9"/>
      <c r="B61" s="9"/>
      <c r="C61" s="9"/>
      <c r="D61" s="9"/>
      <c r="E61" s="9"/>
      <c r="F61" s="9"/>
      <c r="G61" s="9"/>
      <c r="H61" s="4"/>
      <c r="I61" s="4"/>
      <c r="J61" s="9"/>
      <c r="K61" s="9"/>
      <c r="L61" s="9"/>
      <c r="M61" s="4"/>
      <c r="O61" s="9"/>
      <c r="P61" s="9"/>
      <c r="Q61" s="9"/>
      <c r="T61" s="9"/>
      <c r="U61" s="9"/>
      <c r="V61" s="9"/>
      <c r="Y61" s="9"/>
      <c r="Z61" s="9"/>
      <c r="AA61" s="9"/>
    </row>
    <row r="62" spans="1:27" x14ac:dyDescent="0.3">
      <c r="A62" s="9"/>
      <c r="B62" s="9"/>
      <c r="C62" s="9"/>
      <c r="D62" s="9"/>
      <c r="E62" s="9"/>
      <c r="F62" s="9"/>
      <c r="G62" s="9"/>
      <c r="H62" s="4"/>
      <c r="I62" s="4"/>
      <c r="J62" s="9"/>
      <c r="K62" s="9"/>
      <c r="L62" s="9"/>
      <c r="M62" s="4"/>
      <c r="O62" s="9"/>
      <c r="P62" s="9"/>
      <c r="Q62" s="9"/>
      <c r="T62" s="9"/>
      <c r="U62" s="9"/>
      <c r="V62" s="9"/>
      <c r="Y62" s="9"/>
      <c r="Z62" s="9"/>
      <c r="AA62" s="9"/>
    </row>
    <row r="63" spans="1:27" x14ac:dyDescent="0.3">
      <c r="A63" s="9"/>
      <c r="B63" s="9"/>
      <c r="C63" s="9"/>
      <c r="D63" s="9"/>
      <c r="E63" s="9"/>
      <c r="F63" s="9"/>
      <c r="G63" s="9"/>
      <c r="H63" s="4"/>
      <c r="I63" s="4"/>
      <c r="J63" s="9"/>
      <c r="K63" s="9"/>
      <c r="L63" s="9"/>
      <c r="M63" s="4"/>
      <c r="O63" s="9"/>
      <c r="P63" s="9"/>
      <c r="Q63" s="9"/>
      <c r="T63" s="9"/>
      <c r="U63" s="9"/>
      <c r="V63" s="9"/>
      <c r="Y63" s="9"/>
      <c r="Z63" s="9"/>
      <c r="AA63" s="9"/>
    </row>
    <row r="64" spans="1:27" x14ac:dyDescent="0.3">
      <c r="A64" s="9"/>
      <c r="B64" s="9"/>
      <c r="C64" s="9"/>
      <c r="D64" s="9"/>
      <c r="E64" s="9"/>
      <c r="F64" s="9"/>
      <c r="G64" s="9"/>
      <c r="H64" s="4"/>
      <c r="I64" s="4"/>
      <c r="J64" s="9"/>
      <c r="K64" s="9"/>
      <c r="L64" s="9"/>
      <c r="M64" s="4"/>
      <c r="O64" s="9"/>
      <c r="P64" s="9"/>
      <c r="Q64" s="9"/>
      <c r="T64" s="9"/>
      <c r="U64" s="9"/>
      <c r="V64" s="9"/>
      <c r="Y64" s="9"/>
      <c r="Z64" s="9"/>
      <c r="AA64" s="9"/>
    </row>
    <row r="65" spans="1:27" x14ac:dyDescent="0.3">
      <c r="A65" s="9"/>
      <c r="B65" s="9"/>
      <c r="C65" s="9"/>
      <c r="D65" s="9"/>
      <c r="E65" s="9"/>
      <c r="F65" s="9"/>
      <c r="G65" s="9"/>
      <c r="H65" s="4"/>
      <c r="I65" s="4"/>
      <c r="J65" s="9"/>
      <c r="K65" s="9"/>
      <c r="L65" s="9"/>
      <c r="M65" s="4"/>
      <c r="O65" s="9"/>
      <c r="P65" s="9"/>
      <c r="Q65" s="9"/>
      <c r="T65" s="9"/>
      <c r="U65" s="9"/>
      <c r="V65" s="9"/>
      <c r="Y65" s="9"/>
      <c r="Z65" s="9"/>
      <c r="AA65" s="9"/>
    </row>
    <row r="66" spans="1:27" x14ac:dyDescent="0.3">
      <c r="A66" s="9"/>
      <c r="B66" s="9"/>
      <c r="C66" s="9"/>
      <c r="D66" s="9"/>
      <c r="E66" s="9"/>
      <c r="F66" s="9"/>
      <c r="G66" s="9"/>
      <c r="H66" s="4"/>
      <c r="I66" s="4"/>
      <c r="J66" s="9"/>
      <c r="K66" s="9"/>
      <c r="L66" s="9"/>
      <c r="M66" s="4"/>
      <c r="O66" s="9"/>
      <c r="P66" s="9"/>
      <c r="Q66" s="9"/>
      <c r="T66" s="9"/>
      <c r="U66" s="9"/>
      <c r="V66" s="9"/>
      <c r="Y66" s="9"/>
      <c r="Z66" s="9"/>
      <c r="AA66" s="9"/>
    </row>
    <row r="67" spans="1:27" x14ac:dyDescent="0.3">
      <c r="A67" s="9"/>
      <c r="B67" s="9"/>
      <c r="C67" s="9"/>
      <c r="D67" s="9"/>
      <c r="E67" s="9"/>
      <c r="F67" s="9"/>
      <c r="G67" s="9"/>
      <c r="H67" s="4"/>
      <c r="I67" s="4"/>
      <c r="J67" s="9"/>
      <c r="K67" s="9"/>
      <c r="L67" s="9"/>
      <c r="M67" s="4"/>
      <c r="O67" s="9"/>
      <c r="P67" s="9"/>
      <c r="Q67" s="9"/>
      <c r="T67" s="9"/>
      <c r="U67" s="9"/>
      <c r="V67" s="9"/>
      <c r="Y67" s="9"/>
      <c r="Z67" s="9"/>
      <c r="AA67" s="9"/>
    </row>
    <row r="68" spans="1:27" x14ac:dyDescent="0.3">
      <c r="A68" s="9"/>
      <c r="B68" s="9"/>
      <c r="C68" s="9"/>
      <c r="D68" s="9"/>
      <c r="E68" s="9"/>
      <c r="F68" s="9"/>
      <c r="G68" s="9"/>
      <c r="H68" s="4"/>
      <c r="I68" s="4"/>
      <c r="J68" s="9"/>
      <c r="K68" s="9"/>
      <c r="L68" s="9"/>
      <c r="M68" s="4"/>
      <c r="O68" s="9"/>
      <c r="P68" s="9"/>
      <c r="Q68" s="9"/>
      <c r="T68" s="9"/>
      <c r="U68" s="9"/>
      <c r="V68" s="9"/>
      <c r="Y68" s="9"/>
      <c r="Z68" s="9"/>
      <c r="AA68" s="9"/>
    </row>
    <row r="69" spans="1:27" x14ac:dyDescent="0.3">
      <c r="A69" s="9"/>
      <c r="B69" s="9"/>
      <c r="C69" s="9"/>
      <c r="D69" s="9"/>
      <c r="E69" s="9"/>
      <c r="F69" s="9"/>
      <c r="G69" s="9"/>
      <c r="H69" s="4"/>
      <c r="I69" s="4"/>
      <c r="J69" s="9"/>
      <c r="K69" s="9"/>
      <c r="L69" s="9"/>
      <c r="M69" s="4"/>
      <c r="O69" s="9"/>
      <c r="P69" s="9"/>
      <c r="Q69" s="9"/>
      <c r="T69" s="9"/>
      <c r="U69" s="9"/>
      <c r="V69" s="9"/>
      <c r="Y69" s="9"/>
      <c r="Z69" s="9"/>
      <c r="AA69" s="9"/>
    </row>
    <row r="70" spans="1:27" x14ac:dyDescent="0.3">
      <c r="A70" s="9"/>
      <c r="B70" s="9"/>
      <c r="C70" s="9"/>
      <c r="D70" s="9"/>
      <c r="E70" s="9"/>
      <c r="F70" s="9"/>
      <c r="G70" s="9"/>
      <c r="H70" s="4"/>
      <c r="I70" s="4"/>
      <c r="J70" s="9"/>
      <c r="K70" s="9"/>
      <c r="L70" s="9"/>
      <c r="M70" s="4"/>
      <c r="O70" s="9"/>
      <c r="P70" s="9"/>
      <c r="Q70" s="9"/>
      <c r="T70" s="9"/>
      <c r="U70" s="9"/>
      <c r="V70" s="9"/>
      <c r="Y70" s="9"/>
      <c r="Z70" s="9"/>
      <c r="AA70" s="9"/>
    </row>
    <row r="71" spans="1:27" x14ac:dyDescent="0.3">
      <c r="A71" s="9"/>
      <c r="B71" s="9"/>
      <c r="C71" s="9"/>
      <c r="D71" s="9"/>
      <c r="E71" s="9"/>
      <c r="F71" s="9"/>
      <c r="G71" s="9"/>
      <c r="H71" s="4"/>
      <c r="I71" s="4"/>
      <c r="J71" s="9"/>
      <c r="K71" s="9"/>
      <c r="L71" s="9"/>
      <c r="M71" s="4"/>
      <c r="O71" s="9"/>
      <c r="P71" s="9"/>
      <c r="Q71" s="9"/>
      <c r="T71" s="9"/>
      <c r="U71" s="9"/>
      <c r="V71" s="9"/>
      <c r="Y71" s="9"/>
      <c r="Z71" s="9"/>
      <c r="AA71" s="9"/>
    </row>
    <row r="72" spans="1:27" x14ac:dyDescent="0.3">
      <c r="A72" s="9"/>
      <c r="B72" s="9"/>
      <c r="C72" s="9"/>
      <c r="D72" s="9"/>
      <c r="E72" s="9"/>
      <c r="F72" s="9"/>
      <c r="G72" s="9"/>
      <c r="H72" s="4"/>
      <c r="I72" s="4"/>
      <c r="J72" s="9"/>
      <c r="K72" s="9"/>
      <c r="L72" s="9"/>
      <c r="M72" s="4"/>
      <c r="O72" s="9"/>
      <c r="P72" s="9"/>
      <c r="Q72" s="9"/>
      <c r="T72" s="9"/>
      <c r="U72" s="9"/>
      <c r="V72" s="9"/>
      <c r="Y72" s="9"/>
      <c r="Z72" s="9"/>
      <c r="AA72" s="9"/>
    </row>
    <row r="73" spans="1:27" x14ac:dyDescent="0.3">
      <c r="A73" s="9"/>
      <c r="B73" s="9"/>
      <c r="C73" s="9"/>
      <c r="D73" s="9"/>
      <c r="E73" s="9"/>
      <c r="F73" s="9"/>
      <c r="G73" s="9"/>
      <c r="H73" s="4"/>
      <c r="I73" s="4"/>
      <c r="J73" s="9"/>
      <c r="K73" s="9"/>
      <c r="L73" s="9"/>
      <c r="M73" s="4"/>
      <c r="O73" s="9"/>
      <c r="P73" s="9"/>
      <c r="Q73" s="9"/>
      <c r="T73" s="9"/>
      <c r="U73" s="9"/>
      <c r="V73" s="9"/>
      <c r="Y73" s="9"/>
      <c r="Z73" s="9"/>
      <c r="AA73" s="9"/>
    </row>
    <row r="74" spans="1:27" x14ac:dyDescent="0.3">
      <c r="A74" s="9"/>
      <c r="B74" s="9"/>
      <c r="C74" s="9"/>
      <c r="D74" s="9"/>
      <c r="E74" s="9"/>
      <c r="F74" s="9"/>
      <c r="G74" s="9"/>
      <c r="H74" s="4"/>
      <c r="I74" s="4"/>
      <c r="J74" s="9"/>
      <c r="K74" s="9"/>
      <c r="L74" s="9"/>
      <c r="M74" s="4"/>
      <c r="O74" s="9"/>
      <c r="P74" s="9"/>
      <c r="Q74" s="9"/>
      <c r="T74" s="9"/>
      <c r="U74" s="9"/>
      <c r="V74" s="9"/>
      <c r="Y74" s="9"/>
      <c r="Z74" s="9"/>
      <c r="AA74" s="9"/>
    </row>
    <row r="75" spans="1:27" x14ac:dyDescent="0.3">
      <c r="A75" s="9"/>
      <c r="B75" s="9"/>
      <c r="C75" s="9"/>
      <c r="D75" s="9"/>
      <c r="E75" s="9"/>
      <c r="F75" s="9"/>
      <c r="G75" s="9"/>
      <c r="H75" s="4"/>
      <c r="I75" s="4"/>
      <c r="J75" s="9"/>
      <c r="K75" s="9"/>
      <c r="L75" s="9"/>
      <c r="M75" s="4"/>
      <c r="O75" s="9"/>
      <c r="P75" s="9"/>
      <c r="Q75" s="9"/>
      <c r="T75" s="9"/>
      <c r="U75" s="9"/>
      <c r="V75" s="9"/>
      <c r="Y75" s="9"/>
      <c r="Z75" s="9"/>
      <c r="AA75" s="9"/>
    </row>
    <row r="76" spans="1:27" x14ac:dyDescent="0.3">
      <c r="A76" s="9"/>
      <c r="B76" s="9"/>
      <c r="C76" s="9"/>
      <c r="D76" s="9"/>
      <c r="E76" s="9"/>
      <c r="F76" s="9"/>
      <c r="G76" s="9"/>
      <c r="H76" s="4"/>
      <c r="I76" s="4"/>
      <c r="J76" s="9"/>
      <c r="K76" s="9"/>
      <c r="L76" s="9"/>
      <c r="M76" s="4"/>
      <c r="O76" s="9"/>
      <c r="P76" s="9"/>
      <c r="Q76" s="9"/>
      <c r="T76" s="9"/>
      <c r="U76" s="9"/>
      <c r="V76" s="9"/>
      <c r="Y76" s="9"/>
      <c r="Z76" s="9"/>
      <c r="AA76" s="9"/>
    </row>
    <row r="77" spans="1:27" x14ac:dyDescent="0.3">
      <c r="A77" s="9"/>
      <c r="B77" s="9"/>
      <c r="C77" s="9"/>
      <c r="D77" s="9"/>
      <c r="E77" s="9"/>
      <c r="F77" s="9"/>
      <c r="G77" s="9"/>
      <c r="H77" s="4"/>
      <c r="I77" s="4"/>
      <c r="J77" s="9"/>
      <c r="K77" s="9"/>
      <c r="L77" s="9"/>
      <c r="M77" s="4"/>
      <c r="O77" s="9"/>
      <c r="P77" s="9"/>
      <c r="Q77" s="9"/>
      <c r="T77" s="9"/>
      <c r="U77" s="9"/>
      <c r="V77" s="9"/>
      <c r="Y77" s="9"/>
      <c r="Z77" s="9"/>
      <c r="AA77" s="9"/>
    </row>
    <row r="78" spans="1:27" x14ac:dyDescent="0.3">
      <c r="A78" s="9"/>
      <c r="B78" s="9"/>
      <c r="C78" s="9"/>
      <c r="D78" s="9"/>
      <c r="E78" s="9"/>
      <c r="F78" s="9"/>
      <c r="G78" s="9"/>
      <c r="H78" s="4"/>
      <c r="I78" s="4"/>
      <c r="J78" s="9"/>
      <c r="K78" s="9"/>
      <c r="L78" s="9"/>
      <c r="M78" s="4"/>
      <c r="O78" s="9"/>
      <c r="P78" s="9"/>
      <c r="Q78" s="9"/>
      <c r="T78" s="9"/>
      <c r="U78" s="9"/>
      <c r="V78" s="9"/>
      <c r="Y78" s="9"/>
      <c r="Z78" s="9"/>
      <c r="AA78" s="9"/>
    </row>
    <row r="79" spans="1:27" x14ac:dyDescent="0.3">
      <c r="A79" s="9"/>
      <c r="B79" s="9"/>
      <c r="C79" s="9"/>
      <c r="D79" s="9"/>
      <c r="E79" s="9"/>
      <c r="F79" s="9"/>
      <c r="G79" s="9"/>
      <c r="H79" s="4"/>
      <c r="I79" s="4"/>
      <c r="J79" s="9"/>
      <c r="K79" s="9"/>
      <c r="L79" s="9"/>
      <c r="M79" s="4"/>
      <c r="O79" s="9"/>
      <c r="P79" s="9"/>
      <c r="Q79" s="9"/>
      <c r="T79" s="9"/>
      <c r="U79" s="9"/>
      <c r="V79" s="9"/>
      <c r="Y79" s="9"/>
      <c r="Z79" s="9"/>
      <c r="AA79" s="9"/>
    </row>
    <row r="80" spans="1:27" x14ac:dyDescent="0.3">
      <c r="A80" s="9"/>
      <c r="B80" s="9"/>
      <c r="C80" s="9"/>
      <c r="D80" s="9"/>
      <c r="E80" s="9"/>
      <c r="F80" s="9"/>
      <c r="G80" s="9"/>
      <c r="H80" s="4"/>
      <c r="I80" s="4"/>
      <c r="J80" s="9"/>
      <c r="K80" s="9"/>
      <c r="L80" s="9"/>
      <c r="M80" s="4"/>
      <c r="O80" s="9"/>
      <c r="P80" s="9"/>
      <c r="Q80" s="9"/>
      <c r="T80" s="9"/>
      <c r="U80" s="9"/>
      <c r="V80" s="9"/>
      <c r="Y80" s="9"/>
      <c r="Z80" s="9"/>
      <c r="AA80" s="9"/>
    </row>
    <row r="81" spans="1:27" x14ac:dyDescent="0.3">
      <c r="A81" s="9"/>
      <c r="B81" s="9"/>
      <c r="C81" s="9"/>
      <c r="D81" s="9"/>
      <c r="E81" s="9"/>
      <c r="F81" s="9"/>
      <c r="G81" s="9"/>
      <c r="H81" s="4"/>
      <c r="I81" s="4"/>
      <c r="J81" s="9"/>
      <c r="K81" s="9"/>
      <c r="L81" s="9"/>
      <c r="M81" s="4"/>
      <c r="O81" s="9"/>
      <c r="P81" s="9"/>
      <c r="Q81" s="9"/>
      <c r="T81" s="9"/>
      <c r="U81" s="9"/>
      <c r="V81" s="9"/>
      <c r="Y81" s="9"/>
      <c r="Z81" s="9"/>
      <c r="AA81" s="9"/>
    </row>
    <row r="82" spans="1:27" x14ac:dyDescent="0.3">
      <c r="A82" s="9"/>
      <c r="B82" s="9"/>
      <c r="C82" s="9"/>
      <c r="D82" s="9"/>
      <c r="E82" s="9"/>
      <c r="F82" s="9"/>
      <c r="G82" s="9"/>
      <c r="H82" s="4"/>
      <c r="I82" s="4"/>
      <c r="J82" s="9"/>
      <c r="K82" s="9"/>
      <c r="L82" s="9"/>
      <c r="M82" s="4"/>
      <c r="O82" s="9"/>
      <c r="P82" s="9"/>
      <c r="Q82" s="9"/>
      <c r="T82" s="9"/>
      <c r="U82" s="9"/>
      <c r="V82" s="9"/>
      <c r="Y82" s="9"/>
      <c r="Z82" s="9"/>
      <c r="AA82" s="9"/>
    </row>
    <row r="83" spans="1:27" x14ac:dyDescent="0.3">
      <c r="A83" s="9"/>
      <c r="B83" s="9"/>
      <c r="C83" s="9"/>
      <c r="D83" s="9"/>
      <c r="E83" s="9"/>
      <c r="F83" s="9"/>
      <c r="G83" s="9"/>
      <c r="H83" s="4"/>
      <c r="I83" s="4"/>
      <c r="J83" s="9"/>
      <c r="K83" s="9"/>
      <c r="L83" s="9"/>
      <c r="M83" s="4"/>
      <c r="O83" s="9"/>
      <c r="P83" s="9"/>
      <c r="Q83" s="9"/>
      <c r="T83" s="9"/>
      <c r="U83" s="9"/>
      <c r="V83" s="9"/>
      <c r="Y83" s="9"/>
      <c r="Z83" s="9"/>
      <c r="AA83" s="9"/>
    </row>
    <row r="84" spans="1:27" x14ac:dyDescent="0.3">
      <c r="A84" s="9"/>
      <c r="B84" s="9"/>
      <c r="C84" s="9"/>
      <c r="D84" s="9"/>
      <c r="E84" s="9"/>
      <c r="F84" s="9"/>
      <c r="G84" s="9"/>
      <c r="H84" s="4"/>
      <c r="I84" s="4"/>
      <c r="J84" s="9"/>
      <c r="K84" s="9"/>
      <c r="L84" s="9"/>
      <c r="M84" s="4"/>
      <c r="O84" s="9"/>
      <c r="P84" s="9"/>
      <c r="Q84" s="9"/>
      <c r="T84" s="9"/>
      <c r="U84" s="9"/>
      <c r="V84" s="9"/>
      <c r="Y84" s="9"/>
      <c r="Z84" s="9"/>
      <c r="AA84" s="9"/>
    </row>
    <row r="85" spans="1:27" x14ac:dyDescent="0.3">
      <c r="A85" s="9"/>
      <c r="B85" s="9"/>
      <c r="C85" s="9"/>
      <c r="D85" s="9"/>
      <c r="E85" s="9"/>
      <c r="F85" s="9"/>
      <c r="G85" s="9"/>
      <c r="H85" s="4"/>
      <c r="I85" s="4"/>
      <c r="J85" s="9"/>
      <c r="K85" s="9"/>
      <c r="L85" s="9"/>
      <c r="M85" s="4"/>
      <c r="O85" s="9"/>
      <c r="P85" s="9"/>
      <c r="Q85" s="9"/>
      <c r="T85" s="9"/>
      <c r="U85" s="9"/>
      <c r="V85" s="9"/>
      <c r="Y85" s="9"/>
      <c r="Z85" s="9"/>
      <c r="AA85" s="9"/>
    </row>
    <row r="86" spans="1:27" x14ac:dyDescent="0.3">
      <c r="A86" s="9"/>
      <c r="B86" s="9"/>
      <c r="C86" s="9"/>
      <c r="D86" s="9"/>
      <c r="E86" s="9"/>
      <c r="F86" s="9"/>
      <c r="G86" s="9"/>
      <c r="H86" s="4"/>
      <c r="I86" s="4"/>
      <c r="J86" s="9"/>
      <c r="K86" s="9"/>
      <c r="L86" s="9"/>
      <c r="M86" s="4"/>
      <c r="O86" s="9"/>
      <c r="P86" s="9"/>
      <c r="Q86" s="9"/>
      <c r="T86" s="9"/>
      <c r="U86" s="9"/>
      <c r="V86" s="9"/>
      <c r="Y86" s="9"/>
      <c r="Z86" s="9"/>
      <c r="AA86" s="9"/>
    </row>
    <row r="87" spans="1:27" x14ac:dyDescent="0.3">
      <c r="A87" s="9"/>
      <c r="B87" s="9"/>
      <c r="C87" s="9"/>
      <c r="D87" s="9"/>
      <c r="E87" s="9"/>
      <c r="F87" s="9"/>
      <c r="G87" s="9"/>
      <c r="H87" s="4"/>
      <c r="I87" s="4"/>
      <c r="J87" s="9"/>
      <c r="K87" s="9"/>
      <c r="L87" s="9"/>
      <c r="M87" s="4"/>
      <c r="O87" s="9"/>
      <c r="P87" s="9"/>
      <c r="Q87" s="9"/>
      <c r="T87" s="9"/>
      <c r="U87" s="9"/>
      <c r="V87" s="9"/>
      <c r="Y87" s="9"/>
      <c r="Z87" s="9"/>
      <c r="AA87" s="9"/>
    </row>
    <row r="88" spans="1:27" x14ac:dyDescent="0.3">
      <c r="A88" s="9"/>
      <c r="B88" s="9"/>
      <c r="C88" s="9"/>
      <c r="D88" s="9"/>
      <c r="E88" s="9"/>
      <c r="F88" s="9"/>
      <c r="G88" s="9"/>
      <c r="H88" s="4"/>
      <c r="I88" s="4"/>
      <c r="J88" s="9"/>
      <c r="K88" s="9"/>
      <c r="L88" s="9"/>
      <c r="M88" s="4"/>
      <c r="O88" s="9"/>
      <c r="P88" s="9"/>
      <c r="Q88" s="9"/>
      <c r="T88" s="9"/>
      <c r="U88" s="9"/>
      <c r="V88" s="9"/>
      <c r="Y88" s="9"/>
      <c r="Z88" s="9"/>
      <c r="AA88" s="9"/>
    </row>
    <row r="89" spans="1:27" x14ac:dyDescent="0.3">
      <c r="A89" s="9"/>
      <c r="B89" s="9"/>
      <c r="C89" s="9"/>
      <c r="D89" s="9"/>
      <c r="E89" s="9"/>
      <c r="F89" s="9"/>
      <c r="G89" s="9"/>
      <c r="H89" s="4"/>
      <c r="I89" s="4"/>
      <c r="J89" s="9"/>
      <c r="K89" s="9"/>
      <c r="L89" s="9"/>
      <c r="M89" s="4"/>
      <c r="O89" s="9"/>
      <c r="P89" s="9"/>
      <c r="Q89" s="9"/>
      <c r="T89" s="9"/>
      <c r="U89" s="9"/>
      <c r="V89" s="9"/>
      <c r="Y89" s="9"/>
      <c r="Z89" s="9"/>
      <c r="AA89" s="9"/>
    </row>
    <row r="90" spans="1:27" x14ac:dyDescent="0.3">
      <c r="A90" s="9"/>
      <c r="B90" s="9"/>
      <c r="C90" s="9"/>
      <c r="D90" s="9"/>
      <c r="E90" s="9"/>
      <c r="F90" s="9"/>
      <c r="G90" s="9"/>
      <c r="H90" s="4"/>
      <c r="I90" s="4"/>
      <c r="J90" s="9"/>
      <c r="K90" s="9"/>
      <c r="L90" s="9"/>
      <c r="M90" s="4"/>
      <c r="O90" s="9"/>
      <c r="P90" s="9"/>
      <c r="Q90" s="9"/>
      <c r="T90" s="9"/>
      <c r="U90" s="9"/>
      <c r="V90" s="9"/>
      <c r="Y90" s="9"/>
      <c r="Z90" s="9"/>
      <c r="AA90" s="9"/>
    </row>
    <row r="91" spans="1:27" x14ac:dyDescent="0.3">
      <c r="A91" s="9"/>
      <c r="B91" s="9"/>
      <c r="C91" s="9"/>
      <c r="D91" s="9"/>
      <c r="E91" s="9"/>
      <c r="F91" s="9"/>
      <c r="G91" s="9"/>
      <c r="H91" s="4"/>
      <c r="I91" s="4"/>
      <c r="J91" s="9"/>
      <c r="K91" s="9"/>
      <c r="L91" s="9"/>
      <c r="M91" s="4"/>
      <c r="O91" s="9"/>
      <c r="P91" s="9"/>
      <c r="Q91" s="9"/>
      <c r="T91" s="9"/>
      <c r="U91" s="9"/>
      <c r="V91" s="9"/>
      <c r="Y91" s="9"/>
      <c r="Z91" s="9"/>
      <c r="AA91" s="9"/>
    </row>
    <row r="92" spans="1:27" x14ac:dyDescent="0.3">
      <c r="A92" s="9"/>
      <c r="B92" s="9"/>
      <c r="C92" s="9"/>
      <c r="D92" s="9"/>
      <c r="E92" s="9"/>
      <c r="F92" s="9"/>
      <c r="G92" s="9"/>
      <c r="H92" s="4"/>
      <c r="I92" s="4"/>
      <c r="J92" s="9"/>
      <c r="K92" s="9"/>
      <c r="L92" s="9"/>
      <c r="M92" s="4"/>
      <c r="O92" s="9"/>
      <c r="P92" s="9"/>
      <c r="Q92" s="9"/>
      <c r="T92" s="9"/>
      <c r="U92" s="9"/>
      <c r="V92" s="9"/>
      <c r="Y92" s="9"/>
      <c r="Z92" s="9"/>
      <c r="AA92" s="9"/>
    </row>
    <row r="93" spans="1:27" x14ac:dyDescent="0.3">
      <c r="A93" s="9"/>
      <c r="B93" s="9"/>
      <c r="C93" s="9"/>
      <c r="D93" s="9"/>
      <c r="E93" s="9"/>
      <c r="F93" s="9"/>
      <c r="G93" s="9"/>
      <c r="H93" s="4"/>
      <c r="I93" s="4"/>
      <c r="J93" s="9"/>
      <c r="K93" s="9"/>
      <c r="L93" s="9"/>
      <c r="M93" s="4"/>
      <c r="O93" s="9"/>
      <c r="P93" s="9"/>
      <c r="Q93" s="9"/>
      <c r="T93" s="9"/>
      <c r="U93" s="9"/>
      <c r="V93" s="9"/>
      <c r="Y93" s="9"/>
      <c r="Z93" s="9"/>
      <c r="AA93" s="9"/>
    </row>
    <row r="94" spans="1:27" x14ac:dyDescent="0.3">
      <c r="A94" s="9"/>
      <c r="B94" s="9"/>
      <c r="C94" s="9"/>
      <c r="D94" s="9"/>
      <c r="E94" s="9"/>
      <c r="F94" s="9"/>
      <c r="G94" s="9"/>
      <c r="H94" s="4"/>
      <c r="I94" s="4"/>
      <c r="J94" s="9"/>
      <c r="K94" s="9"/>
      <c r="L94" s="9"/>
      <c r="M94" s="4"/>
      <c r="O94" s="9"/>
      <c r="P94" s="9"/>
      <c r="Q94" s="9"/>
      <c r="T94" s="9"/>
      <c r="U94" s="9"/>
      <c r="V94" s="9"/>
      <c r="Y94" s="9"/>
      <c r="Z94" s="9"/>
      <c r="AA94" s="9"/>
    </row>
    <row r="95" spans="1:27" x14ac:dyDescent="0.3">
      <c r="A95" s="9"/>
      <c r="B95" s="9"/>
      <c r="C95" s="9"/>
      <c r="D95" s="9"/>
      <c r="E95" s="9"/>
      <c r="F95" s="9"/>
      <c r="G95" s="9"/>
      <c r="H95" s="4"/>
      <c r="I95" s="4"/>
      <c r="J95" s="9"/>
      <c r="K95" s="9"/>
      <c r="L95" s="9"/>
      <c r="M95" s="4"/>
      <c r="O95" s="9"/>
      <c r="P95" s="9"/>
      <c r="Q95" s="9"/>
      <c r="T95" s="9"/>
      <c r="U95" s="9"/>
      <c r="V95" s="9"/>
      <c r="Y95" s="9"/>
      <c r="Z95" s="9"/>
      <c r="AA95" s="9"/>
    </row>
    <row r="96" spans="1:27" x14ac:dyDescent="0.3">
      <c r="A96" s="9"/>
      <c r="B96" s="9"/>
      <c r="C96" s="9"/>
      <c r="D96" s="9"/>
      <c r="E96" s="9"/>
      <c r="F96" s="9"/>
      <c r="G96" s="9"/>
      <c r="H96" s="4"/>
      <c r="I96" s="4"/>
      <c r="J96" s="9"/>
      <c r="K96" s="9"/>
      <c r="L96" s="9"/>
      <c r="M96" s="4"/>
      <c r="O96" s="9"/>
      <c r="P96" s="9"/>
      <c r="Q96" s="9"/>
      <c r="T96" s="9"/>
      <c r="U96" s="9"/>
      <c r="V96" s="9"/>
      <c r="Y96" s="9"/>
      <c r="Z96" s="9"/>
      <c r="AA96" s="9"/>
    </row>
    <row r="97" spans="1:27" x14ac:dyDescent="0.3">
      <c r="A97" s="9"/>
      <c r="B97" s="9"/>
      <c r="C97" s="9"/>
      <c r="D97" s="9"/>
      <c r="E97" s="9"/>
      <c r="F97" s="9"/>
      <c r="G97" s="9"/>
      <c r="H97" s="4"/>
      <c r="I97" s="4"/>
      <c r="J97" s="9"/>
      <c r="K97" s="9"/>
      <c r="L97" s="9"/>
      <c r="M97" s="4"/>
      <c r="O97" s="9"/>
      <c r="P97" s="9"/>
      <c r="Q97" s="9"/>
      <c r="T97" s="9"/>
      <c r="U97" s="9"/>
      <c r="V97" s="9"/>
      <c r="Y97" s="9"/>
      <c r="Z97" s="9"/>
      <c r="AA97" s="9"/>
    </row>
    <row r="98" spans="1:27" x14ac:dyDescent="0.3">
      <c r="A98" s="9"/>
      <c r="B98" s="9"/>
      <c r="C98" s="9"/>
      <c r="D98" s="9"/>
      <c r="E98" s="9"/>
      <c r="F98" s="9"/>
      <c r="G98" s="9"/>
      <c r="H98" s="4"/>
      <c r="I98" s="4"/>
      <c r="J98" s="9"/>
      <c r="K98" s="9"/>
      <c r="L98" s="9"/>
      <c r="M98" s="4"/>
      <c r="O98" s="9"/>
      <c r="P98" s="9"/>
      <c r="Q98" s="9"/>
      <c r="T98" s="9"/>
      <c r="U98" s="9"/>
      <c r="V98" s="9"/>
      <c r="Y98" s="9"/>
      <c r="Z98" s="9"/>
      <c r="AA98" s="9"/>
    </row>
    <row r="99" spans="1:27" x14ac:dyDescent="0.3">
      <c r="A99" s="9"/>
      <c r="B99" s="9"/>
      <c r="C99" s="9"/>
      <c r="D99" s="9"/>
      <c r="E99" s="9"/>
      <c r="F99" s="9"/>
      <c r="G99" s="9"/>
      <c r="H99" s="4"/>
      <c r="I99" s="4"/>
      <c r="J99" s="9"/>
      <c r="K99" s="9"/>
      <c r="L99" s="9"/>
      <c r="M99" s="4"/>
      <c r="O99" s="9"/>
      <c r="P99" s="9"/>
      <c r="Q99" s="9"/>
      <c r="T99" s="9"/>
      <c r="U99" s="9"/>
      <c r="V99" s="9"/>
      <c r="Y99" s="9"/>
      <c r="Z99" s="9"/>
      <c r="AA99" s="9"/>
    </row>
    <row r="100" spans="1:27" x14ac:dyDescent="0.3">
      <c r="A100" s="9"/>
      <c r="B100" s="9"/>
      <c r="C100" s="9"/>
      <c r="D100" s="9"/>
      <c r="E100" s="9"/>
      <c r="F100" s="9"/>
      <c r="G100" s="9"/>
      <c r="H100" s="4"/>
      <c r="I100" s="4"/>
      <c r="J100" s="9"/>
      <c r="K100" s="9"/>
      <c r="L100" s="9"/>
      <c r="M100" s="4"/>
      <c r="O100" s="9"/>
      <c r="P100" s="9"/>
      <c r="Q100" s="9"/>
      <c r="T100" s="9"/>
      <c r="U100" s="9"/>
      <c r="V100" s="9"/>
      <c r="Y100" s="9"/>
      <c r="Z100" s="9"/>
      <c r="AA100" s="9"/>
    </row>
    <row r="101" spans="1:27" x14ac:dyDescent="0.3">
      <c r="A101" s="9"/>
      <c r="B101" s="9"/>
      <c r="C101" s="9"/>
      <c r="D101" s="9"/>
      <c r="E101" s="9"/>
      <c r="F101" s="9"/>
      <c r="G101" s="9"/>
      <c r="H101" s="4"/>
      <c r="I101" s="4"/>
      <c r="J101" s="9"/>
      <c r="K101" s="9"/>
      <c r="L101" s="9"/>
      <c r="M101" s="4"/>
      <c r="O101" s="9"/>
      <c r="P101" s="9"/>
      <c r="Q101" s="9"/>
      <c r="T101" s="9"/>
      <c r="U101" s="9"/>
      <c r="V101" s="9"/>
      <c r="Y101" s="9"/>
      <c r="Z101" s="9"/>
      <c r="AA101" s="9"/>
    </row>
    <row r="102" spans="1:27" x14ac:dyDescent="0.3">
      <c r="A102" s="9"/>
      <c r="B102" s="9"/>
      <c r="C102" s="9"/>
      <c r="D102" s="9"/>
      <c r="E102" s="9"/>
      <c r="F102" s="9"/>
      <c r="G102" s="9"/>
      <c r="H102" s="4"/>
      <c r="I102" s="4"/>
      <c r="J102" s="9"/>
      <c r="K102" s="9"/>
      <c r="L102" s="9"/>
      <c r="M102" s="4"/>
      <c r="O102" s="9"/>
      <c r="P102" s="9"/>
      <c r="Q102" s="9"/>
      <c r="T102" s="9"/>
      <c r="U102" s="9"/>
      <c r="V102" s="9"/>
      <c r="Y102" s="9"/>
      <c r="Z102" s="9"/>
      <c r="AA102" s="9"/>
    </row>
    <row r="103" spans="1:27" x14ac:dyDescent="0.3">
      <c r="A103" s="9"/>
      <c r="B103" s="9"/>
      <c r="C103" s="9"/>
      <c r="D103" s="9"/>
      <c r="E103" s="9"/>
      <c r="F103" s="9"/>
      <c r="G103" s="9"/>
      <c r="H103" s="4"/>
      <c r="I103" s="4"/>
      <c r="J103" s="9"/>
      <c r="K103" s="9"/>
      <c r="L103" s="9"/>
      <c r="M103" s="4"/>
      <c r="O103" s="9"/>
      <c r="P103" s="9"/>
      <c r="Q103" s="9"/>
      <c r="T103" s="9"/>
      <c r="U103" s="9"/>
      <c r="V103" s="9"/>
      <c r="Y103" s="9"/>
      <c r="Z103" s="9"/>
      <c r="AA103" s="9"/>
    </row>
    <row r="104" spans="1:27" x14ac:dyDescent="0.3">
      <c r="A104" s="9"/>
      <c r="B104" s="9"/>
      <c r="C104" s="9"/>
      <c r="D104" s="9"/>
      <c r="E104" s="9"/>
      <c r="F104" s="9"/>
      <c r="G104" s="9"/>
      <c r="H104" s="4"/>
      <c r="I104" s="4"/>
      <c r="J104" s="9"/>
      <c r="K104" s="9"/>
      <c r="L104" s="9"/>
      <c r="M104" s="4"/>
      <c r="O104" s="9"/>
      <c r="P104" s="9"/>
      <c r="Q104" s="9"/>
      <c r="T104" s="9"/>
      <c r="U104" s="9"/>
      <c r="V104" s="9"/>
      <c r="Y104" s="9"/>
      <c r="Z104" s="9"/>
      <c r="AA104" s="9"/>
    </row>
    <row r="105" spans="1:27" x14ac:dyDescent="0.3">
      <c r="A105" s="9"/>
      <c r="B105" s="9"/>
      <c r="C105" s="9"/>
      <c r="D105" s="9"/>
      <c r="E105" s="9"/>
      <c r="F105" s="9"/>
      <c r="G105" s="9"/>
      <c r="H105" s="4"/>
      <c r="I105" s="4"/>
      <c r="J105" s="9"/>
      <c r="K105" s="9"/>
      <c r="L105" s="9"/>
      <c r="M105" s="4"/>
      <c r="O105" s="9"/>
      <c r="P105" s="9"/>
      <c r="Q105" s="9"/>
      <c r="T105" s="9"/>
      <c r="U105" s="9"/>
      <c r="V105" s="9"/>
      <c r="Y105" s="9"/>
      <c r="Z105" s="9"/>
      <c r="AA105" s="9"/>
    </row>
    <row r="106" spans="1:27" x14ac:dyDescent="0.3">
      <c r="A106" s="9"/>
      <c r="B106" s="9"/>
      <c r="C106" s="9"/>
      <c r="D106" s="9"/>
      <c r="E106" s="9"/>
      <c r="F106" s="9"/>
      <c r="G106" s="9"/>
      <c r="H106" s="4"/>
      <c r="I106" s="4"/>
      <c r="J106" s="9"/>
      <c r="K106" s="9"/>
      <c r="L106" s="9"/>
      <c r="M106" s="4"/>
      <c r="O106" s="9"/>
      <c r="P106" s="9"/>
      <c r="Q106" s="9"/>
      <c r="T106" s="9"/>
      <c r="U106" s="9"/>
      <c r="V106" s="9"/>
      <c r="Y106" s="9"/>
      <c r="Z106" s="9"/>
      <c r="AA106" s="9"/>
    </row>
    <row r="107" spans="1:27" x14ac:dyDescent="0.3">
      <c r="A107" s="9"/>
      <c r="B107" s="9"/>
      <c r="C107" s="9"/>
      <c r="D107" s="9"/>
      <c r="E107" s="9"/>
      <c r="F107" s="9"/>
      <c r="G107" s="9"/>
      <c r="H107" s="4"/>
      <c r="I107" s="4"/>
      <c r="J107" s="9"/>
      <c r="K107" s="9"/>
      <c r="L107" s="9"/>
      <c r="M107" s="4"/>
      <c r="O107" s="9"/>
      <c r="P107" s="9"/>
      <c r="Q107" s="9"/>
      <c r="T107" s="9"/>
      <c r="U107" s="9"/>
      <c r="V107" s="9"/>
      <c r="Y107" s="9"/>
      <c r="Z107" s="9"/>
      <c r="AA107" s="9"/>
    </row>
    <row r="108" spans="1:27" x14ac:dyDescent="0.3">
      <c r="A108" s="9"/>
      <c r="B108" s="9"/>
      <c r="C108" s="9"/>
      <c r="D108" s="9"/>
      <c r="E108" s="9"/>
      <c r="F108" s="9"/>
      <c r="G108" s="9"/>
      <c r="H108" s="4"/>
      <c r="I108" s="4"/>
      <c r="J108" s="9"/>
      <c r="K108" s="9"/>
      <c r="L108" s="9"/>
      <c r="M108" s="4"/>
      <c r="O108" s="9"/>
      <c r="P108" s="9"/>
      <c r="Q108" s="9"/>
      <c r="T108" s="9"/>
      <c r="U108" s="9"/>
      <c r="V108" s="9"/>
      <c r="Y108" s="9"/>
      <c r="Z108" s="9"/>
      <c r="AA108" s="9"/>
    </row>
    <row r="109" spans="1:27" x14ac:dyDescent="0.3">
      <c r="A109" s="9"/>
      <c r="B109" s="9"/>
      <c r="C109" s="9"/>
      <c r="D109" s="9"/>
      <c r="E109" s="9"/>
      <c r="F109" s="9"/>
      <c r="G109" s="9"/>
      <c r="H109" s="4"/>
      <c r="I109" s="4"/>
      <c r="J109" s="9"/>
      <c r="K109" s="9"/>
      <c r="L109" s="9"/>
      <c r="M109" s="4"/>
      <c r="O109" s="9"/>
      <c r="P109" s="9"/>
      <c r="Q109" s="9"/>
      <c r="T109" s="9"/>
      <c r="U109" s="9"/>
      <c r="V109" s="9"/>
      <c r="Y109" s="9"/>
      <c r="Z109" s="9"/>
      <c r="AA109" s="9"/>
    </row>
    <row r="110" spans="1:27" x14ac:dyDescent="0.3">
      <c r="A110" s="9"/>
      <c r="B110" s="9"/>
      <c r="C110" s="9"/>
      <c r="D110" s="9"/>
      <c r="E110" s="9"/>
      <c r="F110" s="9"/>
      <c r="G110" s="9"/>
      <c r="H110" s="4"/>
      <c r="I110" s="4"/>
      <c r="J110" s="9"/>
      <c r="K110" s="9"/>
      <c r="L110" s="9"/>
      <c r="M110" s="4"/>
      <c r="O110" s="9"/>
      <c r="P110" s="9"/>
      <c r="Q110" s="9"/>
      <c r="T110" s="9"/>
      <c r="U110" s="9"/>
      <c r="V110" s="9"/>
      <c r="Y110" s="9"/>
      <c r="Z110" s="9"/>
      <c r="AA110" s="9"/>
    </row>
    <row r="111" spans="1:27" x14ac:dyDescent="0.3">
      <c r="A111" s="9"/>
      <c r="B111" s="9"/>
      <c r="C111" s="9"/>
      <c r="D111" s="9"/>
      <c r="E111" s="9"/>
      <c r="F111" s="9"/>
      <c r="G111" s="9"/>
      <c r="H111" s="4"/>
      <c r="I111" s="4"/>
      <c r="J111" s="9"/>
      <c r="K111" s="9"/>
      <c r="L111" s="9"/>
      <c r="M111" s="4"/>
      <c r="O111" s="9"/>
      <c r="P111" s="9"/>
      <c r="Q111" s="9"/>
      <c r="T111" s="9"/>
      <c r="U111" s="9"/>
      <c r="V111" s="9"/>
      <c r="Y111" s="9"/>
      <c r="Z111" s="9"/>
      <c r="AA111" s="9"/>
    </row>
    <row r="112" spans="1:27" x14ac:dyDescent="0.3">
      <c r="A112" s="9"/>
      <c r="B112" s="9"/>
      <c r="C112" s="9"/>
      <c r="D112" s="9"/>
      <c r="E112" s="9"/>
      <c r="F112" s="9"/>
      <c r="G112" s="9"/>
      <c r="H112" s="4"/>
      <c r="I112" s="4"/>
      <c r="J112" s="9"/>
      <c r="K112" s="9"/>
      <c r="L112" s="9"/>
      <c r="M112" s="4"/>
      <c r="O112" s="9"/>
      <c r="P112" s="9"/>
      <c r="Q112" s="9"/>
      <c r="T112" s="9"/>
      <c r="U112" s="9"/>
      <c r="V112" s="9"/>
      <c r="Y112" s="9"/>
      <c r="Z112" s="9"/>
      <c r="AA112" s="9"/>
    </row>
    <row r="113" spans="1:27" x14ac:dyDescent="0.3">
      <c r="A113" s="9"/>
      <c r="B113" s="9"/>
      <c r="C113" s="9"/>
      <c r="D113" s="9"/>
      <c r="E113" s="9"/>
      <c r="F113" s="9"/>
      <c r="G113" s="9"/>
      <c r="H113" s="4"/>
      <c r="I113" s="4"/>
      <c r="J113" s="9"/>
      <c r="K113" s="9"/>
      <c r="L113" s="9"/>
      <c r="M113" s="4"/>
      <c r="O113" s="9"/>
      <c r="P113" s="9"/>
      <c r="Q113" s="9"/>
      <c r="T113" s="9"/>
      <c r="U113" s="9"/>
      <c r="V113" s="9"/>
      <c r="Y113" s="9"/>
      <c r="Z113" s="9"/>
      <c r="AA113" s="9"/>
    </row>
    <row r="114" spans="1:27" x14ac:dyDescent="0.3">
      <c r="A114" s="9"/>
      <c r="B114" s="9"/>
      <c r="C114" s="9"/>
      <c r="D114" s="9"/>
      <c r="E114" s="9"/>
      <c r="F114" s="9"/>
      <c r="G114" s="9"/>
      <c r="H114" s="4"/>
      <c r="I114" s="4"/>
      <c r="J114" s="9"/>
      <c r="K114" s="9"/>
      <c r="L114" s="9"/>
      <c r="M114" s="4"/>
      <c r="O114" s="9"/>
      <c r="P114" s="9"/>
      <c r="Q114" s="9"/>
      <c r="T114" s="9"/>
      <c r="U114" s="9"/>
      <c r="V114" s="9"/>
      <c r="Y114" s="9"/>
      <c r="Z114" s="9"/>
      <c r="AA114" s="9"/>
    </row>
    <row r="115" spans="1:27" x14ac:dyDescent="0.3">
      <c r="A115" s="9"/>
      <c r="B115" s="9"/>
      <c r="C115" s="9"/>
      <c r="D115" s="9"/>
      <c r="E115" s="9"/>
      <c r="F115" s="9"/>
      <c r="G115" s="9"/>
      <c r="H115" s="4"/>
      <c r="I115" s="4"/>
      <c r="J115" s="9"/>
      <c r="K115" s="9"/>
      <c r="L115" s="9"/>
      <c r="M115" s="4"/>
      <c r="O115" s="9"/>
      <c r="P115" s="9"/>
      <c r="Q115" s="9"/>
      <c r="T115" s="9"/>
      <c r="U115" s="9"/>
      <c r="V115" s="9"/>
      <c r="Y115" s="9"/>
      <c r="Z115" s="9"/>
      <c r="AA115" s="9"/>
    </row>
    <row r="116" spans="1:27" x14ac:dyDescent="0.3">
      <c r="A116" s="9"/>
      <c r="B116" s="9"/>
      <c r="C116" s="9"/>
      <c r="D116" s="9"/>
      <c r="E116" s="9"/>
      <c r="F116" s="9"/>
      <c r="G116" s="9"/>
      <c r="H116" s="4"/>
      <c r="I116" s="4"/>
      <c r="J116" s="9"/>
      <c r="K116" s="9"/>
      <c r="L116" s="9"/>
      <c r="M116" s="4"/>
      <c r="O116" s="9"/>
      <c r="P116" s="9"/>
      <c r="Q116" s="9"/>
      <c r="T116" s="9"/>
      <c r="U116" s="9"/>
      <c r="V116" s="9"/>
      <c r="Y116" s="9"/>
      <c r="Z116" s="9"/>
      <c r="AA116" s="9"/>
    </row>
    <row r="117" spans="1:27" x14ac:dyDescent="0.3">
      <c r="A117" s="9"/>
      <c r="B117" s="9"/>
      <c r="C117" s="9"/>
      <c r="D117" s="9"/>
      <c r="E117" s="9"/>
      <c r="F117" s="9"/>
      <c r="G117" s="9"/>
      <c r="H117" s="4"/>
      <c r="I117" s="4"/>
      <c r="J117" s="9"/>
      <c r="K117" s="9"/>
      <c r="L117" s="9"/>
      <c r="M117" s="4"/>
      <c r="O117" s="9"/>
      <c r="P117" s="9"/>
      <c r="Q117" s="9"/>
      <c r="T117" s="9"/>
      <c r="U117" s="9"/>
      <c r="V117" s="9"/>
      <c r="Y117" s="9"/>
      <c r="Z117" s="9"/>
      <c r="AA117" s="9"/>
    </row>
    <row r="118" spans="1:27" x14ac:dyDescent="0.3">
      <c r="A118" s="9"/>
      <c r="B118" s="9"/>
      <c r="C118" s="9"/>
      <c r="D118" s="9"/>
      <c r="E118" s="9"/>
      <c r="F118" s="9"/>
      <c r="G118" s="9"/>
      <c r="H118" s="4"/>
      <c r="I118" s="4"/>
      <c r="J118" s="9"/>
      <c r="K118" s="9"/>
      <c r="L118" s="9"/>
      <c r="M118" s="4"/>
      <c r="O118" s="9"/>
      <c r="P118" s="9"/>
      <c r="Q118" s="9"/>
      <c r="T118" s="9"/>
      <c r="U118" s="9"/>
      <c r="V118" s="9"/>
      <c r="Y118" s="9"/>
      <c r="Z118" s="9"/>
      <c r="AA118" s="9"/>
    </row>
    <row r="119" spans="1:27" x14ac:dyDescent="0.3">
      <c r="A119" s="9"/>
      <c r="B119" s="9"/>
      <c r="C119" s="9"/>
      <c r="D119" s="9"/>
      <c r="E119" s="9"/>
      <c r="F119" s="9"/>
      <c r="G119" s="9"/>
      <c r="H119" s="4"/>
      <c r="I119" s="4"/>
      <c r="J119" s="9"/>
      <c r="K119" s="9"/>
      <c r="L119" s="9"/>
      <c r="M119" s="4"/>
      <c r="O119" s="9"/>
      <c r="P119" s="9"/>
      <c r="Q119" s="9"/>
      <c r="T119" s="9"/>
      <c r="U119" s="9"/>
      <c r="V119" s="9"/>
      <c r="Y119" s="9"/>
      <c r="Z119" s="9"/>
      <c r="AA119" s="9"/>
    </row>
    <row r="120" spans="1:27" x14ac:dyDescent="0.3">
      <c r="A120" s="9"/>
      <c r="B120" s="9"/>
      <c r="C120" s="9"/>
      <c r="D120" s="9"/>
      <c r="E120" s="9"/>
      <c r="F120" s="9"/>
      <c r="G120" s="9"/>
      <c r="H120" s="4"/>
      <c r="I120" s="4"/>
      <c r="J120" s="9"/>
      <c r="K120" s="9"/>
      <c r="L120" s="9"/>
      <c r="M120" s="4"/>
      <c r="O120" s="9"/>
      <c r="P120" s="9"/>
      <c r="Q120" s="9"/>
      <c r="T120" s="9"/>
      <c r="U120" s="9"/>
      <c r="V120" s="9"/>
      <c r="Y120" s="9"/>
      <c r="Z120" s="9"/>
      <c r="AA120" s="9"/>
    </row>
    <row r="121" spans="1:27" x14ac:dyDescent="0.3">
      <c r="A121" s="9"/>
      <c r="B121" s="9"/>
      <c r="C121" s="9"/>
      <c r="D121" s="9"/>
      <c r="E121" s="9"/>
      <c r="F121" s="9"/>
      <c r="G121" s="9"/>
      <c r="H121" s="4"/>
      <c r="I121" s="4"/>
      <c r="J121" s="9"/>
      <c r="K121" s="9"/>
      <c r="L121" s="9"/>
      <c r="M121" s="4"/>
      <c r="O121" s="9"/>
      <c r="P121" s="9"/>
      <c r="Q121" s="9"/>
      <c r="T121" s="9"/>
      <c r="U121" s="9"/>
      <c r="V121" s="9"/>
      <c r="Y121" s="9"/>
      <c r="Z121" s="9"/>
      <c r="AA121" s="9"/>
    </row>
    <row r="122" spans="1:27" x14ac:dyDescent="0.3">
      <c r="A122" s="9"/>
      <c r="B122" s="9"/>
      <c r="C122" s="9"/>
      <c r="D122" s="9"/>
      <c r="E122" s="9"/>
      <c r="F122" s="9"/>
      <c r="G122" s="9"/>
      <c r="H122" s="4"/>
      <c r="I122" s="4"/>
      <c r="J122" s="9"/>
      <c r="K122" s="9"/>
      <c r="L122" s="9"/>
      <c r="M122" s="4"/>
      <c r="O122" s="9"/>
      <c r="P122" s="9"/>
      <c r="Q122" s="9"/>
      <c r="T122" s="9"/>
      <c r="U122" s="9"/>
      <c r="V122" s="9"/>
      <c r="Y122" s="9"/>
      <c r="Z122" s="9"/>
      <c r="AA122" s="9"/>
    </row>
    <row r="123" spans="1:27" x14ac:dyDescent="0.3">
      <c r="A123" s="9"/>
      <c r="B123" s="9"/>
      <c r="C123" s="9"/>
      <c r="D123" s="9"/>
      <c r="E123" s="9"/>
      <c r="F123" s="9"/>
      <c r="G123" s="9"/>
      <c r="H123" s="4"/>
      <c r="I123" s="4"/>
      <c r="J123" s="9"/>
      <c r="K123" s="9"/>
      <c r="L123" s="9"/>
      <c r="M123" s="4"/>
      <c r="O123" s="9"/>
      <c r="P123" s="9"/>
      <c r="Q123" s="9"/>
      <c r="T123" s="9"/>
      <c r="U123" s="9"/>
      <c r="V123" s="9"/>
      <c r="Y123" s="9"/>
      <c r="Z123" s="9"/>
      <c r="AA123" s="9"/>
    </row>
    <row r="124" spans="1:27" x14ac:dyDescent="0.3">
      <c r="A124" s="9"/>
      <c r="B124" s="9"/>
      <c r="C124" s="9"/>
      <c r="D124" s="9"/>
      <c r="E124" s="9"/>
      <c r="F124" s="9"/>
      <c r="G124" s="9"/>
      <c r="H124" s="4"/>
      <c r="I124" s="4"/>
      <c r="J124" s="9"/>
      <c r="K124" s="9"/>
      <c r="L124" s="9"/>
      <c r="M124" s="4"/>
      <c r="O124" s="9"/>
      <c r="P124" s="9"/>
      <c r="Q124" s="9"/>
      <c r="T124" s="9"/>
      <c r="U124" s="9"/>
      <c r="V124" s="9"/>
      <c r="Y124" s="9"/>
      <c r="Z124" s="9"/>
      <c r="AA124" s="9"/>
    </row>
    <row r="125" spans="1:27" x14ac:dyDescent="0.3">
      <c r="A125" s="9"/>
      <c r="B125" s="9"/>
      <c r="C125" s="9"/>
      <c r="D125" s="9"/>
      <c r="E125" s="9"/>
      <c r="F125" s="9"/>
      <c r="G125" s="9"/>
      <c r="H125" s="4"/>
      <c r="I125" s="4"/>
      <c r="J125" s="9"/>
      <c r="K125" s="9"/>
      <c r="L125" s="9"/>
      <c r="M125" s="4"/>
      <c r="O125" s="9"/>
      <c r="P125" s="9"/>
      <c r="Q125" s="9"/>
      <c r="T125" s="9"/>
      <c r="U125" s="9"/>
      <c r="V125" s="9"/>
      <c r="Y125" s="9"/>
      <c r="Z125" s="9"/>
      <c r="AA125" s="9"/>
    </row>
    <row r="126" spans="1:27" x14ac:dyDescent="0.3">
      <c r="A126" s="9"/>
      <c r="B126" s="9"/>
      <c r="C126" s="9"/>
      <c r="D126" s="9"/>
      <c r="E126" s="9"/>
      <c r="F126" s="9"/>
      <c r="G126" s="9"/>
      <c r="H126" s="4"/>
      <c r="I126" s="4"/>
      <c r="J126" s="9"/>
      <c r="K126" s="9"/>
      <c r="L126" s="9"/>
      <c r="M126" s="4"/>
      <c r="O126" s="9"/>
      <c r="P126" s="9"/>
      <c r="Q126" s="9"/>
      <c r="T126" s="9"/>
      <c r="U126" s="9"/>
      <c r="V126" s="9"/>
      <c r="Y126" s="9"/>
      <c r="Z126" s="9"/>
      <c r="AA126" s="9"/>
    </row>
    <row r="127" spans="1:27" x14ac:dyDescent="0.3">
      <c r="A127" s="9"/>
      <c r="B127" s="9"/>
      <c r="C127" s="9"/>
      <c r="D127" s="9"/>
      <c r="E127" s="9"/>
      <c r="F127" s="9"/>
      <c r="G127" s="9"/>
      <c r="H127" s="4"/>
      <c r="I127" s="4"/>
      <c r="J127" s="9"/>
      <c r="K127" s="9"/>
      <c r="L127" s="9"/>
      <c r="M127" s="4"/>
      <c r="O127" s="9"/>
      <c r="P127" s="9"/>
      <c r="Q127" s="9"/>
      <c r="T127" s="9"/>
      <c r="U127" s="9"/>
      <c r="V127" s="9"/>
      <c r="Y127" s="9"/>
      <c r="Z127" s="9"/>
      <c r="AA127" s="9"/>
    </row>
    <row r="128" spans="1:27" x14ac:dyDescent="0.3">
      <c r="A128" s="9"/>
      <c r="B128" s="9"/>
      <c r="C128" s="9"/>
      <c r="D128" s="9"/>
      <c r="E128" s="9"/>
      <c r="F128" s="9"/>
      <c r="G128" s="9"/>
      <c r="H128" s="4"/>
      <c r="I128" s="4"/>
      <c r="J128" s="9"/>
      <c r="K128" s="9"/>
      <c r="L128" s="9"/>
      <c r="M128" s="4"/>
      <c r="O128" s="9"/>
      <c r="P128" s="9"/>
      <c r="Q128" s="9"/>
      <c r="T128" s="9"/>
      <c r="U128" s="9"/>
      <c r="V128" s="9"/>
      <c r="Y128" s="9"/>
      <c r="Z128" s="9"/>
      <c r="AA128" s="9"/>
    </row>
    <row r="129" spans="1:27" x14ac:dyDescent="0.3">
      <c r="A129" s="9"/>
      <c r="B129" s="9"/>
      <c r="C129" s="9"/>
      <c r="D129" s="9"/>
      <c r="E129" s="9"/>
      <c r="F129" s="9"/>
      <c r="G129" s="9"/>
      <c r="H129" s="4"/>
      <c r="I129" s="4"/>
      <c r="J129" s="9"/>
      <c r="K129" s="9"/>
      <c r="L129" s="9"/>
      <c r="M129" s="4"/>
      <c r="O129" s="9"/>
      <c r="P129" s="9"/>
      <c r="Q129" s="9"/>
      <c r="T129" s="9"/>
      <c r="U129" s="9"/>
      <c r="V129" s="9"/>
      <c r="Y129" s="9"/>
      <c r="Z129" s="9"/>
      <c r="AA129" s="9"/>
    </row>
    <row r="130" spans="1:27" x14ac:dyDescent="0.3">
      <c r="A130" s="9"/>
      <c r="B130" s="9"/>
      <c r="C130" s="9"/>
      <c r="D130" s="9"/>
      <c r="E130" s="9"/>
      <c r="F130" s="9"/>
      <c r="G130" s="9"/>
      <c r="H130" s="4"/>
      <c r="I130" s="4"/>
      <c r="J130" s="9"/>
      <c r="K130" s="9"/>
      <c r="L130" s="9"/>
      <c r="M130" s="4"/>
      <c r="O130" s="9"/>
      <c r="P130" s="9"/>
      <c r="Q130" s="9"/>
      <c r="T130" s="9"/>
      <c r="U130" s="9"/>
      <c r="V130" s="9"/>
      <c r="Y130" s="9"/>
      <c r="Z130" s="9"/>
      <c r="AA130" s="9"/>
    </row>
    <row r="131" spans="1:27" x14ac:dyDescent="0.3">
      <c r="A131" s="9"/>
      <c r="B131" s="9"/>
      <c r="C131" s="9"/>
      <c r="D131" s="9"/>
      <c r="E131" s="9"/>
      <c r="F131" s="9"/>
      <c r="G131" s="9"/>
      <c r="H131" s="4"/>
      <c r="I131" s="4"/>
      <c r="J131" s="9"/>
      <c r="K131" s="9"/>
      <c r="L131" s="9"/>
      <c r="M131" s="4"/>
      <c r="O131" s="9"/>
      <c r="P131" s="9"/>
      <c r="Q131" s="9"/>
      <c r="T131" s="9"/>
      <c r="U131" s="9"/>
      <c r="V131" s="9"/>
      <c r="Y131" s="9"/>
      <c r="Z131" s="9"/>
      <c r="AA131" s="9"/>
    </row>
    <row r="132" spans="1:27" x14ac:dyDescent="0.3">
      <c r="A132" s="9"/>
      <c r="B132" s="9"/>
      <c r="C132" s="9"/>
      <c r="D132" s="9"/>
      <c r="E132" s="9"/>
      <c r="F132" s="9"/>
      <c r="G132" s="9"/>
      <c r="H132" s="4"/>
      <c r="I132" s="4"/>
      <c r="J132" s="9"/>
      <c r="K132" s="9"/>
      <c r="L132" s="9"/>
      <c r="M132" s="4"/>
      <c r="O132" s="9"/>
      <c r="P132" s="9"/>
      <c r="Q132" s="9"/>
      <c r="T132" s="9"/>
      <c r="U132" s="9"/>
      <c r="V132" s="9"/>
      <c r="Y132" s="9"/>
      <c r="Z132" s="9"/>
      <c r="AA132" s="9"/>
    </row>
    <row r="133" spans="1:27" x14ac:dyDescent="0.3">
      <c r="A133" s="9"/>
      <c r="B133" s="9"/>
      <c r="C133" s="9"/>
      <c r="D133" s="9"/>
      <c r="E133" s="9"/>
      <c r="F133" s="9"/>
      <c r="G133" s="9"/>
      <c r="H133" s="4"/>
      <c r="I133" s="4"/>
      <c r="J133" s="9"/>
      <c r="K133" s="9"/>
      <c r="L133" s="9"/>
      <c r="M133" s="4"/>
      <c r="O133" s="9"/>
      <c r="P133" s="9"/>
      <c r="Q133" s="9"/>
      <c r="T133" s="9"/>
      <c r="U133" s="9"/>
      <c r="V133" s="9"/>
      <c r="Y133" s="9"/>
      <c r="Z133" s="9"/>
      <c r="AA133" s="9"/>
    </row>
    <row r="134" spans="1:27" x14ac:dyDescent="0.3">
      <c r="A134" s="9"/>
      <c r="B134" s="9"/>
      <c r="C134" s="9"/>
      <c r="D134" s="9"/>
      <c r="E134" s="9"/>
      <c r="F134" s="9"/>
      <c r="G134" s="9"/>
      <c r="H134" s="4"/>
      <c r="I134" s="4"/>
      <c r="J134" s="9"/>
      <c r="K134" s="9"/>
      <c r="L134" s="9"/>
      <c r="M134" s="4"/>
      <c r="O134" s="9"/>
      <c r="P134" s="9"/>
      <c r="Q134" s="9"/>
      <c r="T134" s="9"/>
      <c r="U134" s="9"/>
      <c r="V134" s="9"/>
      <c r="Y134" s="9"/>
      <c r="Z134" s="9"/>
      <c r="AA134" s="9"/>
    </row>
    <row r="135" spans="1:27" x14ac:dyDescent="0.3">
      <c r="A135" s="9"/>
      <c r="B135" s="9"/>
      <c r="C135" s="9"/>
      <c r="D135" s="9"/>
      <c r="E135" s="9"/>
      <c r="F135" s="9"/>
      <c r="G135" s="9"/>
      <c r="H135" s="4"/>
      <c r="I135" s="4"/>
      <c r="J135" s="9"/>
      <c r="K135" s="9"/>
      <c r="L135" s="9"/>
      <c r="M135" s="4"/>
      <c r="O135" s="9"/>
      <c r="P135" s="9"/>
      <c r="Q135" s="9"/>
      <c r="T135" s="9"/>
      <c r="U135" s="9"/>
      <c r="V135" s="9"/>
      <c r="Y135" s="9"/>
      <c r="Z135" s="9"/>
      <c r="AA135" s="9"/>
    </row>
    <row r="136" spans="1:27" x14ac:dyDescent="0.3">
      <c r="A136" s="9"/>
      <c r="B136" s="9"/>
      <c r="C136" s="9"/>
      <c r="D136" s="9"/>
      <c r="E136" s="9"/>
      <c r="F136" s="9"/>
      <c r="G136" s="9"/>
      <c r="H136" s="4"/>
      <c r="I136" s="4"/>
      <c r="J136" s="9"/>
      <c r="K136" s="9"/>
      <c r="L136" s="9"/>
      <c r="M136" s="4"/>
      <c r="O136" s="9"/>
      <c r="P136" s="9"/>
      <c r="Q136" s="9"/>
      <c r="T136" s="9"/>
      <c r="U136" s="9"/>
      <c r="V136" s="9"/>
      <c r="Y136" s="9"/>
      <c r="Z136" s="9"/>
      <c r="AA136" s="9"/>
    </row>
    <row r="137" spans="1:27" x14ac:dyDescent="0.3">
      <c r="A137" s="9"/>
      <c r="B137" s="9"/>
      <c r="C137" s="9"/>
      <c r="D137" s="9"/>
      <c r="E137" s="9"/>
      <c r="F137" s="9"/>
      <c r="G137" s="9"/>
      <c r="H137" s="4"/>
      <c r="I137" s="4"/>
      <c r="J137" s="9"/>
      <c r="K137" s="9"/>
      <c r="L137" s="9"/>
      <c r="M137" s="4"/>
      <c r="O137" s="9"/>
      <c r="P137" s="9"/>
      <c r="Q137" s="9"/>
      <c r="T137" s="9"/>
      <c r="U137" s="9"/>
      <c r="V137" s="9"/>
      <c r="Y137" s="9"/>
      <c r="Z137" s="9"/>
      <c r="AA137" s="9"/>
    </row>
    <row r="138" spans="1:27" x14ac:dyDescent="0.3">
      <c r="A138" s="9"/>
      <c r="B138" s="9"/>
      <c r="C138" s="9"/>
      <c r="D138" s="9"/>
      <c r="E138" s="9"/>
      <c r="F138" s="9"/>
      <c r="G138" s="9"/>
      <c r="H138" s="4"/>
      <c r="I138" s="4"/>
      <c r="J138" s="9"/>
      <c r="K138" s="9"/>
      <c r="L138" s="9"/>
      <c r="M138" s="4"/>
      <c r="O138" s="9"/>
      <c r="P138" s="9"/>
      <c r="Q138" s="9"/>
      <c r="T138" s="9"/>
      <c r="U138" s="9"/>
      <c r="V138" s="9"/>
      <c r="Y138" s="9"/>
      <c r="Z138" s="9"/>
      <c r="AA138" s="9"/>
    </row>
    <row r="139" spans="1:27" x14ac:dyDescent="0.3">
      <c r="A139" s="9"/>
      <c r="B139" s="9"/>
      <c r="C139" s="9"/>
      <c r="D139" s="9"/>
      <c r="E139" s="9"/>
      <c r="F139" s="9"/>
      <c r="G139" s="9"/>
      <c r="H139" s="4"/>
      <c r="I139" s="4"/>
      <c r="J139" s="9"/>
      <c r="K139" s="9"/>
      <c r="L139" s="9"/>
      <c r="M139" s="4"/>
      <c r="O139" s="9"/>
      <c r="P139" s="9"/>
      <c r="Q139" s="9"/>
      <c r="T139" s="9"/>
      <c r="U139" s="9"/>
      <c r="V139" s="9"/>
      <c r="Y139" s="9"/>
      <c r="Z139" s="9"/>
      <c r="AA139" s="9"/>
    </row>
    <row r="140" spans="1:27" x14ac:dyDescent="0.3">
      <c r="A140" s="9"/>
      <c r="B140" s="9"/>
      <c r="C140" s="9"/>
      <c r="D140" s="9"/>
      <c r="E140" s="9"/>
      <c r="F140" s="9"/>
      <c r="G140" s="9"/>
      <c r="H140" s="4"/>
      <c r="I140" s="4"/>
      <c r="J140" s="9"/>
      <c r="K140" s="9"/>
      <c r="L140" s="9"/>
      <c r="M140" s="4"/>
      <c r="O140" s="9"/>
      <c r="P140" s="9"/>
      <c r="Q140" s="9"/>
      <c r="T140" s="9"/>
      <c r="U140" s="9"/>
      <c r="V140" s="9"/>
      <c r="Y140" s="9"/>
      <c r="Z140" s="9"/>
      <c r="AA140" s="9"/>
    </row>
    <row r="141" spans="1:27" x14ac:dyDescent="0.3">
      <c r="A141" s="9"/>
      <c r="B141" s="9"/>
      <c r="C141" s="9"/>
      <c r="D141" s="9"/>
      <c r="E141" s="9"/>
      <c r="F141" s="9"/>
      <c r="G141" s="9"/>
      <c r="H141" s="4"/>
      <c r="I141" s="4"/>
      <c r="J141" s="9"/>
      <c r="K141" s="9"/>
      <c r="L141" s="9"/>
      <c r="M141" s="4"/>
      <c r="O141" s="9"/>
      <c r="P141" s="9"/>
      <c r="Q141" s="9"/>
      <c r="T141" s="9"/>
      <c r="U141" s="9"/>
      <c r="V141" s="9"/>
      <c r="Y141" s="9"/>
      <c r="Z141" s="9"/>
      <c r="AA141" s="9"/>
    </row>
    <row r="142" spans="1:27" x14ac:dyDescent="0.3">
      <c r="A142" s="9"/>
      <c r="B142" s="9"/>
      <c r="C142" s="9"/>
      <c r="D142" s="9"/>
      <c r="E142" s="9"/>
      <c r="F142" s="9"/>
      <c r="G142" s="9"/>
      <c r="H142" s="4"/>
      <c r="I142" s="4"/>
      <c r="J142" s="9"/>
      <c r="K142" s="9"/>
      <c r="L142" s="9"/>
      <c r="M142" s="4"/>
      <c r="O142" s="9"/>
      <c r="P142" s="9"/>
      <c r="Q142" s="9"/>
      <c r="T142" s="9"/>
      <c r="U142" s="9"/>
      <c r="V142" s="9"/>
      <c r="Y142" s="9"/>
      <c r="Z142" s="9"/>
      <c r="AA142" s="9"/>
    </row>
    <row r="143" spans="1:27" x14ac:dyDescent="0.3">
      <c r="A143" s="9"/>
      <c r="B143" s="9"/>
      <c r="C143" s="9"/>
      <c r="D143" s="9"/>
      <c r="E143" s="9"/>
      <c r="F143" s="9"/>
      <c r="G143" s="9"/>
      <c r="H143" s="4"/>
      <c r="I143" s="4"/>
      <c r="J143" s="9"/>
      <c r="K143" s="9"/>
      <c r="L143" s="9"/>
      <c r="M143" s="4"/>
      <c r="O143" s="9"/>
      <c r="P143" s="9"/>
      <c r="Q143" s="9"/>
      <c r="T143" s="9"/>
      <c r="U143" s="9"/>
      <c r="V143" s="9"/>
      <c r="Y143" s="9"/>
      <c r="Z143" s="9"/>
      <c r="AA143" s="9"/>
    </row>
    <row r="144" spans="1:27" x14ac:dyDescent="0.3">
      <c r="A144" s="9"/>
      <c r="B144" s="9"/>
      <c r="C144" s="9"/>
      <c r="D144" s="9"/>
      <c r="E144" s="9"/>
      <c r="F144" s="9"/>
      <c r="G144" s="9"/>
      <c r="H144" s="4"/>
      <c r="I144" s="4"/>
      <c r="J144" s="9"/>
      <c r="K144" s="9"/>
      <c r="L144" s="9"/>
      <c r="M144" s="4"/>
      <c r="O144" s="9"/>
      <c r="P144" s="9"/>
      <c r="Q144" s="9"/>
      <c r="T144" s="9"/>
      <c r="U144" s="9"/>
      <c r="V144" s="9"/>
      <c r="Y144" s="9"/>
      <c r="Z144" s="9"/>
      <c r="AA144" s="9"/>
    </row>
    <row r="145" spans="1:27" x14ac:dyDescent="0.3">
      <c r="A145" s="9"/>
      <c r="B145" s="9"/>
      <c r="C145" s="9"/>
      <c r="D145" s="9"/>
      <c r="E145" s="9"/>
      <c r="F145" s="9"/>
      <c r="G145" s="9"/>
      <c r="H145" s="4"/>
      <c r="I145" s="4"/>
      <c r="J145" s="9"/>
      <c r="K145" s="9"/>
      <c r="L145" s="9"/>
      <c r="M145" s="4"/>
      <c r="O145" s="9"/>
      <c r="P145" s="9"/>
      <c r="Q145" s="9"/>
      <c r="T145" s="9"/>
      <c r="U145" s="9"/>
      <c r="V145" s="9"/>
      <c r="Y145" s="9"/>
      <c r="Z145" s="9"/>
      <c r="AA145" s="9"/>
    </row>
    <row r="146" spans="1:27" x14ac:dyDescent="0.3">
      <c r="A146" s="9"/>
      <c r="B146" s="9"/>
      <c r="C146" s="9"/>
      <c r="D146" s="9"/>
      <c r="E146" s="9"/>
      <c r="F146" s="9"/>
      <c r="G146" s="9"/>
      <c r="H146" s="4"/>
      <c r="I146" s="4"/>
      <c r="J146" s="9"/>
      <c r="K146" s="9"/>
      <c r="L146" s="9"/>
      <c r="M146" s="4"/>
      <c r="O146" s="9"/>
      <c r="P146" s="9"/>
      <c r="Q146" s="9"/>
      <c r="T146" s="9"/>
      <c r="U146" s="9"/>
      <c r="V146" s="9"/>
      <c r="Y146" s="9"/>
      <c r="Z146" s="9"/>
      <c r="AA146" s="9"/>
    </row>
    <row r="147" spans="1:27" x14ac:dyDescent="0.3">
      <c r="A147" s="9"/>
      <c r="B147" s="9"/>
      <c r="C147" s="9"/>
      <c r="D147" s="9"/>
      <c r="E147" s="9"/>
      <c r="F147" s="9"/>
      <c r="G147" s="9"/>
      <c r="H147" s="4"/>
      <c r="I147" s="4"/>
      <c r="J147" s="9"/>
      <c r="K147" s="9"/>
      <c r="L147" s="9"/>
      <c r="M147" s="4"/>
      <c r="O147" s="9"/>
      <c r="P147" s="9"/>
      <c r="Q147" s="9"/>
      <c r="T147" s="9"/>
      <c r="U147" s="9"/>
      <c r="V147" s="9"/>
      <c r="Y147" s="9"/>
      <c r="Z147" s="9"/>
      <c r="AA147" s="9"/>
    </row>
    <row r="148" spans="1:27" x14ac:dyDescent="0.3">
      <c r="A148" s="9"/>
      <c r="B148" s="9"/>
      <c r="C148" s="9"/>
      <c r="D148" s="9"/>
      <c r="E148" s="9"/>
      <c r="F148" s="9"/>
      <c r="G148" s="9"/>
      <c r="H148" s="4"/>
      <c r="I148" s="4"/>
      <c r="J148" s="9"/>
      <c r="K148" s="9"/>
      <c r="L148" s="9"/>
      <c r="M148" s="4"/>
      <c r="O148" s="9"/>
      <c r="P148" s="9"/>
      <c r="Q148" s="9"/>
      <c r="T148" s="9"/>
      <c r="U148" s="9"/>
      <c r="V148" s="9"/>
      <c r="Y148" s="9"/>
      <c r="Z148" s="9"/>
      <c r="AA148" s="9"/>
    </row>
    <row r="149" spans="1:27" x14ac:dyDescent="0.3">
      <c r="A149" s="9"/>
      <c r="B149" s="9"/>
      <c r="C149" s="9"/>
      <c r="D149" s="9"/>
      <c r="E149" s="9"/>
      <c r="F149" s="9"/>
      <c r="G149" s="9"/>
      <c r="H149" s="4"/>
      <c r="I149" s="4"/>
      <c r="J149" s="9"/>
      <c r="K149" s="9"/>
      <c r="L149" s="9"/>
      <c r="M149" s="4"/>
      <c r="O149" s="9"/>
      <c r="P149" s="9"/>
      <c r="Q149" s="9"/>
      <c r="T149" s="9"/>
      <c r="U149" s="9"/>
      <c r="V149" s="9"/>
      <c r="Y149" s="9"/>
      <c r="Z149" s="9"/>
      <c r="AA149" s="9"/>
    </row>
    <row r="150" spans="1:27" x14ac:dyDescent="0.3">
      <c r="A150" s="9"/>
      <c r="B150" s="9"/>
      <c r="C150" s="9"/>
      <c r="D150" s="9"/>
      <c r="E150" s="9"/>
      <c r="F150" s="9"/>
      <c r="G150" s="9"/>
      <c r="H150" s="4"/>
      <c r="I150" s="4"/>
      <c r="J150" s="9"/>
      <c r="K150" s="9"/>
      <c r="L150" s="9"/>
      <c r="M150" s="4"/>
      <c r="O150" s="9"/>
      <c r="P150" s="9"/>
      <c r="Q150" s="9"/>
      <c r="T150" s="9"/>
      <c r="U150" s="9"/>
      <c r="V150" s="9"/>
      <c r="Y150" s="9"/>
      <c r="Z150" s="9"/>
      <c r="AA150" s="9"/>
    </row>
    <row r="151" spans="1:27" x14ac:dyDescent="0.3">
      <c r="A151" s="9"/>
      <c r="B151" s="9"/>
      <c r="C151" s="9"/>
      <c r="D151" s="9"/>
      <c r="E151" s="9"/>
      <c r="F151" s="9"/>
      <c r="G151" s="9"/>
      <c r="H151" s="4"/>
      <c r="I151" s="4"/>
      <c r="J151" s="9"/>
      <c r="K151" s="9"/>
      <c r="L151" s="9"/>
      <c r="M151" s="4"/>
      <c r="O151" s="9"/>
      <c r="P151" s="9"/>
      <c r="Q151" s="9"/>
      <c r="T151" s="9"/>
      <c r="U151" s="9"/>
      <c r="V151" s="9"/>
      <c r="Y151" s="9"/>
      <c r="Z151" s="9"/>
      <c r="AA151" s="9"/>
    </row>
    <row r="152" spans="1:27" x14ac:dyDescent="0.3">
      <c r="A152" s="9"/>
      <c r="B152" s="9"/>
      <c r="C152" s="9"/>
      <c r="D152" s="9"/>
      <c r="E152" s="9"/>
      <c r="F152" s="9"/>
      <c r="G152" s="9"/>
      <c r="H152" s="4"/>
      <c r="I152" s="4"/>
      <c r="J152" s="9"/>
      <c r="K152" s="9"/>
      <c r="L152" s="9"/>
      <c r="M152" s="4"/>
      <c r="O152" s="9"/>
      <c r="P152" s="9"/>
      <c r="Q152" s="9"/>
      <c r="T152" s="9"/>
      <c r="U152" s="9"/>
      <c r="V152" s="9"/>
      <c r="Y152" s="9"/>
      <c r="Z152" s="9"/>
      <c r="AA152" s="9"/>
    </row>
    <row r="153" spans="1:27" x14ac:dyDescent="0.3">
      <c r="A153" s="9"/>
      <c r="B153" s="9"/>
      <c r="C153" s="9"/>
      <c r="D153" s="9"/>
      <c r="E153" s="9"/>
      <c r="F153" s="9"/>
      <c r="G153" s="9"/>
      <c r="H153" s="4"/>
      <c r="I153" s="4"/>
      <c r="J153" s="9"/>
      <c r="K153" s="9"/>
      <c r="L153" s="9"/>
      <c r="M153" s="4"/>
      <c r="O153" s="9"/>
      <c r="P153" s="9"/>
      <c r="Q153" s="9"/>
      <c r="T153" s="9"/>
      <c r="U153" s="9"/>
      <c r="V153" s="9"/>
      <c r="Y153" s="9"/>
      <c r="Z153" s="9"/>
      <c r="AA153" s="9"/>
    </row>
    <row r="154" spans="1:27" x14ac:dyDescent="0.3">
      <c r="A154" s="9"/>
      <c r="B154" s="9"/>
      <c r="C154" s="9"/>
      <c r="D154" s="9"/>
      <c r="E154" s="9"/>
      <c r="F154" s="9"/>
      <c r="G154" s="9"/>
      <c r="H154" s="4"/>
      <c r="I154" s="4"/>
      <c r="J154" s="9"/>
      <c r="K154" s="9"/>
      <c r="L154" s="9"/>
      <c r="M154" s="4"/>
      <c r="O154" s="9"/>
      <c r="P154" s="9"/>
      <c r="Q154" s="9"/>
      <c r="T154" s="9"/>
      <c r="U154" s="9"/>
      <c r="V154" s="9"/>
      <c r="Y154" s="9"/>
      <c r="Z154" s="9"/>
      <c r="AA154" s="9"/>
    </row>
    <row r="155" spans="1:27" x14ac:dyDescent="0.3">
      <c r="A155" s="9"/>
      <c r="B155" s="9"/>
      <c r="C155" s="9"/>
      <c r="D155" s="9"/>
      <c r="E155" s="9"/>
      <c r="F155" s="9"/>
      <c r="G155" s="9"/>
      <c r="H155" s="4"/>
      <c r="I155" s="4"/>
      <c r="J155" s="9"/>
      <c r="K155" s="9"/>
      <c r="L155" s="9"/>
      <c r="M155" s="4"/>
      <c r="O155" s="9"/>
      <c r="P155" s="9"/>
      <c r="Q155" s="9"/>
      <c r="T155" s="9"/>
      <c r="U155" s="9"/>
      <c r="V155" s="9"/>
      <c r="Y155" s="9"/>
      <c r="Z155" s="9"/>
      <c r="AA155" s="9"/>
    </row>
    <row r="156" spans="1:27" x14ac:dyDescent="0.3">
      <c r="A156" s="9"/>
      <c r="B156" s="9"/>
      <c r="C156" s="9"/>
      <c r="D156" s="9"/>
      <c r="E156" s="9"/>
      <c r="F156" s="9"/>
      <c r="G156" s="9"/>
      <c r="H156" s="4"/>
      <c r="I156" s="4"/>
      <c r="J156" s="9"/>
      <c r="K156" s="9"/>
      <c r="L156" s="9"/>
      <c r="M156" s="4"/>
      <c r="O156" s="9"/>
      <c r="P156" s="9"/>
      <c r="Q156" s="9"/>
      <c r="T156" s="9"/>
      <c r="U156" s="9"/>
      <c r="V156" s="9"/>
      <c r="Y156" s="9"/>
      <c r="Z156" s="9"/>
      <c r="AA156" s="9"/>
    </row>
    <row r="157" spans="1:27" x14ac:dyDescent="0.3">
      <c r="A157" s="9"/>
      <c r="B157" s="9"/>
      <c r="C157" s="9"/>
      <c r="D157" s="9"/>
      <c r="E157" s="9"/>
      <c r="F157" s="9"/>
      <c r="G157" s="9"/>
      <c r="H157" s="4"/>
      <c r="I157" s="4"/>
      <c r="J157" s="9"/>
      <c r="K157" s="9"/>
      <c r="L157" s="9"/>
      <c r="M157" s="4"/>
      <c r="O157" s="9"/>
      <c r="P157" s="9"/>
      <c r="Q157" s="9"/>
      <c r="T157" s="9"/>
      <c r="U157" s="9"/>
      <c r="V157" s="9"/>
      <c r="Y157" s="9"/>
      <c r="Z157" s="9"/>
      <c r="AA157" s="9"/>
    </row>
    <row r="158" spans="1:27" x14ac:dyDescent="0.3">
      <c r="A158" s="9"/>
      <c r="B158" s="9"/>
      <c r="C158" s="9"/>
      <c r="D158" s="9"/>
      <c r="E158" s="9"/>
      <c r="F158" s="9"/>
      <c r="G158" s="9"/>
      <c r="H158" s="4"/>
      <c r="I158" s="4"/>
      <c r="J158" s="9"/>
      <c r="K158" s="9"/>
      <c r="L158" s="9"/>
      <c r="M158" s="4"/>
      <c r="O158" s="9"/>
      <c r="P158" s="9"/>
      <c r="Q158" s="9"/>
      <c r="T158" s="9"/>
      <c r="U158" s="9"/>
      <c r="V158" s="9"/>
      <c r="Y158" s="9"/>
      <c r="Z158" s="9"/>
      <c r="AA158" s="9"/>
    </row>
    <row r="159" spans="1:27" x14ac:dyDescent="0.3">
      <c r="A159" s="9"/>
      <c r="B159" s="9"/>
      <c r="C159" s="9"/>
      <c r="D159" s="9"/>
      <c r="E159" s="9"/>
      <c r="F159" s="9"/>
      <c r="G159" s="9"/>
      <c r="H159" s="4"/>
      <c r="I159" s="4"/>
      <c r="J159" s="9"/>
      <c r="K159" s="9"/>
      <c r="L159" s="9"/>
      <c r="M159" s="4"/>
      <c r="O159" s="9"/>
      <c r="P159" s="9"/>
      <c r="Q159" s="9"/>
      <c r="T159" s="9"/>
      <c r="U159" s="9"/>
      <c r="V159" s="9"/>
      <c r="Y159" s="9"/>
      <c r="Z159" s="9"/>
      <c r="AA159" s="9"/>
    </row>
    <row r="160" spans="1:27" x14ac:dyDescent="0.3">
      <c r="A160" s="9"/>
      <c r="B160" s="9"/>
      <c r="C160" s="9"/>
      <c r="D160" s="9"/>
      <c r="E160" s="9"/>
      <c r="F160" s="9"/>
      <c r="G160" s="9"/>
      <c r="H160" s="4"/>
      <c r="I160" s="4"/>
      <c r="J160" s="9"/>
      <c r="K160" s="9"/>
      <c r="L160" s="9"/>
      <c r="M160" s="4"/>
      <c r="O160" s="9"/>
      <c r="P160" s="9"/>
      <c r="Q160" s="9"/>
      <c r="T160" s="9"/>
      <c r="U160" s="9"/>
      <c r="V160" s="9"/>
      <c r="Y160" s="9"/>
      <c r="Z160" s="9"/>
      <c r="AA160" s="9"/>
    </row>
    <row r="161" spans="1:27" x14ac:dyDescent="0.3">
      <c r="A161" s="9"/>
      <c r="B161" s="9"/>
      <c r="C161" s="9"/>
      <c r="D161" s="9"/>
      <c r="E161" s="9"/>
      <c r="F161" s="9"/>
      <c r="G161" s="9"/>
      <c r="H161" s="4"/>
      <c r="I161" s="4"/>
      <c r="J161" s="9"/>
      <c r="K161" s="9"/>
      <c r="L161" s="9"/>
      <c r="M161" s="4"/>
      <c r="O161" s="9"/>
      <c r="P161" s="9"/>
      <c r="Q161" s="9"/>
      <c r="T161" s="9"/>
      <c r="U161" s="9"/>
      <c r="V161" s="9"/>
      <c r="Y161" s="9"/>
      <c r="Z161" s="9"/>
      <c r="AA161" s="9"/>
    </row>
    <row r="162" spans="1:27" x14ac:dyDescent="0.3">
      <c r="A162" s="9"/>
      <c r="B162" s="9"/>
      <c r="C162" s="9"/>
      <c r="D162" s="9"/>
      <c r="E162" s="9"/>
      <c r="F162" s="9"/>
      <c r="G162" s="9"/>
      <c r="H162" s="4"/>
      <c r="I162" s="4"/>
      <c r="J162" s="9"/>
      <c r="K162" s="9"/>
      <c r="L162" s="9"/>
      <c r="M162" s="4"/>
      <c r="O162" s="9"/>
      <c r="P162" s="9"/>
      <c r="Q162" s="9"/>
      <c r="T162" s="9"/>
      <c r="U162" s="9"/>
      <c r="V162" s="9"/>
      <c r="Y162" s="9"/>
      <c r="Z162" s="9"/>
      <c r="AA162" s="9"/>
    </row>
    <row r="163" spans="1:27" x14ac:dyDescent="0.3">
      <c r="A163" s="9"/>
      <c r="B163" s="9"/>
      <c r="C163" s="9"/>
      <c r="D163" s="9"/>
      <c r="E163" s="9"/>
      <c r="F163" s="9"/>
      <c r="G163" s="9"/>
      <c r="H163" s="4"/>
      <c r="I163" s="4"/>
      <c r="J163" s="9"/>
      <c r="K163" s="9"/>
      <c r="L163" s="9"/>
      <c r="M163" s="4"/>
      <c r="O163" s="9"/>
      <c r="P163" s="9"/>
      <c r="Q163" s="9"/>
      <c r="T163" s="9"/>
      <c r="U163" s="9"/>
      <c r="V163" s="9"/>
      <c r="Y163" s="9"/>
      <c r="Z163" s="9"/>
      <c r="AA163" s="9"/>
    </row>
    <row r="164" spans="1:27" x14ac:dyDescent="0.3">
      <c r="A164" s="9"/>
      <c r="B164" s="9"/>
      <c r="C164" s="9"/>
      <c r="D164" s="9"/>
      <c r="E164" s="9"/>
      <c r="F164" s="9"/>
      <c r="G164" s="9"/>
      <c r="H164" s="4"/>
      <c r="I164" s="4"/>
      <c r="J164" s="9"/>
      <c r="K164" s="9"/>
      <c r="L164" s="9"/>
      <c r="M164" s="4"/>
      <c r="O164" s="9"/>
      <c r="P164" s="9"/>
      <c r="Q164" s="9"/>
      <c r="T164" s="9"/>
      <c r="U164" s="9"/>
      <c r="V164" s="9"/>
      <c r="Y164" s="9"/>
      <c r="Z164" s="9"/>
      <c r="AA164" s="9"/>
    </row>
    <row r="165" spans="1:27" x14ac:dyDescent="0.3">
      <c r="A165" s="9"/>
      <c r="B165" s="9"/>
      <c r="C165" s="9"/>
      <c r="D165" s="9"/>
      <c r="E165" s="9"/>
      <c r="F165" s="9"/>
      <c r="G165" s="9"/>
      <c r="H165" s="4"/>
      <c r="I165" s="4"/>
      <c r="J165" s="9"/>
      <c r="K165" s="9"/>
      <c r="L165" s="9"/>
      <c r="M165" s="4"/>
      <c r="O165" s="9"/>
      <c r="P165" s="9"/>
      <c r="Q165" s="9"/>
      <c r="T165" s="9"/>
      <c r="U165" s="9"/>
      <c r="V165" s="9"/>
      <c r="Y165" s="9"/>
      <c r="Z165" s="9"/>
      <c r="AA165" s="9"/>
    </row>
    <row r="166" spans="1:27" x14ac:dyDescent="0.3">
      <c r="A166" s="9"/>
      <c r="B166" s="9"/>
      <c r="C166" s="9"/>
      <c r="D166" s="9"/>
      <c r="E166" s="9"/>
      <c r="F166" s="9"/>
      <c r="G166" s="9"/>
      <c r="H166" s="4"/>
      <c r="I166" s="4"/>
      <c r="J166" s="9"/>
      <c r="K166" s="9"/>
      <c r="L166" s="9"/>
      <c r="M166" s="4"/>
      <c r="O166" s="9"/>
      <c r="P166" s="9"/>
      <c r="Q166" s="9"/>
      <c r="T166" s="9"/>
      <c r="U166" s="9"/>
      <c r="V166" s="9"/>
      <c r="Y166" s="9"/>
      <c r="Z166" s="9"/>
      <c r="AA166" s="9"/>
    </row>
    <row r="167" spans="1:27" x14ac:dyDescent="0.3">
      <c r="A167" s="9"/>
      <c r="B167" s="9"/>
      <c r="C167" s="9"/>
      <c r="D167" s="9"/>
      <c r="E167" s="9"/>
      <c r="F167" s="9"/>
      <c r="G167" s="9"/>
      <c r="H167" s="4"/>
      <c r="I167" s="4"/>
      <c r="J167" s="9"/>
      <c r="K167" s="9"/>
      <c r="L167" s="9"/>
      <c r="M167" s="4"/>
      <c r="O167" s="9"/>
      <c r="P167" s="9"/>
      <c r="Q167" s="9"/>
      <c r="T167" s="9"/>
      <c r="U167" s="9"/>
      <c r="V167" s="9"/>
      <c r="Y167" s="9"/>
      <c r="Z167" s="9"/>
      <c r="AA167" s="9"/>
    </row>
    <row r="168" spans="1:27" x14ac:dyDescent="0.3">
      <c r="A168" s="9"/>
      <c r="B168" s="9"/>
      <c r="C168" s="9"/>
      <c r="D168" s="9"/>
      <c r="E168" s="9"/>
      <c r="F168" s="9"/>
      <c r="G168" s="9"/>
      <c r="H168" s="4"/>
      <c r="I168" s="4"/>
      <c r="J168" s="9"/>
      <c r="K168" s="9"/>
      <c r="L168" s="9"/>
      <c r="M168" s="4"/>
      <c r="O168" s="9"/>
      <c r="P168" s="9"/>
      <c r="Q168" s="9"/>
      <c r="T168" s="9"/>
      <c r="U168" s="9"/>
      <c r="V168" s="9"/>
      <c r="Y168" s="9"/>
      <c r="Z168" s="9"/>
      <c r="AA168" s="9"/>
    </row>
    <row r="169" spans="1:27" x14ac:dyDescent="0.3">
      <c r="A169" s="9"/>
      <c r="B169" s="9"/>
      <c r="C169" s="9"/>
      <c r="D169" s="9"/>
      <c r="E169" s="9"/>
      <c r="F169" s="9"/>
      <c r="G169" s="9"/>
      <c r="H169" s="4"/>
      <c r="I169" s="4"/>
      <c r="J169" s="9"/>
      <c r="K169" s="9"/>
      <c r="L169" s="9"/>
      <c r="M169" s="4"/>
      <c r="O169" s="9"/>
      <c r="P169" s="9"/>
      <c r="Q169" s="9"/>
      <c r="T169" s="9"/>
      <c r="U169" s="9"/>
      <c r="V169" s="9"/>
      <c r="Y169" s="9"/>
      <c r="Z169" s="9"/>
      <c r="AA169" s="9"/>
    </row>
    <row r="170" spans="1:27" x14ac:dyDescent="0.3">
      <c r="A170" s="9"/>
      <c r="B170" s="9"/>
      <c r="C170" s="9"/>
      <c r="D170" s="9"/>
      <c r="E170" s="9"/>
      <c r="F170" s="9"/>
      <c r="G170" s="9"/>
      <c r="H170" s="4"/>
      <c r="I170" s="4"/>
      <c r="J170" s="9"/>
      <c r="K170" s="9"/>
      <c r="L170" s="9"/>
      <c r="M170" s="4"/>
      <c r="O170" s="9"/>
      <c r="P170" s="9"/>
      <c r="Q170" s="9"/>
      <c r="T170" s="9"/>
      <c r="U170" s="9"/>
      <c r="V170" s="9"/>
      <c r="Y170" s="9"/>
      <c r="Z170" s="9"/>
      <c r="AA170" s="9"/>
    </row>
    <row r="171" spans="1:27" x14ac:dyDescent="0.3">
      <c r="A171" s="9"/>
      <c r="B171" s="9"/>
      <c r="C171" s="9"/>
      <c r="D171" s="9"/>
      <c r="E171" s="9"/>
      <c r="F171" s="9"/>
      <c r="G171" s="9"/>
      <c r="H171" s="4"/>
      <c r="I171" s="4"/>
      <c r="J171" s="9"/>
      <c r="K171" s="9"/>
      <c r="L171" s="9"/>
      <c r="M171" s="4"/>
      <c r="O171" s="9"/>
      <c r="P171" s="9"/>
      <c r="Q171" s="9"/>
      <c r="T171" s="9"/>
      <c r="U171" s="9"/>
      <c r="V171" s="9"/>
      <c r="Y171" s="9"/>
      <c r="Z171" s="9"/>
      <c r="AA171" s="9"/>
    </row>
    <row r="172" spans="1:27" x14ac:dyDescent="0.3">
      <c r="A172" s="9"/>
      <c r="B172" s="9"/>
      <c r="C172" s="9"/>
      <c r="D172" s="9"/>
      <c r="E172" s="9"/>
      <c r="F172" s="9"/>
      <c r="G172" s="9"/>
      <c r="H172" s="4"/>
      <c r="I172" s="4"/>
      <c r="J172" s="9"/>
      <c r="K172" s="9"/>
      <c r="L172" s="9"/>
      <c r="M172" s="4"/>
      <c r="O172" s="9"/>
      <c r="P172" s="9"/>
      <c r="Q172" s="9"/>
      <c r="T172" s="9"/>
      <c r="U172" s="9"/>
      <c r="V172" s="9"/>
      <c r="Y172" s="9"/>
      <c r="Z172" s="9"/>
      <c r="AA172" s="9"/>
    </row>
    <row r="173" spans="1:27" x14ac:dyDescent="0.3">
      <c r="A173" s="9"/>
      <c r="B173" s="9"/>
      <c r="C173" s="9"/>
      <c r="D173" s="9"/>
      <c r="E173" s="9"/>
      <c r="F173" s="9"/>
      <c r="G173" s="9"/>
      <c r="H173" s="4"/>
      <c r="I173" s="4"/>
      <c r="J173" s="9"/>
      <c r="K173" s="9"/>
      <c r="L173" s="9"/>
      <c r="M173" s="4"/>
      <c r="O173" s="9"/>
      <c r="P173" s="9"/>
      <c r="Q173" s="9"/>
      <c r="T173" s="9"/>
      <c r="U173" s="9"/>
      <c r="V173" s="9"/>
      <c r="Y173" s="9"/>
      <c r="Z173" s="9"/>
      <c r="AA173" s="9"/>
    </row>
    <row r="174" spans="1:27" x14ac:dyDescent="0.3">
      <c r="A174" s="9"/>
      <c r="B174" s="9"/>
      <c r="C174" s="9"/>
      <c r="D174" s="9"/>
      <c r="E174" s="9"/>
      <c r="F174" s="9"/>
      <c r="G174" s="9"/>
      <c r="H174" s="4"/>
      <c r="I174" s="4"/>
      <c r="J174" s="9"/>
      <c r="K174" s="9"/>
      <c r="L174" s="9"/>
      <c r="M174" s="4"/>
      <c r="O174" s="9"/>
      <c r="P174" s="9"/>
      <c r="Q174" s="9"/>
      <c r="T174" s="9"/>
      <c r="U174" s="9"/>
      <c r="V174" s="9"/>
      <c r="Y174" s="9"/>
      <c r="Z174" s="9"/>
      <c r="AA174" s="9"/>
    </row>
    <row r="175" spans="1:27" x14ac:dyDescent="0.3">
      <c r="A175" s="9"/>
      <c r="B175" s="9"/>
      <c r="C175" s="9"/>
      <c r="D175" s="9"/>
      <c r="E175" s="9"/>
      <c r="F175" s="9"/>
      <c r="G175" s="9"/>
      <c r="H175" s="4"/>
      <c r="I175" s="4"/>
      <c r="J175" s="9"/>
      <c r="K175" s="9"/>
      <c r="L175" s="9"/>
      <c r="M175" s="4"/>
      <c r="O175" s="9"/>
      <c r="P175" s="9"/>
      <c r="Q175" s="9"/>
      <c r="T175" s="9"/>
      <c r="U175" s="9"/>
      <c r="V175" s="9"/>
      <c r="Y175" s="9"/>
      <c r="Z175" s="9"/>
      <c r="AA175" s="9"/>
    </row>
    <row r="176" spans="1:27" x14ac:dyDescent="0.3">
      <c r="A176" s="9"/>
      <c r="B176" s="9"/>
      <c r="C176" s="9"/>
      <c r="D176" s="9"/>
      <c r="E176" s="9"/>
      <c r="F176" s="9"/>
      <c r="G176" s="9"/>
      <c r="H176" s="4"/>
      <c r="I176" s="4"/>
      <c r="J176" s="9"/>
      <c r="K176" s="9"/>
      <c r="L176" s="9"/>
      <c r="M176" s="4"/>
      <c r="O176" s="9"/>
      <c r="P176" s="9"/>
      <c r="Q176" s="9"/>
      <c r="T176" s="9"/>
      <c r="U176" s="9"/>
      <c r="V176" s="9"/>
      <c r="Y176" s="9"/>
      <c r="Z176" s="9"/>
      <c r="AA176" s="9"/>
    </row>
    <row r="177" spans="1:27" x14ac:dyDescent="0.3">
      <c r="A177" s="9"/>
      <c r="B177" s="9"/>
      <c r="C177" s="9"/>
      <c r="D177" s="9"/>
      <c r="E177" s="9"/>
      <c r="F177" s="9"/>
      <c r="G177" s="9"/>
      <c r="H177" s="4"/>
      <c r="I177" s="4"/>
      <c r="J177" s="9"/>
      <c r="K177" s="9"/>
      <c r="L177" s="9"/>
      <c r="M177" s="4"/>
      <c r="O177" s="9"/>
      <c r="P177" s="9"/>
      <c r="Q177" s="9"/>
      <c r="T177" s="9"/>
      <c r="U177" s="9"/>
      <c r="V177" s="9"/>
      <c r="Y177" s="9"/>
      <c r="Z177" s="9"/>
      <c r="AA177" s="9"/>
    </row>
    <row r="178" spans="1:27" x14ac:dyDescent="0.3">
      <c r="A178" s="9"/>
      <c r="B178" s="9"/>
      <c r="C178" s="9"/>
      <c r="D178" s="9"/>
      <c r="E178" s="9"/>
      <c r="F178" s="9"/>
      <c r="G178" s="9"/>
      <c r="H178" s="4"/>
      <c r="I178" s="4"/>
      <c r="J178" s="9"/>
      <c r="K178" s="9"/>
      <c r="L178" s="9"/>
      <c r="M178" s="4"/>
      <c r="O178" s="9"/>
      <c r="P178" s="9"/>
      <c r="Q178" s="9"/>
      <c r="T178" s="9"/>
      <c r="U178" s="9"/>
      <c r="V178" s="9"/>
      <c r="Y178" s="9"/>
      <c r="Z178" s="9"/>
      <c r="AA178" s="9"/>
    </row>
    <row r="179" spans="1:27" x14ac:dyDescent="0.3">
      <c r="A179" s="9"/>
      <c r="B179" s="9"/>
      <c r="C179" s="9"/>
      <c r="D179" s="9"/>
      <c r="E179" s="9"/>
      <c r="F179" s="9"/>
      <c r="G179" s="9"/>
      <c r="H179" s="4"/>
      <c r="I179" s="4"/>
      <c r="J179" s="9"/>
      <c r="K179" s="9"/>
      <c r="L179" s="9"/>
      <c r="M179" s="4"/>
      <c r="O179" s="9"/>
      <c r="P179" s="9"/>
      <c r="Q179" s="9"/>
      <c r="T179" s="9"/>
      <c r="U179" s="9"/>
      <c r="V179" s="9"/>
      <c r="Y179" s="9"/>
      <c r="Z179" s="9"/>
      <c r="AA179" s="9"/>
    </row>
    <row r="180" spans="1:27" x14ac:dyDescent="0.3">
      <c r="A180" s="9"/>
      <c r="B180" s="9"/>
      <c r="C180" s="9"/>
      <c r="D180" s="9"/>
      <c r="E180" s="9"/>
      <c r="F180" s="9"/>
      <c r="G180" s="9"/>
      <c r="H180" s="4"/>
      <c r="I180" s="4"/>
      <c r="J180" s="9"/>
      <c r="K180" s="9"/>
      <c r="L180" s="9"/>
      <c r="M180" s="4"/>
      <c r="O180" s="9"/>
      <c r="P180" s="9"/>
      <c r="Q180" s="9"/>
      <c r="T180" s="9"/>
      <c r="U180" s="9"/>
      <c r="V180" s="9"/>
      <c r="Y180" s="9"/>
      <c r="Z180" s="9"/>
      <c r="AA180" s="9"/>
    </row>
    <row r="181" spans="1:27" x14ac:dyDescent="0.3">
      <c r="A181" s="9"/>
      <c r="B181" s="9"/>
      <c r="C181" s="9"/>
      <c r="D181" s="9"/>
      <c r="E181" s="9"/>
      <c r="F181" s="9"/>
      <c r="G181" s="9"/>
      <c r="H181" s="4"/>
      <c r="I181" s="4"/>
      <c r="J181" s="9"/>
      <c r="K181" s="9"/>
      <c r="L181" s="9"/>
      <c r="M181" s="4"/>
      <c r="O181" s="9"/>
      <c r="P181" s="9"/>
      <c r="Q181" s="9"/>
      <c r="T181" s="9"/>
      <c r="U181" s="9"/>
      <c r="V181" s="9"/>
      <c r="Y181" s="9"/>
      <c r="Z181" s="9"/>
      <c r="AA181" s="9"/>
    </row>
    <row r="182" spans="1:27" x14ac:dyDescent="0.3">
      <c r="A182" s="9"/>
      <c r="B182" s="9"/>
      <c r="C182" s="9"/>
      <c r="D182" s="9"/>
      <c r="E182" s="9"/>
      <c r="F182" s="9"/>
      <c r="G182" s="9"/>
      <c r="H182" s="4"/>
      <c r="I182" s="4"/>
      <c r="J182" s="9"/>
      <c r="K182" s="9"/>
      <c r="L182" s="9"/>
      <c r="M182" s="4"/>
      <c r="O182" s="9"/>
      <c r="P182" s="9"/>
      <c r="Q182" s="9"/>
      <c r="T182" s="9"/>
      <c r="U182" s="9"/>
      <c r="V182" s="9"/>
      <c r="Y182" s="9"/>
      <c r="Z182" s="9"/>
      <c r="AA182" s="9"/>
    </row>
    <row r="183" spans="1:27" x14ac:dyDescent="0.3">
      <c r="A183" s="9"/>
      <c r="B183" s="9"/>
      <c r="C183" s="9"/>
      <c r="D183" s="9"/>
      <c r="E183" s="9"/>
      <c r="F183" s="9"/>
      <c r="G183" s="9"/>
      <c r="H183" s="4"/>
      <c r="I183" s="4"/>
      <c r="J183" s="9"/>
      <c r="K183" s="9"/>
      <c r="L183" s="9"/>
      <c r="M183" s="4"/>
      <c r="O183" s="9"/>
      <c r="P183" s="9"/>
      <c r="Q183" s="9"/>
      <c r="T183" s="9"/>
      <c r="U183" s="9"/>
      <c r="V183" s="9"/>
      <c r="Y183" s="9"/>
      <c r="Z183" s="9"/>
      <c r="AA183" s="9"/>
    </row>
    <row r="184" spans="1:27" x14ac:dyDescent="0.3">
      <c r="A184" s="9"/>
      <c r="B184" s="9"/>
      <c r="C184" s="9"/>
      <c r="D184" s="9"/>
      <c r="E184" s="9"/>
      <c r="F184" s="9"/>
      <c r="G184" s="9"/>
      <c r="H184" s="4"/>
      <c r="I184" s="4"/>
      <c r="J184" s="9"/>
      <c r="K184" s="9"/>
      <c r="L184" s="9"/>
      <c r="M184" s="4"/>
      <c r="O184" s="9"/>
      <c r="P184" s="9"/>
      <c r="Q184" s="9"/>
      <c r="T184" s="9"/>
      <c r="U184" s="9"/>
      <c r="V184" s="9"/>
      <c r="Y184" s="9"/>
      <c r="Z184" s="9"/>
      <c r="AA184" s="9"/>
    </row>
    <row r="185" spans="1:27" x14ac:dyDescent="0.3">
      <c r="A185" s="9"/>
      <c r="B185" s="9"/>
      <c r="C185" s="9"/>
      <c r="D185" s="9"/>
      <c r="E185" s="9"/>
      <c r="F185" s="9"/>
      <c r="G185" s="9"/>
      <c r="H185" s="4"/>
      <c r="I185" s="4"/>
      <c r="J185" s="9"/>
      <c r="K185" s="9"/>
      <c r="L185" s="9"/>
      <c r="M185" s="4"/>
      <c r="O185" s="9"/>
      <c r="P185" s="9"/>
      <c r="Q185" s="9"/>
      <c r="T185" s="9"/>
      <c r="U185" s="9"/>
      <c r="V185" s="9"/>
      <c r="Y185" s="9"/>
      <c r="Z185" s="9"/>
      <c r="AA185" s="9"/>
    </row>
    <row r="186" spans="1:27" x14ac:dyDescent="0.3">
      <c r="A186" s="9"/>
      <c r="B186" s="9"/>
      <c r="C186" s="9"/>
      <c r="D186" s="9"/>
      <c r="E186" s="9"/>
      <c r="F186" s="9"/>
      <c r="G186" s="9"/>
      <c r="H186" s="4"/>
      <c r="I186" s="4"/>
      <c r="J186" s="9"/>
      <c r="K186" s="9"/>
      <c r="L186" s="9"/>
      <c r="M186" s="4"/>
      <c r="O186" s="9"/>
      <c r="P186" s="9"/>
      <c r="Q186" s="9"/>
      <c r="T186" s="9"/>
      <c r="U186" s="9"/>
      <c r="V186" s="9"/>
      <c r="Y186" s="9"/>
      <c r="Z186" s="9"/>
      <c r="AA186" s="9"/>
    </row>
    <row r="187" spans="1:27" x14ac:dyDescent="0.3">
      <c r="A187" s="9"/>
      <c r="B187" s="9"/>
      <c r="C187" s="9"/>
      <c r="D187" s="9"/>
      <c r="E187" s="9"/>
      <c r="F187" s="9"/>
      <c r="G187" s="9"/>
      <c r="H187" s="4"/>
      <c r="I187" s="4"/>
      <c r="J187" s="9"/>
      <c r="K187" s="9"/>
      <c r="L187" s="9"/>
      <c r="M187" s="4"/>
      <c r="O187" s="9"/>
      <c r="P187" s="9"/>
      <c r="Q187" s="9"/>
      <c r="T187" s="9"/>
      <c r="U187" s="9"/>
      <c r="V187" s="9"/>
      <c r="Y187" s="9"/>
      <c r="Z187" s="9"/>
      <c r="AA187" s="9"/>
    </row>
    <row r="188" spans="1:27" x14ac:dyDescent="0.3">
      <c r="A188" s="9"/>
      <c r="B188" s="9"/>
      <c r="C188" s="9"/>
      <c r="D188" s="9"/>
      <c r="E188" s="9"/>
      <c r="F188" s="9"/>
      <c r="G188" s="9"/>
      <c r="H188" s="4"/>
      <c r="I188" s="4"/>
      <c r="J188" s="9"/>
      <c r="K188" s="9"/>
      <c r="L188" s="9"/>
      <c r="M188" s="4"/>
      <c r="O188" s="9"/>
      <c r="P188" s="9"/>
      <c r="Q188" s="9"/>
      <c r="T188" s="9"/>
      <c r="U188" s="9"/>
      <c r="V188" s="9"/>
      <c r="Y188" s="9"/>
      <c r="Z188" s="9"/>
      <c r="AA188" s="9"/>
    </row>
    <row r="189" spans="1:27" x14ac:dyDescent="0.3">
      <c r="A189" s="9"/>
      <c r="B189" s="9"/>
      <c r="C189" s="9"/>
      <c r="D189" s="9"/>
      <c r="E189" s="9"/>
      <c r="F189" s="9"/>
      <c r="G189" s="9"/>
      <c r="H189" s="4"/>
      <c r="I189" s="4"/>
      <c r="J189" s="9"/>
      <c r="K189" s="9"/>
      <c r="L189" s="9"/>
      <c r="M189" s="4"/>
      <c r="O189" s="9"/>
      <c r="P189" s="9"/>
      <c r="Q189" s="9"/>
      <c r="T189" s="9"/>
      <c r="U189" s="9"/>
      <c r="V189" s="9"/>
      <c r="Y189" s="9"/>
      <c r="Z189" s="9"/>
      <c r="AA189" s="9"/>
    </row>
    <row r="190" spans="1:27" x14ac:dyDescent="0.3">
      <c r="A190" s="9"/>
      <c r="B190" s="9"/>
      <c r="C190" s="9"/>
      <c r="D190" s="9"/>
      <c r="E190" s="9"/>
      <c r="F190" s="9"/>
      <c r="G190" s="9"/>
      <c r="H190" s="4"/>
      <c r="I190" s="4"/>
      <c r="J190" s="9"/>
      <c r="K190" s="9"/>
      <c r="L190" s="9"/>
      <c r="M190" s="4"/>
      <c r="O190" s="9"/>
      <c r="P190" s="9"/>
      <c r="Q190" s="9"/>
      <c r="T190" s="9"/>
      <c r="U190" s="9"/>
      <c r="V190" s="9"/>
      <c r="Y190" s="9"/>
      <c r="Z190" s="9"/>
      <c r="AA190" s="9"/>
    </row>
    <row r="191" spans="1:27" x14ac:dyDescent="0.3">
      <c r="A191" s="9"/>
      <c r="B191" s="9"/>
      <c r="C191" s="9"/>
      <c r="D191" s="9"/>
      <c r="E191" s="9"/>
      <c r="F191" s="9"/>
      <c r="G191" s="9"/>
      <c r="H191" s="4"/>
      <c r="I191" s="4"/>
      <c r="J191" s="9"/>
      <c r="K191" s="9"/>
      <c r="L191" s="9"/>
      <c r="M191" s="4"/>
      <c r="O191" s="9"/>
      <c r="P191" s="9"/>
      <c r="Q191" s="9"/>
      <c r="T191" s="9"/>
      <c r="U191" s="9"/>
      <c r="V191" s="9"/>
      <c r="Y191" s="9"/>
      <c r="Z191" s="9"/>
      <c r="AA191" s="9"/>
    </row>
    <row r="192" spans="1:27" x14ac:dyDescent="0.3">
      <c r="A192" s="9"/>
      <c r="B192" s="9"/>
      <c r="C192" s="9"/>
      <c r="D192" s="9"/>
      <c r="E192" s="9"/>
      <c r="F192" s="9"/>
      <c r="G192" s="9"/>
      <c r="H192" s="4"/>
      <c r="I192" s="4"/>
      <c r="J192" s="9"/>
      <c r="K192" s="9"/>
      <c r="L192" s="9"/>
      <c r="M192" s="4"/>
      <c r="O192" s="9"/>
      <c r="P192" s="9"/>
      <c r="Q192" s="9"/>
      <c r="T192" s="9"/>
      <c r="U192" s="9"/>
      <c r="V192" s="9"/>
      <c r="Y192" s="9"/>
      <c r="Z192" s="9"/>
      <c r="AA192" s="9"/>
    </row>
    <row r="193" spans="1:27" x14ac:dyDescent="0.3">
      <c r="A193" s="9"/>
      <c r="B193" s="9"/>
      <c r="C193" s="9"/>
      <c r="D193" s="9"/>
      <c r="E193" s="9"/>
      <c r="F193" s="9"/>
      <c r="G193" s="9"/>
      <c r="H193" s="4"/>
      <c r="I193" s="4"/>
      <c r="J193" s="9"/>
      <c r="K193" s="9"/>
      <c r="L193" s="9"/>
      <c r="M193" s="4"/>
      <c r="O193" s="9"/>
      <c r="P193" s="9"/>
      <c r="Q193" s="9"/>
      <c r="T193" s="9"/>
      <c r="U193" s="9"/>
      <c r="V193" s="9"/>
      <c r="Y193" s="9"/>
      <c r="Z193" s="9"/>
      <c r="AA193" s="9"/>
    </row>
    <row r="194" spans="1:27" x14ac:dyDescent="0.3">
      <c r="A194" s="9"/>
      <c r="B194" s="9"/>
      <c r="C194" s="9"/>
      <c r="D194" s="9"/>
      <c r="E194" s="9"/>
      <c r="F194" s="9"/>
      <c r="G194" s="9"/>
      <c r="H194" s="4"/>
      <c r="I194" s="4"/>
      <c r="J194" s="9"/>
      <c r="K194" s="9"/>
      <c r="L194" s="9"/>
      <c r="M194" s="4"/>
      <c r="O194" s="9"/>
      <c r="P194" s="9"/>
      <c r="Q194" s="9"/>
      <c r="T194" s="9"/>
      <c r="U194" s="9"/>
      <c r="V194" s="9"/>
      <c r="Y194" s="9"/>
      <c r="Z194" s="9"/>
      <c r="AA194" s="9"/>
    </row>
    <row r="195" spans="1:27" x14ac:dyDescent="0.3">
      <c r="A195" s="9"/>
      <c r="B195" s="9"/>
      <c r="C195" s="9"/>
      <c r="D195" s="9"/>
      <c r="E195" s="9"/>
      <c r="F195" s="9"/>
      <c r="G195" s="9"/>
      <c r="H195" s="4"/>
      <c r="I195" s="4"/>
      <c r="J195" s="9"/>
      <c r="K195" s="9"/>
      <c r="L195" s="9"/>
      <c r="M195" s="4"/>
      <c r="O195" s="9"/>
      <c r="P195" s="9"/>
      <c r="Q195" s="9"/>
      <c r="T195" s="9"/>
      <c r="U195" s="9"/>
      <c r="V195" s="9"/>
      <c r="Y195" s="9"/>
      <c r="Z195" s="9"/>
      <c r="AA195" s="9"/>
    </row>
    <row r="196" spans="1:27" x14ac:dyDescent="0.3">
      <c r="A196" s="9"/>
      <c r="B196" s="9"/>
      <c r="C196" s="9"/>
      <c r="D196" s="9"/>
      <c r="E196" s="9"/>
      <c r="F196" s="9"/>
      <c r="G196" s="9"/>
      <c r="H196" s="4"/>
      <c r="I196" s="4"/>
      <c r="J196" s="9"/>
      <c r="K196" s="9"/>
      <c r="L196" s="9"/>
      <c r="M196" s="4"/>
      <c r="O196" s="9"/>
      <c r="P196" s="9"/>
      <c r="Q196" s="9"/>
      <c r="T196" s="9"/>
      <c r="U196" s="9"/>
      <c r="V196" s="9"/>
      <c r="Y196" s="9"/>
      <c r="Z196" s="9"/>
      <c r="AA196" s="9"/>
    </row>
    <row r="197" spans="1:27" x14ac:dyDescent="0.3">
      <c r="A197" s="9"/>
      <c r="B197" s="9"/>
      <c r="C197" s="9"/>
      <c r="D197" s="9"/>
      <c r="E197" s="9"/>
      <c r="F197" s="9"/>
      <c r="G197" s="9"/>
      <c r="H197" s="4"/>
      <c r="I197" s="4"/>
      <c r="J197" s="9"/>
      <c r="K197" s="9"/>
      <c r="L197" s="9"/>
      <c r="M197" s="4"/>
      <c r="O197" s="9"/>
      <c r="P197" s="9"/>
      <c r="Q197" s="9"/>
      <c r="T197" s="9"/>
      <c r="U197" s="9"/>
      <c r="V197" s="9"/>
      <c r="Y197" s="9"/>
      <c r="Z197" s="9"/>
      <c r="AA197" s="9"/>
    </row>
    <row r="198" spans="1:27" x14ac:dyDescent="0.3">
      <c r="A198" s="9"/>
      <c r="B198" s="9"/>
      <c r="C198" s="9"/>
      <c r="D198" s="9"/>
      <c r="E198" s="9"/>
      <c r="F198" s="9"/>
      <c r="G198" s="9"/>
      <c r="H198" s="4"/>
      <c r="I198" s="4"/>
      <c r="J198" s="9"/>
      <c r="K198" s="9"/>
      <c r="L198" s="9"/>
      <c r="M198" s="4"/>
      <c r="O198" s="9"/>
      <c r="P198" s="9"/>
      <c r="Q198" s="9"/>
      <c r="T198" s="9"/>
      <c r="U198" s="9"/>
      <c r="V198" s="9"/>
      <c r="Y198" s="9"/>
      <c r="Z198" s="9"/>
      <c r="AA198" s="9"/>
    </row>
    <row r="199" spans="1:27" x14ac:dyDescent="0.3">
      <c r="A199" s="9"/>
      <c r="B199" s="9"/>
      <c r="C199" s="9"/>
      <c r="D199" s="9"/>
      <c r="E199" s="9"/>
      <c r="F199" s="9"/>
      <c r="G199" s="9"/>
      <c r="H199" s="4"/>
      <c r="I199" s="4"/>
      <c r="J199" s="9"/>
      <c r="K199" s="9"/>
      <c r="L199" s="9"/>
      <c r="M199" s="4"/>
      <c r="O199" s="9"/>
      <c r="P199" s="9"/>
      <c r="Q199" s="9"/>
      <c r="T199" s="9"/>
      <c r="U199" s="9"/>
      <c r="V199" s="9"/>
      <c r="Y199" s="9"/>
      <c r="Z199" s="9"/>
      <c r="AA199" s="9"/>
    </row>
    <row r="200" spans="1:27" x14ac:dyDescent="0.3">
      <c r="A200" s="9"/>
      <c r="B200" s="9"/>
      <c r="C200" s="9"/>
      <c r="D200" s="9"/>
      <c r="E200" s="9"/>
      <c r="F200" s="9"/>
      <c r="G200" s="9"/>
      <c r="H200" s="4"/>
      <c r="I200" s="4"/>
      <c r="J200" s="9"/>
      <c r="K200" s="9"/>
      <c r="L200" s="9"/>
      <c r="M200" s="4"/>
      <c r="O200" s="9"/>
      <c r="P200" s="9"/>
      <c r="Q200" s="9"/>
      <c r="T200" s="9"/>
      <c r="U200" s="9"/>
      <c r="V200" s="9"/>
      <c r="Y200" s="9"/>
      <c r="Z200" s="9"/>
      <c r="AA200" s="9"/>
    </row>
    <row r="201" spans="1:27" x14ac:dyDescent="0.3">
      <c r="A201" s="9"/>
      <c r="B201" s="9"/>
      <c r="C201" s="9"/>
      <c r="D201" s="9"/>
      <c r="E201" s="9"/>
      <c r="F201" s="9"/>
      <c r="G201" s="9"/>
      <c r="H201" s="4"/>
      <c r="I201" s="4"/>
      <c r="J201" s="9"/>
      <c r="K201" s="9"/>
      <c r="L201" s="9"/>
      <c r="M201" s="4"/>
      <c r="O201" s="9"/>
      <c r="P201" s="9"/>
      <c r="Q201" s="9"/>
      <c r="T201" s="9"/>
      <c r="U201" s="9"/>
      <c r="V201" s="9"/>
      <c r="Y201" s="9"/>
      <c r="Z201" s="9"/>
      <c r="AA201" s="9"/>
    </row>
    <row r="202" spans="1:27" x14ac:dyDescent="0.3">
      <c r="A202" s="9"/>
      <c r="B202" s="9"/>
      <c r="C202" s="9"/>
      <c r="D202" s="9"/>
      <c r="E202" s="9"/>
      <c r="F202" s="9"/>
      <c r="G202" s="9"/>
      <c r="H202" s="4"/>
      <c r="I202" s="4"/>
      <c r="J202" s="9"/>
      <c r="K202" s="9"/>
      <c r="L202" s="9"/>
      <c r="M202" s="4"/>
      <c r="O202" s="9"/>
      <c r="P202" s="9"/>
      <c r="Q202" s="9"/>
      <c r="T202" s="9"/>
      <c r="U202" s="9"/>
      <c r="V202" s="9"/>
      <c r="Y202" s="9"/>
      <c r="Z202" s="9"/>
      <c r="AA202" s="9"/>
    </row>
    <row r="203" spans="1:27" x14ac:dyDescent="0.3">
      <c r="A203" s="9"/>
      <c r="B203" s="9"/>
      <c r="C203" s="9"/>
      <c r="D203" s="9"/>
      <c r="E203" s="9"/>
      <c r="F203" s="9"/>
      <c r="G203" s="9"/>
      <c r="H203" s="4"/>
      <c r="I203" s="4"/>
      <c r="J203" s="9"/>
      <c r="K203" s="9"/>
      <c r="L203" s="9"/>
      <c r="M203" s="4"/>
      <c r="O203" s="9"/>
      <c r="P203" s="9"/>
      <c r="Q203" s="9"/>
      <c r="T203" s="9"/>
      <c r="U203" s="9"/>
      <c r="V203" s="9"/>
      <c r="Y203" s="9"/>
      <c r="Z203" s="9"/>
      <c r="AA203" s="9"/>
    </row>
    <row r="204" spans="1:27" x14ac:dyDescent="0.3">
      <c r="A204" s="9"/>
      <c r="B204" s="9"/>
      <c r="C204" s="9"/>
      <c r="D204" s="9"/>
      <c r="E204" s="9"/>
      <c r="F204" s="9"/>
      <c r="G204" s="9"/>
      <c r="H204" s="4"/>
      <c r="I204" s="4"/>
      <c r="J204" s="9"/>
      <c r="K204" s="9"/>
      <c r="L204" s="9"/>
      <c r="M204" s="4"/>
      <c r="O204" s="9"/>
      <c r="P204" s="9"/>
      <c r="Q204" s="9"/>
      <c r="T204" s="9"/>
      <c r="U204" s="9"/>
      <c r="V204" s="9"/>
      <c r="Y204" s="9"/>
      <c r="Z204" s="9"/>
      <c r="AA204" s="9"/>
    </row>
    <row r="205" spans="1:27" x14ac:dyDescent="0.3">
      <c r="A205" s="9"/>
      <c r="B205" s="9"/>
      <c r="C205" s="9"/>
      <c r="D205" s="9"/>
      <c r="E205" s="9"/>
      <c r="F205" s="9"/>
      <c r="G205" s="9"/>
      <c r="H205" s="4"/>
      <c r="I205" s="4"/>
      <c r="J205" s="9"/>
      <c r="K205" s="9"/>
      <c r="L205" s="9"/>
      <c r="M205" s="4"/>
      <c r="O205" s="9"/>
      <c r="P205" s="9"/>
      <c r="Q205" s="9"/>
      <c r="T205" s="9"/>
      <c r="U205" s="9"/>
      <c r="V205" s="9"/>
      <c r="Y205" s="9"/>
      <c r="Z205" s="9"/>
      <c r="AA205" s="9"/>
    </row>
    <row r="206" spans="1:27" x14ac:dyDescent="0.3">
      <c r="A206" s="9"/>
      <c r="B206" s="9"/>
      <c r="C206" s="9"/>
      <c r="D206" s="9"/>
      <c r="E206" s="9"/>
      <c r="F206" s="9"/>
      <c r="G206" s="9"/>
      <c r="H206" s="4"/>
      <c r="I206" s="4"/>
      <c r="J206" s="9"/>
      <c r="K206" s="9"/>
      <c r="L206" s="9"/>
      <c r="M206" s="4"/>
      <c r="O206" s="9"/>
      <c r="P206" s="9"/>
      <c r="Q206" s="9"/>
      <c r="T206" s="9"/>
      <c r="U206" s="9"/>
      <c r="V206" s="9"/>
      <c r="Y206" s="9"/>
      <c r="Z206" s="9"/>
      <c r="AA206" s="9"/>
    </row>
    <row r="207" spans="1:27" x14ac:dyDescent="0.3">
      <c r="A207" s="9"/>
      <c r="B207" s="9"/>
      <c r="C207" s="9"/>
      <c r="D207" s="9"/>
      <c r="E207" s="9"/>
      <c r="F207" s="9"/>
      <c r="G207" s="9"/>
      <c r="H207" s="4"/>
      <c r="I207" s="4"/>
      <c r="J207" s="9"/>
      <c r="K207" s="9"/>
      <c r="L207" s="9"/>
      <c r="M207" s="4"/>
      <c r="O207" s="9"/>
      <c r="P207" s="9"/>
      <c r="Q207" s="9"/>
      <c r="T207" s="9"/>
      <c r="U207" s="9"/>
      <c r="V207" s="9"/>
      <c r="Y207" s="9"/>
      <c r="Z207" s="9"/>
      <c r="AA207" s="9"/>
    </row>
    <row r="208" spans="1:27" x14ac:dyDescent="0.3">
      <c r="A208" s="9"/>
      <c r="B208" s="9"/>
      <c r="C208" s="9"/>
      <c r="D208" s="9"/>
      <c r="E208" s="9"/>
      <c r="F208" s="9"/>
      <c r="G208" s="9"/>
      <c r="H208" s="4"/>
      <c r="I208" s="4"/>
      <c r="J208" s="9"/>
      <c r="K208" s="9"/>
      <c r="L208" s="9"/>
      <c r="M208" s="4"/>
      <c r="O208" s="9"/>
      <c r="P208" s="9"/>
      <c r="Q208" s="9"/>
      <c r="T208" s="9"/>
      <c r="U208" s="9"/>
      <c r="V208" s="9"/>
      <c r="Y208" s="9"/>
      <c r="Z208" s="9"/>
      <c r="AA208" s="9"/>
    </row>
    <row r="209" spans="1:27" x14ac:dyDescent="0.3">
      <c r="A209" s="9"/>
      <c r="B209" s="9"/>
      <c r="C209" s="9"/>
      <c r="D209" s="9"/>
      <c r="E209" s="9"/>
      <c r="F209" s="9"/>
      <c r="G209" s="9"/>
      <c r="H209" s="4"/>
      <c r="I209" s="4"/>
      <c r="J209" s="9"/>
      <c r="K209" s="9"/>
      <c r="L209" s="9"/>
      <c r="M209" s="4"/>
      <c r="O209" s="9"/>
      <c r="P209" s="9"/>
      <c r="Q209" s="9"/>
      <c r="T209" s="9"/>
      <c r="U209" s="9"/>
      <c r="V209" s="9"/>
      <c r="Y209" s="9"/>
      <c r="Z209" s="9"/>
      <c r="AA209" s="9"/>
    </row>
    <row r="210" spans="1:27" x14ac:dyDescent="0.3">
      <c r="A210" s="9"/>
      <c r="B210" s="9"/>
      <c r="C210" s="9"/>
      <c r="D210" s="9"/>
      <c r="E210" s="9"/>
      <c r="F210" s="9"/>
      <c r="G210" s="9"/>
      <c r="H210" s="4"/>
      <c r="I210" s="4"/>
      <c r="J210" s="9"/>
      <c r="K210" s="9"/>
      <c r="L210" s="9"/>
      <c r="M210" s="4"/>
      <c r="O210" s="9"/>
      <c r="P210" s="9"/>
      <c r="Q210" s="9"/>
      <c r="T210" s="9"/>
      <c r="U210" s="9"/>
      <c r="V210" s="9"/>
      <c r="Y210" s="9"/>
      <c r="Z210" s="9"/>
      <c r="AA210" s="9"/>
    </row>
  </sheetData>
  <autoFilter ref="A4:DW9" xr:uid="{00000000-0009-0000-0000-000003000000}"/>
  <mergeCells count="43">
    <mergeCell ref="AJ3:AJ4"/>
    <mergeCell ref="AK3:AK4"/>
    <mergeCell ref="A8:D9"/>
    <mergeCell ref="E8:E9"/>
    <mergeCell ref="F8:F9"/>
    <mergeCell ref="G8:G9"/>
    <mergeCell ref="AD3:AI3"/>
    <mergeCell ref="AD8:AD9"/>
    <mergeCell ref="I8:I9"/>
    <mergeCell ref="T3:X3"/>
    <mergeCell ref="A3:D3"/>
    <mergeCell ref="E3:I3"/>
    <mergeCell ref="J3:N3"/>
    <mergeCell ref="O3:S3"/>
    <mergeCell ref="Y3:AC3"/>
    <mergeCell ref="H8:H9"/>
    <mergeCell ref="J8:J9"/>
    <mergeCell ref="K8:K9"/>
    <mergeCell ref="L8:L9"/>
    <mergeCell ref="M8:M9"/>
    <mergeCell ref="V8:V9"/>
    <mergeCell ref="W8:W9"/>
    <mergeCell ref="N8:N9"/>
    <mergeCell ref="O8:O9"/>
    <mergeCell ref="P8:P9"/>
    <mergeCell ref="Q8:Q9"/>
    <mergeCell ref="R8:R9"/>
    <mergeCell ref="A2:AI2"/>
    <mergeCell ref="A1:AI1"/>
    <mergeCell ref="AG8:AG9"/>
    <mergeCell ref="AH8:AH9"/>
    <mergeCell ref="AI8:AI9"/>
    <mergeCell ref="Z8:Z9"/>
    <mergeCell ref="AA8:AA9"/>
    <mergeCell ref="AB8:AB9"/>
    <mergeCell ref="AC8:AC9"/>
    <mergeCell ref="AE8:AE9"/>
    <mergeCell ref="AF8:AF9"/>
    <mergeCell ref="S8:S9"/>
    <mergeCell ref="Y8:Y9"/>
    <mergeCell ref="X8:X9"/>
    <mergeCell ref="T8:T9"/>
    <mergeCell ref="U8:U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 JUEGUETES Y JUEGOS</vt:lpstr>
      <vt:lpstr>LOTE 2 EQUIPO, ACCE Y SUM</vt:lpstr>
      <vt:lpstr>LOTE 3 EQUIPO INFORMAT Y ACC</vt:lpstr>
      <vt:lpstr>LOTE 4 MOBILIAR INSTIT, ESCO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Jimenez Salamanca</dc:creator>
  <cp:lastModifiedBy>mafe romero</cp:lastModifiedBy>
  <dcterms:created xsi:type="dcterms:W3CDTF">2021-04-22T16:24:47Z</dcterms:created>
  <dcterms:modified xsi:type="dcterms:W3CDTF">2023-09-24T14:38:52Z</dcterms:modified>
</cp:coreProperties>
</file>