
<file path=[Content_Types].xml><?xml version="1.0" encoding="utf-8"?>
<Types xmlns="http://schemas.openxmlformats.org/package/2006/content-types">
  <Default Extension="bin" ContentType="application/vnd.openxmlformats-officedocument.spreadsheetml.printerSettings"/>
  <Default Extension="tmp"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Luis Carlos Vargas\Desktop\2023\TUNJUELITO\S.A\RESOLUCION DE CONFLICTOS\"/>
    </mc:Choice>
  </mc:AlternateContent>
  <bookViews>
    <workbookView xWindow="0" yWindow="0" windowWidth="20490" windowHeight="6030"/>
  </bookViews>
  <sheets>
    <sheet name="2063 " sheetId="3"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5" roundtripDataSignature="AMtx7mgP+OIhqACVunpVAK0nAko2tPaT+A=="/>
    </ext>
  </extLst>
</workbook>
</file>

<file path=xl/calcChain.xml><?xml version="1.0" encoding="utf-8"?>
<calcChain xmlns="http://schemas.openxmlformats.org/spreadsheetml/2006/main">
  <c r="W23" i="3" l="1"/>
  <c r="R15" i="3"/>
  <c r="Q15" i="3"/>
  <c r="P15" i="3"/>
  <c r="S15" i="3"/>
  <c r="W15" i="3" s="1"/>
  <c r="O109" i="3"/>
  <c r="P109" i="3"/>
  <c r="Q109" i="3"/>
  <c r="R109" i="3"/>
  <c r="O110" i="3"/>
  <c r="P110" i="3"/>
  <c r="Q110" i="3"/>
  <c r="R110" i="3"/>
  <c r="O111" i="3"/>
  <c r="P111" i="3"/>
  <c r="Q111" i="3"/>
  <c r="R111" i="3"/>
  <c r="O112" i="3"/>
  <c r="P112" i="3"/>
  <c r="Q112" i="3"/>
  <c r="R112" i="3"/>
  <c r="O113" i="3"/>
  <c r="P113" i="3"/>
  <c r="Q113" i="3"/>
  <c r="R113" i="3"/>
  <c r="O114" i="3"/>
  <c r="P114" i="3"/>
  <c r="Q114" i="3"/>
  <c r="R114" i="3"/>
  <c r="O115" i="3"/>
  <c r="P115" i="3"/>
  <c r="Q115" i="3"/>
  <c r="R115" i="3"/>
  <c r="O98" i="3"/>
  <c r="P98" i="3"/>
  <c r="Q98" i="3"/>
  <c r="R98" i="3"/>
  <c r="O99" i="3"/>
  <c r="P99" i="3"/>
  <c r="Q99" i="3"/>
  <c r="R99" i="3"/>
  <c r="O100" i="3"/>
  <c r="P100" i="3"/>
  <c r="Q100" i="3"/>
  <c r="R100" i="3"/>
  <c r="O101" i="3"/>
  <c r="P101" i="3"/>
  <c r="Q101" i="3"/>
  <c r="R101" i="3"/>
  <c r="O102" i="3"/>
  <c r="P102" i="3"/>
  <c r="Q102" i="3"/>
  <c r="R102" i="3"/>
  <c r="O103" i="3"/>
  <c r="P103" i="3"/>
  <c r="Q103" i="3"/>
  <c r="R103" i="3"/>
  <c r="O104" i="3"/>
  <c r="P104" i="3"/>
  <c r="Q104" i="3"/>
  <c r="R104" i="3"/>
  <c r="O105" i="3"/>
  <c r="P105" i="3"/>
  <c r="Q105" i="3"/>
  <c r="R105" i="3"/>
  <c r="O106" i="3"/>
  <c r="P106" i="3"/>
  <c r="Q106" i="3"/>
  <c r="R106" i="3"/>
  <c r="O107" i="3"/>
  <c r="P107" i="3"/>
  <c r="Q107" i="3"/>
  <c r="R107" i="3"/>
  <c r="O108" i="3"/>
  <c r="P108" i="3"/>
  <c r="Q108" i="3"/>
  <c r="R108" i="3"/>
  <c r="P95" i="3"/>
  <c r="Q95" i="3"/>
  <c r="R95" i="3"/>
  <c r="P96" i="3"/>
  <c r="Q96" i="3"/>
  <c r="R96" i="3"/>
  <c r="P97" i="3"/>
  <c r="Q97" i="3"/>
  <c r="R97" i="3"/>
  <c r="R94" i="3"/>
  <c r="Q94" i="3"/>
  <c r="P94" i="3"/>
  <c r="P56" i="3"/>
  <c r="Q56" i="3"/>
  <c r="R56" i="3"/>
  <c r="P57" i="3"/>
  <c r="Q57" i="3"/>
  <c r="R57" i="3"/>
  <c r="P58" i="3"/>
  <c r="Q58" i="3"/>
  <c r="R58" i="3"/>
  <c r="P59" i="3"/>
  <c r="Q59" i="3"/>
  <c r="R59" i="3"/>
  <c r="P60" i="3"/>
  <c r="Q60" i="3"/>
  <c r="R60" i="3"/>
  <c r="P61" i="3"/>
  <c r="Q61" i="3"/>
  <c r="R61" i="3"/>
  <c r="P62" i="3"/>
  <c r="Q62" i="3"/>
  <c r="R62" i="3"/>
  <c r="P63" i="3"/>
  <c r="Q63" i="3"/>
  <c r="R63" i="3"/>
  <c r="P64" i="3"/>
  <c r="Q64" i="3"/>
  <c r="R64" i="3"/>
  <c r="P65" i="3"/>
  <c r="Q65" i="3"/>
  <c r="R65" i="3"/>
  <c r="P66" i="3"/>
  <c r="Q66" i="3"/>
  <c r="R66" i="3"/>
  <c r="P67" i="3"/>
  <c r="Q67" i="3"/>
  <c r="R67" i="3"/>
  <c r="P68" i="3"/>
  <c r="Q68" i="3"/>
  <c r="R68" i="3"/>
  <c r="P69" i="3"/>
  <c r="Q69" i="3"/>
  <c r="R69" i="3"/>
  <c r="P70" i="3"/>
  <c r="Q70" i="3"/>
  <c r="R70" i="3"/>
  <c r="P71" i="3"/>
  <c r="Q71" i="3"/>
  <c r="R71" i="3"/>
  <c r="P72" i="3"/>
  <c r="Q72" i="3"/>
  <c r="R72" i="3"/>
  <c r="P73" i="3"/>
  <c r="Q73" i="3"/>
  <c r="R73" i="3"/>
  <c r="P74" i="3"/>
  <c r="Q74" i="3"/>
  <c r="R74" i="3"/>
  <c r="P75" i="3"/>
  <c r="Q75" i="3"/>
  <c r="R75" i="3"/>
  <c r="P76" i="3"/>
  <c r="Q76" i="3"/>
  <c r="R76" i="3"/>
  <c r="P77" i="3"/>
  <c r="Q77" i="3"/>
  <c r="R77" i="3"/>
  <c r="P78" i="3"/>
  <c r="Q78" i="3"/>
  <c r="R78" i="3"/>
  <c r="P79" i="3"/>
  <c r="Q79" i="3"/>
  <c r="R79" i="3"/>
  <c r="P80" i="3"/>
  <c r="Q80" i="3"/>
  <c r="R80" i="3"/>
  <c r="P81" i="3"/>
  <c r="Q81" i="3"/>
  <c r="R81" i="3"/>
  <c r="P82" i="3"/>
  <c r="Q82" i="3"/>
  <c r="R82" i="3"/>
  <c r="P83" i="3"/>
  <c r="Q83" i="3"/>
  <c r="R83" i="3"/>
  <c r="P84" i="3"/>
  <c r="Q84" i="3"/>
  <c r="R84" i="3"/>
  <c r="P85" i="3"/>
  <c r="Q85" i="3"/>
  <c r="R85" i="3"/>
  <c r="P86" i="3"/>
  <c r="Q86" i="3"/>
  <c r="R86" i="3"/>
  <c r="P87" i="3"/>
  <c r="Q87" i="3"/>
  <c r="R87" i="3"/>
  <c r="P88" i="3"/>
  <c r="Q88" i="3"/>
  <c r="R88" i="3"/>
  <c r="P89" i="3"/>
  <c r="Q89" i="3"/>
  <c r="R89" i="3"/>
  <c r="P48" i="3"/>
  <c r="Q48" i="3"/>
  <c r="R48" i="3"/>
  <c r="P49" i="3"/>
  <c r="Q49" i="3"/>
  <c r="R49" i="3"/>
  <c r="P50" i="3"/>
  <c r="Q50" i="3"/>
  <c r="R50" i="3"/>
  <c r="P51" i="3"/>
  <c r="Q51" i="3"/>
  <c r="R51" i="3"/>
  <c r="P52" i="3"/>
  <c r="Q52" i="3"/>
  <c r="R52" i="3"/>
  <c r="P53" i="3"/>
  <c r="Q53" i="3"/>
  <c r="R53" i="3"/>
  <c r="P54" i="3"/>
  <c r="Q54" i="3"/>
  <c r="R54" i="3"/>
  <c r="P55" i="3"/>
  <c r="Q55" i="3"/>
  <c r="R55" i="3"/>
  <c r="R47" i="3"/>
  <c r="Q47" i="3"/>
  <c r="P47" i="3"/>
  <c r="P29" i="3"/>
  <c r="Q29" i="3"/>
  <c r="R29" i="3"/>
  <c r="P30" i="3"/>
  <c r="Q30" i="3"/>
  <c r="R30" i="3"/>
  <c r="P31" i="3"/>
  <c r="Q31" i="3"/>
  <c r="R31" i="3"/>
  <c r="P32" i="3"/>
  <c r="Q32" i="3"/>
  <c r="R32" i="3"/>
  <c r="P33" i="3"/>
  <c r="Q33" i="3"/>
  <c r="R33" i="3"/>
  <c r="P34" i="3"/>
  <c r="Q34" i="3"/>
  <c r="R34" i="3"/>
  <c r="P35" i="3"/>
  <c r="Q35" i="3"/>
  <c r="R35" i="3"/>
  <c r="P36" i="3"/>
  <c r="Q36" i="3"/>
  <c r="R36" i="3"/>
  <c r="P37" i="3"/>
  <c r="Q37" i="3"/>
  <c r="R37" i="3"/>
  <c r="P38" i="3"/>
  <c r="Q38" i="3"/>
  <c r="R38" i="3"/>
  <c r="P39" i="3"/>
  <c r="Q39" i="3"/>
  <c r="R39" i="3"/>
  <c r="P40" i="3"/>
  <c r="Q40" i="3"/>
  <c r="R40" i="3"/>
  <c r="P41" i="3"/>
  <c r="Q41" i="3"/>
  <c r="R41" i="3"/>
  <c r="P42" i="3"/>
  <c r="Q42" i="3"/>
  <c r="R42" i="3"/>
  <c r="R28" i="3"/>
  <c r="Q28" i="3"/>
  <c r="P28" i="3"/>
  <c r="P21" i="3"/>
  <c r="Q21" i="3"/>
  <c r="R21" i="3"/>
  <c r="P22" i="3"/>
  <c r="Q22" i="3"/>
  <c r="R22" i="3"/>
  <c r="P23" i="3"/>
  <c r="Q23" i="3"/>
  <c r="R23" i="3"/>
  <c r="R20" i="3"/>
  <c r="Q20" i="3"/>
  <c r="P20" i="3"/>
  <c r="R5" i="3"/>
  <c r="R6" i="3"/>
  <c r="R7" i="3"/>
  <c r="R8" i="3"/>
  <c r="R9" i="3"/>
  <c r="R10" i="3"/>
  <c r="R11" i="3"/>
  <c r="R12" i="3"/>
  <c r="R13" i="3"/>
  <c r="R14" i="3"/>
  <c r="R4" i="3"/>
  <c r="P5" i="3"/>
  <c r="Q5" i="3"/>
  <c r="P6" i="3"/>
  <c r="Q6" i="3"/>
  <c r="P7" i="3"/>
  <c r="Q7" i="3"/>
  <c r="P8" i="3"/>
  <c r="Q8" i="3"/>
  <c r="P9" i="3"/>
  <c r="Q9" i="3"/>
  <c r="P10" i="3"/>
  <c r="Q10" i="3"/>
  <c r="P11" i="3"/>
  <c r="Q11" i="3"/>
  <c r="P12" i="3"/>
  <c r="Q12" i="3"/>
  <c r="P13" i="3"/>
  <c r="Q13" i="3"/>
  <c r="P14" i="3"/>
  <c r="Q14" i="3"/>
  <c r="Q4" i="3"/>
  <c r="P4" i="3"/>
  <c r="S5" i="3"/>
  <c r="W5" i="3" s="1"/>
  <c r="S6" i="3"/>
  <c r="W6" i="3" s="1"/>
  <c r="S7" i="3"/>
  <c r="W7" i="3" s="1"/>
  <c r="S8" i="3"/>
  <c r="W8" i="3" s="1"/>
  <c r="O9" i="3"/>
  <c r="S9" i="3" s="1"/>
  <c r="W9" i="3" s="1"/>
  <c r="O10" i="3"/>
  <c r="S10" i="3" s="1"/>
  <c r="W10" i="3" s="1"/>
  <c r="O11" i="3"/>
  <c r="S11" i="3" s="1"/>
  <c r="W11" i="3" s="1"/>
  <c r="O12" i="3"/>
  <c r="S12" i="3" s="1"/>
  <c r="W12" i="3" s="1"/>
  <c r="O13" i="3"/>
  <c r="S13" i="3" s="1"/>
  <c r="W13" i="3" s="1"/>
  <c r="O14" i="3"/>
  <c r="S14" i="3" s="1"/>
  <c r="W14" i="3" s="1"/>
  <c r="T4" i="3" l="1" a="1"/>
  <c r="T4" i="3" s="1"/>
  <c r="U14" i="3" a="1"/>
  <c r="U14" i="3" s="1"/>
  <c r="T14" i="3" a="1"/>
  <c r="T14" i="3" s="1"/>
  <c r="U13" i="3" a="1"/>
  <c r="U13" i="3" s="1"/>
  <c r="T13" i="3" a="1"/>
  <c r="T13" i="3" s="1"/>
  <c r="U12" i="3" a="1"/>
  <c r="U12" i="3" s="1"/>
  <c r="T12" i="3" a="1"/>
  <c r="T12" i="3" s="1"/>
  <c r="U11" i="3" a="1"/>
  <c r="U11" i="3" s="1"/>
  <c r="T11" i="3" a="1"/>
  <c r="T11" i="3" s="1"/>
  <c r="U10" i="3" a="1"/>
  <c r="U10" i="3" s="1"/>
  <c r="T10" i="3" a="1"/>
  <c r="T10" i="3" s="1"/>
  <c r="U9" i="3" a="1"/>
  <c r="U9" i="3" s="1"/>
  <c r="T9" i="3" a="1"/>
  <c r="T9" i="3" s="1"/>
  <c r="U8" i="3" a="1"/>
  <c r="U8" i="3" s="1"/>
  <c r="T8" i="3" a="1"/>
  <c r="T8" i="3" s="1"/>
  <c r="U7" i="3" a="1"/>
  <c r="U7" i="3" s="1"/>
  <c r="T7" i="3" a="1"/>
  <c r="T7" i="3" s="1"/>
  <c r="U6" i="3" a="1"/>
  <c r="U6" i="3" s="1"/>
  <c r="T6" i="3" a="1"/>
  <c r="T6" i="3" s="1"/>
  <c r="U5" i="3" a="1"/>
  <c r="U5" i="3" s="1"/>
  <c r="T5" i="3" a="1"/>
  <c r="T5" i="3" s="1"/>
  <c r="U108" i="3" a="1"/>
  <c r="U108" i="3" s="1"/>
  <c r="T108" i="3" a="1"/>
  <c r="T108" i="3" s="1"/>
  <c r="S108" i="3"/>
  <c r="W108" i="3" s="1"/>
  <c r="U107" i="3" a="1"/>
  <c r="U107" i="3" s="1"/>
  <c r="T107" i="3" a="1"/>
  <c r="T107" i="3" s="1"/>
  <c r="S107" i="3"/>
  <c r="W107" i="3" s="1"/>
  <c r="U106" i="3" a="1"/>
  <c r="U106" i="3" s="1"/>
  <c r="T106" i="3" a="1"/>
  <c r="T106" i="3" s="1"/>
  <c r="S106" i="3"/>
  <c r="W106" i="3" s="1"/>
  <c r="U105" i="3" a="1"/>
  <c r="U105" i="3" s="1"/>
  <c r="T105" i="3" a="1"/>
  <c r="T105" i="3" s="1"/>
  <c r="S105" i="3"/>
  <c r="W105" i="3" s="1"/>
  <c r="U104" i="3" a="1"/>
  <c r="U104" i="3" s="1"/>
  <c r="T104" i="3" a="1"/>
  <c r="T104" i="3" s="1"/>
  <c r="S104" i="3"/>
  <c r="W104" i="3" s="1"/>
  <c r="U103" i="3" a="1"/>
  <c r="U103" i="3" s="1"/>
  <c r="T103" i="3" a="1"/>
  <c r="T103" i="3" s="1"/>
  <c r="S103" i="3"/>
  <c r="W103" i="3" s="1"/>
  <c r="U102" i="3" a="1"/>
  <c r="U102" i="3" s="1"/>
  <c r="T102" i="3" a="1"/>
  <c r="T102" i="3" s="1"/>
  <c r="S102" i="3"/>
  <c r="W102" i="3" s="1"/>
  <c r="U101" i="3" a="1"/>
  <c r="U101" i="3" s="1"/>
  <c r="T101" i="3" a="1"/>
  <c r="T101" i="3" s="1"/>
  <c r="S101" i="3"/>
  <c r="W101" i="3" s="1"/>
  <c r="U100" i="3" a="1"/>
  <c r="U100" i="3" s="1"/>
  <c r="T100" i="3" a="1"/>
  <c r="T100" i="3" s="1"/>
  <c r="S100" i="3"/>
  <c r="W100" i="3" s="1"/>
  <c r="U99" i="3" a="1"/>
  <c r="U99" i="3" s="1"/>
  <c r="T99" i="3" a="1"/>
  <c r="T99" i="3" s="1"/>
  <c r="S99" i="3"/>
  <c r="W99" i="3" s="1"/>
  <c r="U98" i="3" a="1"/>
  <c r="U98" i="3" s="1"/>
  <c r="T98" i="3" a="1"/>
  <c r="T98" i="3" s="1"/>
  <c r="S98" i="3"/>
  <c r="W98" i="3" s="1"/>
  <c r="U115" i="3" a="1"/>
  <c r="U115" i="3" s="1"/>
  <c r="T115" i="3" a="1"/>
  <c r="T115" i="3" s="1"/>
  <c r="S115" i="3"/>
  <c r="W115" i="3" s="1"/>
  <c r="U114" i="3" a="1"/>
  <c r="U114" i="3" s="1"/>
  <c r="T114" i="3" a="1"/>
  <c r="T114" i="3" s="1"/>
  <c r="S114" i="3"/>
  <c r="W114" i="3" s="1"/>
  <c r="U113" i="3" a="1"/>
  <c r="U113" i="3" s="1"/>
  <c r="T113" i="3" a="1"/>
  <c r="T113" i="3" s="1"/>
  <c r="S113" i="3"/>
  <c r="W113" i="3" s="1"/>
  <c r="U112" i="3" a="1"/>
  <c r="U112" i="3" s="1"/>
  <c r="T112" i="3" a="1"/>
  <c r="T112" i="3" s="1"/>
  <c r="S112" i="3"/>
  <c r="W112" i="3" s="1"/>
  <c r="U111" i="3" a="1"/>
  <c r="U111" i="3" s="1"/>
  <c r="T111" i="3" a="1"/>
  <c r="T111" i="3" s="1"/>
  <c r="S111" i="3"/>
  <c r="W111" i="3" s="1"/>
  <c r="U110" i="3" a="1"/>
  <c r="U110" i="3" s="1"/>
  <c r="T110" i="3" a="1"/>
  <c r="T110" i="3" s="1"/>
  <c r="S110" i="3"/>
  <c r="W110" i="3" s="1"/>
  <c r="T109" i="3" a="1"/>
  <c r="T109" i="3" s="1"/>
  <c r="S109" i="3"/>
  <c r="W109" i="3" s="1"/>
  <c r="U15" i="3" a="1"/>
  <c r="U15" i="3" s="1"/>
  <c r="T15" i="3" a="1"/>
  <c r="T15" i="3" s="1"/>
  <c r="U4" i="3" a="1"/>
  <c r="U4" i="3" s="1"/>
  <c r="S4" i="3"/>
  <c r="W4" i="3" s="1"/>
  <c r="W16" i="3" s="1"/>
  <c r="O96" i="3" l="1"/>
  <c r="O95" i="3"/>
  <c r="O23" i="3"/>
  <c r="O75" i="3"/>
  <c r="O55" i="3"/>
  <c r="O56" i="3"/>
  <c r="O36" i="3"/>
  <c r="O84" i="3"/>
  <c r="O85" i="3"/>
  <c r="O86" i="3"/>
  <c r="O87" i="3"/>
  <c r="O80" i="3"/>
  <c r="O72" i="3"/>
  <c r="O73" i="3"/>
  <c r="O74" i="3"/>
  <c r="O76" i="3"/>
  <c r="O65" i="3"/>
  <c r="O60" i="3"/>
  <c r="O61" i="3"/>
  <c r="O62" i="3"/>
  <c r="O63" i="3"/>
  <c r="O64" i="3"/>
  <c r="O58" i="3"/>
  <c r="O59" i="3"/>
  <c r="O66" i="3"/>
  <c r="O51" i="3"/>
  <c r="O52" i="3"/>
  <c r="O79" i="3"/>
  <c r="O78" i="3"/>
  <c r="O77" i="3"/>
  <c r="O71" i="3"/>
  <c r="O70" i="3"/>
  <c r="O42" i="3"/>
  <c r="O28" i="3"/>
  <c r="O30" i="3"/>
  <c r="O69" i="3"/>
  <c r="O94" i="3"/>
  <c r="O54" i="3"/>
  <c r="O53" i="3"/>
  <c r="O97" i="3"/>
  <c r="O89" i="3"/>
  <c r="O88" i="3"/>
  <c r="O83" i="3"/>
  <c r="O82" i="3"/>
  <c r="O81" i="3"/>
  <c r="O68" i="3"/>
  <c r="O67" i="3"/>
  <c r="O57" i="3"/>
  <c r="O50" i="3"/>
  <c r="O49" i="3"/>
  <c r="O48" i="3"/>
  <c r="O47" i="3"/>
  <c r="O41" i="3"/>
  <c r="O40" i="3"/>
  <c r="O39" i="3"/>
  <c r="O38" i="3"/>
  <c r="O37" i="3"/>
  <c r="O35" i="3"/>
  <c r="O34" i="3"/>
  <c r="O33" i="3"/>
  <c r="O32" i="3"/>
  <c r="O31" i="3"/>
  <c r="O29" i="3"/>
  <c r="O22" i="3"/>
  <c r="O21" i="3"/>
  <c r="O20" i="3"/>
  <c r="H99" i="3"/>
  <c r="H7" i="3"/>
  <c r="H15" i="3"/>
  <c r="H101" i="3"/>
  <c r="H102" i="3"/>
  <c r="H103" i="3"/>
  <c r="H104" i="3"/>
  <c r="H105" i="3"/>
  <c r="H106" i="3"/>
  <c r="H107" i="3"/>
  <c r="H108" i="3"/>
  <c r="H109" i="3"/>
  <c r="H110" i="3"/>
  <c r="H111" i="3"/>
  <c r="H112" i="3"/>
  <c r="H113" i="3"/>
  <c r="H114" i="3"/>
  <c r="H115" i="3"/>
  <c r="H100" i="3"/>
  <c r="S20" i="3" l="1"/>
  <c r="W20" i="3" s="1"/>
  <c r="U20" i="3" a="1"/>
  <c r="U20" i="3" s="1"/>
  <c r="T20" i="3" a="1"/>
  <c r="T20" i="3" s="1"/>
  <c r="S21" i="3"/>
  <c r="W21" i="3" s="1"/>
  <c r="U21" i="3" a="1"/>
  <c r="U21" i="3" s="1"/>
  <c r="T21" i="3" a="1"/>
  <c r="T21" i="3" s="1"/>
  <c r="S22" i="3"/>
  <c r="W22" i="3" s="1"/>
  <c r="U22" i="3" a="1"/>
  <c r="U22" i="3" s="1"/>
  <c r="T22" i="3" a="1"/>
  <c r="T22" i="3" s="1"/>
  <c r="S29" i="3"/>
  <c r="W29" i="3" s="1"/>
  <c r="U29" i="3" a="1"/>
  <c r="U29" i="3" s="1"/>
  <c r="T29" i="3" a="1"/>
  <c r="T29" i="3" s="1"/>
  <c r="S31" i="3"/>
  <c r="W31" i="3" s="1"/>
  <c r="U31" i="3" a="1"/>
  <c r="U31" i="3" s="1"/>
  <c r="T31" i="3" a="1"/>
  <c r="T31" i="3" s="1"/>
  <c r="S32" i="3"/>
  <c r="W32" i="3" s="1"/>
  <c r="U32" i="3" a="1"/>
  <c r="U32" i="3" s="1"/>
  <c r="T32" i="3" a="1"/>
  <c r="T32" i="3" s="1"/>
  <c r="S33" i="3"/>
  <c r="W33" i="3" s="1"/>
  <c r="U33" i="3" a="1"/>
  <c r="U33" i="3" s="1"/>
  <c r="T33" i="3" a="1"/>
  <c r="T33" i="3" s="1"/>
  <c r="S34" i="3"/>
  <c r="W34" i="3" s="1"/>
  <c r="U34" i="3" a="1"/>
  <c r="U34" i="3" s="1"/>
  <c r="T34" i="3" a="1"/>
  <c r="T34" i="3" s="1"/>
  <c r="S35" i="3"/>
  <c r="W35" i="3" s="1"/>
  <c r="U35" i="3" a="1"/>
  <c r="U35" i="3" s="1"/>
  <c r="T35" i="3" a="1"/>
  <c r="T35" i="3" s="1"/>
  <c r="S37" i="3"/>
  <c r="W37" i="3" s="1"/>
  <c r="U37" i="3" a="1"/>
  <c r="U37" i="3" s="1"/>
  <c r="T37" i="3" a="1"/>
  <c r="T37" i="3" s="1"/>
  <c r="S38" i="3"/>
  <c r="W38" i="3" s="1"/>
  <c r="U38" i="3" a="1"/>
  <c r="U38" i="3" s="1"/>
  <c r="T38" i="3" a="1"/>
  <c r="T38" i="3" s="1"/>
  <c r="S39" i="3"/>
  <c r="W39" i="3" s="1"/>
  <c r="U39" i="3" a="1"/>
  <c r="U39" i="3" s="1"/>
  <c r="T39" i="3" a="1"/>
  <c r="T39" i="3" s="1"/>
  <c r="S40" i="3"/>
  <c r="W40" i="3" s="1"/>
  <c r="U40" i="3" a="1"/>
  <c r="U40" i="3" s="1"/>
  <c r="T40" i="3" a="1"/>
  <c r="T40" i="3" s="1"/>
  <c r="S41" i="3"/>
  <c r="W41" i="3" s="1"/>
  <c r="U41" i="3" a="1"/>
  <c r="U41" i="3" s="1"/>
  <c r="T41" i="3" a="1"/>
  <c r="T41" i="3" s="1"/>
  <c r="S47" i="3"/>
  <c r="W47" i="3" s="1"/>
  <c r="U47" i="3" a="1"/>
  <c r="U47" i="3" s="1"/>
  <c r="T47" i="3" a="1"/>
  <c r="T47" i="3" s="1"/>
  <c r="S48" i="3"/>
  <c r="W48" i="3" s="1"/>
  <c r="U48" i="3" a="1"/>
  <c r="U48" i="3" s="1"/>
  <c r="T48" i="3" a="1"/>
  <c r="T48" i="3" s="1"/>
  <c r="S49" i="3"/>
  <c r="W49" i="3" s="1"/>
  <c r="U49" i="3" a="1"/>
  <c r="U49" i="3" s="1"/>
  <c r="T49" i="3" a="1"/>
  <c r="T49" i="3" s="1"/>
  <c r="S50" i="3"/>
  <c r="W50" i="3" s="1"/>
  <c r="U50" i="3" a="1"/>
  <c r="U50" i="3" s="1"/>
  <c r="T50" i="3" a="1"/>
  <c r="T50" i="3" s="1"/>
  <c r="S57" i="3"/>
  <c r="W57" i="3" s="1"/>
  <c r="U57" i="3" a="1"/>
  <c r="U57" i="3" s="1"/>
  <c r="T57" i="3" a="1"/>
  <c r="T57" i="3" s="1"/>
  <c r="S67" i="3"/>
  <c r="W67" i="3" s="1"/>
  <c r="U67" i="3" a="1"/>
  <c r="U67" i="3" s="1"/>
  <c r="T67" i="3" a="1"/>
  <c r="T67" i="3" s="1"/>
  <c r="S68" i="3"/>
  <c r="W68" i="3" s="1"/>
  <c r="U68" i="3" a="1"/>
  <c r="U68" i="3" s="1"/>
  <c r="T68" i="3" a="1"/>
  <c r="T68" i="3" s="1"/>
  <c r="S81" i="3"/>
  <c r="W81" i="3" s="1"/>
  <c r="U81" i="3" a="1"/>
  <c r="U81" i="3" s="1"/>
  <c r="T81" i="3" a="1"/>
  <c r="T81" i="3" s="1"/>
  <c r="S82" i="3"/>
  <c r="W82" i="3" s="1"/>
  <c r="U82" i="3" a="1"/>
  <c r="U82" i="3" s="1"/>
  <c r="T82" i="3" a="1"/>
  <c r="T82" i="3" s="1"/>
  <c r="S83" i="3"/>
  <c r="W83" i="3" s="1"/>
  <c r="U83" i="3" a="1"/>
  <c r="U83" i="3" s="1"/>
  <c r="T83" i="3" a="1"/>
  <c r="T83" i="3" s="1"/>
  <c r="S88" i="3"/>
  <c r="W88" i="3" s="1"/>
  <c r="U88" i="3" a="1"/>
  <c r="U88" i="3" s="1"/>
  <c r="T88" i="3" a="1"/>
  <c r="T88" i="3" s="1"/>
  <c r="S89" i="3"/>
  <c r="W89" i="3" s="1"/>
  <c r="U89" i="3" a="1"/>
  <c r="U89" i="3" s="1"/>
  <c r="T89" i="3" a="1"/>
  <c r="T89" i="3" s="1"/>
  <c r="S97" i="3"/>
  <c r="W97" i="3" s="1"/>
  <c r="U97" i="3" a="1"/>
  <c r="U97" i="3" s="1"/>
  <c r="T97" i="3" a="1"/>
  <c r="T97" i="3" s="1"/>
  <c r="S53" i="3"/>
  <c r="W53" i="3" s="1"/>
  <c r="U53" i="3" a="1"/>
  <c r="U53" i="3" s="1"/>
  <c r="T53" i="3" a="1"/>
  <c r="T53" i="3" s="1"/>
  <c r="S54" i="3"/>
  <c r="W54" i="3" s="1"/>
  <c r="U54" i="3" a="1"/>
  <c r="U54" i="3" s="1"/>
  <c r="T54" i="3" a="1"/>
  <c r="T54" i="3" s="1"/>
  <c r="S94" i="3"/>
  <c r="W94" i="3" s="1"/>
  <c r="U94" i="3" a="1"/>
  <c r="U94" i="3" s="1"/>
  <c r="T94" i="3" a="1"/>
  <c r="T94" i="3" s="1"/>
  <c r="S69" i="3"/>
  <c r="W69" i="3" s="1"/>
  <c r="U69" i="3" a="1"/>
  <c r="U69" i="3" s="1"/>
  <c r="T69" i="3" a="1"/>
  <c r="T69" i="3" s="1"/>
  <c r="S30" i="3"/>
  <c r="W30" i="3" s="1"/>
  <c r="U30" i="3" a="1"/>
  <c r="U30" i="3" s="1"/>
  <c r="T30" i="3" a="1"/>
  <c r="T30" i="3" s="1"/>
  <c r="S28" i="3"/>
  <c r="W28" i="3" s="1"/>
  <c r="U28" i="3" a="1"/>
  <c r="U28" i="3" s="1"/>
  <c r="T28" i="3" a="1"/>
  <c r="T28" i="3" s="1"/>
  <c r="S42" i="3"/>
  <c r="W42" i="3" s="1"/>
  <c r="U42" i="3" a="1"/>
  <c r="U42" i="3" s="1"/>
  <c r="T42" i="3" a="1"/>
  <c r="T42" i="3" s="1"/>
  <c r="S70" i="3"/>
  <c r="W70" i="3" s="1"/>
  <c r="U70" i="3" a="1"/>
  <c r="U70" i="3" s="1"/>
  <c r="T70" i="3" a="1"/>
  <c r="T70" i="3" s="1"/>
  <c r="S71" i="3"/>
  <c r="W71" i="3" s="1"/>
  <c r="U71" i="3" a="1"/>
  <c r="U71" i="3" s="1"/>
  <c r="T71" i="3" a="1"/>
  <c r="T71" i="3" s="1"/>
  <c r="S77" i="3"/>
  <c r="W77" i="3" s="1"/>
  <c r="U77" i="3" a="1"/>
  <c r="U77" i="3" s="1"/>
  <c r="T77" i="3" a="1"/>
  <c r="T77" i="3" s="1"/>
  <c r="S78" i="3"/>
  <c r="W78" i="3" s="1"/>
  <c r="U78" i="3" a="1"/>
  <c r="U78" i="3" s="1"/>
  <c r="T78" i="3" a="1"/>
  <c r="T78" i="3" s="1"/>
  <c r="S79" i="3"/>
  <c r="W79" i="3" s="1"/>
  <c r="U79" i="3" a="1"/>
  <c r="U79" i="3" s="1"/>
  <c r="T79" i="3" a="1"/>
  <c r="T79" i="3" s="1"/>
  <c r="S52" i="3"/>
  <c r="W52" i="3" s="1"/>
  <c r="U52" i="3" a="1"/>
  <c r="U52" i="3" s="1"/>
  <c r="T52" i="3" a="1"/>
  <c r="T52" i="3" s="1"/>
  <c r="S51" i="3"/>
  <c r="W51" i="3" s="1"/>
  <c r="U51" i="3" a="1"/>
  <c r="U51" i="3" s="1"/>
  <c r="T51" i="3" a="1"/>
  <c r="T51" i="3" s="1"/>
  <c r="S66" i="3"/>
  <c r="W66" i="3" s="1"/>
  <c r="U66" i="3" a="1"/>
  <c r="U66" i="3" s="1"/>
  <c r="T66" i="3" a="1"/>
  <c r="T66" i="3" s="1"/>
  <c r="U59" i="3" a="1"/>
  <c r="U59" i="3" s="1"/>
  <c r="T59" i="3" a="1"/>
  <c r="T59" i="3" s="1"/>
  <c r="S59" i="3"/>
  <c r="W59" i="3" s="1"/>
  <c r="S58" i="3"/>
  <c r="W58" i="3" s="1"/>
  <c r="U58" i="3" a="1"/>
  <c r="U58" i="3" s="1"/>
  <c r="T58" i="3" a="1"/>
  <c r="T58" i="3" s="1"/>
  <c r="S64" i="3"/>
  <c r="W64" i="3" s="1"/>
  <c r="U64" i="3" a="1"/>
  <c r="U64" i="3" s="1"/>
  <c r="T64" i="3" a="1"/>
  <c r="T64" i="3" s="1"/>
  <c r="S63" i="3"/>
  <c r="W63" i="3" s="1"/>
  <c r="U63" i="3" a="1"/>
  <c r="U63" i="3" s="1"/>
  <c r="T63" i="3" a="1"/>
  <c r="T63" i="3" s="1"/>
  <c r="S62" i="3"/>
  <c r="W62" i="3" s="1"/>
  <c r="U62" i="3" a="1"/>
  <c r="U62" i="3" s="1"/>
  <c r="T62" i="3" a="1"/>
  <c r="T62" i="3" s="1"/>
  <c r="S61" i="3"/>
  <c r="W61" i="3" s="1"/>
  <c r="U61" i="3" a="1"/>
  <c r="U61" i="3" s="1"/>
  <c r="T61" i="3" a="1"/>
  <c r="T61" i="3" s="1"/>
  <c r="S60" i="3"/>
  <c r="W60" i="3" s="1"/>
  <c r="U60" i="3" a="1"/>
  <c r="U60" i="3" s="1"/>
  <c r="T60" i="3" a="1"/>
  <c r="T60" i="3" s="1"/>
  <c r="S65" i="3"/>
  <c r="W65" i="3" s="1"/>
  <c r="U65" i="3" a="1"/>
  <c r="U65" i="3" s="1"/>
  <c r="T65" i="3" a="1"/>
  <c r="T65" i="3" s="1"/>
  <c r="S76" i="3"/>
  <c r="W76" i="3" s="1"/>
  <c r="U76" i="3" a="1"/>
  <c r="U76" i="3" s="1"/>
  <c r="T76" i="3" a="1"/>
  <c r="T76" i="3" s="1"/>
  <c r="S74" i="3"/>
  <c r="W74" i="3" s="1"/>
  <c r="U74" i="3" a="1"/>
  <c r="U74" i="3" s="1"/>
  <c r="T74" i="3" a="1"/>
  <c r="T74" i="3" s="1"/>
  <c r="S73" i="3"/>
  <c r="W73" i="3" s="1"/>
  <c r="U73" i="3" a="1"/>
  <c r="U73" i="3" s="1"/>
  <c r="T73" i="3" a="1"/>
  <c r="T73" i="3" s="1"/>
  <c r="S72" i="3"/>
  <c r="W72" i="3" s="1"/>
  <c r="U72" i="3" a="1"/>
  <c r="U72" i="3" s="1"/>
  <c r="T72" i="3" a="1"/>
  <c r="T72" i="3" s="1"/>
  <c r="S80" i="3"/>
  <c r="W80" i="3" s="1"/>
  <c r="U80" i="3" a="1"/>
  <c r="U80" i="3" s="1"/>
  <c r="T80" i="3" a="1"/>
  <c r="T80" i="3" s="1"/>
  <c r="S87" i="3"/>
  <c r="W87" i="3" s="1"/>
  <c r="U87" i="3" a="1"/>
  <c r="U87" i="3" s="1"/>
  <c r="T87" i="3" a="1"/>
  <c r="T87" i="3" s="1"/>
  <c r="S86" i="3"/>
  <c r="W86" i="3" s="1"/>
  <c r="U86" i="3" a="1"/>
  <c r="U86" i="3" s="1"/>
  <c r="T86" i="3" a="1"/>
  <c r="T86" i="3" s="1"/>
  <c r="S85" i="3"/>
  <c r="W85" i="3" s="1"/>
  <c r="U85" i="3" a="1"/>
  <c r="U85" i="3" s="1"/>
  <c r="T85" i="3" a="1"/>
  <c r="T85" i="3" s="1"/>
  <c r="S84" i="3"/>
  <c r="W84" i="3" s="1"/>
  <c r="U84" i="3" a="1"/>
  <c r="U84" i="3" s="1"/>
  <c r="T84" i="3" a="1"/>
  <c r="T84" i="3" s="1"/>
  <c r="S36" i="3"/>
  <c r="W36" i="3" s="1"/>
  <c r="U36" i="3" a="1"/>
  <c r="U36" i="3" s="1"/>
  <c r="T36" i="3" a="1"/>
  <c r="T36" i="3" s="1"/>
  <c r="S56" i="3"/>
  <c r="W56" i="3" s="1"/>
  <c r="U56" i="3" a="1"/>
  <c r="U56" i="3" s="1"/>
  <c r="T56" i="3" a="1"/>
  <c r="T56" i="3" s="1"/>
  <c r="S55" i="3"/>
  <c r="W55" i="3" s="1"/>
  <c r="U55" i="3" a="1"/>
  <c r="U55" i="3" s="1"/>
  <c r="T55" i="3" a="1"/>
  <c r="T55" i="3" s="1"/>
  <c r="S75" i="3"/>
  <c r="W75" i="3" s="1"/>
  <c r="U75" i="3" a="1"/>
  <c r="U75" i="3" s="1"/>
  <c r="T75" i="3" a="1"/>
  <c r="T75" i="3" s="1"/>
  <c r="S23" i="3"/>
  <c r="U23" i="3" a="1"/>
  <c r="U23" i="3" s="1"/>
  <c r="T23" i="3" a="1"/>
  <c r="T23" i="3" s="1"/>
  <c r="S95" i="3"/>
  <c r="W95" i="3" s="1"/>
  <c r="U95" i="3" a="1"/>
  <c r="U95" i="3" s="1"/>
  <c r="T95" i="3" a="1"/>
  <c r="T95" i="3" s="1"/>
  <c r="S96" i="3"/>
  <c r="W96" i="3" s="1"/>
  <c r="U96" i="3" a="1"/>
  <c r="U96" i="3" s="1"/>
  <c r="T96" i="3" a="1"/>
  <c r="T96" i="3" s="1"/>
  <c r="H53" i="3"/>
  <c r="H52" i="3"/>
  <c r="W43" i="3" l="1"/>
  <c r="W116" i="3"/>
  <c r="W90" i="3"/>
  <c r="W24" i="3"/>
  <c r="H89" i="3"/>
  <c r="H88" i="3"/>
  <c r="H87" i="3"/>
  <c r="H86" i="3"/>
  <c r="H85" i="3"/>
  <c r="H84" i="3"/>
  <c r="H83" i="3"/>
  <c r="H82" i="3"/>
  <c r="H81" i="3"/>
  <c r="H80" i="3"/>
  <c r="H79" i="3"/>
  <c r="H78" i="3"/>
  <c r="H77" i="3"/>
  <c r="H76" i="3"/>
  <c r="H75" i="3"/>
  <c r="H74" i="3"/>
  <c r="H73" i="3"/>
  <c r="H72" i="3"/>
  <c r="H71" i="3"/>
  <c r="H70" i="3"/>
  <c r="H69" i="3"/>
  <c r="H68" i="3"/>
  <c r="H67" i="3"/>
  <c r="H66" i="3"/>
  <c r="H65" i="3"/>
  <c r="H64" i="3"/>
  <c r="H63" i="3"/>
  <c r="H62" i="3"/>
  <c r="H61" i="3"/>
  <c r="H60" i="3"/>
  <c r="H59" i="3"/>
  <c r="H58" i="3"/>
  <c r="H57" i="3"/>
  <c r="H56" i="3"/>
  <c r="H55" i="3"/>
  <c r="H54" i="3"/>
  <c r="H13" i="3"/>
  <c r="H12" i="3"/>
  <c r="H11" i="3"/>
  <c r="H10" i="3"/>
  <c r="H96" i="3"/>
  <c r="W119" i="3" l="1"/>
  <c r="H116" i="3"/>
  <c r="H95" i="3"/>
  <c r="H97" i="3"/>
  <c r="H98" i="3"/>
  <c r="H94" i="3"/>
  <c r="H51" i="3"/>
  <c r="H50" i="3"/>
  <c r="H49" i="3"/>
  <c r="H48" i="3"/>
  <c r="H47" i="3"/>
  <c r="H42" i="3"/>
  <c r="H41" i="3"/>
  <c r="H40" i="3"/>
  <c r="H39" i="3"/>
  <c r="H38" i="3"/>
  <c r="H37" i="3"/>
  <c r="H36" i="3"/>
  <c r="H35" i="3"/>
  <c r="H34" i="3"/>
  <c r="H33" i="3"/>
  <c r="H32" i="3"/>
  <c r="H31" i="3"/>
  <c r="H30" i="3"/>
  <c r="H29" i="3"/>
  <c r="H28" i="3"/>
  <c r="H21" i="3"/>
  <c r="H22" i="3"/>
  <c r="H23" i="3"/>
  <c r="H20" i="3"/>
  <c r="H5" i="3"/>
  <c r="H6" i="3"/>
  <c r="H8" i="3"/>
  <c r="H9" i="3"/>
  <c r="H14" i="3"/>
  <c r="H4" i="3"/>
  <c r="H16" i="3" l="1"/>
  <c r="H43" i="3"/>
  <c r="H90" i="3" s="1"/>
  <c r="H24" i="3"/>
  <c r="H119" i="3" l="1"/>
</calcChain>
</file>

<file path=xl/comments1.xml><?xml version="1.0" encoding="utf-8"?>
<comments xmlns="http://schemas.openxmlformats.org/spreadsheetml/2006/main">
  <authors>
    <author>Christian Camilo Sanchez Acosta</author>
    <author>tc={069049F3-2D41-4078-B799-144172BD137A}</author>
    <author>Diana Katherine Camacho Bautista</author>
  </authors>
  <commentList>
    <comment ref="D23" authorId="0" shapeId="0">
      <text>
        <r>
          <rPr>
            <sz val="11"/>
            <color theme="1"/>
            <rFont val="Calibri"/>
            <family val="2"/>
            <scheme val="minor"/>
          </rPr>
          <t xml:space="preserve">Christian Camilo Sanchez Acosta:
REVISAR SI EN REALIDAD SON MEDIOS COMUNITARIOS - PQ EL VALOR ESTA MUY ALTO </t>
        </r>
      </text>
    </comment>
    <comment ref="D28" authorId="1" shapeId="0">
      <text>
        <r>
          <rPr>
            <sz val="11"/>
            <color theme="1"/>
            <rFont val="Calibri"/>
            <scheme val="minor"/>
          </rPr>
          <t xml:space="preserve">[Threaded comment]
Your version of Excel allows you to read this threaded comment; however, any edits to it will get removed if the file is opened in a newer version of Excel. Learn more: https://go.microsoft.com/fwlink/?linkid=870924
Comment:
    Revisar el valor del rollo. Suele estar por lo menos en 40 mil. </t>
        </r>
      </text>
    </comment>
    <comment ref="D32" authorId="0" shapeId="0">
      <text>
        <r>
          <rPr>
            <sz val="11"/>
            <color theme="1"/>
            <rFont val="Calibri"/>
            <family val="2"/>
            <scheme val="minor"/>
          </rPr>
          <t xml:space="preserve">Christian Camilo Sanchez Acosta:
el valor esta muy elevado. el paquete por 10 - vale maso unos $ 
4000 </t>
        </r>
      </text>
    </comment>
    <comment ref="E39" authorId="2" shapeId="0">
      <text>
        <r>
          <rPr>
            <sz val="11"/>
            <color theme="1"/>
            <rFont val="Calibri"/>
            <family val="2"/>
            <scheme val="minor"/>
          </rPr>
          <t xml:space="preserve">Diana Katherine Camacho Bautista:
confirmas la unidad o si es por caja (sobrecostos)
</t>
        </r>
      </text>
    </comment>
    <comment ref="D42" authorId="0" shapeId="0">
      <text>
        <r>
          <rPr>
            <sz val="11"/>
            <color theme="1"/>
            <rFont val="Calibri"/>
            <family val="2"/>
            <scheme val="minor"/>
          </rPr>
          <t xml:space="preserve">Christian Camilo Sanchez Acosta:
TAMBIEN ESTA BASTANTE COSTOSO - UN PLIEGO ESTA SOBRE LOS $6000
</t>
        </r>
      </text>
    </comment>
    <comment ref="D52" authorId="2" shapeId="0">
      <text>
        <r>
          <rPr>
            <sz val="11"/>
            <color theme="1"/>
            <rFont val="Calibri"/>
            <family val="2"/>
            <scheme val="minor"/>
          </rPr>
          <t xml:space="preserve">Diana Katherine Camacho Bautista:
sobrecosto
</t>
        </r>
      </text>
    </comment>
    <comment ref="D53" authorId="0" shapeId="0">
      <text>
        <r>
          <rPr>
            <sz val="11"/>
            <color theme="1"/>
            <rFont val="Calibri"/>
            <family val="2"/>
            <scheme val="minor"/>
          </rPr>
          <t xml:space="preserve">Christian Camilo Sanchez Acosta:
REVISAR SI ESE ES EL VALOR, ESTAS CARTILLAS PUEDEN ESTAR MAS COSTOSAS </t>
        </r>
      </text>
    </comment>
    <comment ref="D58" authorId="0" shapeId="0">
      <text>
        <r>
          <rPr>
            <sz val="11"/>
            <color theme="1"/>
            <rFont val="Calibri"/>
            <family val="2"/>
            <scheme val="minor"/>
          </rPr>
          <t>Christian Camilo Sanchez Acosta:
UNA CLAQUETA PUEDE ESTAR ENTRE LOS 40 MIL Y LOS 100 MIL - ESTA ESTA MUY COSTOSA</t>
        </r>
      </text>
    </comment>
    <comment ref="D59" authorId="0" shapeId="0">
      <text>
        <r>
          <rPr>
            <sz val="11"/>
            <color theme="1"/>
            <rFont val="Calibri"/>
            <family val="2"/>
            <scheme val="minor"/>
          </rPr>
          <t xml:space="preserve">Christian Camilo Sanchez Acost
ESTA COSTOSO, esta sobre los 110 mil pesos un flex de las caractristicas solicitadas </t>
        </r>
      </text>
    </comment>
    <comment ref="D62" authorId="0" shapeId="0">
      <text>
        <r>
          <rPr>
            <sz val="11"/>
            <color theme="1"/>
            <rFont val="Calibri"/>
            <family val="2"/>
            <scheme val="minor"/>
          </rPr>
          <t>Christian Camilo Sanchez AcosTA
esta muy COSTOSO - en la pagina de adobe esta en $80 - 100 el mes</t>
        </r>
      </text>
    </comment>
    <comment ref="D63" authorId="0" shapeId="0">
      <text>
        <r>
          <rPr>
            <sz val="11"/>
            <color theme="1"/>
            <rFont val="Calibri"/>
            <family val="2"/>
            <scheme val="minor"/>
          </rPr>
          <t>Christian Camilo Sanchez Acosta:
EL VALOR ESTA POR EL DOBLE DEL PRECIO EN EL MERCADO</t>
        </r>
      </text>
    </comment>
    <comment ref="D65" authorId="0" shapeId="0">
      <text>
        <r>
          <rPr>
            <sz val="11"/>
            <color theme="1"/>
            <rFont val="Calibri"/>
            <family val="2"/>
            <scheme val="minor"/>
          </rPr>
          <t>Christian Camilo Sanchez Acosta:
UN VIDEO BEAM DE ESTAS CARACTERISTICAS VALE COMO ESO- Nos están cobrando mucho por el alquiler</t>
        </r>
      </text>
    </comment>
    <comment ref="D68" authorId="0" shapeId="0">
      <text>
        <r>
          <rPr>
            <sz val="11"/>
            <color theme="1"/>
            <rFont val="Calibri"/>
            <family val="2"/>
            <scheme val="minor"/>
          </rPr>
          <t>Christian Camilo Sanchez Acosta:
ESTA MUY CARO PARA UN BORRADOR - Revisar si las cantidades corresponden</t>
        </r>
      </text>
    </comment>
    <comment ref="D69" authorId="0" shapeId="0">
      <text>
        <r>
          <rPr>
            <sz val="11"/>
            <color theme="1"/>
            <rFont val="Calibri"/>
            <family val="2"/>
            <scheme val="minor"/>
          </rPr>
          <t>Christian Camilo Sanchez Acosta:
ESTA MUY COSTOSO - revisar si las cantidades corresponden</t>
        </r>
      </text>
    </comment>
    <comment ref="D73" authorId="2" shapeId="0">
      <text>
        <r>
          <rPr>
            <sz val="11"/>
            <color theme="1"/>
            <rFont val="Calibri"/>
            <family val="2"/>
            <scheme val="minor"/>
          </rPr>
          <t xml:space="preserve">Diana Katherine Camacho Bautista:
sobrecosto el alquiler sobre 400
</t>
        </r>
      </text>
    </comment>
    <comment ref="D76" authorId="0" shapeId="0">
      <text>
        <r>
          <rPr>
            <sz val="11"/>
            <color theme="1"/>
            <rFont val="Calibri"/>
            <family val="2"/>
            <scheme val="minor"/>
          </rPr>
          <t>Christian Camilo Sanchez Acosta:
EL VALOR DEL MICROFONO NUEVO ES IGUAL AL VALOR DE ALQUILER - REVISAR</t>
        </r>
      </text>
    </comment>
    <comment ref="D80" authorId="0" shapeId="0">
      <text>
        <r>
          <rPr>
            <sz val="11"/>
            <color theme="1"/>
            <rFont val="Calibri"/>
            <family val="2"/>
            <scheme val="minor"/>
          </rPr>
          <t>Christian Camilo Sanchez Acosta:
ESTA MUY COSTOSO - puede estar en un rango 600 mil pesos</t>
        </r>
      </text>
    </comment>
    <comment ref="D84" authorId="2" shapeId="0">
      <text>
        <r>
          <rPr>
            <sz val="11"/>
            <color theme="1"/>
            <rFont val="Calibri"/>
            <family val="2"/>
            <scheme val="minor"/>
          </rPr>
          <t xml:space="preserve">Diana Katherine Camacho Bautista:
sobrecost en el mercado esta sobre  18
</t>
        </r>
      </text>
    </comment>
    <comment ref="D89" authorId="2" shapeId="0">
      <text>
        <r>
          <rPr>
            <sz val="11"/>
            <color theme="1"/>
            <rFont val="Calibri"/>
            <family val="2"/>
            <scheme val="minor"/>
          </rPr>
          <t xml:space="preserve">Diana Katherine Camacho Bautista:
sobrecosto 
</t>
        </r>
      </text>
    </comment>
    <comment ref="D95" authorId="2" shapeId="0">
      <text>
        <r>
          <rPr>
            <sz val="11"/>
            <color theme="1"/>
            <rFont val="Calibri"/>
            <family val="2"/>
            <scheme val="minor"/>
          </rPr>
          <t>Diana Katherine Camacho Bautista:
cobrecosto  en el mercado esta en 20 a 30</t>
        </r>
      </text>
    </comment>
    <comment ref="D96" authorId="2" shapeId="0">
      <text>
        <r>
          <rPr>
            <sz val="11"/>
            <color theme="1"/>
            <rFont val="Calibri"/>
            <family val="2"/>
            <scheme val="minor"/>
          </rPr>
          <t xml:space="preserve">Diana Katherine Camacho Bautista:
en el mercado 15 a 20  sobrecosto 
</t>
        </r>
      </text>
    </comment>
    <comment ref="D99" authorId="2" shapeId="0">
      <text>
        <r>
          <rPr>
            <sz val="11"/>
            <color theme="1"/>
            <rFont val="Calibri"/>
            <family val="2"/>
            <scheme val="minor"/>
          </rPr>
          <t>Diana Katherine Camacho Bautista:
esta muy barato validar costo 
en el mercado 15</t>
        </r>
      </text>
    </comment>
    <comment ref="D100" authorId="0" shapeId="0">
      <text>
        <r>
          <rPr>
            <sz val="11"/>
            <color theme="1"/>
            <rFont val="Calibri"/>
            <family val="2"/>
            <scheme val="minor"/>
          </rPr>
          <t xml:space="preserve">Christian Camilo Sanchez Acosta:
ESTE TIPO DE EQUIPO COMPRADO ESTA SOBRE EL MILLON - esta muy costoso ese alquiler </t>
        </r>
      </text>
    </comment>
    <comment ref="C101" authorId="2" shapeId="0">
      <text>
        <r>
          <rPr>
            <sz val="11"/>
            <color theme="1"/>
            <rFont val="Calibri"/>
            <family val="2"/>
            <scheme val="minor"/>
          </rPr>
          <t>Diana Katherine Camacho Bautista:
empresa confirma descripcion</t>
        </r>
      </text>
    </comment>
    <comment ref="D101" authorId="0" shapeId="0">
      <text>
        <r>
          <rPr>
            <sz val="11"/>
            <color theme="1"/>
            <rFont val="Calibri"/>
            <family val="2"/>
            <scheme val="minor"/>
          </rPr>
          <t xml:space="preserve">Christian Camilo Sanchez Acosta:
ESTA CONSOLA NUEVA VALE 283.000 - Esta muy costoso el alquiler </t>
        </r>
      </text>
    </comment>
    <comment ref="D102" authorId="2" shapeId="0">
      <text>
        <r>
          <rPr>
            <sz val="11"/>
            <color theme="1"/>
            <rFont val="Calibri"/>
            <family val="2"/>
            <scheme val="minor"/>
          </rPr>
          <t>Diana Katherine Camacho Bautista:
en sobrecosto en el mercado 300</t>
        </r>
      </text>
    </comment>
    <comment ref="D103" authorId="0" shapeId="0">
      <text>
        <r>
          <rPr>
            <sz val="11"/>
            <color theme="1"/>
            <rFont val="Calibri"/>
            <family val="2"/>
            <scheme val="minor"/>
          </rPr>
          <t>Christian Camilo Sanchez Acosta:
ESTA MUY COSTOSO</t>
        </r>
      </text>
    </comment>
    <comment ref="D109" authorId="0" shapeId="0">
      <text>
        <r>
          <rPr>
            <sz val="11"/>
            <color theme="1"/>
            <rFont val="Calibri"/>
            <family val="2"/>
            <scheme val="minor"/>
          </rPr>
          <t xml:space="preserve">Christian Camilo Sanchez Acosta:
 ESTA MUY BARATO - verificar si la referencia es la correcta. </t>
        </r>
      </text>
    </comment>
    <comment ref="D111" authorId="0" shapeId="0">
      <text>
        <r>
          <rPr>
            <sz val="11"/>
            <color theme="1"/>
            <rFont val="Calibri"/>
            <family val="2"/>
            <scheme val="minor"/>
          </rPr>
          <t xml:space="preserve">Christian Camilo Sanchez Acosta:
ESTA MUY COSTOSO, PUEDEN VALER ALREDEDOR DE 600 MIL PESOS </t>
        </r>
      </text>
    </comment>
    <comment ref="D112" authorId="2" shapeId="0">
      <text>
        <r>
          <rPr>
            <sz val="11"/>
            <color theme="1"/>
            <rFont val="Calibri"/>
            <family val="2"/>
            <scheme val="minor"/>
          </rPr>
          <t>Diana Katherine Camacho Bautista:
sobrecosto 100</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<sst xmlns="http://schemas.openxmlformats.org/spreadsheetml/2006/main" count="688" uniqueCount="352">
  <si>
    <t>ITEM</t>
  </si>
  <si>
    <t>GRUPO</t>
  </si>
  <si>
    <t>DETALLE / CONCEPTO</t>
  </si>
  <si>
    <t>UNIDAD DE MEDIDA</t>
  </si>
  <si>
    <t>VALOR UNITARIO</t>
  </si>
  <si>
    <t xml:space="preserve">CANTIDAD </t>
  </si>
  <si>
    <t>VALOR TOTAL</t>
  </si>
  <si>
    <t>COTIZACION 1</t>
  </si>
  <si>
    <t>LINK</t>
  </si>
  <si>
    <t>COTIZACION 2</t>
  </si>
  <si>
    <t>COTIZACION 3</t>
  </si>
  <si>
    <t>cotizacion 1</t>
  </si>
  <si>
    <t>cotizacion 2</t>
  </si>
  <si>
    <t>cotizacion 3</t>
  </si>
  <si>
    <t>No De Cotizaciones</t>
  </si>
  <si>
    <t>Valor Promedio Unitario  IVA incluido (vigencia 2021)</t>
  </si>
  <si>
    <t>Mediana</t>
  </si>
  <si>
    <t>Desviación Estandar</t>
  </si>
  <si>
    <t>Cantidad</t>
  </si>
  <si>
    <t>Valor Total IVA incluido</t>
  </si>
  <si>
    <t xml:space="preserve">Recurso Humano </t>
  </si>
  <si>
    <t>RECURSO HUMANO</t>
  </si>
  <si>
    <t xml:space="preserve">Coordinador(A) genera Productor/a l </t>
  </si>
  <si>
    <t xml:space="preserve">Gestion de eventos, produccion audiovisual, con experiencia en coordinacion de equipos de trabajo, seguimiento presupuestal 
Profesional del núcleo básico del conocimiento  en Ciencias Humanas, Sociales y/o Políticas, Ciencias de la salud y/o afines 
Con Maestría en Políticas Públicas para el Desarrollo con Inclusión Social
Con 24 meses de experiencia en Hospitales y  Salud Pública
Con al menos 24 meses de experiencia profesional certificada ELABORAR CUESTIONARIO </t>
  </si>
  <si>
    <t xml:space="preserve"> Mes </t>
  </si>
  <si>
    <t>Técnico Logistico</t>
  </si>
  <si>
    <t xml:space="preserve">Técnico/Tecnólogo o estudiante seis (6) semestres de formación aprobados en cualquier área del conocimiento 
Con al menos 12 meses de Experiencia laboral  </t>
  </si>
  <si>
    <t>Técnico Administrativo</t>
  </si>
  <si>
    <t xml:space="preserve">Técnico/Tecnólogo o estudiante seis (6) semestres de formación aprobados de cualquier área del conocimiento
Con al menos 12 meses de Experiencia laboral  </t>
  </si>
  <si>
    <t xml:space="preserve">Profesional en Trabajo Social </t>
  </si>
  <si>
    <r>
      <rPr>
        <sz val="10"/>
        <color rgb="FF000000"/>
        <rFont val="Calibri"/>
        <family val="2"/>
      </rPr>
      <t xml:space="preserve">ELABORAR CUESTIONARIO y Apoyo Psicosocial </t>
    </r>
    <r>
      <rPr>
        <sz val="10"/>
        <color rgb="FFFF0000"/>
        <rFont val="Calibri"/>
        <family val="2"/>
      </rPr>
      <t>PRESABER - CUESTIONARIO</t>
    </r>
    <r>
      <rPr>
        <sz val="10"/>
        <color rgb="FF000000"/>
        <rFont val="Calibri"/>
        <family val="2"/>
      </rPr>
      <t xml:space="preserve"> </t>
    </r>
  </si>
  <si>
    <t>Mes</t>
  </si>
  <si>
    <t xml:space="preserve">Profesional Psicosocial </t>
  </si>
  <si>
    <t xml:space="preserve">Profesional en Psicología ELABORAR CUESTIONARIO </t>
  </si>
  <si>
    <t>Profesional en Danza y Corporalidad</t>
  </si>
  <si>
    <t>Profesional en Artes Plásticas Visuales y afines, Artes Representativas, 
Diseño, Música, Otros Programas Asociados a Bellas Artes,  Licenciatura en Danza, Danza y Teatro, Danza y Dirección Coreografica Publicidad y Afines</t>
  </si>
  <si>
    <t xml:space="preserve">Profesional en Narrativa Audiovisual </t>
  </si>
  <si>
    <t xml:space="preserve">Profesional en Narrativas audiovisuales, digitales y audiovisuales, en dirección y producción de medios, cine teatro y televisión,  artes visuales, artes plasticas, expresión audiovisual,  licenciatura en educación artistica, </t>
  </si>
  <si>
    <t>Profesional en Literatura Infantil y Juvenil</t>
  </si>
  <si>
    <t>Profesional en Literatura, linguistica, ELABORAR CUESTIONARIO</t>
  </si>
  <si>
    <t>Profesional en Técnicas de Ilustración</t>
  </si>
  <si>
    <t>Profesional en Artes Plásticas Visuales y afines, Arquitectura, Diseño Grafico, Diseño industrial, Artes Representativas, 
Diseño, Música, Otros Programas Asociados a Bellas Artes,  Publicidad y  Afines</t>
  </si>
  <si>
    <t>Profesional en Musica Urbana</t>
  </si>
  <si>
    <t xml:space="preserve">Profesional en cualquier area del conocimiento  
Experiencia en: </t>
  </si>
  <si>
    <t>Profesional en Muralismo</t>
  </si>
  <si>
    <t>Profesional en Artes Plásticas Visuales y afines, Arquitectura, Diseño Grafico, Diseño industrial, Artes Representativas, 
Diseño, Música, Otros Programas Asociados a Bellas Artes,  licenciatura en artes plasticas, licenciatura en arte Publicidad y  Afines</t>
  </si>
  <si>
    <t>Profesional en Física, Matemáticas, Estadística y Afines, o
Química y Afines</t>
  </si>
  <si>
    <t>ELABORAR CUESTIONARIO mateticas y ciencias naturales</t>
  </si>
  <si>
    <t>SUBTOTAL RECURSO HUMANO</t>
  </si>
  <si>
    <t xml:space="preserve">FASE 2 - Difusión, Convocatoria e Inscripción </t>
  </si>
  <si>
    <t>PUBLICIDAD</t>
  </si>
  <si>
    <t>Afiches</t>
  </si>
  <si>
    <t>Afiches medio pliego impresos en Propalcote 115 grms 4x0 tíntas (full color)</t>
  </si>
  <si>
    <t>Unidad</t>
  </si>
  <si>
    <t>Cotizacion Graficas Pegasso.pdf</t>
  </si>
  <si>
    <t>COTIZADA POR IMPRESSIVICO IMPRESORES.pdf</t>
  </si>
  <si>
    <t>Cotizacion publicidad Avimet sas 13-03-2023.pdf</t>
  </si>
  <si>
    <t>Pendón</t>
  </si>
  <si>
    <t>Pendón vertical: impresión en Lona Banner policromía 13 onzas impreso a full color tamaño de 90x140m con estructura en araña (diseño estregado por el área de prensa de la Alcaldía Local)</t>
  </si>
  <si>
    <t>COTIZACION SMART DESIGNS S -13-03-2023.pdf</t>
  </si>
  <si>
    <t>Volantes</t>
  </si>
  <si>
    <t>media carta 21,5cmx14cm Impresos en bond de 60 gr</t>
  </si>
  <si>
    <t xml:space="preserve">Unidad </t>
  </si>
  <si>
    <t>COTIZACION 29 SMART DESIGNS S.pdf</t>
  </si>
  <si>
    <t>COTIZACION PUBLICIDAD AGUILA DE ORO LIMITADA.pdf</t>
  </si>
  <si>
    <t>COTIZACION PUBLICIDAD ALIX CARMENZA LTDA.pdf</t>
  </si>
  <si>
    <t>Medios Comunitarios</t>
  </si>
  <si>
    <t>Diseño, grabación y publicación de pautas publicitarias por Medios Comunitarios Locales (5) cuñas radiales de 30 segundos, y 1 publicacion por medios digitales, durante 15 dias</t>
  </si>
  <si>
    <t>COTIZACION CUÑAS EMISORA EL CARMEN .pdf</t>
  </si>
  <si>
    <t>COTIZACION PRENSA MIBOSAESTEREO.pdf</t>
  </si>
  <si>
    <t>SUBTOTAL FASE 2</t>
  </si>
  <si>
    <t xml:space="preserve">FASE 3 - Acompañamiento Psicosocial </t>
  </si>
  <si>
    <t>MATERIALES</t>
  </si>
  <si>
    <t xml:space="preserve">Papel Craf  rollo </t>
  </si>
  <si>
    <t xml:space="preserve">Papel Craf  rollo 60 cms - 60 gramos  por 120 metros y 5 kilos </t>
  </si>
  <si>
    <t>COTIZACION VARIEDADES ARIAS GARCIA SASpdf</t>
  </si>
  <si>
    <t>COTIZACION VARIEDADES CHOMA Spdf</t>
  </si>
  <si>
    <t>COTIZACION VARIEDADES DANNA SASpdf</t>
  </si>
  <si>
    <t xml:space="preserve">Marcadores borrables </t>
  </si>
  <si>
    <t>Paquete de marcadores borrables colores surtidos, 10 unidades</t>
  </si>
  <si>
    <t>Paquete</t>
  </si>
  <si>
    <t>Cotizacion Papeleria - Papeleria la Gran Dose .pdf</t>
  </si>
  <si>
    <t>COTIZACION COMERCIALIZADORA DE PAPELERIA E INSUMOS COMERPAL S.pdf</t>
  </si>
  <si>
    <t>cotizacion comercial papelera 24 horas.pdf</t>
  </si>
  <si>
    <t>Marcadores Graficos</t>
  </si>
  <si>
    <t>Set de marcadores graficos X 10 unidades Diferentes colores</t>
  </si>
  <si>
    <t>Set</t>
  </si>
  <si>
    <t xml:space="preserve">Madeja de Lana </t>
  </si>
  <si>
    <t>Lana de tejer 50 grs, 125 mts varios colores</t>
  </si>
  <si>
    <t>PaqueteX12</t>
  </si>
  <si>
    <t xml:space="preserve">Cartulina </t>
  </si>
  <si>
    <t>CARTULINA OCTAVOS SURTIDO PAQUETES X100</t>
  </si>
  <si>
    <t>PAPELERIA UPI.pdf</t>
  </si>
  <si>
    <t>la gran papeleria.pdf</t>
  </si>
  <si>
    <t>Cotizacion papeleriapdf</t>
  </si>
  <si>
    <t xml:space="preserve">Papel Iris </t>
  </si>
  <si>
    <t>Block de papel iris, colores sutidos</t>
  </si>
  <si>
    <t>Cinta de Enmascarar</t>
  </si>
  <si>
    <t>CINTA ADHESIVA DE ENMASCARAR ROLLO 12mm DIMENSION 12mm X 40mts</t>
  </si>
  <si>
    <t xml:space="preserve">Cinta transparente ancha </t>
  </si>
  <si>
    <t>Cinta Adhesiva Transparente Para Empaque De 100mts X 48mm</t>
  </si>
  <si>
    <t>cotizacion PAPELERIA ACADEMICA LIMITADA.pdf</t>
  </si>
  <si>
    <t>cotizacion papeleria Arte y diseño.pdf</t>
  </si>
  <si>
    <t>COTIZACION PAPELERIA CAMAR LTDA.pdf</t>
  </si>
  <si>
    <t>SONIDO</t>
  </si>
  <si>
    <t xml:space="preserve">Bafle de mediana potencia </t>
  </si>
  <si>
    <t xml:space="preserve">Bafle tipo maleta, con bateria recargable interna, duración de bateria de al menos 4 horas, Bluetooth con rango de 10 metros, Potencia RMS 8 Watts, tamaño entre 8" y 10" pulgadas (entre 20 y 30 cms) </t>
  </si>
  <si>
    <t>LPX COTIZACION PROYECTOS 2063 - 1916 ABRIL.pdf</t>
  </si>
  <si>
    <t>TEKSHOP SAS COTIZACION PROYECTOS 2063 - 1916 ABRIL 12.pdf</t>
  </si>
  <si>
    <t>O&amp;B COTIZACION PROYECTOS 2063 - 1916 ABRIL 12.pdf</t>
  </si>
  <si>
    <t xml:space="preserve">Lapices </t>
  </si>
  <si>
    <t>Caja de lapices para dibujo X 12 unidades</t>
  </si>
  <si>
    <t>Caja</t>
  </si>
  <si>
    <t xml:space="preserve">Colores </t>
  </si>
  <si>
    <t>Caja de colores redondos caja x12, colores surtidos</t>
  </si>
  <si>
    <t>Cotizacion papeleria.pdf</t>
  </si>
  <si>
    <t xml:space="preserve">Esferos </t>
  </si>
  <si>
    <t>BOLIGRAFO NEGRO CUERPO PLASTICO O POLIETILENO TRASLUCIDO COLOR NEGRO, PUNTA METALICA,CON TAPA, REDONDO,RECTANGULAR O HEXAGONAL TINTA DE COLOR NEGRO</t>
  </si>
  <si>
    <t>Caja X 12</t>
  </si>
  <si>
    <t xml:space="preserve">Resma de papel </t>
  </si>
  <si>
    <t>PAPEL BOND 75G CARTA CAJA x 10 RESMAS</t>
  </si>
  <si>
    <t xml:space="preserve">Tijeras punta roma </t>
  </si>
  <si>
    <t>TIJERA DE PUNTA ROMA (SURTIDA)</t>
  </si>
  <si>
    <t xml:space="preserve">paquete </t>
  </si>
  <si>
    <t>Foami</t>
  </si>
  <si>
    <t xml:space="preserve">PLIEGO FOAMY </t>
  </si>
  <si>
    <t>Paquete por 10</t>
  </si>
  <si>
    <t>soluciones MAF.pdf</t>
  </si>
  <si>
    <t xml:space="preserve">SUBTOTAL FASE 3 </t>
  </si>
  <si>
    <t xml:space="preserve">FASE 4 - Formación y Creación Artistica Para la Reconciliación </t>
  </si>
  <si>
    <t xml:space="preserve">ALIMENTOS </t>
  </si>
  <si>
    <t xml:space="preserve"> Refrigerios tipo 1</t>
  </si>
  <si>
    <t xml:space="preserve">Refrigerio tipo 1  Un sólido: un sándwich de jamón y queso, jugo o avena en la caja, fruta (manzana, pera, durazno o mandarina) y dulce de chocolate Que cumpla con las normas de Bioseguridad - Empacado  Entregado en lugar de evento (se debe entregar un refrigerio por cada sesión de formación (2 horas), si se trabaja en un bloque de cuatro horas, se deben entregar dos refrigerios) </t>
  </si>
  <si>
    <t>Refrigerio</t>
  </si>
  <si>
    <t>Cotizacion de alimentos ROMANZA.pdf</t>
  </si>
  <si>
    <t>COTIZACION COMIDAS SER BOGOTA SAS.pdf</t>
  </si>
  <si>
    <t>COTIZACION DESAYUNOS Y EVENTOS.pdf</t>
  </si>
  <si>
    <t xml:space="preserve"> Refrigerios tipo 2</t>
  </si>
  <si>
    <t xml:space="preserve">Un crepe de jamón y queso con sour cream o crepe mixto de carne y pollo, bebida en caja de 200 ml, fruta de temporada, postre, cubiertos y servilleta Empaque caja plástica transparente  Entregado en lugar de evento(se debe entregar un refrigerio por cada sesión de formación (2 horas), si se trabaja en un bloque de cuatro horas, se deben entregar dos refrigerios) </t>
  </si>
  <si>
    <t>Refrigerios tipo 3</t>
  </si>
  <si>
    <t xml:space="preserve"> Un sólido: Un pastel de pollo o un pastel gloria, jugo o avena en caja, fruta (manzana, pera, durazno, banano, mandarina, o ciruela) y dulce de chocolate Que cumpla con las normas de Bioseguridad - Empacado Entregado en lugar de evento (se debe entregar un refrigerio por cada sesión de formación (2 horas), si se trabaja en un bloque de cuatro horas, se deben entregar dos refrigerios) </t>
  </si>
  <si>
    <t>Refrigerios tipo 4</t>
  </si>
  <si>
    <t xml:space="preserve">Un crepe de jamón y queso con sour cream o crepe mixto de carne y pollo, bebida en caja de 200 ml, fruta de temporada, postre, cubiertos y servilleta Empaque caja plástica transparente(se debe entregar un refrigerio por cada sesión de formación (2 horas), si se trabaja en un bloque de cuatro horas, se deben entregar dos refrigerios) </t>
  </si>
  <si>
    <t>Refrigerios tipo 5</t>
  </si>
  <si>
    <t xml:space="preserve"> Un solido ( Arepa o envuelto, un vaso de colada y una fruta mandarina, o manzana) Que cumpla con las normas de Bioseguridad y empacado(se debe entregar un refrigerio por cada sesión de formación (2 horas), si se trabaja en un bloque de cuatro horas, se deben entregar dos refrigerios) </t>
  </si>
  <si>
    <t>Bolsa Kambrel</t>
  </si>
  <si>
    <t>Material: Kambrel
Altura: 40 cm
Ancho: 30 cm
Tipo de mochila: Deportiva
Impresas a una tinta</t>
  </si>
  <si>
    <t>COTIZACION DESAYUNOS LIMITADA.pdf</t>
  </si>
  <si>
    <t>COTIZACION DESAYUNOS TRICOLOR SAS.pdf</t>
  </si>
  <si>
    <t xml:space="preserve">Cartilla ABC Para la resolucion de conflictos </t>
  </si>
  <si>
    <t xml:space="preserve">Cartilla pequeña: Impresión de una cartilla de 12 páginas, tamaño ½ carta, carátula en propalcote 240gr, interior en propalcote 125, tintas 4x4 policromía, Incluye diseño y diagramación (debe ser grafico y de facil entendimiento) Full Color El diseño se coordinara con la oficina de prensa y el  apoyo a la supervición </t>
  </si>
  <si>
    <t>cotizacion PUBLICIDAD ABACO Spdf</t>
  </si>
  <si>
    <t>cotizacion PUBLICIDAD &amp; MEDIOS CREATIVOS SASpdf</t>
  </si>
  <si>
    <t>PUBLICIDAD &amp; ARTES GRAFICAS SASpdf</t>
  </si>
  <si>
    <t xml:space="preserve">MATERIALES </t>
  </si>
  <si>
    <t xml:space="preserve"> Agendas ecológicas con cartón reciclado</t>
  </si>
  <si>
    <r>
      <t xml:space="preserve">Agendas ecológicas con cartón recicla do, arrollada, incluye esfero ecológico ancho 10,4 cm; largo 14,5 cm; impresión en tinta plástica; logo impreso en las dos caras (área de impresión 45 x 50 mm (agenda) 60x 6,5 mm (esfero)  </t>
    </r>
    <r>
      <rPr>
        <u/>
        <sz val="10"/>
        <color theme="1"/>
        <rFont val="Calibri"/>
        <family val="2"/>
        <scheme val="minor"/>
      </rPr>
      <t xml:space="preserve">El diseño se coordinara con la oficina de prensa y el  apoyo a la supervición </t>
    </r>
  </si>
  <si>
    <t xml:space="preserve">EQUIPO AUDIOVISUAL   </t>
  </si>
  <si>
    <r>
      <rPr>
        <b/>
        <sz val="10"/>
        <color rgb="FFFF0000"/>
        <rFont val="Calibri"/>
        <family val="2"/>
      </rPr>
      <t>ALQUILER</t>
    </r>
    <r>
      <rPr>
        <b/>
        <sz val="10"/>
        <color rgb="FF000000"/>
        <rFont val="Calibri"/>
        <family val="2"/>
      </rPr>
      <t xml:space="preserve"> </t>
    </r>
    <r>
      <rPr>
        <sz val="10"/>
        <color rgb="FF000000"/>
        <rFont val="Calibri"/>
        <family val="2"/>
      </rPr>
      <t>Cámara Sony A7III  (o camara que tenga las mismas condiciones técnicas)  (narrativo audiovisual)</t>
    </r>
  </si>
  <si>
    <t>"Alquiler Cámara Sony A7III 
Incluye: – 1 Jaula SmallRig
– 3 Baterías
– 1 Cargador dual
– 1 Monitor Onboard 7″
– 1 Trípode de cabeza fluida
– 2 Tarjetas SD de 64GB
– Lector de tarjetas"</t>
  </si>
  <si>
    <t xml:space="preserve">dia </t>
  </si>
  <si>
    <t>Cotizacion audiovisual RQ Comunicación Creativa.pdf</t>
  </si>
  <si>
    <t>Propuesta alquiler y realización Una tinta Medios-1-3.pdf</t>
  </si>
  <si>
    <t>COTIZACION MAS CLICK.pdf</t>
  </si>
  <si>
    <t xml:space="preserve">EQUIPO AUDIOVISUAL </t>
  </si>
  <si>
    <r>
      <rPr>
        <b/>
        <sz val="10"/>
        <color rgb="FFFF0000"/>
        <rFont val="Calibri"/>
        <family val="2"/>
        <scheme val="minor"/>
      </rPr>
      <t>ALQUILER</t>
    </r>
    <r>
      <rPr>
        <sz val="10"/>
        <color theme="1"/>
        <rFont val="Calibri"/>
        <family val="2"/>
        <scheme val="minor"/>
      </rPr>
      <t xml:space="preserve">  luces led </t>
    </r>
  </si>
  <si>
    <t>LED 300W 5500K EQUIV 2000W TUNGSTENO</t>
  </si>
  <si>
    <r>
      <rPr>
        <b/>
        <sz val="10"/>
        <color rgb="FFFF0000"/>
        <rFont val="Calibri"/>
        <family val="2"/>
        <scheme val="minor"/>
      </rPr>
      <t>ALQUILER</t>
    </r>
    <r>
      <rPr>
        <sz val="10"/>
        <color theme="1"/>
        <rFont val="Calibri"/>
        <family val="2"/>
        <scheme val="minor"/>
      </rPr>
      <t xml:space="preserve"> Microfono Tipo Boom</t>
    </r>
  </si>
  <si>
    <t>Micrófono Boom Sennheiser ME67/K6 Alquiler</t>
  </si>
  <si>
    <t>Claqueta</t>
  </si>
  <si>
    <t>Claqueta Formica Blanca Para Cine Español 27,5x30 Cm</t>
  </si>
  <si>
    <t xml:space="preserve">unidad </t>
  </si>
  <si>
    <t>Flex</t>
  </si>
  <si>
    <t>Flex Reflector Luz 110cm Flash 5 En 1 Video Y Fotografia</t>
  </si>
  <si>
    <r>
      <rPr>
        <b/>
        <sz val="10"/>
        <color rgb="FFFF0000"/>
        <rFont val="Calibri"/>
        <family val="2"/>
        <scheme val="minor"/>
      </rPr>
      <t>ALQUILER</t>
    </r>
    <r>
      <rPr>
        <sz val="10"/>
        <color theme="1"/>
        <rFont val="Calibri"/>
        <family val="2"/>
        <scheme val="minor"/>
      </rPr>
      <t xml:space="preserve"> Grabadora de Sonido compatible con boom</t>
    </r>
  </si>
  <si>
    <t>Grabadora de Audio ZOOM H6</t>
  </si>
  <si>
    <r>
      <rPr>
        <b/>
        <sz val="10"/>
        <color rgb="FFFF0000"/>
        <rFont val="Calibri"/>
        <family val="2"/>
        <scheme val="minor"/>
      </rPr>
      <t xml:space="preserve">ALQUILER </t>
    </r>
    <r>
      <rPr>
        <sz val="10"/>
        <color theme="1"/>
        <rFont val="Calibri"/>
        <family val="2"/>
        <scheme val="minor"/>
      </rPr>
      <t>Computador Portatil</t>
    </r>
  </si>
  <si>
    <t>Computador Portatil  con Ram 16 gigas</t>
  </si>
  <si>
    <r>
      <rPr>
        <b/>
        <sz val="10"/>
        <color rgb="FFFF0000"/>
        <rFont val="Calibri"/>
        <family val="2"/>
      </rPr>
      <t>AFILIACIÓN/SUSCRIPCIÓN</t>
    </r>
    <r>
      <rPr>
        <sz val="10"/>
        <color rgb="FF000000"/>
        <rFont val="Calibri"/>
        <family val="2"/>
      </rPr>
      <t xml:space="preserve"> Programa de edición Premier</t>
    </r>
  </si>
  <si>
    <t>Adobe Premier PRO</t>
  </si>
  <si>
    <t>Membresia/Mes</t>
  </si>
  <si>
    <t>Cotizacion microfonos y equipos O&amp;B.pdf</t>
  </si>
  <si>
    <r>
      <rPr>
        <sz val="10"/>
        <color rgb="FFFF0000"/>
        <rFont val="Calibri"/>
        <family val="2"/>
      </rPr>
      <t xml:space="preserve">Alquiler </t>
    </r>
    <r>
      <rPr>
        <sz val="10"/>
        <color rgb="FF000000"/>
        <rFont val="Calibri"/>
        <family val="2"/>
      </rPr>
      <t>Disco Duro</t>
    </r>
  </si>
  <si>
    <t xml:space="preserve">Disco duro SSD 1 tera  portatiil </t>
  </si>
  <si>
    <t>jornada</t>
  </si>
  <si>
    <t xml:space="preserve">Extensión de cinco (5) metros </t>
  </si>
  <si>
    <t>Extensión electrica industrial 5 metros de longitud</t>
  </si>
  <si>
    <r>
      <rPr>
        <b/>
        <sz val="10"/>
        <color rgb="FFFF0000"/>
        <rFont val="Calibri"/>
        <family val="2"/>
        <scheme val="minor"/>
      </rPr>
      <t xml:space="preserve">ALQUILER </t>
    </r>
    <r>
      <rPr>
        <sz val="10"/>
        <color theme="1"/>
        <rFont val="Calibri"/>
        <family val="2"/>
        <scheme val="minor"/>
      </rPr>
      <t>Proyector / Video Beam</t>
    </r>
  </si>
  <si>
    <t xml:space="preserve"> video beam, con resolución mínimo de 800 por 600 pixeles y sus respectivas conexiones (incluye transporte y conexiones)</t>
  </si>
  <si>
    <t>Jornada</t>
  </si>
  <si>
    <t>MEDIOS AUDIOVISUALES Propuesta alquiler y realización Una tinta Medios.pdf</t>
  </si>
  <si>
    <t>MATERIALES TECNICAS DE ILUSTRACIÓN</t>
  </si>
  <si>
    <t xml:space="preserve">Libreta Papel Canson para dibujo A4 120 gramos por 120 hojas </t>
  </si>
  <si>
    <t>Block Xl Croquis (naranja) 90 Gr A4 - 120 Hj</t>
  </si>
  <si>
    <t>Block XL CROQUIS Naranja- LINIOpdf</t>
  </si>
  <si>
    <t>Block XL CROQUIS Naranja- MERCADO LIBREpdf</t>
  </si>
  <si>
    <t>COTIZACION CANSON- PAPELERA 24 HORASpdf</t>
  </si>
  <si>
    <t xml:space="preserve">lapices de grafito de diferentes diametros de B y H caja por 12 unidades  </t>
  </si>
  <si>
    <t>Lápiz Graduado de Dibujo x 12 unds</t>
  </si>
  <si>
    <t xml:space="preserve">caja </t>
  </si>
  <si>
    <t xml:space="preserve">Borrador de Nata </t>
  </si>
  <si>
    <t>BORRADOR DE NATA MEDIDAS APROXIMADAS 55 A 63 cm ” 08 a 1 EN EL ESPESOR</t>
  </si>
  <si>
    <t>Paquete por 12</t>
  </si>
  <si>
    <t xml:space="preserve">Tajalapiz Metalico </t>
  </si>
  <si>
    <t>Tajalápiz metálico</t>
  </si>
  <si>
    <t>Cotizacion Papeleria - Papeleria la Gran Dose pdf</t>
  </si>
  <si>
    <t>COMERCIALIZADORA DE PAPELERIA E INSUMOS COMERPAL 22 MARZOpdf</t>
  </si>
  <si>
    <t>cotizacion comercial papelera 24 horaspdf</t>
  </si>
  <si>
    <t xml:space="preserve">Tintas chinas </t>
  </si>
  <si>
    <t>Tinta china 15 mL - diferentes colores</t>
  </si>
  <si>
    <t>Kit Pinceles para acuarelas - pelo sintetico x 12</t>
  </si>
  <si>
    <t>Pincel de pintura Tamaño diferente, de Pelo, al óleo, para Acuarela, Acrílico, Dibujo, Arte, Supplie set 12 Unids</t>
  </si>
  <si>
    <t>caja</t>
  </si>
  <si>
    <t>EQUIPO AUDIO MUSICA URBANA</t>
  </si>
  <si>
    <r>
      <rPr>
        <b/>
        <sz val="10"/>
        <color rgb="FFFF0000"/>
        <rFont val="Calibri"/>
        <family val="2"/>
        <scheme val="minor"/>
      </rPr>
      <t xml:space="preserve">ALQUILER </t>
    </r>
    <r>
      <rPr>
        <sz val="10"/>
        <color theme="1"/>
        <rFont val="Calibri"/>
        <family val="2"/>
        <scheme val="minor"/>
      </rPr>
      <t>Grabadora de Sonido</t>
    </r>
  </si>
  <si>
    <r>
      <rPr>
        <b/>
        <sz val="10"/>
        <color rgb="FFFF0000"/>
        <rFont val="Calibri"/>
        <family val="2"/>
        <scheme val="minor"/>
      </rPr>
      <t>AFILIACIÓN/SUSCRIPCIÓN</t>
    </r>
    <r>
      <rPr>
        <sz val="10"/>
        <color theme="1"/>
        <rFont val="Calibri"/>
        <family val="2"/>
        <scheme val="minor"/>
      </rPr>
      <t xml:space="preserve"> Programa de edición de Sonido AUDACITY SOFWARE LIBRE O EDICION DE VIDEO  </t>
    </r>
    <r>
      <rPr>
        <sz val="10"/>
        <color rgb="FF00B050"/>
        <rFont val="Calibri"/>
        <family val="2"/>
        <scheme val="minor"/>
      </rPr>
      <t xml:space="preserve">(ESTE PROGRAMA ES GRATUITO) </t>
    </r>
    <r>
      <rPr>
        <sz val="10"/>
        <color theme="1"/>
        <rFont val="Calibri"/>
        <family val="2"/>
        <scheme val="minor"/>
      </rPr>
      <t xml:space="preserve"> </t>
    </r>
    <r>
      <rPr>
        <sz val="10"/>
        <color rgb="FFFF0000"/>
        <rFont val="Calibri"/>
        <family val="2"/>
        <scheme val="minor"/>
      </rPr>
      <t>lo dejo aca para garantizar que haran la afiliación - no hace falta cotizar</t>
    </r>
    <r>
      <rPr>
        <sz val="10"/>
        <color theme="1"/>
        <rFont val="Calibri"/>
        <family val="2"/>
        <scheme val="minor"/>
      </rPr>
      <t xml:space="preserve"> </t>
    </r>
  </si>
  <si>
    <r>
      <t>Programa de edición de Sonido AUDACITY SOFWARE LIBRE O EDICION DE VIDEO</t>
    </r>
    <r>
      <rPr>
        <sz val="10"/>
        <color rgb="FF00B050"/>
        <rFont val="Calibri"/>
        <family val="2"/>
        <scheme val="minor"/>
      </rPr>
      <t xml:space="preserve"> (ESTE PROGRAMA ES GRATUITO)</t>
    </r>
    <r>
      <rPr>
        <sz val="10"/>
        <color theme="1"/>
        <rFont val="Calibri"/>
        <family val="2"/>
        <scheme val="minor"/>
      </rPr>
      <t xml:space="preserve">  </t>
    </r>
    <r>
      <rPr>
        <sz val="10"/>
        <color rgb="FFFF0000"/>
        <rFont val="Calibri"/>
        <family val="2"/>
        <scheme val="minor"/>
      </rPr>
      <t xml:space="preserve">lo dejo aca para garantizar que haran la afiliación - no hace falta cotizar </t>
    </r>
  </si>
  <si>
    <t xml:space="preserve">PROGRAMA </t>
  </si>
  <si>
    <t xml:space="preserve">Extensión de tres (3) metros </t>
  </si>
  <si>
    <t>extensión electrica industrial 3 metros de longitud</t>
  </si>
  <si>
    <t xml:space="preserve">EN GESTION </t>
  </si>
  <si>
    <r>
      <rPr>
        <b/>
        <sz val="10"/>
        <color rgb="FFFF0000"/>
        <rFont val="Calibri"/>
        <family val="2"/>
        <scheme val="minor"/>
      </rPr>
      <t xml:space="preserve">ALQUILER </t>
    </r>
    <r>
      <rPr>
        <sz val="10"/>
        <color theme="1"/>
        <rFont val="Calibri"/>
        <family val="2"/>
        <scheme val="minor"/>
      </rPr>
      <t>Microfono de Mano</t>
    </r>
  </si>
  <si>
    <t>MICROFONO TASCAM TM 80 alquiler</t>
  </si>
  <si>
    <t>MATERIALES MURALISMO</t>
  </si>
  <si>
    <t>Aerosoles grandes (de diferentes colores )</t>
  </si>
  <si>
    <t>Aerosoles profesionales: Colores Sólidos (Segun diseño de mural) Pintura mate, baja presión, alta cubrición y secado rápido
400 ml Baja presión, Válvula hembra polivalente; Propelente: Butano / Propano / Mezcla; Tipo Ligante Alquídico modificado; Brillo 60º: 15-25% mate; Espesor de capa seca 15 micras/capa; Resistencia del pintado al calor: 100ºC</t>
  </si>
  <si>
    <t>unidad</t>
  </si>
  <si>
    <t>INVERSIONES RODRIGUEZ APONTE S EN C - FERRETERIA SURTIDORA</t>
  </si>
  <si>
    <t>INVERSIONES RODRIGUEZ RINCON &amp; CIA S EN C</t>
  </si>
  <si>
    <t xml:space="preserve">Pintura 
(Azul - Rojo- Blanco - Negro) </t>
  </si>
  <si>
    <t>TIPO 1 KORAZA PARA EXTERIOR DE COLOR: (POR DEFINIR) X GALON (PINTURA RENOVAR)</t>
  </si>
  <si>
    <t>Bandeja de Pintura</t>
  </si>
  <si>
    <t>PLASTICA PARA PINTURA 9"</t>
  </si>
  <si>
    <t>EN GESTION</t>
  </si>
  <si>
    <r>
      <rPr>
        <b/>
        <sz val="10"/>
        <color rgb="FFFF0000"/>
        <rFont val="Calibri"/>
        <family val="2"/>
        <scheme val="minor"/>
      </rPr>
      <t>ALQUILER</t>
    </r>
    <r>
      <rPr>
        <sz val="10"/>
        <color theme="1"/>
        <rFont val="Calibri"/>
        <family val="2"/>
        <scheme val="minor"/>
      </rPr>
      <t xml:space="preserve"> Compresor </t>
    </r>
  </si>
  <si>
    <t>Equipo compresor  para pintura 24 litros para pintar o fondear muros o paredes con pistola de alta presión o pistola de presión convencional  y manguera (jornada)</t>
  </si>
  <si>
    <t>Brochas de Media pulgada</t>
  </si>
  <si>
    <t>Brocha Goya Profesional 1/2 Pulgada</t>
  </si>
  <si>
    <t>Ferreteria</t>
  </si>
  <si>
    <t xml:space="preserve">Rodillo Grande </t>
  </si>
  <si>
    <t xml:space="preserve">Rodillo felpa 9" ideal para pinturas en vinilo a base de agua, de fácil uso y lavado
</t>
  </si>
  <si>
    <t>PAPELERIA UPIpdf</t>
  </si>
  <si>
    <t>la gran papeleriapdf</t>
  </si>
  <si>
    <t xml:space="preserve">Balde de 10 litros </t>
  </si>
  <si>
    <t>BALDE PLASTICO 10 LITROS</t>
  </si>
  <si>
    <t>https://gobiernobogota-mysharepointcom/:b:/g/personal/fabian_murcia_gobiernobogota_gov_co/EdM4s9cW4gxLiCdpu1CmMWUBzNYiUnUH3RaDuGVYpxIkDA?e=UOXPPJ</t>
  </si>
  <si>
    <t>https://gobiernobogota-mysharepointcom/:b:/g/personal/fabian_murcia_gobiernobogota_gov_co/EQSCIKlk7zBKs3dqkUu40dEBjVdQPNCEz0r2Ss0CFPK6RQ?e=QCFXyG</t>
  </si>
  <si>
    <t>https://gobiernobogota-mysharepointcom/:b:/g/personal/fabian_murcia_gobiernobogota_gov_co/EV-HciBRR2RJgIMdNuecc4QB0GwPLjiD5-hAy7SfhGiASA?e=52DupV</t>
  </si>
  <si>
    <t>Boquillas de trazo ancho para aerosol</t>
  </si>
  <si>
    <t>BOQUILLA TRAZO ANCHO / 20 CM – 35 CM</t>
  </si>
  <si>
    <t>https://gobiernobogota-mysharepointcom/:b:/g/personal/fabian_murcia_gobiernobogota_gov_co/EQhwrJzSPTBAios4TRNSKTkBcfPzfbbGTkMLbTBhWJrwEQ?e=h2qHJr</t>
  </si>
  <si>
    <t>https://gobiernobogota-mysharepointcom/:b:/g/personal/fabian_murcia_gobiernobogota_gov_co/EQc1JHQOePNNnCxH0N9bP8QBZKUvSkuFWNwh5iAhD-rwaQ?e=EICIAZ</t>
  </si>
  <si>
    <t>https://gobiernobogota-mysharepointcom/:b:/g/personal/fabian_murcia_gobiernobogota_gov_co/EWO_JYE12gdBs9_CDFviiegBzCXMSEkX0vSum8Gj7dDAMA?e=bClYUk</t>
  </si>
  <si>
    <t>Boquilla de trazo delgado para aerosol</t>
  </si>
  <si>
    <t>TRAZO DELGADO / 2CM – 3 CM</t>
  </si>
  <si>
    <t>Trapos</t>
  </si>
  <si>
    <t>Bayetilla 40x60 Unidad</t>
  </si>
  <si>
    <t>Pincel</t>
  </si>
  <si>
    <t xml:space="preserve">Pincel de pintura Tamaño diferente, de Pelo, al óleo, para Acuarela, Acrílico, Dibujo, Arte, Supplie set 12 Unids </t>
  </si>
  <si>
    <t xml:space="preserve">caja o set </t>
  </si>
  <si>
    <t xml:space="preserve">Hidratación </t>
  </si>
  <si>
    <t>Paquete de 24 unidades de botellas de agua tamaño personal de 300 ml en envase biodegradable</t>
  </si>
  <si>
    <t>paquete</t>
  </si>
  <si>
    <t>SUBTOTAL</t>
  </si>
  <si>
    <t xml:space="preserve">FASE 5 - Concurso Academico </t>
  </si>
  <si>
    <t xml:space="preserve">MATERIALES CONCURSO ACADEMICO </t>
  </si>
  <si>
    <t>Agendas ecológicas con cartón recicla do, arrollada, incluye esfero ecológico ancho 10,4 cm; largo 14,5 cm; impresión en tinta plástica; logo impreso en las dos caras (área de impresión 45 x 50 mm (agenda) 60x 6,5 mm (esfero))</t>
  </si>
  <si>
    <t xml:space="preserve">Camiseta Sublimada </t>
  </si>
  <si>
    <t xml:space="preserve">Camisetas cuello redondo o en V, en algodón, manga corta, estampadas frente y espalda Tres tintas Talla: de la S a la XXL  
 Estampado o sublimación, según Manual de Imagen (se debera acordar con Oficina de Prensa y cada uno de los equipos el diseño) </t>
  </si>
  <si>
    <t>COTIZACION ALCALDIA TUNJUELITO CAMISETAS Y GORRAS.pdf</t>
  </si>
  <si>
    <t>Gorra</t>
  </si>
  <si>
    <t>Gorra en poliéster y malla de cinco (5) paneles, cuatro cascos en malla y uno en poliéster fusionado acolchado al frente Botón forrado Cierre plástico Técnica de marca: 
Estampado o sublimación en el frente, según Manual de Imagen</t>
  </si>
  <si>
    <t xml:space="preserve">Tula </t>
  </si>
  <si>
    <t xml:space="preserve">Tula deportiva en tela impermeable de poliester, para sublimar y personalizar  para Kit de huerteros (alto entre 40-45cm y ancho entre 30-35cm) con cordon en la parte posterior para cerrar y llevar en la espalda (el color y el diseño de estampado, sera coordinado con la oficina de prensa  y el apoyo a la supervisión   </t>
  </si>
  <si>
    <t>DALAMA.pdf</t>
  </si>
  <si>
    <t>PROMOCIONALES.pdf</t>
  </si>
  <si>
    <t>PRROYECCCION.pdf</t>
  </si>
  <si>
    <t xml:space="preserve">Escarapela </t>
  </si>
  <si>
    <t>Escarapela doble capa vertical, forro transparente siliconado, con cordon, Tamaño externo: 7 x 11,5 cm Tamaño de documento: 6 x 9 cm (Impresión digital 4x0 en propalcote de 240 gr, personalizadas) el diseño de estampado, sera coordinado con la oficina de prensa  y el apoyo a la supervisión</t>
  </si>
  <si>
    <t>COTIZACION 29 SMART DESIGNS S pdf</t>
  </si>
  <si>
    <t>Cotizacion publicidad Avimet sas .pdf</t>
  </si>
  <si>
    <t xml:space="preserve">MATERIALES CONCURSO CUENTO </t>
  </si>
  <si>
    <t>CARTILLA compilación Concurso Cuentos</t>
  </si>
  <si>
    <t>Impresión de una cartilla de 12 páginas, tamaño ½ carta, carátula en propalcote 240gr, interior en propalcote 125, tintas 4x4 policromía, con información determinante sobre Informe Comisión de la Verdad (Los modulos dictados) Incluye diseño y diagramación (debe ser gráfico y de fácil entendimiento) Full Color El diseño se coordinará con la oficina de prensa y el profesional de apoyo a la supervición</t>
  </si>
  <si>
    <t xml:space="preserve">SONIDO </t>
  </si>
  <si>
    <r>
      <rPr>
        <b/>
        <sz val="10"/>
        <color rgb="FFFF0000"/>
        <rFont val="Calibri"/>
        <family val="2"/>
      </rPr>
      <t>ALQUILER</t>
    </r>
    <r>
      <rPr>
        <sz val="10"/>
        <color rgb="FF000000"/>
        <rFont val="Calibri"/>
        <family val="2"/>
      </rPr>
      <t xml:space="preserve"> Sonido </t>
    </r>
  </si>
  <si>
    <t>ALQUILER: Sonido 
cabina Turbosound 
Milano 12” 1100 Watts
RMS con sus 
respectivos trípodes si 
los necesita y dos (2) 
micrófonos 
inalámbricos Shure SM 
SM58 con alcance de 
100 metros, varias 
bandas y rango 
variable</t>
  </si>
  <si>
    <t xml:space="preserve">Jornada </t>
  </si>
  <si>
    <r>
      <rPr>
        <b/>
        <sz val="10"/>
        <color rgb="FFFF0000"/>
        <rFont val="Calibri"/>
        <family val="2"/>
      </rPr>
      <t xml:space="preserve">ALQUILER </t>
    </r>
    <r>
      <rPr>
        <sz val="10"/>
        <color rgb="FF000000"/>
        <rFont val="Calibri"/>
        <family val="2"/>
      </rPr>
      <t>Consola /Interfase</t>
    </r>
  </si>
  <si>
    <t xml:space="preserve">ALQUILER: Consola Pasiva de 6 Canales, Con Interface + Reproducción de USB y Bluetooth AudioPro MFX800 AudioPro (debe incluir todos los cables y conexiones necesarias para su correcto funcionamiento) incluye transporte, montaje y desmontaje, tiempo 6  horas </t>
  </si>
  <si>
    <r>
      <rPr>
        <b/>
        <sz val="10"/>
        <color rgb="FFFF0000"/>
        <rFont val="Calibri"/>
        <family val="2"/>
        <scheme val="minor"/>
      </rPr>
      <t>ALQUILER</t>
    </r>
    <r>
      <rPr>
        <sz val="10"/>
        <color theme="1"/>
        <rFont val="Calibri"/>
        <family val="2"/>
        <scheme val="minor"/>
      </rPr>
      <t xml:space="preserve"> Computador Portatil</t>
    </r>
  </si>
  <si>
    <t>ALQUILER: Comutador portatil con al menos 16 gigas de Ram</t>
  </si>
  <si>
    <t>LOGISTICA</t>
  </si>
  <si>
    <t>Narrador/a - comentariasta</t>
  </si>
  <si>
    <t>Narrador/a - comentariasta con experiancia en animación y narración de eventos deportivos ciclistimos amateurs y/o profesionales - Bachiller y/o estudiante con experiencia laboral de un (1) año debidamente certificado y experiencia laboral especifica de mínimo dos (2) eventos culturales  Ítem no ofertable</t>
  </si>
  <si>
    <t>COTIZACION LPX 27 ABRIL.pdf</t>
  </si>
  <si>
    <t>ZP COTIZACION 26 ABRIL.pdf</t>
  </si>
  <si>
    <t>RH COTIZACION 26 ABRIL.pdf</t>
  </si>
  <si>
    <t>Presentación Teatral profesional</t>
  </si>
  <si>
    <t xml:space="preserve">Disponer de presentación de agrupación teatral y danza, de entre 30 y 45 minutos Cuya tematica sea la resolución de conflictos </t>
  </si>
  <si>
    <t xml:space="preserve">Presentación </t>
  </si>
  <si>
    <t>COTIZACION LOGISTICA LPX GROUP SAS.pdf</t>
  </si>
  <si>
    <t>COTIZACION LOGISTICA ZONE PRODUCTION.pdf</t>
  </si>
  <si>
    <t>COTIZACION LOGISTICA RH + GRUPO EMPRESARIAL 22 FEBRERO .pdf</t>
  </si>
  <si>
    <r>
      <rPr>
        <b/>
        <sz val="10"/>
        <color rgb="FFFF0000"/>
        <rFont val="Calibri"/>
        <family val="2"/>
        <scheme val="minor"/>
      </rPr>
      <t>AFILIACIÓN/SUSCRIPCIÓN</t>
    </r>
    <r>
      <rPr>
        <sz val="10"/>
        <color theme="1"/>
        <rFont val="Calibri"/>
        <family val="2"/>
        <scheme val="minor"/>
      </rPr>
      <t xml:space="preserve"> Suscripción Cursera Plus</t>
    </r>
  </si>
  <si>
    <t>Coursera Plus
Acceso ilimitado a más de 7000 cursos, proyectos prácticos y programas de certificados de preparación laboral y de nivel mundial al precio de una suscripción con todo incluido</t>
  </si>
  <si>
    <t xml:space="preserve">Suscripción </t>
  </si>
  <si>
    <t>Courserapdf</t>
  </si>
  <si>
    <r>
      <rPr>
        <b/>
        <sz val="10"/>
        <color rgb="FFFF0000"/>
        <rFont val="Calibri"/>
        <family val="2"/>
      </rPr>
      <t>AFILIACIÓN/SUSCRIPCIÓN</t>
    </r>
    <r>
      <rPr>
        <sz val="10"/>
        <color rgb="FF000000"/>
        <rFont val="Calibri"/>
        <family val="2"/>
      </rPr>
      <t xml:space="preserve"> Suscripción Platzi </t>
    </r>
  </si>
  <si>
    <t>Suscripción Platzi Expert por un año</t>
  </si>
  <si>
    <t>Platzipdf</t>
  </si>
  <si>
    <r>
      <rPr>
        <b/>
        <sz val="10"/>
        <color rgb="FFFF0000"/>
        <rFont val="Calibri"/>
        <family val="2"/>
        <scheme val="minor"/>
      </rPr>
      <t>AFILIACIÓN/SUSCRIPCIÓN</t>
    </r>
    <r>
      <rPr>
        <sz val="10"/>
        <color theme="1"/>
        <rFont val="Calibri"/>
        <family val="2"/>
        <scheme val="minor"/>
      </rPr>
      <t xml:space="preserve"> Suscripción EDX harvard </t>
    </r>
  </si>
  <si>
    <t xml:space="preserve">suscripciones de edX para la educación superior (estudiante por un año) </t>
  </si>
  <si>
    <t>businesspdf</t>
  </si>
  <si>
    <t xml:space="preserve">Trofeo en Acrilico </t>
  </si>
  <si>
    <t xml:space="preserve">Trofeo elaborado en lámina de acrílico 100% original color cristal calibre 10 mm de medida 15X15 CMS cuerpo y base de medida 17x6 CMS biselada en los lados, grabada en cuerpo con impresión digital full color </t>
  </si>
  <si>
    <t xml:space="preserve">Medallas (Condecoración 1, 2 3 lugar) </t>
  </si>
  <si>
    <t>MEDALLA CONDECORATIVA DE 6 CM DE DIAMETRO, EN ZAMAK BAÑO DORADO, TROQUELADA Y MARCADA EN RESINA ESTE DISEÑO SE DEFINE EN PRIMER COMITE TECNICO (1 MEDALLA CONDECORATIVA DE 6 CM DE DIAMETRO, EN ZAMAK BAÑO DORADO, TROQUELADA Y MARCADA EN RESINA ESTE DISEÑO SE DEFINE EN PRIMER COMITE TECNICO (bajo los lineamientos de la Alcaldía Mayor de Bogotá a través del Decreto 208 de 2016 que adopta el “Manual de Imagen Institucional de la Administración Distrital y el eslogan o lema institucional de la Alcaldía Mayor de Bogotá, D C, para el período 2021-2024", y que en su Artículo 4° establece sus aplicaciones El contenido del Manual de Imagen Institucional de la Administración Distrital será aplicado para la elaboración de todas las aplicaciones de marca que contemplan impresos, audiovisuales, digitales, papelería de cualquier formato, además de vestuario, vehículos, comunicaciones oficiales y en general para cualquier medio en el que se requiera la imagen del Distrito Capital, de acuerdo con lo dispuesto en el Decreto Distrital 959 de 2000, el cual fue reglamentado por el Decreto Distrital 506 de 2003)
1 REPLICA DE 2CM DE DIAMETRO EN ZOMAK, BAÑO DORADO
1VENERA DE 1CM DE ALTO POR 4,5 DE LARGO EN ZAMAK BAÑO DORADO
 1CINTA INSTITUCIONAL EN MATERIAL FALLA PREVIO DISEÑO Y COLOR SE DEFINE EN PRIMER COMITE TECNICO
ESTUCHE PARA MEDALLA CONDECORATIVA REPLICA Y VENERA RECUBIERTO EN MATERIAL PANA JAPONESA DE MEDIDAS 14 CM DE LARGO POR 9 CM DE ALTO EL COLOR SE DEFINE EN PRIMER COMITE TECNICO</t>
  </si>
  <si>
    <t xml:space="preserve">Unidad   se adjunta nueva emoresa </t>
  </si>
  <si>
    <t>medallas y trofeos.pdf</t>
  </si>
  <si>
    <t>tu medalla .pdf</t>
  </si>
  <si>
    <t>Cot-Tunjuelito.pdf</t>
  </si>
  <si>
    <t xml:space="preserve">Paquete </t>
  </si>
  <si>
    <t xml:space="preserve">Estación de Café - 300 Personas </t>
  </si>
  <si>
    <t>Servicio de cafetería (tinto, aromática y agua): Operario + presentación mesa + vasos de cartón bebida caliente 4 oz + mezclador + azúcar + crema para café) Incluye galletas tipo avena o integrales Duración del evento aprox 5 horas Transporte incluido</t>
  </si>
  <si>
    <t>AUXILIARES LOGISTICOS</t>
  </si>
  <si>
    <t xml:space="preserve">auxiliares logisticos por un dia </t>
  </si>
  <si>
    <t xml:space="preserve">Día </t>
  </si>
  <si>
    <t>ZP COTIZACION 27 ABRIL.pdf</t>
  </si>
  <si>
    <t xml:space="preserve">Refrigerio tipo 1  Un sólido: un sándwich de jamón y queso, jugo o avena en la caja, fruta (manzana, pera, durazno o mandarina) y dulce de chocolate Que cumpla con las normas de Bioseguridad - Empacado  Entregado en lugar de evento (se debe entregar un refrigerio por cada sesión de formación, si se trabaja en un bloque de cuatro horas, se deben entregar dos refrigerios) </t>
  </si>
  <si>
    <t xml:space="preserve">Un crepe de jamón y queso con sour cream o crepe mixto de carne y pollo, bebida en caja de 200 ml, fruta de temporada, postre, cubiertos y servilleta Empaque caja plástica transparente  Entregado en lugar de evento (se debe entregar un refrigerio por cada sesión de formación, si se trabaja en un bloque de cuatro horas, se deben entregar dos refrigerios) </t>
  </si>
  <si>
    <t xml:space="preserve"> Un sólido: Un pastel de pollo o un pastel gloria, jugo o avena en caja, fruta (manzana, pera, durazno, banano, mandarina, o ciruela) y dulce de chocolate Que cumpla con las normas de Bioseguridad - Empacado Entregado en lugar de evento (se debe entregar un refrigerio por cada sesión de formación, si se trabaja en un bloque de cuatro horas, se deben entregar dos refrigerios) </t>
  </si>
  <si>
    <t xml:space="preserve">TOTAL PROYECTO </t>
  </si>
  <si>
    <t>Elaboró </t>
  </si>
  <si>
    <t>Christian Camilo Sánchez </t>
  </si>
  <si>
    <t> </t>
  </si>
  <si>
    <t>Aspecto Técnicos </t>
  </si>
  <si>
    <t>Profesional– Oficina de Planeación </t>
  </si>
  <si>
    <t>Revisó </t>
  </si>
  <si>
    <t>Johanna Galindo </t>
  </si>
  <si>
    <t>Profesional – Coordinadora oficina de planeación </t>
  </si>
  <si>
    <t>Reviso  </t>
  </si>
  <si>
    <t>David Giraldo </t>
  </si>
  <si>
    <t>Aspectos Técnicos </t>
  </si>
  <si>
    <t>Profesional Especializado Despacho </t>
  </si>
  <si>
    <t>Reviso                    Aspectos jurídicos </t>
  </si>
  <si>
    <t>Juan Carlos Vargas </t>
  </si>
  <si>
    <t>Profesional Apoyo en temas de contratación </t>
  </si>
  <si>
    <t>Aprobó </t>
  </si>
  <si>
    <t>Liliana Angelica Ramirez  </t>
  </si>
  <si>
    <t>Aspectos Jurídicos </t>
  </si>
  <si>
    <t>Abogada Especializada del Despacho en temas de contratación.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</si>
</sst>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_-* #,##0.00\ &quot;€&quot;_-;\-* #,##0.00\ &quot;€&quot;_-;_-* &quot;-&quot;??\ &quot;€&quot;_-;_-@_-"/>
    <numFmt numFmtId="165" formatCode="&quot;$&quot;\ #,##0.00"/>
    <numFmt numFmtId="166" formatCode="_-&quot;$&quot;\ * #,##0_-;\-&quot;$&quot;\ * #,##0_-;_-&quot;$&quot;\ * &quot;-&quot;??_-;_-@_-"/>
    <numFmt numFmtId="167" formatCode="_-[$$-240A]\ * #,##0_-;\-[$$-240A]\ * #,##0_-;_-[$$-240A]\ * &quot;-&quot;_-;_-@_-"/>
    <numFmt numFmtId="168" formatCode="_-[$$-409]* #,##0_ ;_-[$$-409]* \-#,##0\ ;_-[$$-409]* &quot;-&quot;??_ ;_-@_ "/>
    <numFmt numFmtId="169" formatCode="_-&quot;$&quot;\ * #,##0_-;\-&quot;$&quot;\ * #,##0_-;_-&quot;$&quot;\ * &quot;-&quot;_-;_-@"/>
    <numFmt numFmtId="170" formatCode="_-&quot;$&quot;\ * #,##0.0_-;\-&quot;$&quot;\ * #,##0.0_-;_-&quot;$&quot;\ * &quot;-&quot;??_-;_-@_-"/>
  </numFmts>
  <fonts count="32" x14ac:knownFonts="1">
    <font>
      <sz val="11"/>
      <color theme="1"/>
      <name val="Calibri"/>
      <scheme val="minor"/>
    </font>
    <font>
      <u/>
      <sz val="11"/>
      <color theme="10"/>
      <name val="Calibri"/>
      <family val="2"/>
      <scheme val="minor"/>
    </font>
    <font>
      <sz val="10"/>
      <color theme="1"/>
      <name val="Calibri"/>
      <family val="2"/>
      <scheme val="minor"/>
    </font>
    <font>
      <sz val="11"/>
      <color theme="1"/>
      <name val="Calibri"/>
      <family val="2"/>
      <scheme val="minor"/>
    </font>
    <font>
      <sz val="10"/>
      <color rgb="FFFF0000"/>
      <name val="Calibri"/>
      <family val="2"/>
      <scheme val="minor"/>
    </font>
    <font>
      <b/>
      <sz val="16"/>
      <color theme="1"/>
      <name val="Calibri"/>
      <family val="2"/>
      <scheme val="minor"/>
    </font>
    <font>
      <b/>
      <sz val="10"/>
      <color theme="1"/>
      <name val="Calibri"/>
      <family val="2"/>
      <scheme val="minor"/>
    </font>
    <font>
      <b/>
      <sz val="12"/>
      <color theme="1"/>
      <name val="Calibri"/>
      <family val="2"/>
      <scheme val="minor"/>
    </font>
    <font>
      <b/>
      <sz val="11"/>
      <color theme="1"/>
      <name val="Calibri"/>
      <family val="2"/>
      <scheme val="minor"/>
    </font>
    <font>
      <u/>
      <sz val="10"/>
      <color theme="1"/>
      <name val="Calibri"/>
      <family val="2"/>
      <scheme val="minor"/>
    </font>
    <font>
      <b/>
      <sz val="14"/>
      <color theme="1"/>
      <name val="Calibri"/>
      <family val="2"/>
      <scheme val="minor"/>
    </font>
    <font>
      <b/>
      <sz val="18"/>
      <color theme="1"/>
      <name val="Calibri"/>
      <family val="2"/>
      <scheme val="minor"/>
    </font>
    <font>
      <b/>
      <sz val="10"/>
      <color rgb="FFFF0000"/>
      <name val="Calibri"/>
      <family val="2"/>
      <scheme val="minor"/>
    </font>
    <font>
      <sz val="10"/>
      <color rgb="FF00B050"/>
      <name val="Calibri"/>
      <family val="2"/>
      <scheme val="minor"/>
    </font>
    <font>
      <sz val="11"/>
      <color rgb="FFFFFFFF"/>
      <name val="Calibri"/>
      <family val="2"/>
    </font>
    <font>
      <sz val="11"/>
      <color rgb="FF000000"/>
      <name val="Calibri"/>
      <family val="2"/>
    </font>
    <font>
      <u/>
      <sz val="11"/>
      <color theme="10"/>
      <name val="Calibri"/>
      <family val="2"/>
    </font>
    <font>
      <sz val="11"/>
      <color theme="1"/>
      <name val="Calibri"/>
      <family val="2"/>
    </font>
    <font>
      <sz val="11"/>
      <color rgb="FF000000"/>
      <name val="Arial"/>
      <family val="2"/>
    </font>
    <font>
      <sz val="10"/>
      <color rgb="FF000000"/>
      <name val="Calibri"/>
      <family val="2"/>
    </font>
    <font>
      <b/>
      <sz val="10"/>
      <color rgb="FFFF0000"/>
      <name val="Calibri"/>
      <family val="2"/>
    </font>
    <font>
      <sz val="10"/>
      <color theme="1"/>
      <name val="Calibri"/>
      <family val="2"/>
    </font>
    <font>
      <u/>
      <sz val="11"/>
      <color theme="10"/>
      <name val="Calibri"/>
      <family val="2"/>
      <scheme val="minor"/>
    </font>
    <font>
      <sz val="10"/>
      <color rgb="FF000000"/>
      <name val="Calibri"/>
      <family val="2"/>
      <scheme val="minor"/>
    </font>
    <font>
      <sz val="11"/>
      <color rgb="FF000000"/>
      <name val="Calibri"/>
      <family val="2"/>
      <scheme val="minor"/>
    </font>
    <font>
      <u/>
      <sz val="11"/>
      <color rgb="FF000000"/>
      <name val="Calibri"/>
      <family val="2"/>
      <scheme val="minor"/>
    </font>
    <font>
      <b/>
      <sz val="10"/>
      <color rgb="FF000000"/>
      <name val="Calibri"/>
      <family val="2"/>
    </font>
    <font>
      <sz val="10"/>
      <color rgb="FF000000"/>
      <name val="Arial"/>
      <family val="2"/>
    </font>
    <font>
      <sz val="10"/>
      <color rgb="FFFF0000"/>
      <name val="Calibri"/>
      <family val="2"/>
    </font>
    <font>
      <sz val="11"/>
      <color rgb="FF000000"/>
      <name val="Calibri"/>
      <scheme val="minor"/>
    </font>
    <font>
      <sz val="11"/>
      <name val="Garamond"/>
      <charset val="1"/>
    </font>
    <font>
      <sz val="12"/>
      <name val="Times New Roman"/>
      <charset val="1"/>
    </font>
  </fonts>
  <fills count="11">
    <fill>
      <patternFill patternType="none"/>
    </fill>
    <fill>
      <patternFill patternType="gray125"/>
    </fill>
    <fill>
      <patternFill patternType="solid">
        <fgColor rgb="FFFFFFFF"/>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7" tint="0.39997558519241921"/>
        <bgColor indexed="64"/>
      </patternFill>
    </fill>
    <fill>
      <patternFill patternType="solid">
        <fgColor rgb="FFFF0000"/>
        <bgColor indexed="64"/>
      </patternFill>
    </fill>
    <fill>
      <patternFill patternType="solid">
        <fgColor theme="9" tint="0.39997558519241921"/>
        <bgColor indexed="64"/>
      </patternFill>
    </fill>
    <fill>
      <patternFill patternType="solid">
        <fgColor rgb="FF203764"/>
        <bgColor rgb="FF000000"/>
      </patternFill>
    </fill>
    <fill>
      <patternFill patternType="solid">
        <fgColor theme="0"/>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
      <left style="thin">
        <color indexed="64"/>
      </left>
      <right style="thin">
        <color indexed="64"/>
      </right>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bottom style="thin">
        <color indexed="64"/>
      </bottom>
      <diagonal/>
    </border>
    <border>
      <left style="thin">
        <color rgb="FF000000"/>
      </left>
      <right style="thin">
        <color auto="1"/>
      </right>
      <top style="thin">
        <color rgb="FF000000"/>
      </top>
      <bottom/>
      <diagonal/>
    </border>
    <border>
      <left style="thin">
        <color auto="1"/>
      </left>
      <right style="thin">
        <color rgb="FF000000"/>
      </right>
      <top style="thin">
        <color auto="1"/>
      </top>
      <bottom/>
      <diagonal/>
    </border>
    <border>
      <left style="thin">
        <color rgb="FF000000"/>
      </left>
      <right/>
      <top/>
      <bottom/>
      <diagonal/>
    </border>
    <border>
      <left style="thin">
        <color rgb="FF000000"/>
      </left>
      <right style="thin">
        <color auto="1"/>
      </right>
      <top/>
      <bottom/>
      <diagonal/>
    </border>
    <border>
      <left style="thin">
        <color auto="1"/>
      </left>
      <right style="thin">
        <color rgb="FF000000"/>
      </right>
      <top/>
      <bottom/>
      <diagonal/>
    </border>
    <border>
      <left style="thin">
        <color rgb="FF000000"/>
      </left>
      <right style="thin">
        <color auto="1"/>
      </right>
      <top/>
      <bottom style="thin">
        <color rgb="FF000000"/>
      </bottom>
      <diagonal/>
    </border>
    <border>
      <left style="thin">
        <color auto="1"/>
      </left>
      <right style="thin">
        <color rgb="FF000000"/>
      </right>
      <top/>
      <bottom style="thin">
        <color auto="1"/>
      </bottom>
      <diagonal/>
    </border>
    <border>
      <left style="thin">
        <color auto="1"/>
      </left>
      <right style="thin">
        <color rgb="FF000000"/>
      </right>
      <top/>
      <bottom style="thin">
        <color rgb="FF000000"/>
      </bottom>
      <diagonal/>
    </border>
  </borders>
  <cellStyleXfs count="3">
    <xf numFmtId="0" fontId="0" fillId="0" borderId="0"/>
    <xf numFmtId="164" fontId="3" fillId="0" borderId="0" applyFont="0" applyFill="0" applyBorder="0" applyAlignment="0" applyProtection="0"/>
    <xf numFmtId="0" fontId="22" fillId="0" borderId="0" applyNumberFormat="0" applyFill="0" applyBorder="0" applyAlignment="0" applyProtection="0"/>
  </cellStyleXfs>
  <cellXfs count="230">
    <xf numFmtId="0" fontId="0" fillId="0" borderId="0" xfId="0"/>
    <xf numFmtId="0" fontId="2" fillId="0" borderId="1" xfId="0" applyFont="1" applyBorder="1" applyAlignment="1">
      <alignment horizontal="center" vertical="center" wrapText="1"/>
    </xf>
    <xf numFmtId="165" fontId="2" fillId="0" borderId="1" xfId="0" applyNumberFormat="1" applyFont="1" applyBorder="1" applyAlignment="1">
      <alignment horizontal="center" vertical="center" wrapText="1"/>
    </xf>
    <xf numFmtId="0" fontId="7" fillId="3" borderId="1" xfId="0" applyFont="1" applyFill="1" applyBorder="1" applyAlignment="1">
      <alignment horizontal="center" vertical="center" wrapText="1"/>
    </xf>
    <xf numFmtId="165" fontId="7" fillId="3" borderId="1" xfId="0" applyNumberFormat="1" applyFont="1" applyFill="1" applyBorder="1" applyAlignment="1">
      <alignment horizontal="center" vertical="center" wrapText="1"/>
    </xf>
    <xf numFmtId="0" fontId="2" fillId="0" borderId="4" xfId="0" applyFont="1" applyBorder="1" applyAlignment="1">
      <alignment horizontal="center" vertical="center" wrapText="1"/>
    </xf>
    <xf numFmtId="165" fontId="8" fillId="8" borderId="1" xfId="0" applyNumberFormat="1" applyFont="1" applyFill="1" applyBorder="1" applyAlignment="1">
      <alignment horizontal="center" vertical="center"/>
    </xf>
    <xf numFmtId="0" fontId="0" fillId="0" borderId="1" xfId="0" applyBorder="1" applyAlignment="1">
      <alignment horizontal="center" vertical="center"/>
    </xf>
    <xf numFmtId="0" fontId="7" fillId="3" borderId="4" xfId="0" applyFont="1" applyFill="1" applyBorder="1" applyAlignment="1">
      <alignment horizontal="center" vertical="center" wrapText="1"/>
    </xf>
    <xf numFmtId="165" fontId="0" fillId="0" borderId="4" xfId="0" applyNumberFormat="1" applyBorder="1" applyAlignment="1">
      <alignment horizontal="center" vertical="center"/>
    </xf>
    <xf numFmtId="165" fontId="8" fillId="8" borderId="4" xfId="0" applyNumberFormat="1" applyFont="1" applyFill="1" applyBorder="1" applyAlignment="1">
      <alignment horizontal="center" vertical="center"/>
    </xf>
    <xf numFmtId="0" fontId="2" fillId="0" borderId="14" xfId="0" applyFont="1" applyBorder="1" applyAlignment="1">
      <alignment horizontal="center" vertical="center" wrapText="1"/>
    </xf>
    <xf numFmtId="165" fontId="2" fillId="0" borderId="14" xfId="0" applyNumberFormat="1" applyFont="1" applyBorder="1" applyAlignment="1">
      <alignment horizontal="center" vertical="center" wrapText="1"/>
    </xf>
    <xf numFmtId="167" fontId="0" fillId="0" borderId="12" xfId="0" applyNumberFormat="1" applyBorder="1" applyAlignment="1">
      <alignment horizontal="center" vertical="center"/>
    </xf>
    <xf numFmtId="0" fontId="0" fillId="0" borderId="12" xfId="0" quotePrefix="1" applyBorder="1" applyAlignment="1">
      <alignment horizontal="center" vertical="center" wrapText="1"/>
    </xf>
    <xf numFmtId="0" fontId="0" fillId="0" borderId="15" xfId="0" applyBorder="1" applyAlignment="1">
      <alignment horizontal="center" vertical="center"/>
    </xf>
    <xf numFmtId="168" fontId="0" fillId="0" borderId="12" xfId="0" applyNumberFormat="1" applyBorder="1" applyAlignment="1">
      <alignment horizontal="center" vertical="center"/>
    </xf>
    <xf numFmtId="167" fontId="0" fillId="0" borderId="18" xfId="0" applyNumberFormat="1" applyBorder="1" applyAlignment="1">
      <alignment horizontal="center" vertical="center"/>
    </xf>
    <xf numFmtId="167" fontId="0" fillId="0" borderId="19" xfId="0" applyNumberFormat="1" applyBorder="1" applyAlignment="1">
      <alignment horizontal="center" vertical="center"/>
    </xf>
    <xf numFmtId="0" fontId="2" fillId="0" borderId="9" xfId="0" applyFont="1" applyBorder="1" applyAlignment="1">
      <alignment horizontal="center" vertical="center" wrapText="1"/>
    </xf>
    <xf numFmtId="0" fontId="2" fillId="0" borderId="2" xfId="0" applyFont="1" applyBorder="1" applyAlignment="1">
      <alignment horizontal="center" vertical="center" wrapText="1"/>
    </xf>
    <xf numFmtId="0" fontId="2"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165" fontId="2" fillId="2" borderId="1" xfId="0" applyNumberFormat="1" applyFont="1" applyFill="1" applyBorder="1" applyAlignment="1">
      <alignment horizontal="center" vertical="center" wrapText="1"/>
    </xf>
    <xf numFmtId="0" fontId="2" fillId="0" borderId="12" xfId="0" applyFont="1" applyBorder="1" applyAlignment="1">
      <alignment horizontal="center" vertical="center" wrapText="1"/>
    </xf>
    <xf numFmtId="165" fontId="2" fillId="0" borderId="12" xfId="0" applyNumberFormat="1" applyFont="1" applyBorder="1" applyAlignment="1">
      <alignment horizontal="center" vertical="center" wrapText="1"/>
    </xf>
    <xf numFmtId="0" fontId="0" fillId="0" borderId="12" xfId="0" applyBorder="1" applyAlignment="1">
      <alignment horizontal="center" vertical="center"/>
    </xf>
    <xf numFmtId="0" fontId="2" fillId="2" borderId="12" xfId="0" applyFont="1" applyFill="1" applyBorder="1" applyAlignment="1">
      <alignment horizontal="center" vertical="center" wrapText="1"/>
    </xf>
    <xf numFmtId="165" fontId="2" fillId="2" borderId="12" xfId="0" applyNumberFormat="1" applyFont="1" applyFill="1" applyBorder="1" applyAlignment="1">
      <alignment horizontal="center" vertical="center" wrapText="1"/>
    </xf>
    <xf numFmtId="0" fontId="2" fillId="0" borderId="23" xfId="0" applyFont="1" applyBorder="1" applyAlignment="1">
      <alignment horizontal="center" vertical="center" wrapText="1"/>
    </xf>
    <xf numFmtId="165" fontId="2" fillId="0" borderId="23" xfId="0" applyNumberFormat="1" applyFont="1" applyBorder="1" applyAlignment="1">
      <alignment horizontal="center" vertical="center" wrapText="1"/>
    </xf>
    <xf numFmtId="0" fontId="0" fillId="0" borderId="24" xfId="0" applyBorder="1" applyAlignment="1">
      <alignment horizontal="center" vertical="center"/>
    </xf>
    <xf numFmtId="0" fontId="0" fillId="0" borderId="21" xfId="0" applyBorder="1" applyAlignment="1">
      <alignment horizontal="center" vertical="center"/>
    </xf>
    <xf numFmtId="167" fontId="0" fillId="2" borderId="12" xfId="0" applyNumberFormat="1" applyFill="1" applyBorder="1" applyAlignment="1">
      <alignment horizontal="center" vertical="center"/>
    </xf>
    <xf numFmtId="0" fontId="0" fillId="2" borderId="12" xfId="0" applyFill="1" applyBorder="1" applyAlignment="1">
      <alignment horizontal="center" vertical="center"/>
    </xf>
    <xf numFmtId="0" fontId="0" fillId="2" borderId="15" xfId="0" applyFill="1" applyBorder="1" applyAlignment="1">
      <alignment horizontal="center" vertical="center"/>
    </xf>
    <xf numFmtId="0" fontId="0" fillId="2" borderId="1" xfId="0" applyFill="1" applyBorder="1" applyAlignment="1">
      <alignment horizontal="center" vertical="center"/>
    </xf>
    <xf numFmtId="165" fontId="0" fillId="2" borderId="4" xfId="0" applyNumberFormat="1" applyFill="1" applyBorder="1" applyAlignment="1">
      <alignment horizontal="center" vertical="center"/>
    </xf>
    <xf numFmtId="167" fontId="0" fillId="2" borderId="20" xfId="0" applyNumberFormat="1" applyFill="1" applyBorder="1" applyAlignment="1">
      <alignment horizontal="center" vertical="center"/>
    </xf>
    <xf numFmtId="167" fontId="0" fillId="0" borderId="20" xfId="0" applyNumberFormat="1" applyBorder="1" applyAlignment="1">
      <alignment horizontal="center" vertical="center"/>
    </xf>
    <xf numFmtId="167" fontId="0" fillId="0" borderId="25" xfId="0" applyNumberFormat="1" applyBorder="1" applyAlignment="1">
      <alignment horizontal="center" vertical="center"/>
    </xf>
    <xf numFmtId="167" fontId="17" fillId="2" borderId="12" xfId="0" applyNumberFormat="1" applyFont="1" applyFill="1" applyBorder="1" applyAlignment="1">
      <alignment horizontal="center" vertical="center"/>
    </xf>
    <xf numFmtId="0" fontId="23" fillId="2" borderId="4" xfId="0" applyFont="1" applyFill="1" applyBorder="1" applyAlignment="1">
      <alignment horizontal="center" vertical="center" wrapText="1"/>
    </xf>
    <xf numFmtId="0" fontId="23" fillId="2" borderId="1" xfId="0" applyFont="1" applyFill="1" applyBorder="1" applyAlignment="1">
      <alignment horizontal="center" vertical="center" wrapText="1"/>
    </xf>
    <xf numFmtId="165" fontId="23" fillId="2" borderId="1" xfId="0" applyNumberFormat="1" applyFont="1" applyFill="1" applyBorder="1" applyAlignment="1">
      <alignment horizontal="center" vertical="center" wrapText="1"/>
    </xf>
    <xf numFmtId="0" fontId="24" fillId="2" borderId="15" xfId="0" applyFont="1" applyFill="1" applyBorder="1" applyAlignment="1">
      <alignment horizontal="center" vertical="center"/>
    </xf>
    <xf numFmtId="167" fontId="0" fillId="2" borderId="18" xfId="0" applyNumberFormat="1" applyFill="1" applyBorder="1" applyAlignment="1">
      <alignment horizontal="center" vertical="center"/>
    </xf>
    <xf numFmtId="0" fontId="6" fillId="0" borderId="1" xfId="0" applyFont="1" applyBorder="1" applyAlignment="1">
      <alignment horizontal="center" vertical="center" wrapText="1"/>
    </xf>
    <xf numFmtId="0" fontId="23" fillId="0" borderId="12" xfId="0" applyFont="1" applyBorder="1" applyAlignment="1">
      <alignment horizontal="center" vertical="center" wrapText="1"/>
    </xf>
    <xf numFmtId="165" fontId="23" fillId="0" borderId="12" xfId="0" applyNumberFormat="1" applyFont="1" applyBorder="1" applyAlignment="1">
      <alignment horizontal="center" vertical="center" wrapText="1"/>
    </xf>
    <xf numFmtId="167" fontId="24" fillId="0" borderId="12" xfId="0" applyNumberFormat="1" applyFont="1" applyBorder="1" applyAlignment="1">
      <alignment horizontal="center" vertical="center"/>
    </xf>
    <xf numFmtId="0" fontId="24" fillId="0" borderId="12" xfId="0" applyFont="1" applyBorder="1" applyAlignment="1">
      <alignment horizontal="center" vertical="center"/>
    </xf>
    <xf numFmtId="0" fontId="21" fillId="2" borderId="12" xfId="0" applyFont="1" applyFill="1" applyBorder="1" applyAlignment="1">
      <alignment horizontal="center" vertical="center" wrapText="1"/>
    </xf>
    <xf numFmtId="0" fontId="21" fillId="2" borderId="1" xfId="0" applyFont="1" applyFill="1" applyBorder="1" applyAlignment="1">
      <alignment horizontal="center" vertical="center" wrapText="1"/>
    </xf>
    <xf numFmtId="165" fontId="0" fillId="2" borderId="12" xfId="0" applyNumberFormat="1" applyFill="1" applyBorder="1" applyAlignment="1">
      <alignment horizontal="center" vertical="center"/>
    </xf>
    <xf numFmtId="0" fontId="23" fillId="2" borderId="14" xfId="0" applyFont="1" applyFill="1" applyBorder="1" applyAlignment="1">
      <alignment horizontal="center" vertical="center" wrapText="1"/>
    </xf>
    <xf numFmtId="165" fontId="23" fillId="2" borderId="14" xfId="0" applyNumberFormat="1" applyFont="1" applyFill="1" applyBorder="1" applyAlignment="1">
      <alignment horizontal="center" vertical="center" wrapText="1"/>
    </xf>
    <xf numFmtId="0" fontId="24" fillId="2" borderId="14" xfId="0" applyFont="1" applyFill="1" applyBorder="1" applyAlignment="1">
      <alignment horizontal="center" vertical="center"/>
    </xf>
    <xf numFmtId="165" fontId="24" fillId="2" borderId="9" xfId="0" applyNumberFormat="1" applyFont="1" applyFill="1" applyBorder="1" applyAlignment="1">
      <alignment horizontal="center" vertical="center"/>
    </xf>
    <xf numFmtId="0" fontId="2" fillId="2" borderId="23" xfId="0" applyFont="1" applyFill="1" applyBorder="1" applyAlignment="1">
      <alignment horizontal="center" vertical="center" wrapText="1"/>
    </xf>
    <xf numFmtId="165" fontId="2" fillId="2" borderId="23" xfId="0" applyNumberFormat="1" applyFont="1" applyFill="1" applyBorder="1" applyAlignment="1">
      <alignment horizontal="center" vertical="center" wrapText="1"/>
    </xf>
    <xf numFmtId="0" fontId="0" fillId="2" borderId="23" xfId="0" applyFill="1" applyBorder="1" applyAlignment="1">
      <alignment horizontal="center" vertical="center"/>
    </xf>
    <xf numFmtId="165" fontId="0" fillId="2" borderId="2" xfId="0" applyNumberFormat="1" applyFill="1" applyBorder="1" applyAlignment="1">
      <alignment horizontal="center" vertical="center"/>
    </xf>
    <xf numFmtId="167" fontId="7" fillId="3" borderId="1" xfId="0" applyNumberFormat="1" applyFont="1" applyFill="1" applyBorder="1" applyAlignment="1">
      <alignment horizontal="center" vertical="center" wrapText="1"/>
    </xf>
    <xf numFmtId="167" fontId="17" fillId="0" borderId="12" xfId="0" applyNumberFormat="1" applyFont="1" applyBorder="1" applyAlignment="1">
      <alignment horizontal="center" vertical="center"/>
    </xf>
    <xf numFmtId="167" fontId="18" fillId="2" borderId="1" xfId="0" applyNumberFormat="1" applyFont="1" applyFill="1" applyBorder="1" applyAlignment="1">
      <alignment horizontal="center" vertical="center" wrapText="1"/>
    </xf>
    <xf numFmtId="167" fontId="17" fillId="0" borderId="12" xfId="1" applyNumberFormat="1" applyFont="1" applyFill="1" applyBorder="1" applyAlignment="1">
      <alignment horizontal="center" vertical="center" wrapText="1"/>
    </xf>
    <xf numFmtId="167" fontId="15" fillId="0" borderId="15" xfId="0" applyNumberFormat="1" applyFont="1" applyBorder="1" applyAlignment="1">
      <alignment horizontal="center" vertical="center"/>
    </xf>
    <xf numFmtId="167" fontId="17" fillId="0" borderId="15" xfId="1" applyNumberFormat="1" applyFont="1" applyFill="1" applyBorder="1" applyAlignment="1">
      <alignment horizontal="center" vertical="center" wrapText="1"/>
    </xf>
    <xf numFmtId="167" fontId="2" fillId="0" borderId="18" xfId="0" applyNumberFormat="1" applyFont="1" applyBorder="1" applyAlignment="1">
      <alignment horizontal="center" vertical="center" wrapText="1"/>
    </xf>
    <xf numFmtId="167" fontId="2" fillId="0" borderId="12" xfId="0" applyNumberFormat="1" applyFont="1" applyBorder="1" applyAlignment="1">
      <alignment horizontal="center" vertical="center" wrapText="1"/>
    </xf>
    <xf numFmtId="167" fontId="0" fillId="0" borderId="0" xfId="0" applyNumberFormat="1" applyAlignment="1">
      <alignment horizontal="center" vertical="center"/>
    </xf>
    <xf numFmtId="167" fontId="15" fillId="0" borderId="12" xfId="0" applyNumberFormat="1" applyFont="1" applyBorder="1" applyAlignment="1">
      <alignment horizontal="center" vertical="center" wrapText="1"/>
    </xf>
    <xf numFmtId="167" fontId="15" fillId="2" borderId="21" xfId="0" applyNumberFormat="1" applyFont="1" applyFill="1" applyBorder="1" applyAlignment="1">
      <alignment horizontal="center" vertical="center"/>
    </xf>
    <xf numFmtId="167" fontId="2" fillId="0" borderId="20" xfId="0" applyNumberFormat="1" applyFont="1" applyBorder="1" applyAlignment="1">
      <alignment horizontal="center" vertical="center" wrapText="1"/>
    </xf>
    <xf numFmtId="0" fontId="21" fillId="0" borderId="1" xfId="0" applyFont="1" applyBorder="1" applyAlignment="1">
      <alignment horizontal="center" vertical="center" wrapText="1"/>
    </xf>
    <xf numFmtId="0" fontId="2" fillId="10" borderId="9" xfId="0" applyFont="1" applyFill="1" applyBorder="1" applyAlignment="1">
      <alignment horizontal="center" vertical="center" wrapText="1"/>
    </xf>
    <xf numFmtId="0" fontId="2" fillId="10" borderId="14" xfId="0" applyFont="1" applyFill="1" applyBorder="1" applyAlignment="1">
      <alignment horizontal="center" vertical="center" wrapText="1"/>
    </xf>
    <xf numFmtId="165" fontId="2" fillId="10" borderId="14" xfId="0" applyNumberFormat="1" applyFont="1" applyFill="1" applyBorder="1" applyAlignment="1">
      <alignment horizontal="center" vertical="center" wrapText="1"/>
    </xf>
    <xf numFmtId="167" fontId="0" fillId="10" borderId="19" xfId="0" applyNumberFormat="1" applyFill="1" applyBorder="1" applyAlignment="1">
      <alignment horizontal="center" vertical="center"/>
    </xf>
    <xf numFmtId="0" fontId="0" fillId="10" borderId="21" xfId="0" applyFill="1" applyBorder="1" applyAlignment="1">
      <alignment horizontal="center" vertical="center"/>
    </xf>
    <xf numFmtId="0" fontId="22" fillId="0" borderId="0" xfId="2" applyAlignment="1">
      <alignment horizontal="center" vertical="center" wrapText="1"/>
    </xf>
    <xf numFmtId="0" fontId="22" fillId="0" borderId="0" xfId="2" applyAlignment="1">
      <alignment horizontal="center" vertical="center"/>
    </xf>
    <xf numFmtId="166" fontId="14" fillId="9" borderId="12" xfId="1" applyNumberFormat="1" applyFont="1" applyFill="1" applyBorder="1" applyAlignment="1">
      <alignment horizontal="center" vertical="center" wrapText="1"/>
    </xf>
    <xf numFmtId="168" fontId="14" fillId="9" borderId="12" xfId="1" applyNumberFormat="1" applyFont="1" applyFill="1" applyBorder="1" applyAlignment="1">
      <alignment horizontal="center" vertical="center" wrapText="1"/>
    </xf>
    <xf numFmtId="1" fontId="14" fillId="9" borderId="12" xfId="1" applyNumberFormat="1" applyFont="1" applyFill="1" applyBorder="1" applyAlignment="1">
      <alignment horizontal="center" vertical="center" wrapText="1"/>
    </xf>
    <xf numFmtId="169" fontId="25" fillId="2" borderId="22" xfId="2" applyNumberFormat="1" applyFont="1" applyFill="1" applyBorder="1" applyAlignment="1">
      <alignment horizontal="center" vertical="center" wrapText="1"/>
    </xf>
    <xf numFmtId="167" fontId="15" fillId="0" borderId="12" xfId="0" applyNumberFormat="1" applyFont="1" applyBorder="1" applyAlignment="1">
      <alignment horizontal="center" vertical="center"/>
    </xf>
    <xf numFmtId="167" fontId="0" fillId="10" borderId="0" xfId="0" applyNumberFormat="1" applyFill="1" applyAlignment="1">
      <alignment horizontal="center" vertical="center"/>
    </xf>
    <xf numFmtId="167" fontId="0" fillId="0" borderId="15" xfId="0" applyNumberFormat="1" applyBorder="1" applyAlignment="1">
      <alignment horizontal="center" vertical="center"/>
    </xf>
    <xf numFmtId="167" fontId="15" fillId="0" borderId="19" xfId="0" applyNumberFormat="1" applyFont="1" applyBorder="1" applyAlignment="1">
      <alignment horizontal="center" vertical="center"/>
    </xf>
    <xf numFmtId="0" fontId="16" fillId="0" borderId="12" xfId="2" applyFont="1" applyFill="1" applyBorder="1" applyAlignment="1">
      <alignment horizontal="center" vertical="center" wrapText="1"/>
    </xf>
    <xf numFmtId="0" fontId="16" fillId="0" borderId="12" xfId="2" applyFont="1" applyBorder="1" applyAlignment="1">
      <alignment horizontal="center" vertical="center"/>
    </xf>
    <xf numFmtId="0" fontId="16" fillId="0" borderId="19" xfId="2" applyFont="1" applyFill="1" applyBorder="1" applyAlignment="1">
      <alignment horizontal="center" vertical="center"/>
    </xf>
    <xf numFmtId="0" fontId="16" fillId="0" borderId="19" xfId="2" applyFont="1" applyFill="1" applyBorder="1" applyAlignment="1">
      <alignment horizontal="center" vertical="center" wrapText="1"/>
    </xf>
    <xf numFmtId="167" fontId="15" fillId="10" borderId="19" xfId="0" applyNumberFormat="1" applyFont="1" applyFill="1" applyBorder="1" applyAlignment="1">
      <alignment horizontal="center" vertical="center"/>
    </xf>
    <xf numFmtId="167" fontId="15" fillId="0" borderId="24" xfId="0" applyNumberFormat="1" applyFont="1" applyBorder="1" applyAlignment="1">
      <alignment horizontal="center" vertical="center"/>
    </xf>
    <xf numFmtId="0" fontId="27" fillId="2" borderId="1" xfId="0" applyFont="1" applyFill="1" applyBorder="1" applyAlignment="1">
      <alignment horizontal="center" vertical="center" wrapText="1"/>
    </xf>
    <xf numFmtId="0" fontId="27" fillId="2" borderId="6" xfId="0" applyFont="1" applyFill="1" applyBorder="1" applyAlignment="1">
      <alignment horizontal="center" vertical="center" wrapText="1"/>
    </xf>
    <xf numFmtId="167" fontId="15" fillId="2" borderId="14" xfId="0" applyNumberFormat="1" applyFont="1" applyFill="1" applyBorder="1" applyAlignment="1">
      <alignment horizontal="center" vertical="center"/>
    </xf>
    <xf numFmtId="167" fontId="15" fillId="2" borderId="1" xfId="0" applyNumberFormat="1" applyFont="1" applyFill="1" applyBorder="1" applyAlignment="1">
      <alignment horizontal="center" vertical="center"/>
    </xf>
    <xf numFmtId="167" fontId="15" fillId="2" borderId="12" xfId="0" applyNumberFormat="1" applyFont="1" applyFill="1" applyBorder="1" applyAlignment="1">
      <alignment horizontal="center" vertical="center" wrapText="1"/>
    </xf>
    <xf numFmtId="0" fontId="0" fillId="0" borderId="0" xfId="0" applyAlignment="1">
      <alignment horizontal="center" vertical="center"/>
    </xf>
    <xf numFmtId="167" fontId="0" fillId="0" borderId="7" xfId="0" applyNumberFormat="1" applyBorder="1" applyAlignment="1">
      <alignment horizontal="center" vertical="center"/>
    </xf>
    <xf numFmtId="168" fontId="0" fillId="0" borderId="0" xfId="0" applyNumberFormat="1" applyAlignment="1">
      <alignment horizontal="center" vertical="center"/>
    </xf>
    <xf numFmtId="0" fontId="24" fillId="2" borderId="1" xfId="0" applyFont="1" applyFill="1" applyBorder="1" applyAlignment="1">
      <alignment horizontal="center" vertical="center"/>
    </xf>
    <xf numFmtId="165" fontId="24" fillId="2" borderId="4" xfId="0" applyNumberFormat="1" applyFont="1" applyFill="1" applyBorder="1" applyAlignment="1">
      <alignment horizontal="center" vertical="center"/>
    </xf>
    <xf numFmtId="167" fontId="18" fillId="2" borderId="14" xfId="0" applyNumberFormat="1" applyFont="1" applyFill="1" applyBorder="1" applyAlignment="1">
      <alignment horizontal="center" vertical="center" wrapText="1"/>
    </xf>
    <xf numFmtId="0" fontId="1" fillId="0" borderId="0" xfId="2" applyFont="1" applyFill="1" applyAlignment="1">
      <alignment horizontal="center" vertical="center" wrapText="1"/>
    </xf>
    <xf numFmtId="0" fontId="22" fillId="0" borderId="0" xfId="2" applyFill="1" applyAlignment="1">
      <alignment horizontal="center" vertical="center" wrapText="1"/>
    </xf>
    <xf numFmtId="167" fontId="15" fillId="2" borderId="0" xfId="0" applyNumberFormat="1" applyFont="1" applyFill="1" applyAlignment="1">
      <alignment horizontal="center" vertical="center"/>
    </xf>
    <xf numFmtId="0" fontId="0" fillId="0" borderId="23" xfId="0" applyBorder="1" applyAlignment="1">
      <alignment horizontal="center" vertical="center"/>
    </xf>
    <xf numFmtId="165" fontId="0" fillId="0" borderId="2" xfId="0" applyNumberFormat="1" applyBorder="1" applyAlignment="1">
      <alignment horizontal="center" vertical="center"/>
    </xf>
    <xf numFmtId="165" fontId="0" fillId="0" borderId="12" xfId="0" applyNumberFormat="1" applyBorder="1" applyAlignment="1">
      <alignment horizontal="center" vertical="center"/>
    </xf>
    <xf numFmtId="165" fontId="24" fillId="0" borderId="12" xfId="0" applyNumberFormat="1" applyFont="1" applyBorder="1" applyAlignment="1">
      <alignment horizontal="center" vertical="center"/>
    </xf>
    <xf numFmtId="0" fontId="22" fillId="0" borderId="12" xfId="2" applyFill="1" applyBorder="1" applyAlignment="1">
      <alignment horizontal="center" vertical="center" wrapText="1"/>
    </xf>
    <xf numFmtId="165" fontId="0" fillId="2" borderId="15" xfId="0" applyNumberFormat="1" applyFill="1" applyBorder="1" applyAlignment="1">
      <alignment horizontal="center" vertical="center"/>
    </xf>
    <xf numFmtId="167" fontId="18" fillId="2" borderId="19" xfId="0" applyNumberFormat="1" applyFont="1" applyFill="1" applyBorder="1" applyAlignment="1">
      <alignment horizontal="center" vertical="center" wrapText="1"/>
    </xf>
    <xf numFmtId="167" fontId="15" fillId="2" borderId="19" xfId="0" applyNumberFormat="1" applyFont="1" applyFill="1" applyBorder="1" applyAlignment="1">
      <alignment horizontal="center" vertical="center"/>
    </xf>
    <xf numFmtId="167" fontId="15" fillId="2" borderId="12" xfId="0" applyNumberFormat="1" applyFont="1" applyFill="1" applyBorder="1" applyAlignment="1">
      <alignment horizontal="center" vertical="center"/>
    </xf>
    <xf numFmtId="167" fontId="18" fillId="2" borderId="22" xfId="0" applyNumberFormat="1" applyFont="1" applyFill="1" applyBorder="1" applyAlignment="1">
      <alignment horizontal="center" vertical="center" wrapText="1"/>
    </xf>
    <xf numFmtId="167" fontId="15" fillId="2" borderId="18" xfId="0" applyNumberFormat="1" applyFont="1" applyFill="1" applyBorder="1" applyAlignment="1">
      <alignment horizontal="center" vertical="center"/>
    </xf>
    <xf numFmtId="0" fontId="0" fillId="0" borderId="14" xfId="0" applyBorder="1" applyAlignment="1">
      <alignment horizontal="center" vertical="center"/>
    </xf>
    <xf numFmtId="165" fontId="0" fillId="0" borderId="9" xfId="0" applyNumberFormat="1" applyBorder="1" applyAlignment="1">
      <alignment horizontal="center" vertical="center"/>
    </xf>
    <xf numFmtId="167" fontId="18" fillId="2" borderId="23" xfId="0" applyNumberFormat="1" applyFont="1" applyFill="1" applyBorder="1" applyAlignment="1">
      <alignment horizontal="center" vertical="center" wrapText="1"/>
    </xf>
    <xf numFmtId="165" fontId="22" fillId="2" borderId="18" xfId="2" applyNumberFormat="1" applyFill="1" applyBorder="1" applyAlignment="1">
      <alignment horizontal="center" vertical="center" wrapText="1"/>
    </xf>
    <xf numFmtId="167" fontId="15" fillId="2" borderId="23" xfId="0" applyNumberFormat="1" applyFont="1" applyFill="1" applyBorder="1" applyAlignment="1">
      <alignment horizontal="center" vertical="center"/>
    </xf>
    <xf numFmtId="0" fontId="22" fillId="2" borderId="25" xfId="2" applyFill="1" applyBorder="1" applyAlignment="1">
      <alignment horizontal="center" vertical="center" wrapText="1"/>
    </xf>
    <xf numFmtId="167" fontId="18" fillId="2" borderId="12" xfId="0" applyNumberFormat="1" applyFont="1" applyFill="1" applyBorder="1" applyAlignment="1">
      <alignment horizontal="center" vertical="center" wrapText="1"/>
    </xf>
    <xf numFmtId="0" fontId="22" fillId="0" borderId="19" xfId="2" applyFill="1" applyBorder="1" applyAlignment="1">
      <alignment horizontal="center" vertical="center" wrapText="1"/>
    </xf>
    <xf numFmtId="165" fontId="22" fillId="2" borderId="12" xfId="2" applyNumberFormat="1" applyFill="1" applyBorder="1" applyAlignment="1">
      <alignment horizontal="center" vertical="center" wrapText="1"/>
    </xf>
    <xf numFmtId="167" fontId="27" fillId="2" borderId="1" xfId="0" applyNumberFormat="1" applyFont="1" applyFill="1" applyBorder="1" applyAlignment="1">
      <alignment horizontal="center" vertical="center" wrapText="1"/>
    </xf>
    <xf numFmtId="0" fontId="22" fillId="2" borderId="12" xfId="2" applyFill="1" applyBorder="1" applyAlignment="1">
      <alignment horizontal="center" vertical="center" wrapText="1"/>
    </xf>
    <xf numFmtId="0" fontId="0" fillId="10" borderId="14" xfId="0" applyFill="1" applyBorder="1" applyAlignment="1">
      <alignment horizontal="center" vertical="center"/>
    </xf>
    <xf numFmtId="165" fontId="0" fillId="10" borderId="9" xfId="0" applyNumberFormat="1" applyFill="1" applyBorder="1" applyAlignment="1">
      <alignment horizontal="center" vertical="center"/>
    </xf>
    <xf numFmtId="0" fontId="22" fillId="10" borderId="0" xfId="2" applyFill="1" applyAlignment="1">
      <alignment horizontal="center" vertical="center" wrapText="1"/>
    </xf>
    <xf numFmtId="0" fontId="0" fillId="10" borderId="0" xfId="0" applyFill="1" applyAlignment="1">
      <alignment horizontal="center" vertical="center"/>
    </xf>
    <xf numFmtId="167" fontId="18" fillId="2" borderId="8" xfId="0" applyNumberFormat="1" applyFont="1" applyFill="1" applyBorder="1" applyAlignment="1">
      <alignment horizontal="center" vertical="center" wrapText="1"/>
    </xf>
    <xf numFmtId="167" fontId="15" fillId="2" borderId="6" xfId="0" applyNumberFormat="1" applyFont="1" applyFill="1" applyBorder="1" applyAlignment="1">
      <alignment horizontal="center" vertical="center"/>
    </xf>
    <xf numFmtId="167" fontId="17" fillId="0" borderId="21" xfId="0" applyNumberFormat="1" applyFont="1" applyBorder="1" applyAlignment="1">
      <alignment horizontal="center" vertical="center"/>
    </xf>
    <xf numFmtId="167" fontId="17" fillId="0" borderId="20" xfId="0" applyNumberFormat="1" applyFont="1" applyBorder="1" applyAlignment="1">
      <alignment horizontal="center" vertical="center"/>
    </xf>
    <xf numFmtId="0" fontId="1" fillId="0" borderId="12" xfId="2" applyFont="1" applyBorder="1" applyAlignment="1">
      <alignment horizontal="center" vertical="center" wrapText="1"/>
    </xf>
    <xf numFmtId="167" fontId="15" fillId="0" borderId="1" xfId="0" applyNumberFormat="1" applyFont="1" applyBorder="1" applyAlignment="1">
      <alignment horizontal="center" vertical="center" wrapText="1"/>
    </xf>
    <xf numFmtId="0" fontId="22" fillId="0" borderId="12" xfId="2" applyFill="1" applyBorder="1" applyAlignment="1">
      <alignment horizontal="center" vertical="center"/>
    </xf>
    <xf numFmtId="0" fontId="0" fillId="0" borderId="20" xfId="0" applyBorder="1" applyAlignment="1">
      <alignment horizontal="center" vertical="center"/>
    </xf>
    <xf numFmtId="167" fontId="17" fillId="0" borderId="24" xfId="0" applyNumberFormat="1" applyFont="1" applyBorder="1" applyAlignment="1">
      <alignment horizontal="center" vertical="center"/>
    </xf>
    <xf numFmtId="170" fontId="14" fillId="9" borderId="12" xfId="1" applyNumberFormat="1" applyFont="1" applyFill="1" applyBorder="1" applyAlignment="1">
      <alignment horizontal="center" vertical="center" wrapText="1"/>
    </xf>
    <xf numFmtId="170" fontId="0" fillId="0" borderId="12" xfId="0" applyNumberFormat="1" applyBorder="1" applyAlignment="1">
      <alignment horizontal="center" vertical="center"/>
    </xf>
    <xf numFmtId="170" fontId="0" fillId="0" borderId="0" xfId="0" applyNumberFormat="1" applyAlignment="1">
      <alignment horizontal="center" vertical="center"/>
    </xf>
    <xf numFmtId="168" fontId="0" fillId="10" borderId="12" xfId="0" applyNumberFormat="1" applyFill="1" applyBorder="1" applyAlignment="1">
      <alignment horizontal="center" vertical="center"/>
    </xf>
    <xf numFmtId="0" fontId="2" fillId="3" borderId="16" xfId="0" applyFont="1" applyFill="1" applyBorder="1" applyAlignment="1">
      <alignment vertical="center" wrapText="1"/>
    </xf>
    <xf numFmtId="0" fontId="2" fillId="3" borderId="17" xfId="0" applyFont="1" applyFill="1" applyBorder="1" applyAlignment="1">
      <alignment vertical="center" wrapText="1"/>
    </xf>
    <xf numFmtId="0" fontId="2" fillId="3" borderId="4" xfId="0" applyFont="1" applyFill="1" applyBorder="1" applyAlignment="1">
      <alignment vertical="center" wrapText="1"/>
    </xf>
    <xf numFmtId="0" fontId="2" fillId="3" borderId="5" xfId="0" applyFont="1" applyFill="1" applyBorder="1" applyAlignment="1">
      <alignment vertical="center" wrapText="1"/>
    </xf>
    <xf numFmtId="0" fontId="2" fillId="3" borderId="6" xfId="0" applyFont="1" applyFill="1" applyBorder="1" applyAlignment="1">
      <alignment vertical="center" wrapText="1"/>
    </xf>
    <xf numFmtId="0" fontId="24" fillId="10" borderId="0" xfId="0" applyFont="1" applyFill="1" applyAlignment="1">
      <alignment horizontal="center" vertical="center"/>
    </xf>
    <xf numFmtId="0" fontId="0" fillId="10" borderId="12" xfId="0" applyFill="1" applyBorder="1" applyAlignment="1">
      <alignment horizontal="center" vertical="center"/>
    </xf>
    <xf numFmtId="0" fontId="2" fillId="10" borderId="0" xfId="0" applyFont="1" applyFill="1" applyAlignment="1">
      <alignment horizontal="center" vertical="center" wrapText="1"/>
    </xf>
    <xf numFmtId="165" fontId="2" fillId="10" borderId="0" xfId="0" applyNumberFormat="1" applyFont="1" applyFill="1" applyAlignment="1">
      <alignment horizontal="center" vertical="center" wrapText="1"/>
    </xf>
    <xf numFmtId="170" fontId="0" fillId="10" borderId="0" xfId="0" applyNumberFormat="1" applyFill="1" applyAlignment="1">
      <alignment horizontal="center" vertical="center"/>
    </xf>
    <xf numFmtId="168" fontId="0" fillId="10" borderId="0" xfId="0" applyNumberFormat="1" applyFill="1" applyAlignment="1">
      <alignment horizontal="center" vertical="center"/>
    </xf>
    <xf numFmtId="168" fontId="0" fillId="0" borderId="29" xfId="0" applyNumberFormat="1" applyBorder="1" applyAlignment="1">
      <alignment horizontal="center" vertical="center"/>
    </xf>
    <xf numFmtId="0" fontId="19" fillId="2" borderId="1" xfId="0" applyFont="1" applyFill="1" applyBorder="1" applyAlignment="1">
      <alignment horizontal="center" vertical="center" wrapText="1"/>
    </xf>
    <xf numFmtId="0" fontId="23" fillId="0" borderId="4" xfId="0" applyFont="1" applyBorder="1" applyAlignment="1">
      <alignment horizontal="center" vertical="center" wrapText="1"/>
    </xf>
    <xf numFmtId="0" fontId="23" fillId="0" borderId="1" xfId="0" applyFont="1" applyBorder="1" applyAlignment="1">
      <alignment horizontal="center" vertical="center" wrapText="1"/>
    </xf>
    <xf numFmtId="165" fontId="23" fillId="0" borderId="1" xfId="0" applyNumberFormat="1" applyFont="1" applyBorder="1" applyAlignment="1">
      <alignment horizontal="center" vertical="center" wrapText="1"/>
    </xf>
    <xf numFmtId="0" fontId="29" fillId="0" borderId="1" xfId="0" applyFont="1" applyBorder="1" applyAlignment="1">
      <alignment horizontal="center" vertical="center"/>
    </xf>
    <xf numFmtId="165" fontId="29" fillId="0" borderId="4" xfId="0" applyNumberFormat="1" applyFont="1" applyBorder="1" applyAlignment="1">
      <alignment horizontal="center" vertical="center"/>
    </xf>
    <xf numFmtId="167" fontId="29" fillId="0" borderId="12" xfId="0" applyNumberFormat="1" applyFont="1" applyBorder="1" applyAlignment="1">
      <alignment horizontal="center" vertical="center"/>
    </xf>
    <xf numFmtId="0" fontId="29" fillId="0" borderId="12" xfId="0" applyFont="1" applyBorder="1" applyAlignment="1">
      <alignment horizontal="center" vertical="center"/>
    </xf>
    <xf numFmtId="0" fontId="29" fillId="0" borderId="12" xfId="0" quotePrefix="1" applyFont="1" applyBorder="1" applyAlignment="1">
      <alignment horizontal="center" vertical="center" wrapText="1"/>
    </xf>
    <xf numFmtId="170" fontId="29" fillId="0" borderId="12" xfId="0" applyNumberFormat="1" applyFont="1" applyBorder="1" applyAlignment="1">
      <alignment horizontal="center" vertical="center"/>
    </xf>
    <xf numFmtId="168" fontId="29" fillId="0" borderId="12" xfId="0" applyNumberFormat="1" applyFont="1" applyBorder="1" applyAlignment="1">
      <alignment horizontal="center" vertical="center"/>
    </xf>
    <xf numFmtId="0" fontId="29" fillId="0" borderId="15" xfId="0" applyFont="1" applyBorder="1" applyAlignment="1">
      <alignment horizontal="center" vertical="center"/>
    </xf>
    <xf numFmtId="0" fontId="29" fillId="0" borderId="0" xfId="0" applyFont="1" applyAlignment="1">
      <alignment horizontal="center" vertical="center"/>
    </xf>
    <xf numFmtId="0" fontId="21" fillId="0" borderId="12" xfId="0" applyFont="1" applyBorder="1" applyAlignment="1">
      <alignment horizontal="center" vertical="center" wrapText="1"/>
    </xf>
    <xf numFmtId="165" fontId="0" fillId="0" borderId="15" xfId="0" applyNumberFormat="1" applyBorder="1" applyAlignment="1">
      <alignment horizontal="center" vertical="center"/>
    </xf>
    <xf numFmtId="167" fontId="17" fillId="0" borderId="12"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2" fillId="0" borderId="0" xfId="0" applyFont="1" applyAlignment="1">
      <alignment horizontal="center" vertical="center" wrapText="1"/>
    </xf>
    <xf numFmtId="0" fontId="30" fillId="0" borderId="24" xfId="0" applyFont="1" applyBorder="1"/>
    <xf numFmtId="0" fontId="31" fillId="0" borderId="18" xfId="0" applyFont="1" applyBorder="1" applyAlignment="1">
      <alignment wrapText="1"/>
    </xf>
    <xf numFmtId="0" fontId="30" fillId="0" borderId="21" xfId="0" applyFont="1" applyBorder="1"/>
    <xf numFmtId="0" fontId="0" fillId="0" borderId="30" xfId="0" applyBorder="1"/>
    <xf numFmtId="0" fontId="30" fillId="0" borderId="31" xfId="0" applyFont="1" applyBorder="1"/>
    <xf numFmtId="0" fontId="30" fillId="0" borderId="32" xfId="0" applyFont="1" applyBorder="1" applyAlignment="1">
      <alignment wrapText="1"/>
    </xf>
    <xf numFmtId="0" fontId="30" fillId="0" borderId="33" xfId="0" applyFont="1" applyBorder="1"/>
    <xf numFmtId="0" fontId="30" fillId="0" borderId="34" xfId="0" applyFont="1" applyBorder="1"/>
    <xf numFmtId="0" fontId="0" fillId="0" borderId="35" xfId="0" applyBorder="1"/>
    <xf numFmtId="0" fontId="0" fillId="0" borderId="21" xfId="0" applyBorder="1"/>
    <xf numFmtId="0" fontId="30" fillId="0" borderId="36" xfId="0" applyFont="1" applyBorder="1"/>
    <xf numFmtId="0" fontId="0" fillId="0" borderId="37" xfId="0" applyBorder="1"/>
    <xf numFmtId="0" fontId="31" fillId="0" borderId="32" xfId="0" applyFont="1" applyBorder="1" applyAlignment="1">
      <alignment wrapText="1"/>
    </xf>
    <xf numFmtId="0" fontId="30" fillId="0" borderId="24" xfId="0" applyFont="1" applyBorder="1" applyAlignment="1">
      <alignment wrapText="1"/>
    </xf>
    <xf numFmtId="0" fontId="0" fillId="0" borderId="38" xfId="0" applyBorder="1"/>
    <xf numFmtId="0" fontId="4" fillId="0" borderId="1" xfId="0" applyFont="1" applyBorder="1" applyAlignment="1">
      <alignment horizontal="center" vertical="center" wrapText="1"/>
    </xf>
    <xf numFmtId="0" fontId="5" fillId="4" borderId="7" xfId="0" applyFont="1" applyFill="1" applyBorder="1" applyAlignment="1">
      <alignment horizontal="center" vertical="center" wrapText="1"/>
    </xf>
    <xf numFmtId="0" fontId="5" fillId="4" borderId="0" xfId="0" applyFont="1" applyFill="1" applyAlignment="1">
      <alignment horizontal="center" vertical="center" wrapText="1"/>
    </xf>
    <xf numFmtId="0" fontId="2" fillId="0" borderId="7" xfId="0" applyFont="1" applyBorder="1" applyAlignment="1">
      <alignment horizontal="center" vertical="center" wrapText="1"/>
    </xf>
    <xf numFmtId="0" fontId="2" fillId="0" borderId="0" xfId="0" applyFont="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6" fillId="5" borderId="1" xfId="0" applyFont="1" applyFill="1" applyBorder="1" applyAlignment="1">
      <alignment horizontal="center" vertical="center" wrapText="1"/>
    </xf>
    <xf numFmtId="165" fontId="10" fillId="7" borderId="4" xfId="0" applyNumberFormat="1" applyFont="1" applyFill="1" applyBorder="1" applyAlignment="1">
      <alignment horizontal="center" vertical="center"/>
    </xf>
    <xf numFmtId="0" fontId="10" fillId="7" borderId="4" xfId="0" applyFont="1" applyFill="1" applyBorder="1" applyAlignment="1">
      <alignment horizontal="center" vertical="center"/>
    </xf>
    <xf numFmtId="0" fontId="7" fillId="6" borderId="2"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7" fillId="6" borderId="8" xfId="0" applyFont="1" applyFill="1" applyBorder="1" applyAlignment="1">
      <alignment horizontal="center" vertical="center" wrapText="1"/>
    </xf>
    <xf numFmtId="0" fontId="7" fillId="6" borderId="9" xfId="0" applyFont="1" applyFill="1" applyBorder="1" applyAlignment="1">
      <alignment horizontal="center" vertical="center" wrapText="1"/>
    </xf>
    <xf numFmtId="0" fontId="7" fillId="6" borderId="10" xfId="0" applyFont="1" applyFill="1" applyBorder="1" applyAlignment="1">
      <alignment horizontal="center" vertical="center" wrapText="1"/>
    </xf>
    <xf numFmtId="0" fontId="7" fillId="6" borderId="11"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6" xfId="0" applyFont="1" applyFill="1" applyBorder="1" applyAlignment="1">
      <alignment horizontal="center" vertical="center" wrapText="1"/>
    </xf>
    <xf numFmtId="167" fontId="0" fillId="0" borderId="26" xfId="0" applyNumberFormat="1" applyBorder="1" applyAlignment="1">
      <alignment horizontal="center" vertical="center"/>
    </xf>
    <xf numFmtId="167" fontId="0" fillId="0" borderId="27" xfId="0" applyNumberFormat="1" applyBorder="1" applyAlignment="1">
      <alignment horizontal="center" vertical="center"/>
    </xf>
    <xf numFmtId="167" fontId="0" fillId="0" borderId="28" xfId="0" applyNumberFormat="1" applyBorder="1" applyAlignment="1">
      <alignment horizontal="center" vertical="center"/>
    </xf>
    <xf numFmtId="168" fontId="0" fillId="0" borderId="18" xfId="0" applyNumberFormat="1" applyBorder="1" applyAlignment="1">
      <alignment horizontal="center" vertical="center"/>
    </xf>
    <xf numFmtId="168" fontId="0" fillId="0" borderId="30" xfId="0" applyNumberFormat="1" applyBorder="1" applyAlignment="1">
      <alignment horizontal="center" vertical="center"/>
    </xf>
    <xf numFmtId="0" fontId="11" fillId="4" borderId="7" xfId="0" applyFont="1" applyFill="1" applyBorder="1" applyAlignment="1">
      <alignment horizontal="center" vertical="center" wrapText="1"/>
    </xf>
    <xf numFmtId="0" fontId="11" fillId="4" borderId="0" xfId="0" applyFont="1" applyFill="1" applyAlignment="1">
      <alignment horizontal="center" vertical="center" wrapText="1"/>
    </xf>
    <xf numFmtId="0" fontId="11" fillId="4" borderId="13" xfId="0" applyFont="1" applyFill="1" applyBorder="1" applyAlignment="1">
      <alignment horizontal="center" vertical="center" wrapText="1"/>
    </xf>
    <xf numFmtId="0" fontId="6" fillId="5" borderId="12" xfId="0" applyFont="1" applyFill="1" applyBorder="1" applyAlignment="1">
      <alignment horizontal="center" vertical="center" wrapText="1"/>
    </xf>
    <xf numFmtId="165" fontId="8" fillId="8" borderId="12" xfId="0" applyNumberFormat="1" applyFont="1" applyFill="1" applyBorder="1" applyAlignment="1">
      <alignment horizontal="center" vertical="center"/>
    </xf>
    <xf numFmtId="0" fontId="2" fillId="3" borderId="12"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2" fillId="0" borderId="1" xfId="0" applyFont="1" applyBorder="1" applyAlignment="1">
      <alignment horizontal="center" vertical="center" wrapText="1"/>
    </xf>
    <xf numFmtId="0" fontId="5" fillId="4" borderId="12" xfId="0" applyFont="1" applyFill="1" applyBorder="1" applyAlignment="1">
      <alignment horizontal="center" vertical="center" wrapText="1"/>
    </xf>
  </cellXfs>
  <cellStyles count="3">
    <cellStyle name="Hipervínculo" xfId="2" builtinId="8"/>
    <cellStyle name="Moneda" xfId="1" builtinId="4"/>
    <cellStyle name="Normal" xfId="0" builtinId="0"/>
  </cellStyles>
  <dxfs count="3">
    <dxf>
      <fill>
        <patternFill patternType="solid">
          <fgColor rgb="FFD9E2F3"/>
          <bgColor rgb="FFD9E2F3"/>
        </patternFill>
      </fill>
    </dxf>
    <dxf>
      <fill>
        <patternFill patternType="solid">
          <fgColor rgb="FFB4C6E7"/>
          <bgColor rgb="FFB4C6E7"/>
        </patternFill>
      </fill>
    </dxf>
    <dxf>
      <fill>
        <patternFill patternType="solid">
          <fgColor theme="9"/>
          <bgColor theme="9"/>
        </patternFill>
      </fill>
    </dxf>
  </dxfs>
  <tableStyles count="1">
    <tableStyle name="Hoja1-style" pivot="0" count="3">
      <tableStyleElement type="headerRow" dxfId="2"/>
      <tableStyleElement type="firstRowStripe" dxfId="1"/>
      <tableStyleElement type="secondRowStripe" dxfId="0"/>
    </tableStyle>
  </tableStyles>
  <colors>
    <mruColors>
      <color rgb="FFDB47E6"/>
      <color rgb="FFF5A0F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10/relationships/person" Target="persons/person.xml"/><Relationship Id="rId5" Type="http://customschemas.google.com/relationships/workbookmetadata" Target="metadata"/><Relationship Id="rId10" Type="http://schemas.openxmlformats.org/officeDocument/2006/relationships/calcChain" Target="calcChain.xml"/><Relationship Id="rId9"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3" Type="http://schemas.openxmlformats.org/officeDocument/2006/relationships/image" Target="../media/image3.tmp"/><Relationship Id="rId2" Type="http://schemas.openxmlformats.org/officeDocument/2006/relationships/image" Target="../media/image2.tmp"/><Relationship Id="rId1" Type="http://schemas.openxmlformats.org/officeDocument/2006/relationships/image" Target="../media/image1.tmp"/></Relationships>
</file>

<file path=xl/drawings/drawing1.xml><?xml version="1.0" encoding="utf-8"?>
<xdr:wsDr xmlns:xdr="http://schemas.openxmlformats.org/drawingml/2006/spreadsheetDrawing" xmlns:a="http://schemas.openxmlformats.org/drawingml/2006/main">
  <xdr:twoCellAnchor editAs="oneCell">
    <xdr:from>
      <xdr:col>2</xdr:col>
      <xdr:colOff>247650</xdr:colOff>
      <xdr:row>120</xdr:row>
      <xdr:rowOff>0</xdr:rowOff>
    </xdr:from>
    <xdr:to>
      <xdr:col>2</xdr:col>
      <xdr:colOff>1028700</xdr:colOff>
      <xdr:row>121</xdr:row>
      <xdr:rowOff>161925</xdr:rowOff>
    </xdr:to>
    <xdr:pic>
      <xdr:nvPicPr>
        <xdr:cNvPr id="2" name="Imagen 1">
          <a:extLst>
            <a:ext uri="{FF2B5EF4-FFF2-40B4-BE49-F238E27FC236}">
              <a16:creationId xmlns:a16="http://schemas.microsoft.com/office/drawing/2014/main" id="{A90C36C5-1361-125A-D84C-6DB97EB48E20}"/>
            </a:ext>
          </a:extLst>
        </xdr:cNvPr>
        <xdr:cNvPicPr>
          <a:picLocks noChangeAspect="1"/>
        </xdr:cNvPicPr>
      </xdr:nvPicPr>
      <xdr:blipFill>
        <a:blip xmlns:r="http://schemas.openxmlformats.org/officeDocument/2006/relationships" r:embed="rId1"/>
        <a:stretch>
          <a:fillRect/>
        </a:stretch>
      </xdr:blipFill>
      <xdr:spPr>
        <a:xfrm>
          <a:off x="4019550" y="61102875"/>
          <a:ext cx="781050" cy="352425"/>
        </a:xfrm>
        <a:prstGeom prst="rect">
          <a:avLst/>
        </a:prstGeom>
      </xdr:spPr>
    </xdr:pic>
    <xdr:clientData/>
  </xdr:twoCellAnchor>
  <xdr:twoCellAnchor editAs="oneCell">
    <xdr:from>
      <xdr:col>2</xdr:col>
      <xdr:colOff>257175</xdr:colOff>
      <xdr:row>122</xdr:row>
      <xdr:rowOff>123825</xdr:rowOff>
    </xdr:from>
    <xdr:to>
      <xdr:col>2</xdr:col>
      <xdr:colOff>971550</xdr:colOff>
      <xdr:row>123</xdr:row>
      <xdr:rowOff>142875</xdr:rowOff>
    </xdr:to>
    <xdr:pic>
      <xdr:nvPicPr>
        <xdr:cNvPr id="3" name="Imagen 2">
          <a:extLst>
            <a:ext uri="{FF2B5EF4-FFF2-40B4-BE49-F238E27FC236}">
              <a16:creationId xmlns:a16="http://schemas.microsoft.com/office/drawing/2014/main" id="{25730206-8A2A-339A-BC6B-F65B3D64C87D}"/>
            </a:ext>
            <a:ext uri="{147F2762-F138-4A5C-976F-8EAC2B608ADB}">
              <a16:predDERef xmlns:a16="http://schemas.microsoft.com/office/drawing/2014/main" pred="{A90C36C5-1361-125A-D84C-6DB97EB48E20}"/>
            </a:ext>
          </a:extLst>
        </xdr:cNvPr>
        <xdr:cNvPicPr>
          <a:picLocks noChangeAspect="1"/>
        </xdr:cNvPicPr>
      </xdr:nvPicPr>
      <xdr:blipFill>
        <a:blip xmlns:r="http://schemas.openxmlformats.org/officeDocument/2006/relationships" r:embed="rId2"/>
        <a:stretch>
          <a:fillRect/>
        </a:stretch>
      </xdr:blipFill>
      <xdr:spPr>
        <a:xfrm>
          <a:off x="4029075" y="61607700"/>
          <a:ext cx="714375" cy="209550"/>
        </a:xfrm>
        <a:prstGeom prst="rect">
          <a:avLst/>
        </a:prstGeom>
      </xdr:spPr>
    </xdr:pic>
    <xdr:clientData/>
  </xdr:twoCellAnchor>
  <xdr:twoCellAnchor editAs="oneCell">
    <xdr:from>
      <xdr:col>2</xdr:col>
      <xdr:colOff>228600</xdr:colOff>
      <xdr:row>125</xdr:row>
      <xdr:rowOff>85725</xdr:rowOff>
    </xdr:from>
    <xdr:to>
      <xdr:col>2</xdr:col>
      <xdr:colOff>1247775</xdr:colOff>
      <xdr:row>126</xdr:row>
      <xdr:rowOff>123825</xdr:rowOff>
    </xdr:to>
    <xdr:pic>
      <xdr:nvPicPr>
        <xdr:cNvPr id="4" name="Imagen 3">
          <a:extLst>
            <a:ext uri="{FF2B5EF4-FFF2-40B4-BE49-F238E27FC236}">
              <a16:creationId xmlns:a16="http://schemas.microsoft.com/office/drawing/2014/main" id="{E2783500-27E5-4A11-5E91-D5FC09E80405}"/>
            </a:ext>
            <a:ext uri="{147F2762-F138-4A5C-976F-8EAC2B608ADB}">
              <a16:predDERef xmlns:a16="http://schemas.microsoft.com/office/drawing/2014/main" pred="{25730206-8A2A-339A-BC6B-F65B3D64C87D}"/>
            </a:ext>
          </a:extLst>
        </xdr:cNvPr>
        <xdr:cNvPicPr>
          <a:picLocks noChangeAspect="1"/>
        </xdr:cNvPicPr>
      </xdr:nvPicPr>
      <xdr:blipFill>
        <a:blip xmlns:r="http://schemas.openxmlformats.org/officeDocument/2006/relationships" r:embed="rId3"/>
        <a:stretch>
          <a:fillRect/>
        </a:stretch>
      </xdr:blipFill>
      <xdr:spPr>
        <a:xfrm>
          <a:off x="4000500" y="62141100"/>
          <a:ext cx="1019175" cy="22860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Christian Camilo Sanchez Acosta" id="{44B93AEC-8568-4B15-80BC-F5BEF48D3192}" userId="S::christianc.sanchez@gobiernobogota.gov.co::dc24f03d-fd08-4b74-a5f6-fa3d3048bbba" providerId="AD"/>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28" dT="2023-04-21T17:44:18.66" personId="{44B93AEC-8568-4B15-80BC-F5BEF48D3192}" id="{069049F3-2D41-4078-B799-144172BD137A}">
    <text xml:space="preserve">Revisar el valor del rollo. Suele estar por lo menos en 40 mil. </text>
  </threadedComment>
</ThreadedComments>
</file>

<file path=xl/worksheets/_rels/sheet1.xml.rels><?xml version="1.0" encoding="UTF-8" standalone="yes"?>
<Relationships xmlns="http://schemas.openxmlformats.org/package/2006/relationships"><Relationship Id="rId117" Type="http://schemas.openxmlformats.org/officeDocument/2006/relationships/hyperlink" Target="https://gobiernobogota-my.sharepoint.com/:b:/g/personal/fabian_murcia_gobiernobogota_gov_co/EQc1JHQOePNNnCxH0N9bP8QBZKUvSkuFWNwh5iAhD-rwaQ?e=IZ2qTb" TargetMode="External"/><Relationship Id="rId21" Type="http://schemas.openxmlformats.org/officeDocument/2006/relationships/hyperlink" Target="https://gobiernobogota-my.sharepoint.com/:b:/g/personal/fabian_murcia_gobiernobogota_gov_co/EZyTlZ0gLrJMnnGPSClCvkgBMnmY937l7-iEGLF1P30flg?e=f9zAUQ" TargetMode="External"/><Relationship Id="rId42" Type="http://schemas.openxmlformats.org/officeDocument/2006/relationships/hyperlink" Target="https://gobiernobogota-my.sharepoint.com/:b:/g/personal/fabian_murcia_gobiernobogota_gov_co/EYV2bVfsr4lFr3GMkBVcBsQBKLcf5IbKgMgpV16fQMbgng?e=KTxEyo" TargetMode="External"/><Relationship Id="rId63" Type="http://schemas.openxmlformats.org/officeDocument/2006/relationships/hyperlink" Target="https://gobiernobogota-my.sharepoint.com/:b:/g/personal/fabian_murcia_gobiernobogota_gov_co/ET2WUGvrfuhJh48Rhfjr_14BtSPyIgRiLk1AR5aCyrO1rw?e=EYiBHw" TargetMode="External"/><Relationship Id="rId84" Type="http://schemas.openxmlformats.org/officeDocument/2006/relationships/hyperlink" Target="https://gobiernobogota-my.sharepoint.com/:b:/g/personal/fabian_murcia_gobiernobogota_gov_co/EYV2bVfsr4lFr3GMkBVcBsQBKLcf5IbKgMgpV16fQMbgng?e=DqgTm5" TargetMode="External"/><Relationship Id="rId138" Type="http://schemas.openxmlformats.org/officeDocument/2006/relationships/hyperlink" Target="https://gobiernobogota-my.sharepoint.com/:b:/g/personal/fabian_murcia_gobiernobogota_gov_co/EQc1JHQOePNNnCxH0N9bP8QBZKUvSkuFWNwh5iAhD-rwaQ?e=T8H7cG" TargetMode="External"/><Relationship Id="rId159" Type="http://schemas.openxmlformats.org/officeDocument/2006/relationships/hyperlink" Target="https://gobiernobogota-my.sharepoint.com/:b:/g/personal/fabian_murcia_gobiernobogota_gov_co/EQhwrJzSPTBAios4TRNSKTkBcfPzfbbGTkMLbTBhWJrwEQ?e=DXqcIZ" TargetMode="External"/><Relationship Id="rId170" Type="http://schemas.openxmlformats.org/officeDocument/2006/relationships/hyperlink" Target="https://gobiernobogota-my.sharepoint.com/:b:/g/personal/fabian_murcia_gobiernobogota_gov_co/EfwRoFgiuV1NuJga30ycw6gBjZgS1VpXj63VzMC7Vxd3MA?e=IyjVwl" TargetMode="External"/><Relationship Id="rId191" Type="http://schemas.openxmlformats.org/officeDocument/2006/relationships/hyperlink" Target="https://gobiernobogota-my.sharepoint.com/:b:/g/personal/fabian_murcia_gobiernobogota_gov_co/ESpTdhjTtsJJofsH5s0R5tEBalkXIyjsUINiz3zbEZ82dg?e=olOE8A" TargetMode="External"/><Relationship Id="rId205" Type="http://schemas.openxmlformats.org/officeDocument/2006/relationships/hyperlink" Target="https://gobiernobogota-my.sharepoint.com/:b:/g/personal/fabian_murcia_gobiernobogota_gov_co/EWO_JYE12gdBs9_CDFviiegBzCXMSEkX0vSum8Gj7dDAMA?e=SGCFbI" TargetMode="External"/><Relationship Id="rId226" Type="http://schemas.openxmlformats.org/officeDocument/2006/relationships/hyperlink" Target="https://gobiernobogota-my.sharepoint.com/:b:/g/personal/fabian_murcia_gobiernobogota_gov_co/EYp0QgiF1KZPoJcq4kaSvZkBhv-mDs-67BjvOC-UKZ6ovg?e=p2rqSy" TargetMode="External"/><Relationship Id="rId107" Type="http://schemas.openxmlformats.org/officeDocument/2006/relationships/hyperlink" Target="https://gobiernobogota-my.sharepoint.com/:b:/g/personal/fabian_murcia_gobiernobogota_gov_co/EX2Q2sjvuOJAonP9TlVMtTUB3val8J26RYb55lVswyLqPQ?e=W0xlg7" TargetMode="External"/><Relationship Id="rId11" Type="http://schemas.openxmlformats.org/officeDocument/2006/relationships/hyperlink" Target="https://gobiernobogota-my.sharepoint.com/:b:/g/personal/fabian_murcia_gobiernobogota_gov_co/Ecu8XWprvodIt9ifjdZXTQsBHD8k3Yjhm9tJK-wqlz5r0A?e=sWgGgM" TargetMode="External"/><Relationship Id="rId32" Type="http://schemas.openxmlformats.org/officeDocument/2006/relationships/hyperlink" Target="https://gobiernobogota-my.sharepoint.com/:b:/g/personal/fabian_murcia_gobiernobogota_gov_co/ESV3Zpq8MmhBg4IBl4bph7sBixE_MqLIgoX3Bvoa-eyJsg?e=YuZcBv" TargetMode="External"/><Relationship Id="rId53" Type="http://schemas.openxmlformats.org/officeDocument/2006/relationships/hyperlink" Target="https://gobiernobogota-my.sharepoint.com/:b:/g/personal/fabian_murcia_gobiernobogota_gov_co/Ec9EAY4kPI1PoTjxLi7wvk8Bibqtfae3z81jK5L_IhgmnA?e=V9tDdw" TargetMode="External"/><Relationship Id="rId74" Type="http://schemas.openxmlformats.org/officeDocument/2006/relationships/hyperlink" Target="https://gobiernobogota-my.sharepoint.com/:b:/g/personal/fabian_murcia_gobiernobogota_gov_co/ET2WUGvrfuhJh48Rhfjr_14BtSPyIgRiLk1AR5aCyrO1rw?e=EYiBHw" TargetMode="External"/><Relationship Id="rId128" Type="http://schemas.openxmlformats.org/officeDocument/2006/relationships/hyperlink" Target="https://gobiernobogota-my.sharepoint.com/:b:/g/personal/fabian_murcia_gobiernobogota_gov_co/EWJz_B-XSnpBvmv9JSRUCW0BVwoDyfMakz1Jp_BycyVAuA?e=jQ1QjW" TargetMode="External"/><Relationship Id="rId149" Type="http://schemas.openxmlformats.org/officeDocument/2006/relationships/hyperlink" Target="https://gobiernobogota-my.sharepoint.com/:b:/g/personal/fabian_murcia_gobiernobogota_gov_co/ET2WUGvrfuhJh48Rhfjr_14BtSPyIgRiLk1AR5aCyrO1rw?e=EYiBHw" TargetMode="External"/><Relationship Id="rId5" Type="http://schemas.openxmlformats.org/officeDocument/2006/relationships/hyperlink" Target="../../../../../:f:/g/personal/fabian_murcia_gobiernobogota_gov_co/EhQHECaC6VNIt86IbK0kf04BDrDPdLldjTHvV1R0cO-7uw?e=DnfBjX" TargetMode="External"/><Relationship Id="rId95" Type="http://schemas.openxmlformats.org/officeDocument/2006/relationships/hyperlink" Target="https://gobiernobogota-my.sharepoint.com/:b:/g/personal/fabian_murcia_gobiernobogota_gov_co/EWw3u_-C0HZEj1d8hBgt1gwBPfYw75nWdcb-TVuEWFO6sQ?e=POySPG" TargetMode="External"/><Relationship Id="rId160" Type="http://schemas.openxmlformats.org/officeDocument/2006/relationships/hyperlink" Target="https://gobiernobogota-my.sharepoint.com/:b:/g/personal/fabian_murcia_gobiernobogota_gov_co/EQc1JHQOePNNnCxH0N9bP8QBZKUvSkuFWNwh5iAhD-rwaQ?e=mgUBMN" TargetMode="External"/><Relationship Id="rId181" Type="http://schemas.openxmlformats.org/officeDocument/2006/relationships/hyperlink" Target="https://gobiernobogota-my.sharepoint.com/:b:/g/personal/fabian_murcia_gobiernobogota_gov_co/EWO_JYE12gdBs9_CDFviiegBzCXMSEkX0vSum8Gj7dDAMA?e=XcaznE" TargetMode="External"/><Relationship Id="rId216" Type="http://schemas.openxmlformats.org/officeDocument/2006/relationships/hyperlink" Target="https://gobiernobogota-my.sharepoint.com/:b:/g/personal/fabian_murcia_gobiernobogota_gov_co/ET85z4fyxQ5MstPRKeEVUj4BnMOLGenJRqx3v1x1Zw9rig?e=dEsiK2" TargetMode="External"/><Relationship Id="rId22" Type="http://schemas.openxmlformats.org/officeDocument/2006/relationships/hyperlink" Target="https://gobiernobogota-my.sharepoint.com/:b:/g/personal/fabian_murcia_gobiernobogota_gov_co/Ec9EAY4kPI1PoTjxLi7wvk8Bibqtfae3z81jK5L_IhgmnA?e=UjDzsa" TargetMode="External"/><Relationship Id="rId27" Type="http://schemas.openxmlformats.org/officeDocument/2006/relationships/hyperlink" Target="https://gobiernobogota-my.sharepoint.com/:b:/g/personal/fabian_murcia_gobiernobogota_gov_co/EZyTlZ0gLrJMnnGPSClCvkgBMnmY937l7-iEGLF1P30flg?e=R1P3aX" TargetMode="External"/><Relationship Id="rId43" Type="http://schemas.openxmlformats.org/officeDocument/2006/relationships/hyperlink" Target="https://gobiernobogota-my.sharepoint.com/:b:/g/personal/fabian_murcia_gobiernobogota_gov_co/EYV2bVfsr4lFr3GMkBVcBsQBKLcf5IbKgMgpV16fQMbgng?e=KTxEyo" TargetMode="External"/><Relationship Id="rId48" Type="http://schemas.openxmlformats.org/officeDocument/2006/relationships/hyperlink" Target="https://gobiernobogota-my.sharepoint.com/:b:/g/personal/fabian_murcia_gobiernobogota_gov_co/EQhwrJzSPTBAios4TRNSKTkBcfPzfbbGTkMLbTBhWJrwEQ?e=h2qHJr" TargetMode="External"/><Relationship Id="rId64" Type="http://schemas.openxmlformats.org/officeDocument/2006/relationships/hyperlink" Target="https://gobiernobogota-my.sharepoint.com/:b:/g/personal/fabian_murcia_gobiernobogota_gov_co/EVDbE2AwAZ9Jm7OfIdQAd-MB1XJa9idYDgTBdqZHc5jTmQ?e=wi0tIn" TargetMode="External"/><Relationship Id="rId69" Type="http://schemas.openxmlformats.org/officeDocument/2006/relationships/hyperlink" Target="https://gobiernobogota-my.sharepoint.com/:b:/g/personal/fabian_murcia_gobiernobogota_gov_co/EQ7MORbSS3lMh4nzDKw2XFoBJqogYPMuJ1O7Kz0_vBdKdg?e=SbmbwR" TargetMode="External"/><Relationship Id="rId113" Type="http://schemas.openxmlformats.org/officeDocument/2006/relationships/hyperlink" Target="https://gobiernobogota-my.sharepoint.com/:b:/g/personal/fabian_murcia_gobiernobogota_gov_co/EWJz_B-XSnpBvmv9JSRUCW0BVwoDyfMakz1Jp_BycyVAuA?e=BeQ76O" TargetMode="External"/><Relationship Id="rId118" Type="http://schemas.openxmlformats.org/officeDocument/2006/relationships/hyperlink" Target="https://gobiernobogota-my.sharepoint.com/:b:/g/personal/fabian_murcia_gobiernobogota_gov_co/EWO_JYE12gdBs9_CDFviiegBzCXMSEkX0vSum8Gj7dDAMA?e=8VCWQ5" TargetMode="External"/><Relationship Id="rId134" Type="http://schemas.openxmlformats.org/officeDocument/2006/relationships/hyperlink" Target="https://gobiernobogota-my.sharepoint.com/:b:/g/personal/fabian_murcia_gobiernobogota_gov_co/ESWMhQLdQyRDnp1aCJvvYT0BVRrr6OARWi5k8YxsGp9QYw?e=xVrmpg" TargetMode="External"/><Relationship Id="rId139" Type="http://schemas.openxmlformats.org/officeDocument/2006/relationships/hyperlink" Target="https://gobiernobogota-my.sharepoint.com/:b:/g/personal/fabian_murcia_gobiernobogota_gov_co/EWO_JYE12gdBs9_CDFviiegBzCXMSEkX0vSum8Gj7dDAMA?e=rgPFzd" TargetMode="External"/><Relationship Id="rId80" Type="http://schemas.openxmlformats.org/officeDocument/2006/relationships/hyperlink" Target="https://gobiernobogota-my.sharepoint.com/:b:/g/personal/fabian_murcia_gobiernobogota_gov_co/ET2WUGvrfuhJh48Rhfjr_14BtSPyIgRiLk1AR5aCyrO1rw?e=EYiBHw" TargetMode="External"/><Relationship Id="rId85" Type="http://schemas.openxmlformats.org/officeDocument/2006/relationships/hyperlink" Target="https://gobiernobogota-my.sharepoint.com/:b:/g/personal/fabian_murcia_gobiernobogota_gov_co/EUd1gE5ZPqpPkJrmqqAxewoBqjmrrEtKbZmR7sOvJhV64g?e=1C0xbC" TargetMode="External"/><Relationship Id="rId150" Type="http://schemas.openxmlformats.org/officeDocument/2006/relationships/hyperlink" Target="https://gobiernobogota-my.sharepoint.com/:b:/g/personal/fabian_murcia_gobiernobogota_gov_co/EVDbE2AwAZ9Jm7OfIdQAd-MB1XJa9idYDgTBdqZHc5jTmQ?e=wi0tIn" TargetMode="External"/><Relationship Id="rId155" Type="http://schemas.openxmlformats.org/officeDocument/2006/relationships/hyperlink" Target="https://gobiernobogota-my.sharepoint.com/:b:/g/personal/fabian_murcia_gobiernobogota_gov_co/EXTJ-CTQnyRAsx6YYi24QtgBjE4o07QEqjEcJcvo3ptXeA?e=2h90ZR" TargetMode="External"/><Relationship Id="rId171" Type="http://schemas.openxmlformats.org/officeDocument/2006/relationships/hyperlink" Target="https://gobiernobogota-my.sharepoint.com/:b:/g/personal/fabian_murcia_gobiernobogota_gov_co/ET44SxkZGRJPvCmjC476i9sBtHmNsR753bHnhGtKBnHmkg?e=NuHGvb" TargetMode="External"/><Relationship Id="rId176" Type="http://schemas.openxmlformats.org/officeDocument/2006/relationships/hyperlink" Target="https://gobiernobogota-my.sharepoint.com/:b:/g/personal/fabian_murcia_gobiernobogota_gov_co/EdM4s9cW4gxLiCdpu1CmMWUBzNYiUnUH3RaDuGVYpxIkDA?e=Xdqs18" TargetMode="External"/><Relationship Id="rId192" Type="http://schemas.openxmlformats.org/officeDocument/2006/relationships/hyperlink" Target="https://gobiernobogota-my.sharepoint.com/:b:/g/personal/fabian_murcia_gobiernobogota_gov_co/ESpTdhjTtsJJofsH5s0R5tEBalkXIyjsUINiz3zbEZ82dg?e=olOE8A" TargetMode="External"/><Relationship Id="rId197" Type="http://schemas.openxmlformats.org/officeDocument/2006/relationships/hyperlink" Target="https://gobiernobogota-my.sharepoint.com/:b:/g/personal/fabian_murcia_gobiernobogota_gov_co/EWw3u_-C0HZEj1d8hBgt1gwBPfYw75nWdcb-TVuEWFO6sQ?e=Szdtwf" TargetMode="External"/><Relationship Id="rId206" Type="http://schemas.openxmlformats.org/officeDocument/2006/relationships/hyperlink" Target="https://gobiernobogota-my.sharepoint.com/:b:/g/personal/fabian_murcia_gobiernobogota_gov_co/EQhwrJzSPTBAios4TRNSKTkBcfPzfbbGTkMLbTBhWJrwEQ?e=P2Bg9A" TargetMode="External"/><Relationship Id="rId227" Type="http://schemas.openxmlformats.org/officeDocument/2006/relationships/printerSettings" Target="../printerSettings/printerSettings1.bin"/><Relationship Id="rId201" Type="http://schemas.openxmlformats.org/officeDocument/2006/relationships/hyperlink" Target="https://gobiernobogota-my.sharepoint.com/:b:/g/personal/fabian_murcia_gobiernobogota_gov_co/EWjRxJIQ4ZNIv2BHqDb_fhwBp6EdeyOGoLte0s80tsS1rA?e=WkvXUK" TargetMode="External"/><Relationship Id="rId222" Type="http://schemas.openxmlformats.org/officeDocument/2006/relationships/hyperlink" Target="https://gobiernobogota-my.sharepoint.com/:b:/g/personal/fabian_murcia_gobiernobogota_gov_co/EQc1JHQOePNNnCxH0N9bP8QBZKUvSkuFWNwh5iAhD-rwaQ?e=QxC7cQ" TargetMode="External"/><Relationship Id="rId12" Type="http://schemas.openxmlformats.org/officeDocument/2006/relationships/hyperlink" Target="https://gobiernobogota-my.sharepoint.com/:b:/g/personal/fabian_murcia_gobiernobogota_gov_co/ET2WUGvrfuhJh48Rhfjr_14BtSPyIgRiLk1AR5aCyrO1rw?e=ODhxth" TargetMode="External"/><Relationship Id="rId17" Type="http://schemas.openxmlformats.org/officeDocument/2006/relationships/hyperlink" Target="https://gobiernobogota-my.sharepoint.com/:b:/g/personal/fabian_murcia_gobiernobogota_gov_co/ESV3Zpq8MmhBg4IBl4bph7sBixE_MqLIgoX3Bvoa-eyJsg?e=hxD6E2" TargetMode="External"/><Relationship Id="rId33" Type="http://schemas.openxmlformats.org/officeDocument/2006/relationships/hyperlink" Target="https://gobiernobogota-my.sharepoint.com/:b:/g/personal/fabian_murcia_gobiernobogota_gov_co/EZyTlZ0gLrJMnnGPSClCvkgBMnmY937l7-iEGLF1P30flg?e=1Q1Flo" TargetMode="External"/><Relationship Id="rId38" Type="http://schemas.openxmlformats.org/officeDocument/2006/relationships/hyperlink" Target="https://gobiernobogota-my.sharepoint.com/:b:/g/personal/fabian_murcia_gobiernobogota_gov_co/ETTstnTmcERAtUlUsDWx550BtnfteZs5C2QLQNku9QwE7A?e=kilVu9" TargetMode="External"/><Relationship Id="rId59" Type="http://schemas.openxmlformats.org/officeDocument/2006/relationships/hyperlink" Target="https://gobiernobogota-my.sharepoint.com/:b:/g/personal/fabian_murcia_gobiernobogota_gov_co/EUd1gE5ZPqpPkJrmqqAxewoBqjmrrEtKbZmR7sOvJhV64g?e=1C0xbC" TargetMode="External"/><Relationship Id="rId103" Type="http://schemas.openxmlformats.org/officeDocument/2006/relationships/hyperlink" Target="https://gobiernobogota-my.sharepoint.com/:b:/g/personal/fabian_murcia_gobiernobogota_gov_co/EWjRxJIQ4ZNIv2BHqDb_fhwBp6EdeyOGoLte0s80tsS1rA?e=3fKeca" TargetMode="External"/><Relationship Id="rId108" Type="http://schemas.openxmlformats.org/officeDocument/2006/relationships/hyperlink" Target="https://gobiernobogota-my.sharepoint.com/:b:/g/personal/fabian_murcia_gobiernobogota_gov_co/EZdkmsM_3OdPr2Dc705s3WcBHezjNlvBymyfFpiirbNhRg?e=ZUr0GC" TargetMode="External"/><Relationship Id="rId124" Type="http://schemas.openxmlformats.org/officeDocument/2006/relationships/hyperlink" Target="https://gobiernobogota-my.sharepoint.com/:b:/g/personal/fabian_murcia_gobiernobogota_gov_co/EZdkmsM_3OdPr2Dc705s3WcBHezjNlvBymyfFpiirbNhRg?e=T2mQnc" TargetMode="External"/><Relationship Id="rId129" Type="http://schemas.openxmlformats.org/officeDocument/2006/relationships/hyperlink" Target="https://gobiernobogota-my.sharepoint.com/:b:/g/personal/fabian_murcia_gobiernobogota_gov_co/EWO_JYE12gdBs9_CDFviiegBzCXMSEkX0vSum8Gj7dDAMA?e=PDJOOd" TargetMode="External"/><Relationship Id="rId54" Type="http://schemas.openxmlformats.org/officeDocument/2006/relationships/hyperlink" Target="https://gobiernobogota-my.sharepoint.com/:b:/g/personal/fabian_murcia_gobiernobogota_gov_co/ESV3Zpq8MmhBg4IBl4bph7sBixE_MqLIgoX3Bvoa-eyJsg?e=hxD6E2" TargetMode="External"/><Relationship Id="rId70" Type="http://schemas.openxmlformats.org/officeDocument/2006/relationships/hyperlink" Target="https://gobiernobogota-my.sharepoint.com/:b:/g/personal/fabian_murcia_gobiernobogota_gov_co/ESMYKr68uJlBlvUpMxSv8RMBRXYQ5bQL2GcFGBkWFenAQg?e=Cqf3Xt" TargetMode="External"/><Relationship Id="rId75" Type="http://schemas.openxmlformats.org/officeDocument/2006/relationships/hyperlink" Target="https://gobiernobogota-my.sharepoint.com/:b:/g/personal/fabian_murcia_gobiernobogota_gov_co/EVDbE2AwAZ9Jm7OfIdQAd-MB1XJa9idYDgTBdqZHc5jTmQ?e=wi0tIn" TargetMode="External"/><Relationship Id="rId91" Type="http://schemas.openxmlformats.org/officeDocument/2006/relationships/hyperlink" Target="https://gobiernobogota-my.sharepoint.com/:b:/g/personal/fabian_murcia_gobiernobogota_gov_co/EekoWShG3ENMobeiemy8yr4BaYf6tdBuKpopDnmHh_-Xcg?e=eYmPJp" TargetMode="External"/><Relationship Id="rId96" Type="http://schemas.openxmlformats.org/officeDocument/2006/relationships/hyperlink" Target="https://gobiernobogota-my.sharepoint.com/:b:/g/personal/fabian_murcia_gobiernobogota_gov_co/EWw3u_-C0HZEj1d8hBgt1gwBPfYw75nWdcb-TVuEWFO6sQ?e=POySPG" TargetMode="External"/><Relationship Id="rId140" Type="http://schemas.openxmlformats.org/officeDocument/2006/relationships/hyperlink" Target="https://gobiernobogota-my.sharepoint.com/:b:/g/personal/fabian_murcia_gobiernobogota_gov_co/EX2Q2sjvuOJAonP9TlVMtTUB3val8J26RYb55lVswyLqPQ?e=esLlaf" TargetMode="External"/><Relationship Id="rId145" Type="http://schemas.openxmlformats.org/officeDocument/2006/relationships/hyperlink" Target="https://gobiernobogota-my.sharepoint.com/:b:/g/personal/fabian_murcia_gobiernobogota_gov_co/EWO_JYE12gdBs9_CDFviiegBzCXMSEkX0vSum8Gj7dDAMA?e=gzwy2I" TargetMode="External"/><Relationship Id="rId161" Type="http://schemas.openxmlformats.org/officeDocument/2006/relationships/hyperlink" Target="https://gobiernobogota-my.sharepoint.com/:b:/g/personal/fabian_murcia_gobiernobogota_gov_co/EVJG5e3FrM9Kkbmu-thASvsBc16IBUpGP9mgs_jmkYKe4w?e=Y2elRr" TargetMode="External"/><Relationship Id="rId166" Type="http://schemas.openxmlformats.org/officeDocument/2006/relationships/hyperlink" Target="https://gobiernobogota-my.sharepoint.com/:b:/g/personal/fabian_murcia_gobiernobogota_gov_co/EStx4TjK7T5HhC2aB3k0hogBJO1tfHfbiXW25LrXhQjZUw?e=VGnQ7w" TargetMode="External"/><Relationship Id="rId182" Type="http://schemas.openxmlformats.org/officeDocument/2006/relationships/hyperlink" Target="https://gobiernobogota-my.sharepoint.com/:b:/g/personal/fabian_murcia_gobiernobogota_gov_co/EX2Q2sjvuOJAonP9TlVMtTUB3val8J26RYb55lVswyLqPQ?e=KUlL6a" TargetMode="External"/><Relationship Id="rId187" Type="http://schemas.openxmlformats.org/officeDocument/2006/relationships/hyperlink" Target="https://gobiernobogota-my.sharepoint.com/:b:/g/personal/fabian_murcia_gobiernobogota_gov_co/EaAvDzBXOqhHrN9qCtaLh58B6GDjyQN4HHXlgUYy4WWLwQ?e=buUC0z" TargetMode="External"/><Relationship Id="rId217" Type="http://schemas.openxmlformats.org/officeDocument/2006/relationships/hyperlink" Target="https://gobiernobogota-my.sharepoint.com/:b:/g/personal/fabian_murcia_gobiernobogota_gov_co/EUopETfCpFtKkHsvlZmVhXYBX_pvOjEetVfihpfJTqaoUg?e=gIlOlF" TargetMode="External"/><Relationship Id="rId1" Type="http://schemas.openxmlformats.org/officeDocument/2006/relationships/hyperlink" Target="../../../../../:f:/g/personal/fabian_murcia_gobiernobogota_gov_co/EgsgyvYnjLhFnI8NdjBVNIYBLOVRoulO7Dkce3zkcEh20Q?e=g2mFPh" TargetMode="External"/><Relationship Id="rId6" Type="http://schemas.openxmlformats.org/officeDocument/2006/relationships/hyperlink" Target="../../../../../:f:/g/personal/fabian_murcia_gobiernobogota_gov_co/EoH_dB28oNVOuvWjiE9vEPIBJvxbAebSwsNj24l6CLTDsA?e=32Sd9L" TargetMode="External"/><Relationship Id="rId212" Type="http://schemas.openxmlformats.org/officeDocument/2006/relationships/hyperlink" Target="https://gobiernobogota-my.sharepoint.com/:b:/g/personal/fabian_murcia_gobiernobogota_gov_co/EdHnG5T6dKpBhirHwCueV68B1oe1ic5id-g85BAPHAahxg?e=qHqrxT" TargetMode="External"/><Relationship Id="rId23" Type="http://schemas.openxmlformats.org/officeDocument/2006/relationships/hyperlink" Target="https://gobiernobogota-my.sharepoint.com/:b:/g/personal/fabian_murcia_gobiernobogota_gov_co/ESV3Zpq8MmhBg4IBl4bph7sBixE_MqLIgoX3Bvoa-eyJsg?e=exa3iK" TargetMode="External"/><Relationship Id="rId28" Type="http://schemas.openxmlformats.org/officeDocument/2006/relationships/hyperlink" Target="https://gobiernobogota-my.sharepoint.com/:b:/g/personal/fabian_murcia_gobiernobogota_gov_co/Ec9EAY4kPI1PoTjxLi7wvk8Bibqtfae3z81jK5L_IhgmnA?e=oE0BWB" TargetMode="External"/><Relationship Id="rId49" Type="http://schemas.openxmlformats.org/officeDocument/2006/relationships/hyperlink" Target="https://gobiernobogota-my.sharepoint.com/:b:/g/personal/fabian_murcia_gobiernobogota_gov_co/EQhwrJzSPTBAios4TRNSKTkBcfPzfbbGTkMLbTBhWJrwEQ?e=h2qHJr" TargetMode="External"/><Relationship Id="rId114" Type="http://schemas.openxmlformats.org/officeDocument/2006/relationships/hyperlink" Target="https://gobiernobogota-my.sharepoint.com/:b:/g/personal/fabian_murcia_gobiernobogota_gov_co/EQhwrJzSPTBAios4TRNSKTkBcfPzfbbGTkMLbTBhWJrwEQ?e=YfJXdz" TargetMode="External"/><Relationship Id="rId119" Type="http://schemas.openxmlformats.org/officeDocument/2006/relationships/hyperlink" Target="https://gobiernobogota-my.sharepoint.com/:b:/g/personal/fabian_murcia_gobiernobogota_gov_co/EWJz_B-XSnpBvmv9JSRUCW0BVwoDyfMakz1Jp_BycyVAuA?e=zopwzT" TargetMode="External"/><Relationship Id="rId44" Type="http://schemas.openxmlformats.org/officeDocument/2006/relationships/hyperlink" Target="https://gobiernobogota-my.sharepoint.com/:b:/g/personal/fabian_murcia_gobiernobogota_gov_co/EYV2bVfsr4lFr3GMkBVcBsQBKLcf5IbKgMgpV16fQMbgng?e=KTxEyo" TargetMode="External"/><Relationship Id="rId60" Type="http://schemas.openxmlformats.org/officeDocument/2006/relationships/hyperlink" Target="https://gobiernobogota-my.sharepoint.com/:b:/g/personal/fabian_murcia_gobiernobogota_gov_co/ET2WUGvrfuhJh48Rhfjr_14BtSPyIgRiLk1AR5aCyrO1rw?e=EYiBHw" TargetMode="External"/><Relationship Id="rId65" Type="http://schemas.openxmlformats.org/officeDocument/2006/relationships/hyperlink" Target="https://gobiernobogota-my.sharepoint.com/:b:/g/personal/fabian_murcia_gobiernobogota_gov_co/EcjmLMx9KHhJmpIHT9pd3xABrbnLZhO8u3S3QZhpEBPDIw?e=Rg65tx" TargetMode="External"/><Relationship Id="rId81" Type="http://schemas.openxmlformats.org/officeDocument/2006/relationships/hyperlink" Target="https://gobiernobogota-my.sharepoint.com/:b:/g/personal/fabian_murcia_gobiernobogota_gov_co/EVDbE2AwAZ9Jm7OfIdQAd-MB1XJa9idYDgTBdqZHc5jTmQ?e=wi0tIn" TargetMode="External"/><Relationship Id="rId86" Type="http://schemas.openxmlformats.org/officeDocument/2006/relationships/hyperlink" Target="https://gobiernobogota-my.sharepoint.com/:b:/g/personal/fabian_murcia_gobiernobogota_gov_co/EUd1gE5ZPqpPkJrmqqAxewoBqjmrrEtKbZmR7sOvJhV64g?e=1C0xbC" TargetMode="External"/><Relationship Id="rId130" Type="http://schemas.openxmlformats.org/officeDocument/2006/relationships/hyperlink" Target="https://gobiernobogota-my.sharepoint.com/:b:/g/personal/fabian_murcia_gobiernobogota_gov_co/EX2Q2sjvuOJAonP9TlVMtTUB3val8J26RYb55lVswyLqPQ?e=zzXJhO" TargetMode="External"/><Relationship Id="rId135" Type="http://schemas.openxmlformats.org/officeDocument/2006/relationships/hyperlink" Target="https://gobiernobogota-my.sharepoint.com/:b:/g/personal/fabian_murcia_gobiernobogota_gov_co/ESWMhQLdQyRDnp1aCJvvYT0BVRrr6OARWi5k8YxsGp9QYw?e=xVrmpg" TargetMode="External"/><Relationship Id="rId151" Type="http://schemas.openxmlformats.org/officeDocument/2006/relationships/hyperlink" Target="https://gobiernobogota-my.sharepoint.com/:b:/g/personal/fabian_murcia_gobiernobogota_gov_co/EcjmLMx9KHhJmpIHT9pd3xABrbnLZhO8u3S3QZhpEBPDIw?e=Rg65tx" TargetMode="External"/><Relationship Id="rId156" Type="http://schemas.openxmlformats.org/officeDocument/2006/relationships/hyperlink" Target="https://gobiernobogota-my.sharepoint.com/:b:/g/personal/fabian_murcia_gobiernobogota_gov_co/ET44SxkZGRJPvCmjC476i9sBtHmNsR753bHnhGtKBnHmkg?e=NuHGvb" TargetMode="External"/><Relationship Id="rId177" Type="http://schemas.openxmlformats.org/officeDocument/2006/relationships/hyperlink" Target="https://gobiernobogota-my.sharepoint.com/:b:/g/personal/fabian_murcia_gobiernobogota_gov_co/Ecx4DHJh_hRIpb0uRuWlrHABHfihDZwkWbpCYnqHfGXPbw?e=DWt6D5" TargetMode="External"/><Relationship Id="rId198" Type="http://schemas.openxmlformats.org/officeDocument/2006/relationships/hyperlink" Target="https://gobiernobogota-my.sharepoint.com/:b:/g/personal/fabian_murcia_gobiernobogota_gov_co/EWw3u_-C0HZEj1d8hBgt1gwBPfYw75nWdcb-TVuEWFO6sQ?e=Szdtwf" TargetMode="External"/><Relationship Id="rId172" Type="http://schemas.openxmlformats.org/officeDocument/2006/relationships/hyperlink" Target="https://gobiernobogota-my.sharepoint.com/:b:/g/personal/fabian_murcia_gobiernobogota_gov_co/Ecu8XWprvodIt9ifjdZXTQsBHD8k3Yjhm9tJK-wqlz5r0A?e=sWgGgM" TargetMode="External"/><Relationship Id="rId193" Type="http://schemas.openxmlformats.org/officeDocument/2006/relationships/hyperlink" Target="https://gobiernobogota-my.sharepoint.com/:b:/g/personal/fabian_murcia_gobiernobogota_gov_co/ESpTdhjTtsJJofsH5s0R5tEBalkXIyjsUINiz3zbEZ82dg?e=olOE8A" TargetMode="External"/><Relationship Id="rId202" Type="http://schemas.openxmlformats.org/officeDocument/2006/relationships/hyperlink" Target="https://gobiernobogota-my.sharepoint.com/:b:/g/personal/fabian_murcia_gobiernobogota_gov_co/EWjRxJIQ4ZNIv2BHqDb_fhwBp6EdeyOGoLte0s80tsS1rA?e=WkvXUK" TargetMode="External"/><Relationship Id="rId207" Type="http://schemas.openxmlformats.org/officeDocument/2006/relationships/hyperlink" Target="https://gobiernobogota-my.sharepoint.com/:b:/g/personal/fabian_murcia_gobiernobogota_gov_co/EQc1JHQOePNNnCxH0N9bP8QBZKUvSkuFWNwh5iAhD-rwaQ?e=vWzPgt" TargetMode="External"/><Relationship Id="rId223" Type="http://schemas.openxmlformats.org/officeDocument/2006/relationships/hyperlink" Target="https://gobiernobogota-my.sharepoint.com/:b:/g/personal/fabian_murcia_gobiernobogota_gov_co/EWO_JYE12gdBs9_CDFviiegBzCXMSEkX0vSum8Gj7dDAMA?e=e49kux" TargetMode="External"/><Relationship Id="rId228" Type="http://schemas.openxmlformats.org/officeDocument/2006/relationships/drawing" Target="../drawings/drawing1.xml"/><Relationship Id="rId13" Type="http://schemas.openxmlformats.org/officeDocument/2006/relationships/hyperlink" Target="https://gobiernobogota-my.sharepoint.com/:b:/g/personal/fabian_murcia_gobiernobogota_gov_co/EWFkE6FrzoVFgzVPz1UiLL4B8NT4vuA3pb2FfkQ2e_4x9A?e=FTu4vF" TargetMode="External"/><Relationship Id="rId18" Type="http://schemas.openxmlformats.org/officeDocument/2006/relationships/hyperlink" Target="https://gobiernobogota-my.sharepoint.com/:b:/g/personal/fabian_murcia_gobiernobogota_gov_co/EZyTlZ0gLrJMnnGPSClCvkgBMnmY937l7-iEGLF1P30flg?e=f9zAUQ" TargetMode="External"/><Relationship Id="rId39" Type="http://schemas.openxmlformats.org/officeDocument/2006/relationships/hyperlink" Target="https://gobiernobogota-my.sharepoint.com/:b:/g/personal/fabian_murcia_gobiernobogota_gov_co/EZhHS2K02PFGjOwm5JMebnQBd9_2C4njpaEw6s8HCg3HvQ?e=IYd4Vp" TargetMode="External"/><Relationship Id="rId109" Type="http://schemas.openxmlformats.org/officeDocument/2006/relationships/hyperlink" Target="https://gobiernobogota-my.sharepoint.com/:b:/g/personal/fabian_murcia_gobiernobogota_gov_co/EX2Q2sjvuOJAonP9TlVMtTUB3val8J26RYb55lVswyLqPQ?e=YAzdjm" TargetMode="External"/><Relationship Id="rId34" Type="http://schemas.openxmlformats.org/officeDocument/2006/relationships/hyperlink" Target="https://gobiernobogota-my.sharepoint.com/:b:/g/personal/fabian_murcia_gobiernobogota_gov_co/Ec9EAY4kPI1PoTjxLi7wvk8Bibqtfae3z81jK5L_IhgmnA?e=NcgiOK" TargetMode="External"/><Relationship Id="rId50" Type="http://schemas.openxmlformats.org/officeDocument/2006/relationships/hyperlink" Target="https://gobiernobogota-my.sharepoint.com/:b:/g/personal/fabian_murcia_gobiernobogota_gov_co/EQc1JHQOePNNnCxH0N9bP8QBZKUvSkuFWNwh5iAhD-rwaQ?e=EICIAZ" TargetMode="External"/><Relationship Id="rId55" Type="http://schemas.openxmlformats.org/officeDocument/2006/relationships/hyperlink" Target="https://gobiernobogota-my.sharepoint.com/:b:/g/personal/fabian_murcia_gobiernobogota_gov_co/EdM4s9cW4gxLiCdpu1CmMWUBzNYiUnUH3RaDuGVYpxIkDA?e=UOXPPJ" TargetMode="External"/><Relationship Id="rId76" Type="http://schemas.openxmlformats.org/officeDocument/2006/relationships/hyperlink" Target="https://gobiernobogota-my.sharepoint.com/:b:/g/personal/fabian_murcia_gobiernobogota_gov_co/EcjmLMx9KHhJmpIHT9pd3xABrbnLZhO8u3S3QZhpEBPDIw?e=Rg65tx" TargetMode="External"/><Relationship Id="rId97" Type="http://schemas.openxmlformats.org/officeDocument/2006/relationships/hyperlink" Target="https://gobiernobogota-my.sharepoint.com/:b:/g/personal/fabian_murcia_gobiernobogota_gov_co/EXD_nN6Pb4pBg9MSmm4b2zgBB_ZABQT6N8LUo2G7DnsQng?e=2xQ3yT" TargetMode="External"/><Relationship Id="rId104" Type="http://schemas.openxmlformats.org/officeDocument/2006/relationships/hyperlink" Target="https://gobiernobogota-my.sharepoint.com/:b:/g/personal/fabian_murcia_gobiernobogota_gov_co/EXTJ-CTQnyRAsx6YYi24QtgBjE4o07QEqjEcJcvo3ptXeA?e=2h90ZR" TargetMode="External"/><Relationship Id="rId120" Type="http://schemas.openxmlformats.org/officeDocument/2006/relationships/hyperlink" Target="https://gobiernobogota-my.sharepoint.com/:b:/g/personal/fabian_murcia_gobiernobogota_gov_co/EX2Q2sjvuOJAonP9TlVMtTUB3val8J26RYb55lVswyLqPQ?e=2Q0Rya" TargetMode="External"/><Relationship Id="rId125" Type="http://schemas.openxmlformats.org/officeDocument/2006/relationships/hyperlink" Target="https://gobiernobogota-my.sharepoint.com/:b:/g/personal/fabian_murcia_gobiernobogota_gov_co/EWJz_B-XSnpBvmv9JSRUCW0BVwoDyfMakz1Jp_BycyVAuA?e=wnKK0k" TargetMode="External"/><Relationship Id="rId141" Type="http://schemas.openxmlformats.org/officeDocument/2006/relationships/hyperlink" Target="https://gobiernobogota-my.sharepoint.com/:b:/g/personal/fabian_murcia_gobiernobogota_gov_co/EWJz_B-XSnpBvmv9JSRUCW0BVwoDyfMakz1Jp_BycyVAuA?e=wUMI6q" TargetMode="External"/><Relationship Id="rId146" Type="http://schemas.openxmlformats.org/officeDocument/2006/relationships/hyperlink" Target="https://gobiernobogota-my.sharepoint.com/:b:/g/personal/fabian_murcia_gobiernobogota_gov_co/EQhwrJzSPTBAios4TRNSKTkBcfPzfbbGTkMLbTBhWJrwEQ?e=l3hCn5" TargetMode="External"/><Relationship Id="rId167" Type="http://schemas.openxmlformats.org/officeDocument/2006/relationships/hyperlink" Target="../../../../../:b:/g/personal/fabian_murcia_gobiernobogota_gov_co/EX8_FxEuqhZCrnCshDCr6nkBjiftyjEXWRHSQGW1GVwxsA?e=c1hR46" TargetMode="External"/><Relationship Id="rId188" Type="http://schemas.openxmlformats.org/officeDocument/2006/relationships/hyperlink" Target="https://gobiernobogota-my.sharepoint.com/:b:/g/personal/fabian_murcia_gobiernobogota_gov_co/EdM4s9cW4gxLiCdpu1CmMWUBzNYiUnUH3RaDuGVYpxIkDA?e=CMVfgj" TargetMode="External"/><Relationship Id="rId7" Type="http://schemas.openxmlformats.org/officeDocument/2006/relationships/hyperlink" Target="../../../../../:b:/g/personal/fabian_murcia_gobiernobogota_gov_co/EUd1gE5ZPqpPkJrmqqAxewoBqjmrrEtKbZmR7sOvJhV64g?e=zPwXou" TargetMode="External"/><Relationship Id="rId71" Type="http://schemas.openxmlformats.org/officeDocument/2006/relationships/hyperlink" Target="https://gobiernobogota-my.sharepoint.com/:b:/g/personal/fabian_murcia_gobiernobogota_gov_co/EQhwrJzSPTBAios4TRNSKTkBcfPzfbbGTkMLbTBhWJrwEQ?e=Mn9k80" TargetMode="External"/><Relationship Id="rId92" Type="http://schemas.openxmlformats.org/officeDocument/2006/relationships/hyperlink" Target="https://gobiernobogota-my.sharepoint.com/:b:/g/personal/fabian_murcia_gobiernobogota_gov_co/ESpTdhjTtsJJofsH5s0R5tEBalkXIyjsUINiz3zbEZ82dg?e=7hfeNS" TargetMode="External"/><Relationship Id="rId162" Type="http://schemas.openxmlformats.org/officeDocument/2006/relationships/hyperlink" Target="https://gobiernobogota-my.sharepoint.com/:b:/g/personal/fabian_murcia_gobiernobogota_gov_co/EQhwrJzSPTBAios4TRNSKTkBcfPzfbbGTkMLbTBhWJrwEQ?e=DXqcIZ" TargetMode="External"/><Relationship Id="rId183" Type="http://schemas.openxmlformats.org/officeDocument/2006/relationships/hyperlink" Target="https://gobiernobogota-my.sharepoint.com/:b:/g/personal/fabian_murcia_gobiernobogota_gov_co/ESzq4oOLZQ9MjlWtChQTnfwBz2_vnFGZTh55Ccfvsjseyw?e=hm3tP8" TargetMode="External"/><Relationship Id="rId213" Type="http://schemas.openxmlformats.org/officeDocument/2006/relationships/hyperlink" Target="https://gobiernobogota-my.sharepoint.com/:b:/g/personal/fabian_murcia_gobiernobogota_gov_co/EUopETfCpFtKkHsvlZmVhXYBX_pvOjEetVfihpfJTqaoUg?e=gIlOlF" TargetMode="External"/><Relationship Id="rId218" Type="http://schemas.openxmlformats.org/officeDocument/2006/relationships/hyperlink" Target="https://gobiernobogota-my.sharepoint.com/:b:/g/personal/fabian_murcia_gobiernobogota_gov_co/EX8_FxEuqhZCrnCshDCr6nkBjiftyjEXWRHSQGW1GVwxsA?e=PnuH0Z" TargetMode="External"/><Relationship Id="rId2" Type="http://schemas.openxmlformats.org/officeDocument/2006/relationships/hyperlink" Target="../../../../../:f:/g/personal/fabian_murcia_gobiernobogota_gov_co/EhQHECaC6VNIt86IbK0kf04BDrDPdLldjTHvV1R0cO-7uw?e=DnfBjX" TargetMode="External"/><Relationship Id="rId29" Type="http://schemas.openxmlformats.org/officeDocument/2006/relationships/hyperlink" Target="https://gobiernobogota-my.sharepoint.com/:b:/g/personal/fabian_murcia_gobiernobogota_gov_co/ESV3Zpq8MmhBg4IBl4bph7sBixE_MqLIgoX3Bvoa-eyJsg?e=YuZcBv" TargetMode="External"/><Relationship Id="rId24" Type="http://schemas.openxmlformats.org/officeDocument/2006/relationships/hyperlink" Target="../../../../../:f:/g/personal/fabian_murcia_gobiernobogota_gov_co/EgsgyvYnjLhFnI8NdjBVNIYBLOVRoulO7Dkce3zkcEh20Q?e=g2mFPh" TargetMode="External"/><Relationship Id="rId40" Type="http://schemas.openxmlformats.org/officeDocument/2006/relationships/hyperlink" Target="https://gobiernobogota-my.sharepoint.com/:b:/g/personal/fabian_murcia_gobiernobogota_gov_co/EavYEdQlGSxKuui-rylqFmgBTOYR2LUy_h4EEAElHT_6vA?e=dOARWd" TargetMode="External"/><Relationship Id="rId45" Type="http://schemas.openxmlformats.org/officeDocument/2006/relationships/hyperlink" Target="https://gobiernobogota-my.sharepoint.com/:b:/g/personal/fabian_murcia_gobiernobogota_gov_co/EYV2bVfsr4lFr3GMkBVcBsQBKLcf5IbKgMgpV16fQMbgng?e=qM49hj" TargetMode="External"/><Relationship Id="rId66" Type="http://schemas.openxmlformats.org/officeDocument/2006/relationships/hyperlink" Target="https://gobiernobogota-my.sharepoint.com/:b:/g/personal/fabian_murcia_gobiernobogota_gov_co/ESWMhQLdQyRDnp1aCJvvYT0BVRrr6OARWi5k8YxsGp9QYw?e=xVrmpg" TargetMode="External"/><Relationship Id="rId87" Type="http://schemas.openxmlformats.org/officeDocument/2006/relationships/hyperlink" Target="https://gobiernobogota-my.sharepoint.com/:b:/g/personal/fabian_murcia_gobiernobogota_gov_co/EUd1gE5ZPqpPkJrmqqAxewoBqjmrrEtKbZmR7sOvJhV64g?e=1C0xbC" TargetMode="External"/><Relationship Id="rId110" Type="http://schemas.openxmlformats.org/officeDocument/2006/relationships/hyperlink" Target="https://gobiernobogota-my.sharepoint.com/:b:/g/personal/fabian_murcia_gobiernobogota_gov_co/EZdkmsM_3OdPr2Dc705s3WcBHezjNlvBymyfFpiirbNhRg?e=FpFgWa" TargetMode="External"/><Relationship Id="rId115" Type="http://schemas.openxmlformats.org/officeDocument/2006/relationships/hyperlink" Target="https://gobiernobogota-my.sharepoint.com/:b:/g/personal/fabian_murcia_gobiernobogota_gov_co/EX2Q2sjvuOJAonP9TlVMtTUB3val8J26RYb55lVswyLqPQ?e=4QsUfQ" TargetMode="External"/><Relationship Id="rId131" Type="http://schemas.openxmlformats.org/officeDocument/2006/relationships/hyperlink" Target="https://gobiernobogota-my.sharepoint.com/:b:/g/personal/fabian_murcia_gobiernobogota_gov_co/EXhjjIBVeORNi4Ifo_o94uMB3AYZly7evPIGHRNeeLWtGA?e=7wnDog" TargetMode="External"/><Relationship Id="rId136" Type="http://schemas.openxmlformats.org/officeDocument/2006/relationships/hyperlink" Target="https://gobiernobogota-my.sharepoint.com/:b:/g/personal/fabian_murcia_gobiernobogota_gov_co/EekoWShG3ENMobeiemy8yr4BaYf6tdBuKpopDnmHh_-Xcg?e=eYmPJp" TargetMode="External"/><Relationship Id="rId157" Type="http://schemas.openxmlformats.org/officeDocument/2006/relationships/hyperlink" Target="https://gobiernobogota-my.sharepoint.com/:b:/g/personal/fabian_murcia_gobiernobogota_gov_co/Ecu8XWprvodIt9ifjdZXTQsBHD8k3Yjhm9tJK-wqlz5r0A?e=sWgGgM" TargetMode="External"/><Relationship Id="rId178" Type="http://schemas.openxmlformats.org/officeDocument/2006/relationships/hyperlink" Target="https://gobiernobogota-my.sharepoint.com/:b:/g/personal/fabian_murcia_gobiernobogota_gov_co/EdGwBinpF_FNvN6PG9qiDu0B3roHqANVjZYfwWzFMv7Kaw?e=Fao3Cs" TargetMode="External"/><Relationship Id="rId61" Type="http://schemas.openxmlformats.org/officeDocument/2006/relationships/hyperlink" Target="https://gobiernobogota-my.sharepoint.com/:b:/g/personal/fabian_murcia_gobiernobogota_gov_co/EVDbE2AwAZ9Jm7OfIdQAd-MB1XJa9idYDgTBdqZHc5jTmQ?e=wi0tIn" TargetMode="External"/><Relationship Id="rId82" Type="http://schemas.openxmlformats.org/officeDocument/2006/relationships/hyperlink" Target="https://gobiernobogota-my.sharepoint.com/:b:/g/personal/fabian_murcia_gobiernobogota_gov_co/EcjmLMx9KHhJmpIHT9pd3xABrbnLZhO8u3S3QZhpEBPDIw?e=Rg65tx" TargetMode="External"/><Relationship Id="rId152" Type="http://schemas.openxmlformats.org/officeDocument/2006/relationships/hyperlink" Target="https://gobiernobogota-my.sharepoint.com/:b:/g/personal/fabian_murcia_gobiernobogota_gov_co/ESpTdhjTtsJJofsH5s0R5tEBalkXIyjsUINiz3zbEZ82dg?e=7hfeNS" TargetMode="External"/><Relationship Id="rId173" Type="http://schemas.openxmlformats.org/officeDocument/2006/relationships/hyperlink" Target="https://gobiernobogota-my.sharepoint.com/:b:/g/personal/fabian_murcia_gobiernobogota_gov_co/EX2Q2sjvuOJAonP9TlVMtTUB3val8J26RYb55lVswyLqPQ?e=FQDIcI" TargetMode="External"/><Relationship Id="rId194" Type="http://schemas.openxmlformats.org/officeDocument/2006/relationships/hyperlink" Target="https://gobiernobogota-my.sharepoint.com/:b:/g/personal/fabian_murcia_gobiernobogota_gov_co/ESpTdhjTtsJJofsH5s0R5tEBalkXIyjsUINiz3zbEZ82dg?e=olOE8A" TargetMode="External"/><Relationship Id="rId199" Type="http://schemas.openxmlformats.org/officeDocument/2006/relationships/hyperlink" Target="https://gobiernobogota-my.sharepoint.com/:b:/g/personal/fabian_murcia_gobiernobogota_gov_co/EWjRxJIQ4ZNIv2BHqDb_fhwBp6EdeyOGoLte0s80tsS1rA?e=WkvXUK" TargetMode="External"/><Relationship Id="rId203" Type="http://schemas.openxmlformats.org/officeDocument/2006/relationships/hyperlink" Target="https://gobiernobogota-my.sharepoint.com/:b:/g/personal/fabian_murcia_gobiernobogota_gov_co/EQhwrJzSPTBAios4TRNSKTkBcfPzfbbGTkMLbTBhWJrwEQ?e=P2Bg9A" TargetMode="External"/><Relationship Id="rId208" Type="http://schemas.openxmlformats.org/officeDocument/2006/relationships/hyperlink" Target="https://gobiernobogota-my.sharepoint.com/:b:/g/personal/fabian_murcia_gobiernobogota_gov_co/EWO_JYE12gdBs9_CDFviiegBzCXMSEkX0vSum8Gj7dDAMA?e=SGCFbI" TargetMode="External"/><Relationship Id="rId229" Type="http://schemas.openxmlformats.org/officeDocument/2006/relationships/vmlDrawing" Target="../drawings/vmlDrawing1.vml"/><Relationship Id="rId19" Type="http://schemas.openxmlformats.org/officeDocument/2006/relationships/hyperlink" Target="https://gobiernobogota-my.sharepoint.com/:b:/g/personal/fabian_murcia_gobiernobogota_gov_co/Ec9EAY4kPI1PoTjxLi7wvk8Bibqtfae3z81jK5L_IhgmnA?e=UjDzsa" TargetMode="External"/><Relationship Id="rId224" Type="http://schemas.openxmlformats.org/officeDocument/2006/relationships/hyperlink" Target="https://gobiernobogota-my.sharepoint.com/:b:/g/personal/fabian_murcia_gobiernobogota_gov_co/EY071YGsEqNBnS0pxaj6n7oBLY1wt-xeUOOFxWklTHfSXg?e=TXAlP3" TargetMode="External"/><Relationship Id="rId14" Type="http://schemas.openxmlformats.org/officeDocument/2006/relationships/hyperlink" Target="https://gobiernobogota-my.sharepoint.com/:b:/g/personal/fabian_murcia_gobiernobogota_gov_co/EcjmLMx9KHhJmpIHT9pd3xABrbnLZhO8u3S3QZhpEBPDIw?e=gCvyQ2" TargetMode="External"/><Relationship Id="rId30" Type="http://schemas.openxmlformats.org/officeDocument/2006/relationships/hyperlink" Target="https://gobiernobogota-my.sharepoint.com/:b:/g/personal/fabian_murcia_gobiernobogota_gov_co/EZyTlZ0gLrJMnnGPSClCvkgBMnmY937l7-iEGLF1P30flg?e=R1P3aX" TargetMode="External"/><Relationship Id="rId35" Type="http://schemas.openxmlformats.org/officeDocument/2006/relationships/hyperlink" Target="https://gobiernobogota-my.sharepoint.com/:b:/g/personal/fabian_murcia_gobiernobogota_gov_co/ESV3Zpq8MmhBg4IBl4bph7sBixE_MqLIgoX3Bvoa-eyJsg?e=qSV2Ik" TargetMode="External"/><Relationship Id="rId56" Type="http://schemas.openxmlformats.org/officeDocument/2006/relationships/hyperlink" Target="https://gobiernobogota-my.sharepoint.com/:b:/g/personal/fabian_murcia_gobiernobogota_gov_co/EQSCIKlk7zBKs3dqkUu40dEBjVdQPNCEz0r2Ss0CFPK6RQ?e=QCFXyG" TargetMode="External"/><Relationship Id="rId77" Type="http://schemas.openxmlformats.org/officeDocument/2006/relationships/hyperlink" Target="https://gobiernobogota-my.sharepoint.com/:b:/g/personal/fabian_murcia_gobiernobogota_gov_co/EYV2bVfsr4lFr3GMkBVcBsQBKLcf5IbKgMgpV16fQMbgng?e=DqgTm5" TargetMode="External"/><Relationship Id="rId100" Type="http://schemas.openxmlformats.org/officeDocument/2006/relationships/hyperlink" Target="https://gobiernobogota-my.sharepoint.com/:b:/g/personal/fabian_murcia_gobiernobogota_gov_co/EWjRxJIQ4ZNIv2BHqDb_fhwBp6EdeyOGoLte0s80tsS1rA?e=3fKeca" TargetMode="External"/><Relationship Id="rId105" Type="http://schemas.openxmlformats.org/officeDocument/2006/relationships/hyperlink" Target="https://gobiernobogota-my.sharepoint.com/:b:/g/personal/fabian_murcia_gobiernobogota_gov_co/ET44SxkZGRJPvCmjC476i9sBtHmNsR753bHnhGtKBnHmkg?e=NuHGvb" TargetMode="External"/><Relationship Id="rId126" Type="http://schemas.openxmlformats.org/officeDocument/2006/relationships/hyperlink" Target="https://gobiernobogota-my.sharepoint.com/:b:/g/personal/fabian_murcia_gobiernobogota_gov_co/EQhwrJzSPTBAios4TRNSKTkBcfPzfbbGTkMLbTBhWJrwEQ?e=CPxbVB" TargetMode="External"/><Relationship Id="rId147" Type="http://schemas.openxmlformats.org/officeDocument/2006/relationships/hyperlink" Target="https://gobiernobogota-my.sharepoint.com/:b:/g/personal/fabian_murcia_gobiernobogota_gov_co/EQc1JHQOePNNnCxH0N9bP8QBZKUvSkuFWNwh5iAhD-rwaQ?e=jbnmgf" TargetMode="External"/><Relationship Id="rId168" Type="http://schemas.openxmlformats.org/officeDocument/2006/relationships/hyperlink" Target="https://gobiernobogota-my.sharepoint.com/:b:/g/personal/fabian_murcia_gobiernobogota_gov_co/EdHnG5T6dKpBhirHwCueV68B1oe1ic5id-g85BAPHAahxg?e=rIthOA" TargetMode="External"/><Relationship Id="rId8" Type="http://schemas.openxmlformats.org/officeDocument/2006/relationships/hyperlink" Target="../../../../../:b:/g/personal/fabian_murcia_gobiernobogota_gov_co/ESWMhQLdQyRDnp1aCJvvYT0BVRrr6OARWi5k8YxsGp9QYw?e=BNaUgf" TargetMode="External"/><Relationship Id="rId51" Type="http://schemas.openxmlformats.org/officeDocument/2006/relationships/hyperlink" Target="https://gobiernobogota-my.sharepoint.com/:b:/g/personal/fabian_murcia_gobiernobogota_gov_co/EWO_JYE12gdBs9_CDFviiegBzCXMSEkX0vSum8Gj7dDAMA?e=bClYUk" TargetMode="External"/><Relationship Id="rId72" Type="http://schemas.openxmlformats.org/officeDocument/2006/relationships/hyperlink" Target="https://gobiernobogota-my.sharepoint.com/:b:/g/personal/fabian_murcia_gobiernobogota_gov_co/EQc1JHQOePNNnCxH0N9bP8QBZKUvSkuFWNwh5iAhD-rwaQ?e=jLWe9l" TargetMode="External"/><Relationship Id="rId93" Type="http://schemas.openxmlformats.org/officeDocument/2006/relationships/hyperlink" Target="https://gobiernobogota-my.sharepoint.com/:b:/g/personal/fabian_murcia_gobiernobogota_gov_co/ESpTdhjTtsJJofsH5s0R5tEBalkXIyjsUINiz3zbEZ82dg?e=7hfeNS" TargetMode="External"/><Relationship Id="rId98" Type="http://schemas.openxmlformats.org/officeDocument/2006/relationships/hyperlink" Target="https://gobiernobogota-my.sharepoint.com/:b:/g/personal/fabian_murcia_gobiernobogota_gov_co/EWjRxJIQ4ZNIv2BHqDb_fhwBp6EdeyOGoLte0s80tsS1rA?e=3fKeca" TargetMode="External"/><Relationship Id="rId121" Type="http://schemas.openxmlformats.org/officeDocument/2006/relationships/hyperlink" Target="https://gobiernobogota-my.sharepoint.com/:b:/g/personal/fabian_murcia_gobiernobogota_gov_co/EZdkmsM_3OdPr2Dc705s3WcBHezjNlvBymyfFpiirbNhRg?e=T2mQnc" TargetMode="External"/><Relationship Id="rId142" Type="http://schemas.openxmlformats.org/officeDocument/2006/relationships/hyperlink" Target="https://gobiernobogota-my.sharepoint.com/:b:/g/personal/fabian_murcia_gobiernobogota_gov_co/EXhjjIBVeORNi4Ifo_o94uMB3AYZly7evPIGHRNeeLWtGA?e=7wnDog" TargetMode="External"/><Relationship Id="rId163" Type="http://schemas.openxmlformats.org/officeDocument/2006/relationships/hyperlink" Target="https://gobiernobogota-my.sharepoint.com/:b:/g/personal/fabian_murcia_gobiernobogota_gov_co/EQc1JHQOePNNnCxH0N9bP8QBZKUvSkuFWNwh5iAhD-rwaQ?e=mgUBMN" TargetMode="External"/><Relationship Id="rId184" Type="http://schemas.openxmlformats.org/officeDocument/2006/relationships/hyperlink" Target="https://gobiernobogota-my.sharepoint.com/:b:/g/personal/fabian_murcia_gobiernobogota_gov_co/ESzq4oOLZQ9MjlWtChQTnfwBz2_vnFGZTh55Ccfvsjseyw?e=15dlr0" TargetMode="External"/><Relationship Id="rId189" Type="http://schemas.openxmlformats.org/officeDocument/2006/relationships/hyperlink" Target="https://gobiernobogota-my.sharepoint.com/:b:/g/personal/fabian_murcia_gobiernobogota_gov_co/EQSCIKlk7zBKs3dqkUu40dEBjVdQPNCEz0r2Ss0CFPK6RQ?e=uOXNEc" TargetMode="External"/><Relationship Id="rId219" Type="http://schemas.openxmlformats.org/officeDocument/2006/relationships/hyperlink" Target="https://gobiernobogota-my.sharepoint.com/:b:/g/personal/fabian_murcia_gobiernobogota_gov_co/EUYsma344ApDiUGRzd-JDe8B6_ygL6V_TkcnJ4tzJqqeAg?e=149Vhs" TargetMode="External"/><Relationship Id="rId3" Type="http://schemas.openxmlformats.org/officeDocument/2006/relationships/hyperlink" Target="../../../../../:f:/g/personal/fabian_murcia_gobiernobogota_gov_co/EoH_dB28oNVOuvWjiE9vEPIBJvxbAebSwsNj24l6CLTDsA?e=32Sd9L" TargetMode="External"/><Relationship Id="rId214" Type="http://schemas.openxmlformats.org/officeDocument/2006/relationships/hyperlink" Target="https://gobiernobogota-my.sharepoint.com/:b:/g/personal/fabian_murcia_gobiernobogota_gov_co/EUopETfCpFtKkHsvlZmVhXYBX_pvOjEetVfihpfJTqaoUg?e=gIlOlF" TargetMode="External"/><Relationship Id="rId230" Type="http://schemas.openxmlformats.org/officeDocument/2006/relationships/comments" Target="../comments1.xml"/><Relationship Id="rId25" Type="http://schemas.openxmlformats.org/officeDocument/2006/relationships/hyperlink" Target="../../../../../:f:/g/personal/fabian_murcia_gobiernobogota_gov_co/EhQHECaC6VNIt86IbK0kf04BDrDPdLldjTHvV1R0cO-7uw?e=DnfBjX" TargetMode="External"/><Relationship Id="rId46" Type="http://schemas.openxmlformats.org/officeDocument/2006/relationships/hyperlink" Target="https://gobiernobogota-my.sharepoint.com/:b:/g/personal/fabian_murcia_gobiernobogota_gov_co/EYV2bVfsr4lFr3GMkBVcBsQBKLcf5IbKgMgpV16fQMbgng?e=KTxEyo" TargetMode="External"/><Relationship Id="rId67" Type="http://schemas.openxmlformats.org/officeDocument/2006/relationships/hyperlink" Target="https://gobiernobogota-my.sharepoint.com/:b:/g/personal/fabian_murcia_gobiernobogota_gov_co/ESWMhQLdQyRDnp1aCJvvYT0BVRrr6OARWi5k8YxsGp9QYw?e=xVrmpg" TargetMode="External"/><Relationship Id="rId116" Type="http://schemas.openxmlformats.org/officeDocument/2006/relationships/hyperlink" Target="https://gobiernobogota-my.sharepoint.com/:b:/g/personal/fabian_murcia_gobiernobogota_gov_co/EZdkmsM_3OdPr2Dc705s3WcBHezjNlvBymyfFpiirbNhRg?e=FpFgWa" TargetMode="External"/><Relationship Id="rId137" Type="http://schemas.openxmlformats.org/officeDocument/2006/relationships/hyperlink" Target="https://gobiernobogota-my.sharepoint.com/:b:/g/personal/fabian_murcia_gobiernobogota_gov_co/EQhwrJzSPTBAios4TRNSKTkBcfPzfbbGTkMLbTBhWJrwEQ?e=5f58WI" TargetMode="External"/><Relationship Id="rId158" Type="http://schemas.openxmlformats.org/officeDocument/2006/relationships/hyperlink" Target="https://gobiernobogota-my.sharepoint.com/:b:/g/personal/fabian_murcia_gobiernobogota_gov_co/EVJG5e3FrM9Kkbmu-thASvsBc16IBUpGP9mgs_jmkYKe4w?e=Y2elRr" TargetMode="External"/><Relationship Id="rId20" Type="http://schemas.openxmlformats.org/officeDocument/2006/relationships/hyperlink" Target="https://gobiernobogota-my.sharepoint.com/:b:/g/personal/fabian_murcia_gobiernobogota_gov_co/ESV3Zpq8MmhBg4IBl4bph7sBixE_MqLIgoX3Bvoa-eyJsg?e=exa3iK" TargetMode="External"/><Relationship Id="rId41" Type="http://schemas.openxmlformats.org/officeDocument/2006/relationships/hyperlink" Target="https://gobiernobogota-my.sharepoint.com/:b:/g/personal/fabian_murcia_gobiernobogota_gov_co/ERHdMzCIV-tIsFckLWziL2gBPYG7VxrLdT3fyZ3EawWBYQ?e=IpRehE" TargetMode="External"/><Relationship Id="rId62" Type="http://schemas.openxmlformats.org/officeDocument/2006/relationships/hyperlink" Target="https://gobiernobogota-my.sharepoint.com/:b:/g/personal/fabian_murcia_gobiernobogota_gov_co/EcjmLMx9KHhJmpIHT9pd3xABrbnLZhO8u3S3QZhpEBPDIw?e=Rg65tx" TargetMode="External"/><Relationship Id="rId83" Type="http://schemas.openxmlformats.org/officeDocument/2006/relationships/hyperlink" Target="https://gobiernobogota-my.sharepoint.com/:b:/g/personal/fabian_murcia_gobiernobogota_gov_co/EYV2bVfsr4lFr3GMkBVcBsQBKLcf5IbKgMgpV16fQMbgng?e=DqgTm5" TargetMode="External"/><Relationship Id="rId88" Type="http://schemas.openxmlformats.org/officeDocument/2006/relationships/hyperlink" Target="https://gobiernobogota-my.sharepoint.com/:b:/g/personal/fabian_murcia_gobiernobogota_gov_co/ESWMhQLdQyRDnp1aCJvvYT0BVRrr6OARWi5k8YxsGp9QYw?e=xVrmpg" TargetMode="External"/><Relationship Id="rId111" Type="http://schemas.openxmlformats.org/officeDocument/2006/relationships/hyperlink" Target="https://gobiernobogota-my.sharepoint.com/:b:/g/personal/fabian_murcia_gobiernobogota_gov_co/EWJz_B-XSnpBvmv9JSRUCW0BVwoDyfMakz1Jp_BycyVAuA?e=BeQ76O" TargetMode="External"/><Relationship Id="rId132" Type="http://schemas.openxmlformats.org/officeDocument/2006/relationships/hyperlink" Target="https://gobiernobogota-my.sharepoint.com/:b:/g/personal/fabian_murcia_gobiernobogota_gov_co/EUd1gE5ZPqpPkJrmqqAxewoBqjmrrEtKbZmR7sOvJhV64g?e=1C0xbC" TargetMode="External"/><Relationship Id="rId153" Type="http://schemas.openxmlformats.org/officeDocument/2006/relationships/hyperlink" Target="https://gobiernobogota-my.sharepoint.com/:b:/g/personal/fabian_murcia_gobiernobogota_gov_co/EWw3u_-C0HZEj1d8hBgt1gwBPfYw75nWdcb-TVuEWFO6sQ?e=POySPG" TargetMode="External"/><Relationship Id="rId174" Type="http://schemas.openxmlformats.org/officeDocument/2006/relationships/hyperlink" Target="https://gobiernobogota-my.sharepoint.com/:b:/g/personal/fabian_murcia_gobiernobogota_gov_co/ESzq4oOLZQ9MjlWtChQTnfwBz2_vnFGZTh55Ccfvsjseyw?e=21YwFM" TargetMode="External"/><Relationship Id="rId179" Type="http://schemas.openxmlformats.org/officeDocument/2006/relationships/hyperlink" Target="https://gobiernobogota-my.sharepoint.com/:b:/g/personal/fabian_murcia_gobiernobogota_gov_co/EZdkmsM_3OdPr2Dc705s3WcBHezjNlvBymyfFpiirbNhRg?e=LIWOci" TargetMode="External"/><Relationship Id="rId195" Type="http://schemas.openxmlformats.org/officeDocument/2006/relationships/hyperlink" Target="https://gobiernobogota-my.sharepoint.com/:b:/g/personal/fabian_murcia_gobiernobogota_gov_co/EWw3u_-C0HZEj1d8hBgt1gwBPfYw75nWdcb-TVuEWFO6sQ?e=Szdtwf" TargetMode="External"/><Relationship Id="rId209" Type="http://schemas.openxmlformats.org/officeDocument/2006/relationships/hyperlink" Target="https://gobiernobogota-my.sharepoint.com/:b:/g/personal/fabian_murcia_gobiernobogota_gov_co/EX2Q2sjvuOJAonP9TlVMtTUB3val8J26RYb55lVswyLqPQ?e=H5NaVl" TargetMode="External"/><Relationship Id="rId190" Type="http://schemas.openxmlformats.org/officeDocument/2006/relationships/hyperlink" Target="https://gobiernobogota-my.sharepoint.com/:b:/g/personal/fabian_murcia_gobiernobogota_gov_co/EaAvDzBXOqhHrN9qCtaLh58B6GDjyQN4HHXlgUYy4WWLwQ?e=KtzDEM" TargetMode="External"/><Relationship Id="rId204" Type="http://schemas.openxmlformats.org/officeDocument/2006/relationships/hyperlink" Target="https://gobiernobogota-my.sharepoint.com/:b:/g/personal/fabian_murcia_gobiernobogota_gov_co/EQc1JHQOePNNnCxH0N9bP8QBZKUvSkuFWNwh5iAhD-rwaQ?e=vWzPgt" TargetMode="External"/><Relationship Id="rId220" Type="http://schemas.openxmlformats.org/officeDocument/2006/relationships/hyperlink" Target="https://gobiernobogota-my.sharepoint.com/:b:/g/personal/fabian_murcia_gobiernobogota_gov_co/EVjJYbQhgRFMtq8qxvIe73sBjkYVYijaU6ZjyMTW-OWjXQ?e=hQnnSi" TargetMode="External"/><Relationship Id="rId225" Type="http://schemas.openxmlformats.org/officeDocument/2006/relationships/hyperlink" Target="https://gobiernobogota-my.sharepoint.com/:b:/g/personal/fabian_murcia_gobiernobogota_gov_co/EVuP7ELmKOxAqFTjNep5Jq4BH1RjBzKSoS7xMs_IRwjqug?e=NEwgHb" TargetMode="External"/><Relationship Id="rId15" Type="http://schemas.openxmlformats.org/officeDocument/2006/relationships/hyperlink" Target="https://gobiernobogota-my.sharepoint.com/:b:/g/personal/fabian_murcia_gobiernobogota_gov_co/EZyTlZ0gLrJMnnGPSClCvkgBMnmY937l7-iEGLF1P30flg?e=dYVStv" TargetMode="External"/><Relationship Id="rId36" Type="http://schemas.openxmlformats.org/officeDocument/2006/relationships/hyperlink" Target="https://gobiernobogota-my.sharepoint.com/:b:/g/personal/fabian_murcia_gobiernobogota_gov_co/EdaxkjOUKERFlDoOrTLLR0wBz-_wP8g5UFT4y6yveyy9YA?e=FbWOBp" TargetMode="External"/><Relationship Id="rId57" Type="http://schemas.openxmlformats.org/officeDocument/2006/relationships/hyperlink" Target="https://gobiernobogota-my.sharepoint.com/:b:/g/personal/fabian_murcia_gobiernobogota_gov_co/EV-HciBRR2RJgIMdNuecc4QB0GwPLjiD5-hAy7SfhGiASA?e=52DupV" TargetMode="External"/><Relationship Id="rId106" Type="http://schemas.openxmlformats.org/officeDocument/2006/relationships/hyperlink" Target="https://gobiernobogota-my.sharepoint.com/:b:/g/personal/fabian_murcia_gobiernobogota_gov_co/Ecu8XWprvodIt9ifjdZXTQsBHD8k3Yjhm9tJK-wqlz5r0A?e=sWgGgM" TargetMode="External"/><Relationship Id="rId127" Type="http://schemas.openxmlformats.org/officeDocument/2006/relationships/hyperlink" Target="https://gobiernobogota-my.sharepoint.com/:b:/g/personal/fabian_murcia_gobiernobogota_gov_co/EQc1JHQOePNNnCxH0N9bP8QBZKUvSkuFWNwh5iAhD-rwaQ?e=PfFUYl" TargetMode="External"/><Relationship Id="rId10" Type="http://schemas.openxmlformats.org/officeDocument/2006/relationships/hyperlink" Target="https://gobiernobogota-my.sharepoint.com/:b:/g/personal/fabian_murcia_gobiernobogota_gov_co/ET44SxkZGRJPvCmjC476i9sBtHmNsR753bHnhGtKBnHmkg?e=NuHGvb" TargetMode="External"/><Relationship Id="rId31" Type="http://schemas.openxmlformats.org/officeDocument/2006/relationships/hyperlink" Target="https://gobiernobogota-my.sharepoint.com/:b:/g/personal/fabian_murcia_gobiernobogota_gov_co/Ec9EAY4kPI1PoTjxLi7wvk8Bibqtfae3z81jK5L_IhgmnA?e=oE0BWB" TargetMode="External"/><Relationship Id="rId52" Type="http://schemas.openxmlformats.org/officeDocument/2006/relationships/hyperlink" Target="https://gobiernobogota-my.sharepoint.com/:b:/g/personal/fabian_murcia_gobiernobogota_gov_co/EZyTlZ0gLrJMnnGPSClCvkgBMnmY937l7-iEGLF1P30flg?e=dYVStv" TargetMode="External"/><Relationship Id="rId73" Type="http://schemas.openxmlformats.org/officeDocument/2006/relationships/hyperlink" Target="https://gobiernobogota-my.sharepoint.com/:b:/g/personal/fabian_murcia_gobiernobogota_gov_co/EWO_JYE12gdBs9_CDFviiegBzCXMSEkX0vSum8Gj7dDAMA?e=fDbjtS" TargetMode="External"/><Relationship Id="rId78" Type="http://schemas.openxmlformats.org/officeDocument/2006/relationships/hyperlink" Target="https://gobiernobogota-my.sharepoint.com/:b:/g/personal/fabian_murcia_gobiernobogota_gov_co/ESWMhQLdQyRDnp1aCJvvYT0BVRrr6OARWi5k8YxsGp9QYw?e=xVrmpg" TargetMode="External"/><Relationship Id="rId94" Type="http://schemas.openxmlformats.org/officeDocument/2006/relationships/hyperlink" Target="https://gobiernobogota-my.sharepoint.com/:b:/g/personal/fabian_murcia_gobiernobogota_gov_co/EagmAQbGHfhLs9xFdow7AI8BbKzr-U88biw1mAcAgx_lWw?e=DgxSAv" TargetMode="External"/><Relationship Id="rId99" Type="http://schemas.openxmlformats.org/officeDocument/2006/relationships/hyperlink" Target="https://gobiernobogota-my.sharepoint.com/:b:/g/personal/fabian_murcia_gobiernobogota_gov_co/EWjRxJIQ4ZNIv2BHqDb_fhwBp6EdeyOGoLte0s80tsS1rA?e=3fKeca" TargetMode="External"/><Relationship Id="rId101" Type="http://schemas.openxmlformats.org/officeDocument/2006/relationships/hyperlink" Target="https://gobiernobogota-my.sharepoint.com/:b:/g/personal/fabian_murcia_gobiernobogota_gov_co/EWjRxJIQ4ZNIv2BHqDb_fhwBp6EdeyOGoLte0s80tsS1rA?e=3fKeca" TargetMode="External"/><Relationship Id="rId122" Type="http://schemas.openxmlformats.org/officeDocument/2006/relationships/hyperlink" Target="https://gobiernobogota-my.sharepoint.com/:b:/g/personal/fabian_murcia_gobiernobogota_gov_co/ESzq4oOLZQ9MjlWtChQTnfwBz2_vnFGZTh55Ccfvsjseyw?e=MTXPxr" TargetMode="External"/><Relationship Id="rId143" Type="http://schemas.openxmlformats.org/officeDocument/2006/relationships/hyperlink" Target="https://gobiernobogota-my.sharepoint.com/:b:/g/personal/fabian_murcia_gobiernobogota_gov_co/EQhwrJzSPTBAios4TRNSKTkBcfPzfbbGTkMLbTBhWJrwEQ?e=nEk32s" TargetMode="External"/><Relationship Id="rId148" Type="http://schemas.openxmlformats.org/officeDocument/2006/relationships/hyperlink" Target="https://gobiernobogota-my.sharepoint.com/:b:/g/personal/fabian_murcia_gobiernobogota_gov_co/EWO_JYE12gdBs9_CDFviiegBzCXMSEkX0vSum8Gj7dDAMA?e=DZVe4p" TargetMode="External"/><Relationship Id="rId164" Type="http://schemas.openxmlformats.org/officeDocument/2006/relationships/hyperlink" Target="https://gobiernobogota-my.sharepoint.com/:b:/g/personal/fabian_murcia_gobiernobogota_gov_co/Eeid1HbKT5FNho0JVIl0M3cBcsGpzydasj5roBHzrZW68A?e=9dpjl3" TargetMode="External"/><Relationship Id="rId169" Type="http://schemas.openxmlformats.org/officeDocument/2006/relationships/hyperlink" Target="https://gobiernobogota-my.sharepoint.com/:b:/g/personal/fabian_murcia_gobiernobogota_gov_co/EXTJ-CTQnyRAsx6YYi24QtgBjE4o07QEqjEcJcvo3ptXeA?e=2h90ZR" TargetMode="External"/><Relationship Id="rId185" Type="http://schemas.openxmlformats.org/officeDocument/2006/relationships/hyperlink" Target="https://gobiernobogota-my.sharepoint.com/:b:/g/personal/fabian_murcia_gobiernobogota_gov_co/EWnGqfpnI7xNrW1KGWi-TpsBEaYoeY9bGV4gpVsvRbzhDQ?e=1BDtn4" TargetMode="External"/><Relationship Id="rId4" Type="http://schemas.openxmlformats.org/officeDocument/2006/relationships/hyperlink" Target="../../../../../:f:/g/personal/fabian_murcia_gobiernobogota_gov_co/EgsgyvYnjLhFnI8NdjBVNIYBLOVRoulO7Dkce3zkcEh20Q?e=g2mFPh" TargetMode="External"/><Relationship Id="rId9" Type="http://schemas.openxmlformats.org/officeDocument/2006/relationships/hyperlink" Target="https://gobiernobogota-my.sharepoint.com/:b:/g/personal/fabian_murcia_gobiernobogota_gov_co/EXTJ-CTQnyRAsx6YYi24QtgBjE4o07QEqjEcJcvo3ptXeA?e=2h90ZR" TargetMode="External"/><Relationship Id="rId180" Type="http://schemas.openxmlformats.org/officeDocument/2006/relationships/hyperlink" Target="https://gobiernobogota-my.sharepoint.com/:b:/g/personal/fabian_murcia_gobiernobogota_gov_co/EQhwrJzSPTBAios4TRNSKTkBcfPzfbbGTkMLbTBhWJrwEQ?e=ObysSk" TargetMode="External"/><Relationship Id="rId210" Type="http://schemas.openxmlformats.org/officeDocument/2006/relationships/hyperlink" Target="https://gobiernobogota-my.sharepoint.com/:b:/g/personal/fabian_murcia_gobiernobogota_gov_co/EQcmwgVFaBFBpP50RKWWjcIBAbzB1uE3ib0h-V_4WfdKbw?e=LB0rQl" TargetMode="External"/><Relationship Id="rId215" Type="http://schemas.openxmlformats.org/officeDocument/2006/relationships/hyperlink" Target="https://gobiernobogota-my.sharepoint.com/:b:/g/personal/fabian_murcia_gobiernobogota_gov_co/Ec7NiKoMf5JOscWwhGa6veoB_PbzJR6y1yS0J14NTluMnQ?e=mdy2tl" TargetMode="External"/><Relationship Id="rId26" Type="http://schemas.openxmlformats.org/officeDocument/2006/relationships/hyperlink" Target="https://gobiernobogota-my.sharepoint.com/:b:/g/personal/fabian_murcia_gobiernobogota_gov_co/ESV3Zpq8MmhBg4IBl4bph7sBixE_MqLIgoX3Bvoa-eyJsg?e=VgKkCR" TargetMode="External"/><Relationship Id="rId231" Type="http://schemas.microsoft.com/office/2017/10/relationships/threadedComment" Target="../threadedComments/threadedComment1.xml"/><Relationship Id="rId47" Type="http://schemas.openxmlformats.org/officeDocument/2006/relationships/hyperlink" Target="https://gobiernobogota-my.sharepoint.com/:b:/g/personal/fabian_murcia_gobiernobogota_gov_co/EQhwrJzSPTBAios4TRNSKTkBcfPzfbbGTkMLbTBhWJrwEQ?e=h2qHJr" TargetMode="External"/><Relationship Id="rId68" Type="http://schemas.openxmlformats.org/officeDocument/2006/relationships/hyperlink" Target="https://gobiernobogota-my.sharepoint.com/:b:/g/personal/fabian_murcia_gobiernobogota_gov_co/ETHl1AaBp4tKgGeOk-o8YhsBWpp_CMt_BzeB4zj6zHv07A?e=ney8bz" TargetMode="External"/><Relationship Id="rId89" Type="http://schemas.openxmlformats.org/officeDocument/2006/relationships/hyperlink" Target="https://gobiernobogota-my.sharepoint.com/:b:/g/personal/fabian_murcia_gobiernobogota_gov_co/ESWMhQLdQyRDnp1aCJvvYT0BVRrr6OARWi5k8YxsGp9QYw?e=xVrmpg" TargetMode="External"/><Relationship Id="rId112" Type="http://schemas.openxmlformats.org/officeDocument/2006/relationships/hyperlink" Target="https://gobiernobogota-my.sharepoint.com/:b:/g/personal/fabian_murcia_gobiernobogota_gov_co/EWJz_B-XSnpBvmv9JSRUCW0BVwoDyfMakz1Jp_BycyVAuA?e=BeQ76O" TargetMode="External"/><Relationship Id="rId133" Type="http://schemas.openxmlformats.org/officeDocument/2006/relationships/hyperlink" Target="https://gobiernobogota-my.sharepoint.com/:b:/g/personal/fabian_murcia_gobiernobogota_gov_co/EUd1gE5ZPqpPkJrmqqAxewoBqjmrrEtKbZmR7sOvJhV64g?e=1C0xbC" TargetMode="External"/><Relationship Id="rId154" Type="http://schemas.openxmlformats.org/officeDocument/2006/relationships/hyperlink" Target="https://gobiernobogota-my.sharepoint.com/:b:/g/personal/fabian_murcia_gobiernobogota_gov_co/EWjRxJIQ4ZNIv2BHqDb_fhwBp6EdeyOGoLte0s80tsS1rA?e=3fKeca" TargetMode="External"/><Relationship Id="rId175" Type="http://schemas.openxmlformats.org/officeDocument/2006/relationships/hyperlink" Target="https://gobiernobogota-my.sharepoint.com/:b:/g/personal/fabian_murcia_gobiernobogota_gov_co/ESzq4oOLZQ9MjlWtChQTnfwBz2_vnFGZTh55Ccfvsjseyw?e=TwRnw0" TargetMode="External"/><Relationship Id="rId196" Type="http://schemas.openxmlformats.org/officeDocument/2006/relationships/hyperlink" Target="https://gobiernobogota-my.sharepoint.com/:b:/g/personal/fabian_murcia_gobiernobogota_gov_co/EWw3u_-C0HZEj1d8hBgt1gwBPfYw75nWdcb-TVuEWFO6sQ?e=Szdtwf" TargetMode="External"/><Relationship Id="rId200" Type="http://schemas.openxmlformats.org/officeDocument/2006/relationships/hyperlink" Target="https://gobiernobogota-my.sharepoint.com/:b:/g/personal/fabian_murcia_gobiernobogota_gov_co/EWjRxJIQ4ZNIv2BHqDb_fhwBp6EdeyOGoLte0s80tsS1rA?e=WkvXUK" TargetMode="External"/><Relationship Id="rId16" Type="http://schemas.openxmlformats.org/officeDocument/2006/relationships/hyperlink" Target="https://gobiernobogota-my.sharepoint.com/:b:/g/personal/fabian_murcia_gobiernobogota_gov_co/Ec9EAY4kPI1PoTjxLi7wvk8Bibqtfae3z81jK5L_IhgmnA?e=V9tDdw" TargetMode="External"/><Relationship Id="rId221" Type="http://schemas.openxmlformats.org/officeDocument/2006/relationships/hyperlink" Target="https://gobiernobogota-my.sharepoint.com/:b:/g/personal/fabian_murcia_gobiernobogota_gov_co/EQhwrJzSPTBAios4TRNSKTkBcfPzfbbGTkMLbTBhWJrwEQ?e=nuaQYh" TargetMode="External"/><Relationship Id="rId37" Type="http://schemas.openxmlformats.org/officeDocument/2006/relationships/hyperlink" Target="https://gobiernobogota-my.sharepoint.com/:b:/g/personal/fabian_murcia_gobiernobogota_gov_co/Ecrgtw93ePlBjseEA8B6FXEBQ6dyR_xFs2877kwHKL2YOg?e=dbbPFB" TargetMode="External"/><Relationship Id="rId58" Type="http://schemas.openxmlformats.org/officeDocument/2006/relationships/hyperlink" Target="https://gobiernobogota-my.sharepoint.com/:b:/g/personal/fabian_murcia_gobiernobogota_gov_co/EUd1gE5ZPqpPkJrmqqAxewoBqjmrrEtKbZmR7sOvJhV64g?e=1C0xbC" TargetMode="External"/><Relationship Id="rId79" Type="http://schemas.openxmlformats.org/officeDocument/2006/relationships/hyperlink" Target="https://gobiernobogota-my.sharepoint.com/:b:/g/personal/fabian_murcia_gobiernobogota_gov_co/EUd1gE5ZPqpPkJrmqqAxewoBqjmrrEtKbZmR7sOvJhV64g?e=1C0xbC" TargetMode="External"/><Relationship Id="rId102" Type="http://schemas.openxmlformats.org/officeDocument/2006/relationships/hyperlink" Target="https://gobiernobogota-my.sharepoint.com/:b:/g/personal/fabian_murcia_gobiernobogota_gov_co/EWjRxJIQ4ZNIv2BHqDb_fhwBp6EdeyOGoLte0s80tsS1rA?e=3fKeca" TargetMode="External"/><Relationship Id="rId123" Type="http://schemas.openxmlformats.org/officeDocument/2006/relationships/hyperlink" Target="https://gobiernobogota-my.sharepoint.com/:b:/g/personal/fabian_murcia_gobiernobogota_gov_co/EX2Q2sjvuOJAonP9TlVMtTUB3val8J26RYb55lVswyLqPQ?e=ytrOHv" TargetMode="External"/><Relationship Id="rId144" Type="http://schemas.openxmlformats.org/officeDocument/2006/relationships/hyperlink" Target="https://gobiernobogota-my.sharepoint.com/:b:/g/personal/fabian_murcia_gobiernobogota_gov_co/EQc1JHQOePNNnCxH0N9bP8QBZKUvSkuFWNwh5iAhD-rwaQ?e=duEf8R" TargetMode="External"/><Relationship Id="rId90" Type="http://schemas.openxmlformats.org/officeDocument/2006/relationships/hyperlink" Target="https://gobiernobogota-my.sharepoint.com/:b:/g/personal/fabian_murcia_gobiernobogota_gov_co/ESWMhQLdQyRDnp1aCJvvYT0BVRrr6OARWi5k8YxsGp9QYw?e=xVrmpg" TargetMode="External"/><Relationship Id="rId165" Type="http://schemas.openxmlformats.org/officeDocument/2006/relationships/hyperlink" Target="https://gobiernobogota-my.sharepoint.com/:b:/g/personal/fabian_murcia_gobiernobogota_gov_co/EVl1cgZUuDBJsZQQtTvnv2MBVaG-Py88Ncj0nAx6UZwl-A?e=gOWbjh" TargetMode="External"/><Relationship Id="rId186" Type="http://schemas.openxmlformats.org/officeDocument/2006/relationships/hyperlink" Target="https://gobiernobogota-my.sharepoint.com/:b:/g/personal/fabian_murcia_gobiernobogota_gov_co/ETvtecKBNepLvfX9CZTKB1MBtjbJDVVNMvT-5RnA-N4Bug?e=qcqJN6" TargetMode="External"/><Relationship Id="rId211" Type="http://schemas.openxmlformats.org/officeDocument/2006/relationships/hyperlink" Target="https://gobiernobogota-my.sharepoint.com/:b:/g/personal/fabian_murcia_gobiernobogota_gov_co/Edylj6ol5ohAmeojJ-i7nggBwxVC-MRCB-UvVerhW4ESIQ?e=O4r0P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X131"/>
  <sheetViews>
    <sheetView tabSelected="1" topLeftCell="E1" zoomScale="57" workbookViewId="0">
      <pane ySplit="1" topLeftCell="A113" activePane="bottomLeft" state="frozen"/>
      <selection pane="bottomLeft" activeCell="W128" sqref="W128"/>
    </sheetView>
  </sheetViews>
  <sheetFormatPr baseColWidth="10" defaultColWidth="11.42578125" defaultRowHeight="15" x14ac:dyDescent="0.25"/>
  <cols>
    <col min="1" max="1" width="17.28515625" style="157" customWidth="1"/>
    <col min="2" max="2" width="39.28515625" style="157" customWidth="1"/>
    <col min="3" max="3" width="29.42578125" style="157" customWidth="1"/>
    <col min="4" max="4" width="83.7109375" style="157" customWidth="1"/>
    <col min="5" max="5" width="22.140625" style="157" customWidth="1"/>
    <col min="6" max="6" width="29" style="158" hidden="1" customWidth="1"/>
    <col min="7" max="7" width="19.7109375" style="136" hidden="1" customWidth="1"/>
    <col min="8" max="8" width="26.7109375" style="136" hidden="1" customWidth="1"/>
    <col min="9" max="9" width="18.28515625" style="88" customWidth="1"/>
    <col min="10" max="10" width="28.5703125" style="136" customWidth="1"/>
    <col min="11" max="11" width="14.85546875" style="88" customWidth="1"/>
    <col min="12" max="12" width="28.5703125" style="136" customWidth="1"/>
    <col min="13" max="13" width="14.5703125" style="88" customWidth="1"/>
    <col min="14" max="14" width="28.5703125" style="136" customWidth="1"/>
    <col min="15" max="15" width="14.28515625" style="88" customWidth="1"/>
    <col min="16" max="16" width="16.28515625" style="88" customWidth="1"/>
    <col min="17" max="17" width="14" style="88" customWidth="1"/>
    <col min="18" max="18" width="18" style="136" customWidth="1"/>
    <col min="19" max="19" width="20.5703125" style="159" customWidth="1"/>
    <col min="20" max="20" width="14.140625" style="136" customWidth="1"/>
    <col min="21" max="21" width="11.85546875" style="160" bestFit="1" customWidth="1"/>
    <col min="22" max="22" width="11.42578125" style="136"/>
    <col min="23" max="23" width="24.7109375" style="136" customWidth="1"/>
    <col min="24" max="24" width="12.85546875" style="136" bestFit="1" customWidth="1"/>
    <col min="25" max="16384" width="11.42578125" style="136"/>
  </cols>
  <sheetData>
    <row r="1" spans="1:23" ht="45" x14ac:dyDescent="0.25">
      <c r="A1" s="8" t="s">
        <v>0</v>
      </c>
      <c r="B1" s="3" t="s">
        <v>1</v>
      </c>
      <c r="C1" s="3" t="s">
        <v>0</v>
      </c>
      <c r="D1" s="3" t="s">
        <v>2</v>
      </c>
      <c r="E1" s="3" t="s">
        <v>3</v>
      </c>
      <c r="F1" s="4" t="s">
        <v>4</v>
      </c>
      <c r="G1" s="3" t="s">
        <v>5</v>
      </c>
      <c r="H1" s="3" t="s">
        <v>6</v>
      </c>
      <c r="I1" s="63" t="s">
        <v>7</v>
      </c>
      <c r="J1" s="3" t="s">
        <v>8</v>
      </c>
      <c r="K1" s="63" t="s">
        <v>9</v>
      </c>
      <c r="L1" s="3" t="s">
        <v>8</v>
      </c>
      <c r="M1" s="63" t="s">
        <v>10</v>
      </c>
      <c r="N1" s="3" t="s">
        <v>8</v>
      </c>
      <c r="O1" s="63" t="s">
        <v>11</v>
      </c>
      <c r="P1" s="63" t="s">
        <v>12</v>
      </c>
      <c r="Q1" s="63" t="s">
        <v>13</v>
      </c>
      <c r="R1" s="83" t="s">
        <v>14</v>
      </c>
      <c r="S1" s="146" t="s">
        <v>15</v>
      </c>
      <c r="T1" s="83" t="s">
        <v>16</v>
      </c>
      <c r="U1" s="84" t="s">
        <v>17</v>
      </c>
      <c r="V1" s="85" t="s">
        <v>18</v>
      </c>
      <c r="W1" s="83" t="s">
        <v>19</v>
      </c>
    </row>
    <row r="2" spans="1:23" x14ac:dyDescent="0.25">
      <c r="A2" s="219" t="s">
        <v>20</v>
      </c>
      <c r="B2" s="220"/>
      <c r="C2" s="220"/>
      <c r="D2" s="220"/>
      <c r="E2" s="220"/>
      <c r="F2" s="220"/>
      <c r="G2" s="220"/>
      <c r="H2" s="220"/>
      <c r="I2" s="220"/>
      <c r="J2" s="220"/>
      <c r="K2" s="220"/>
      <c r="L2" s="220"/>
      <c r="M2" s="220"/>
      <c r="N2" s="220"/>
      <c r="O2" s="220"/>
      <c r="P2" s="220"/>
      <c r="Q2" s="220"/>
      <c r="R2" s="220"/>
      <c r="S2" s="220"/>
      <c r="T2" s="220"/>
      <c r="U2" s="220"/>
      <c r="V2" s="220"/>
      <c r="W2" s="221"/>
    </row>
    <row r="3" spans="1:23" x14ac:dyDescent="0.25">
      <c r="A3" s="219"/>
      <c r="B3" s="220"/>
      <c r="C3" s="220"/>
      <c r="D3" s="220"/>
      <c r="E3" s="220"/>
      <c r="F3" s="220"/>
      <c r="G3" s="220"/>
      <c r="H3" s="220"/>
      <c r="I3" s="220"/>
      <c r="J3" s="220"/>
      <c r="K3" s="220"/>
      <c r="L3" s="220"/>
      <c r="M3" s="220"/>
      <c r="N3" s="220"/>
      <c r="O3" s="220"/>
      <c r="P3" s="220"/>
      <c r="Q3" s="220"/>
      <c r="R3" s="220"/>
      <c r="S3" s="220"/>
      <c r="T3" s="220"/>
      <c r="U3" s="220"/>
      <c r="V3" s="220"/>
      <c r="W3" s="221"/>
    </row>
    <row r="4" spans="1:23" ht="89.25" x14ac:dyDescent="0.25">
      <c r="A4" s="5">
        <v>1</v>
      </c>
      <c r="B4" s="1" t="s">
        <v>21</v>
      </c>
      <c r="C4" s="1" t="s">
        <v>22</v>
      </c>
      <c r="D4" s="1" t="s">
        <v>23</v>
      </c>
      <c r="E4" s="1" t="s">
        <v>24</v>
      </c>
      <c r="F4" s="2">
        <v>5500000</v>
      </c>
      <c r="G4" s="7">
        <v>4</v>
      </c>
      <c r="H4" s="9">
        <f>F4*G4</f>
        <v>22000000</v>
      </c>
      <c r="I4" s="13">
        <v>5000000</v>
      </c>
      <c r="J4" s="26"/>
      <c r="K4" s="13"/>
      <c r="L4" s="26"/>
      <c r="M4" s="13"/>
      <c r="N4" s="26"/>
      <c r="O4" s="13">
        <v>5028945</v>
      </c>
      <c r="P4" s="13">
        <f>K4</f>
        <v>0</v>
      </c>
      <c r="Q4" s="13">
        <f>M4</f>
        <v>0</v>
      </c>
      <c r="R4" s="14">
        <f>COUNT(I4,K4,M4)</f>
        <v>1</v>
      </c>
      <c r="S4" s="147">
        <f>(O4+P4+Q4)/R4</f>
        <v>5028945</v>
      </c>
      <c r="T4" s="13" cm="1">
        <f t="array" ref="T4">_xlfn.IFS(R4=3,MEDIAN(O4:Q4),R4=2,MEDIAN(O4:P4),R4=1,MEDIAN(O4))</f>
        <v>5028945</v>
      </c>
      <c r="U4" s="149" t="e" cm="1">
        <f t="array" ref="U4">_xlfn.IFS(R4=3,STDEVA(O4:Q4),R4=2,STDEVA(O4:P4),R4=1,STDEVA(O4))</f>
        <v>#DIV/0!</v>
      </c>
      <c r="V4" s="15">
        <v>5</v>
      </c>
      <c r="W4" s="13">
        <f>S4*V4</f>
        <v>25144725</v>
      </c>
    </row>
    <row r="5" spans="1:23" ht="38.25" x14ac:dyDescent="0.25">
      <c r="A5" s="5">
        <v>2</v>
      </c>
      <c r="B5" s="1" t="s">
        <v>21</v>
      </c>
      <c r="C5" s="1" t="s">
        <v>25</v>
      </c>
      <c r="D5" s="1" t="s">
        <v>26</v>
      </c>
      <c r="E5" s="1" t="s">
        <v>24</v>
      </c>
      <c r="F5" s="2">
        <v>2400000</v>
      </c>
      <c r="G5" s="7">
        <v>4</v>
      </c>
      <c r="H5" s="9">
        <f t="shared" ref="H5:H15" si="0">F5*G5</f>
        <v>9600000</v>
      </c>
      <c r="I5" s="13">
        <v>2000000</v>
      </c>
      <c r="J5" s="26"/>
      <c r="K5" s="13"/>
      <c r="L5" s="26"/>
      <c r="M5" s="13"/>
      <c r="N5" s="26"/>
      <c r="O5" s="13">
        <v>2000000</v>
      </c>
      <c r="P5" s="13">
        <f t="shared" ref="P5:P14" si="1">K5</f>
        <v>0</v>
      </c>
      <c r="Q5" s="13">
        <f t="shared" ref="Q5:Q14" si="2">M5</f>
        <v>0</v>
      </c>
      <c r="R5" s="14">
        <f t="shared" ref="R5:R14" si="3">COUNT(I5,K5,M5)</f>
        <v>1</v>
      </c>
      <c r="S5" s="147">
        <f t="shared" ref="S5:S15" si="4">(O5+P5+Q5)/R5</f>
        <v>2000000</v>
      </c>
      <c r="T5" s="13" cm="1">
        <f t="array" ref="T5">_xlfn.IFS(R5=3,MEDIAN(O5:Q5),R5=2,MEDIAN(O5:P5),R5=1,MEDIAN(O5))</f>
        <v>2000000</v>
      </c>
      <c r="U5" s="149" t="e" cm="1">
        <f t="array" ref="U5">_xlfn.IFS(R5=3,STDEVA(O5:Q5),R5=2,STDEVA(O5:P5),R5=1,STDEVA(O5))</f>
        <v>#DIV/0!</v>
      </c>
      <c r="V5" s="15">
        <v>4</v>
      </c>
      <c r="W5" s="13">
        <f t="shared" ref="W5:W15" si="5">S5*V5</f>
        <v>8000000</v>
      </c>
    </row>
    <row r="6" spans="1:23" ht="38.25" x14ac:dyDescent="0.25">
      <c r="A6" s="5">
        <v>3</v>
      </c>
      <c r="B6" s="1" t="s">
        <v>21</v>
      </c>
      <c r="C6" s="1" t="s">
        <v>27</v>
      </c>
      <c r="D6" s="1" t="s">
        <v>28</v>
      </c>
      <c r="E6" s="1" t="s">
        <v>24</v>
      </c>
      <c r="F6" s="2">
        <v>2400000</v>
      </c>
      <c r="G6" s="7">
        <v>4</v>
      </c>
      <c r="H6" s="9">
        <f t="shared" si="0"/>
        <v>9600000</v>
      </c>
      <c r="I6" s="13">
        <v>2000000</v>
      </c>
      <c r="J6" s="26"/>
      <c r="K6" s="13"/>
      <c r="L6" s="26"/>
      <c r="M6" s="13"/>
      <c r="N6" s="26"/>
      <c r="O6" s="13">
        <v>2000000</v>
      </c>
      <c r="P6" s="13">
        <f t="shared" si="1"/>
        <v>0</v>
      </c>
      <c r="Q6" s="13">
        <f t="shared" si="2"/>
        <v>0</v>
      </c>
      <c r="R6" s="14">
        <f t="shared" si="3"/>
        <v>1</v>
      </c>
      <c r="S6" s="147">
        <f t="shared" si="4"/>
        <v>2000000</v>
      </c>
      <c r="T6" s="13" cm="1">
        <f t="array" ref="T6">_xlfn.IFS(R6=3,MEDIAN(O6:Q6),R6=2,MEDIAN(O6:P6),R6=1,MEDIAN(O6))</f>
        <v>2000000</v>
      </c>
      <c r="U6" s="149" t="e" cm="1">
        <f t="array" ref="U6">_xlfn.IFS(R6=3,STDEVA(O6:Q6),R6=2,STDEVA(O6:P6),R6=1,STDEVA(O6))</f>
        <v>#DIV/0!</v>
      </c>
      <c r="V6" s="15">
        <v>3</v>
      </c>
      <c r="W6" s="13">
        <f t="shared" si="5"/>
        <v>6000000</v>
      </c>
    </row>
    <row r="7" spans="1:23" x14ac:dyDescent="0.25">
      <c r="A7" s="5">
        <v>4</v>
      </c>
      <c r="B7" s="1" t="s">
        <v>21</v>
      </c>
      <c r="C7" s="1" t="s">
        <v>29</v>
      </c>
      <c r="D7" s="75" t="s">
        <v>30</v>
      </c>
      <c r="E7" s="1" t="s">
        <v>31</v>
      </c>
      <c r="F7" s="2">
        <v>4500000</v>
      </c>
      <c r="G7" s="7">
        <v>2</v>
      </c>
      <c r="H7" s="9">
        <f t="shared" si="0"/>
        <v>9000000</v>
      </c>
      <c r="I7" s="13">
        <v>4000000</v>
      </c>
      <c r="J7" s="26"/>
      <c r="K7" s="13"/>
      <c r="L7" s="26"/>
      <c r="M7" s="13"/>
      <c r="N7" s="26"/>
      <c r="O7" s="13">
        <v>4000000</v>
      </c>
      <c r="P7" s="13">
        <f t="shared" si="1"/>
        <v>0</v>
      </c>
      <c r="Q7" s="13">
        <f t="shared" si="2"/>
        <v>0</v>
      </c>
      <c r="R7" s="14">
        <f t="shared" si="3"/>
        <v>1</v>
      </c>
      <c r="S7" s="147">
        <f t="shared" si="4"/>
        <v>4000000</v>
      </c>
      <c r="T7" s="13" cm="1">
        <f t="array" ref="T7">_xlfn.IFS(R7=3,MEDIAN(O7:Q7),R7=2,MEDIAN(O7:P7),R7=1,MEDIAN(O7))</f>
        <v>4000000</v>
      </c>
      <c r="U7" s="149" t="e" cm="1">
        <f t="array" ref="U7">_xlfn.IFS(R7=3,STDEVA(O7:Q7),R7=2,STDEVA(O7:P7),R7=1,STDEVA(O7))</f>
        <v>#DIV/0!</v>
      </c>
      <c r="V7" s="15">
        <v>3</v>
      </c>
      <c r="W7" s="13">
        <f t="shared" si="5"/>
        <v>12000000</v>
      </c>
    </row>
    <row r="8" spans="1:23" x14ac:dyDescent="0.25">
      <c r="A8" s="5">
        <v>5</v>
      </c>
      <c r="B8" s="1" t="s">
        <v>21</v>
      </c>
      <c r="C8" s="1" t="s">
        <v>32</v>
      </c>
      <c r="D8" s="1" t="s">
        <v>33</v>
      </c>
      <c r="E8" s="1" t="s">
        <v>24</v>
      </c>
      <c r="F8" s="2">
        <v>4500000</v>
      </c>
      <c r="G8" s="7">
        <v>4</v>
      </c>
      <c r="H8" s="9">
        <f t="shared" si="0"/>
        <v>18000000</v>
      </c>
      <c r="I8" s="13">
        <v>4000000</v>
      </c>
      <c r="J8" s="26"/>
      <c r="K8" s="13"/>
      <c r="L8" s="26"/>
      <c r="M8" s="13"/>
      <c r="N8" s="26"/>
      <c r="O8" s="13">
        <v>4000000</v>
      </c>
      <c r="P8" s="13">
        <f t="shared" si="1"/>
        <v>0</v>
      </c>
      <c r="Q8" s="13">
        <f t="shared" si="2"/>
        <v>0</v>
      </c>
      <c r="R8" s="14">
        <f t="shared" si="3"/>
        <v>1</v>
      </c>
      <c r="S8" s="147">
        <f t="shared" si="4"/>
        <v>4000000</v>
      </c>
      <c r="T8" s="13" cm="1">
        <f t="array" ref="T8">_xlfn.IFS(R8=3,MEDIAN(O8:Q8),R8=2,MEDIAN(O8:P8),R8=1,MEDIAN(O8))</f>
        <v>4000000</v>
      </c>
      <c r="U8" s="149" t="e" cm="1">
        <f t="array" ref="U8">_xlfn.IFS(R8=3,STDEVA(O8:Q8),R8=2,STDEVA(O8:P8),R8=1,STDEVA(O8))</f>
        <v>#DIV/0!</v>
      </c>
      <c r="V8" s="15">
        <v>3</v>
      </c>
      <c r="W8" s="13">
        <f t="shared" si="5"/>
        <v>12000000</v>
      </c>
    </row>
    <row r="9" spans="1:23" ht="38.25" x14ac:dyDescent="0.25">
      <c r="A9" s="5">
        <v>6</v>
      </c>
      <c r="B9" s="1" t="s">
        <v>21</v>
      </c>
      <c r="C9" s="1" t="s">
        <v>34</v>
      </c>
      <c r="D9" s="1" t="s">
        <v>35</v>
      </c>
      <c r="E9" s="1" t="s">
        <v>24</v>
      </c>
      <c r="F9" s="2">
        <v>4500000</v>
      </c>
      <c r="G9" s="7">
        <v>2</v>
      </c>
      <c r="H9" s="9">
        <f t="shared" si="0"/>
        <v>9000000</v>
      </c>
      <c r="I9" s="13">
        <v>4000000</v>
      </c>
      <c r="J9" s="26"/>
      <c r="K9" s="13"/>
      <c r="L9" s="26"/>
      <c r="M9" s="13"/>
      <c r="N9" s="26"/>
      <c r="O9" s="13">
        <f t="shared" ref="O9:O13" si="6">I9</f>
        <v>4000000</v>
      </c>
      <c r="P9" s="13">
        <f t="shared" si="1"/>
        <v>0</v>
      </c>
      <c r="Q9" s="13">
        <f t="shared" si="2"/>
        <v>0</v>
      </c>
      <c r="R9" s="14">
        <f t="shared" si="3"/>
        <v>1</v>
      </c>
      <c r="S9" s="147">
        <f t="shared" si="4"/>
        <v>4000000</v>
      </c>
      <c r="T9" s="13" cm="1">
        <f t="array" ref="T9">_xlfn.IFS(R9=3,MEDIAN(O9:Q9),R9=2,MEDIAN(O9:P9),R9=1,MEDIAN(O9))</f>
        <v>4000000</v>
      </c>
      <c r="U9" s="149" t="e" cm="1">
        <f t="array" ref="U9">_xlfn.IFS(R9=3,STDEVA(O9:Q9),R9=2,STDEVA(O9:P9),R9=1,STDEVA(O9))</f>
        <v>#DIV/0!</v>
      </c>
      <c r="V9" s="15">
        <v>3</v>
      </c>
      <c r="W9" s="13">
        <f t="shared" si="5"/>
        <v>12000000</v>
      </c>
    </row>
    <row r="10" spans="1:23" ht="38.25" x14ac:dyDescent="0.25">
      <c r="A10" s="5">
        <v>7</v>
      </c>
      <c r="B10" s="1" t="s">
        <v>21</v>
      </c>
      <c r="C10" s="1" t="s">
        <v>36</v>
      </c>
      <c r="D10" s="1" t="s">
        <v>37</v>
      </c>
      <c r="E10" s="1" t="s">
        <v>24</v>
      </c>
      <c r="F10" s="2">
        <v>4500000</v>
      </c>
      <c r="G10" s="7">
        <v>2</v>
      </c>
      <c r="H10" s="9">
        <f t="shared" si="0"/>
        <v>9000000</v>
      </c>
      <c r="I10" s="13">
        <v>4000000</v>
      </c>
      <c r="J10" s="26"/>
      <c r="K10" s="13"/>
      <c r="L10" s="26"/>
      <c r="M10" s="13"/>
      <c r="N10" s="26"/>
      <c r="O10" s="13">
        <f t="shared" si="6"/>
        <v>4000000</v>
      </c>
      <c r="P10" s="13">
        <f t="shared" si="1"/>
        <v>0</v>
      </c>
      <c r="Q10" s="13">
        <f t="shared" si="2"/>
        <v>0</v>
      </c>
      <c r="R10" s="14">
        <f t="shared" si="3"/>
        <v>1</v>
      </c>
      <c r="S10" s="147">
        <f t="shared" si="4"/>
        <v>4000000</v>
      </c>
      <c r="T10" s="13" cm="1">
        <f t="array" ref="T10">_xlfn.IFS(R10=3,MEDIAN(O10:Q10),R10=2,MEDIAN(O10:P10),R10=1,MEDIAN(O10))</f>
        <v>4000000</v>
      </c>
      <c r="U10" s="149" t="e" cm="1">
        <f t="array" ref="U10">_xlfn.IFS(R10=3,STDEVA(O10:Q10),R10=2,STDEVA(O10:P10),R10=1,STDEVA(O10))</f>
        <v>#DIV/0!</v>
      </c>
      <c r="V10" s="15">
        <v>3</v>
      </c>
      <c r="W10" s="13">
        <f t="shared" si="5"/>
        <v>12000000</v>
      </c>
    </row>
    <row r="11" spans="1:23" ht="25.5" x14ac:dyDescent="0.25">
      <c r="A11" s="5">
        <v>8</v>
      </c>
      <c r="B11" s="1" t="s">
        <v>21</v>
      </c>
      <c r="C11" s="1" t="s">
        <v>38</v>
      </c>
      <c r="D11" s="1" t="s">
        <v>39</v>
      </c>
      <c r="E11" s="1" t="s">
        <v>24</v>
      </c>
      <c r="F11" s="2">
        <v>4500000</v>
      </c>
      <c r="G11" s="7">
        <v>2</v>
      </c>
      <c r="H11" s="9">
        <f t="shared" si="0"/>
        <v>9000000</v>
      </c>
      <c r="I11" s="13">
        <v>4000000</v>
      </c>
      <c r="J11" s="26"/>
      <c r="K11" s="13"/>
      <c r="L11" s="26"/>
      <c r="M11" s="13"/>
      <c r="N11" s="26"/>
      <c r="O11" s="13">
        <f t="shared" si="6"/>
        <v>4000000</v>
      </c>
      <c r="P11" s="13">
        <f t="shared" si="1"/>
        <v>0</v>
      </c>
      <c r="Q11" s="13">
        <f t="shared" si="2"/>
        <v>0</v>
      </c>
      <c r="R11" s="14">
        <f t="shared" si="3"/>
        <v>1</v>
      </c>
      <c r="S11" s="147">
        <f t="shared" si="4"/>
        <v>4000000</v>
      </c>
      <c r="T11" s="13" cm="1">
        <f t="array" ref="T11">_xlfn.IFS(R11=3,MEDIAN(O11:Q11),R11=2,MEDIAN(O11:P11),R11=1,MEDIAN(O11))</f>
        <v>4000000</v>
      </c>
      <c r="U11" s="149" t="e" cm="1">
        <f t="array" ref="U11">_xlfn.IFS(R11=3,STDEVA(O11:Q11),R11=2,STDEVA(O11:P11),R11=1,STDEVA(O11))</f>
        <v>#DIV/0!</v>
      </c>
      <c r="V11" s="15">
        <v>3</v>
      </c>
      <c r="W11" s="13">
        <f t="shared" si="5"/>
        <v>12000000</v>
      </c>
    </row>
    <row r="12" spans="1:23" ht="38.25" x14ac:dyDescent="0.25">
      <c r="A12" s="5">
        <v>9</v>
      </c>
      <c r="B12" s="1" t="s">
        <v>21</v>
      </c>
      <c r="C12" s="1" t="s">
        <v>40</v>
      </c>
      <c r="D12" s="1" t="s">
        <v>41</v>
      </c>
      <c r="E12" s="1" t="s">
        <v>24</v>
      </c>
      <c r="F12" s="2">
        <v>4500000</v>
      </c>
      <c r="G12" s="7">
        <v>2</v>
      </c>
      <c r="H12" s="9">
        <f t="shared" si="0"/>
        <v>9000000</v>
      </c>
      <c r="I12" s="13">
        <v>4000000</v>
      </c>
      <c r="J12" s="26"/>
      <c r="K12" s="13"/>
      <c r="L12" s="26"/>
      <c r="M12" s="13"/>
      <c r="N12" s="26"/>
      <c r="O12" s="13">
        <f t="shared" si="6"/>
        <v>4000000</v>
      </c>
      <c r="P12" s="13">
        <f t="shared" si="1"/>
        <v>0</v>
      </c>
      <c r="Q12" s="13">
        <f t="shared" si="2"/>
        <v>0</v>
      </c>
      <c r="R12" s="14">
        <f t="shared" si="3"/>
        <v>1</v>
      </c>
      <c r="S12" s="147">
        <f t="shared" si="4"/>
        <v>4000000</v>
      </c>
      <c r="T12" s="13" cm="1">
        <f t="array" ref="T12">_xlfn.IFS(R12=3,MEDIAN(O12:Q12),R12=2,MEDIAN(O12:P12),R12=1,MEDIAN(O12))</f>
        <v>4000000</v>
      </c>
      <c r="U12" s="149" t="e" cm="1">
        <f t="array" ref="U12">_xlfn.IFS(R12=3,STDEVA(O12:Q12),R12=2,STDEVA(O12:P12),R12=1,STDEVA(O12))</f>
        <v>#DIV/0!</v>
      </c>
      <c r="V12" s="15">
        <v>3</v>
      </c>
      <c r="W12" s="13">
        <f t="shared" si="5"/>
        <v>12000000</v>
      </c>
    </row>
    <row r="13" spans="1:23" ht="25.5" x14ac:dyDescent="0.25">
      <c r="A13" s="5">
        <v>10</v>
      </c>
      <c r="B13" s="1" t="s">
        <v>21</v>
      </c>
      <c r="C13" s="1" t="s">
        <v>42</v>
      </c>
      <c r="D13" s="1" t="s">
        <v>43</v>
      </c>
      <c r="E13" s="1" t="s">
        <v>24</v>
      </c>
      <c r="F13" s="2">
        <v>4500000</v>
      </c>
      <c r="G13" s="7">
        <v>2</v>
      </c>
      <c r="H13" s="9">
        <f t="shared" si="0"/>
        <v>9000000</v>
      </c>
      <c r="I13" s="13">
        <v>4000000</v>
      </c>
      <c r="J13" s="26"/>
      <c r="K13" s="13"/>
      <c r="L13" s="26"/>
      <c r="M13" s="13"/>
      <c r="N13" s="26"/>
      <c r="O13" s="13">
        <f t="shared" si="6"/>
        <v>4000000</v>
      </c>
      <c r="P13" s="13">
        <f t="shared" si="1"/>
        <v>0</v>
      </c>
      <c r="Q13" s="13">
        <f t="shared" si="2"/>
        <v>0</v>
      </c>
      <c r="R13" s="14">
        <f t="shared" si="3"/>
        <v>1</v>
      </c>
      <c r="S13" s="147">
        <f t="shared" si="4"/>
        <v>4000000</v>
      </c>
      <c r="T13" s="13" cm="1">
        <f t="array" ref="T13">_xlfn.IFS(R13=3,MEDIAN(O13:Q13),R13=2,MEDIAN(O13:P13),R13=1,MEDIAN(O13))</f>
        <v>4000000</v>
      </c>
      <c r="U13" s="149" t="e" cm="1">
        <f t="array" ref="U13">_xlfn.IFS(R13=3,STDEVA(O13:Q13),R13=2,STDEVA(O13:P13),R13=1,STDEVA(O13))</f>
        <v>#DIV/0!</v>
      </c>
      <c r="V13" s="15">
        <v>3</v>
      </c>
      <c r="W13" s="13">
        <f t="shared" si="5"/>
        <v>12000000</v>
      </c>
    </row>
    <row r="14" spans="1:23" ht="51" x14ac:dyDescent="0.25">
      <c r="A14" s="5">
        <v>11</v>
      </c>
      <c r="B14" s="1" t="s">
        <v>21</v>
      </c>
      <c r="C14" s="1" t="s">
        <v>44</v>
      </c>
      <c r="D14" s="1" t="s">
        <v>45</v>
      </c>
      <c r="E14" s="1" t="s">
        <v>24</v>
      </c>
      <c r="F14" s="2">
        <v>4500000</v>
      </c>
      <c r="G14" s="7">
        <v>2</v>
      </c>
      <c r="H14" s="9">
        <f t="shared" si="0"/>
        <v>9000000</v>
      </c>
      <c r="I14" s="13">
        <v>4000000</v>
      </c>
      <c r="J14" s="26"/>
      <c r="K14" s="13"/>
      <c r="L14" s="26"/>
      <c r="M14" s="13"/>
      <c r="N14" s="26"/>
      <c r="O14" s="13">
        <f>I14</f>
        <v>4000000</v>
      </c>
      <c r="P14" s="13">
        <f t="shared" si="1"/>
        <v>0</v>
      </c>
      <c r="Q14" s="13">
        <f t="shared" si="2"/>
        <v>0</v>
      </c>
      <c r="R14" s="14">
        <f t="shared" si="3"/>
        <v>1</v>
      </c>
      <c r="S14" s="147">
        <f t="shared" si="4"/>
        <v>4000000</v>
      </c>
      <c r="T14" s="13" cm="1">
        <f t="array" ref="T14">_xlfn.IFS(R14=3,MEDIAN(O14:Q14),R14=2,MEDIAN(O14:P14),R14=1,MEDIAN(O14))</f>
        <v>4000000</v>
      </c>
      <c r="U14" s="149" t="e" cm="1">
        <f t="array" ref="U14">_xlfn.IFS(R14=3,STDEVA(O14:Q14),R14=2,STDEVA(O14:P14),R14=1,STDEVA(O14))</f>
        <v>#DIV/0!</v>
      </c>
      <c r="V14" s="15">
        <v>3</v>
      </c>
      <c r="W14" s="13">
        <f t="shared" si="5"/>
        <v>12000000</v>
      </c>
    </row>
    <row r="15" spans="1:23" s="174" customFormat="1" ht="38.25" x14ac:dyDescent="0.25">
      <c r="A15" s="163">
        <v>12</v>
      </c>
      <c r="B15" s="164" t="s">
        <v>21</v>
      </c>
      <c r="C15" s="164" t="s">
        <v>46</v>
      </c>
      <c r="D15" s="164" t="s">
        <v>47</v>
      </c>
      <c r="E15" s="164" t="s">
        <v>31</v>
      </c>
      <c r="F15" s="165">
        <v>4500000</v>
      </c>
      <c r="G15" s="166">
        <v>2</v>
      </c>
      <c r="H15" s="167">
        <f t="shared" si="0"/>
        <v>9000000</v>
      </c>
      <c r="I15" s="13">
        <v>4000000</v>
      </c>
      <c r="J15" s="169"/>
      <c r="K15" s="168"/>
      <c r="L15" s="169"/>
      <c r="M15" s="168"/>
      <c r="N15" s="169"/>
      <c r="O15" s="168">
        <v>3999982</v>
      </c>
      <c r="P15" s="168">
        <f t="shared" ref="P15" si="7">K15</f>
        <v>0</v>
      </c>
      <c r="Q15" s="168">
        <f t="shared" ref="Q15" si="8">M15</f>
        <v>0</v>
      </c>
      <c r="R15" s="170">
        <f t="shared" ref="R15" si="9">COUNT(I15,K15,M15)</f>
        <v>1</v>
      </c>
      <c r="S15" s="171">
        <f t="shared" si="4"/>
        <v>3999982</v>
      </c>
      <c r="T15" s="168" cm="1">
        <f t="array" ref="T15">_xlfn.IFS(R15=3,MEDIAN(O15:Q15),R15=2,MEDIAN(O15:P15),R15=1,MEDIAN(O15))</f>
        <v>3999982</v>
      </c>
      <c r="U15" s="172" t="e" cm="1">
        <f t="array" ref="U15">_xlfn.IFS(R15=3,STDEVA(O15:Q15),R15=2,STDEVA(O15:P15),R15=1,STDEVA(O15))</f>
        <v>#DIV/0!</v>
      </c>
      <c r="V15" s="173">
        <v>1</v>
      </c>
      <c r="W15" s="168">
        <f t="shared" si="5"/>
        <v>3999982</v>
      </c>
    </row>
    <row r="16" spans="1:23" ht="27" customHeight="1" x14ac:dyDescent="0.25">
      <c r="A16" s="152"/>
      <c r="B16" s="153"/>
      <c r="C16" s="153"/>
      <c r="D16" s="154"/>
      <c r="E16" s="202" t="s">
        <v>48</v>
      </c>
      <c r="F16" s="202"/>
      <c r="G16" s="202"/>
      <c r="H16" s="6">
        <f>SUM(H4:H15)</f>
        <v>131200000</v>
      </c>
      <c r="I16" s="150"/>
      <c r="J16" s="151"/>
      <c r="K16" s="151"/>
      <c r="L16" s="151"/>
      <c r="M16" s="151"/>
      <c r="N16" s="151"/>
      <c r="O16" s="151"/>
      <c r="P16" s="151"/>
      <c r="Q16" s="151"/>
      <c r="R16" s="151"/>
      <c r="S16" s="151"/>
      <c r="T16" s="151"/>
      <c r="U16" s="151"/>
      <c r="V16" s="151"/>
      <c r="W16" s="16">
        <f>_xlfn.AGGREGATE(9,6,W4:W15)</f>
        <v>139144707</v>
      </c>
    </row>
    <row r="17" spans="1:23" x14ac:dyDescent="0.25">
      <c r="A17" s="228"/>
      <c r="B17" s="228"/>
      <c r="C17" s="228"/>
      <c r="D17" s="228"/>
      <c r="E17" s="228"/>
      <c r="F17" s="228"/>
      <c r="G17" s="228"/>
      <c r="H17" s="228"/>
      <c r="I17" s="103"/>
      <c r="J17" s="102"/>
      <c r="K17" s="71"/>
      <c r="L17" s="102"/>
      <c r="M17" s="71"/>
      <c r="N17" s="102"/>
      <c r="O17" s="71"/>
      <c r="P17" s="71"/>
      <c r="Q17" s="71"/>
      <c r="R17" s="102"/>
      <c r="S17" s="148"/>
      <c r="T17" s="102"/>
      <c r="U17" s="104"/>
      <c r="V17" s="102"/>
      <c r="W17" s="102"/>
    </row>
    <row r="18" spans="1:23" x14ac:dyDescent="0.25">
      <c r="A18" s="196" t="s">
        <v>49</v>
      </c>
      <c r="B18" s="197"/>
      <c r="C18" s="197"/>
      <c r="D18" s="197"/>
      <c r="E18" s="197"/>
      <c r="F18" s="197"/>
      <c r="G18" s="197"/>
      <c r="H18" s="197"/>
      <c r="I18" s="197"/>
      <c r="J18" s="197"/>
      <c r="K18" s="197"/>
      <c r="L18" s="197"/>
      <c r="M18" s="197"/>
      <c r="N18" s="197"/>
      <c r="O18" s="197"/>
      <c r="P18" s="197"/>
      <c r="Q18" s="197"/>
      <c r="R18" s="197"/>
      <c r="S18" s="197"/>
      <c r="T18" s="197"/>
      <c r="U18" s="197"/>
      <c r="V18" s="197"/>
      <c r="W18" s="197"/>
    </row>
    <row r="19" spans="1:23" x14ac:dyDescent="0.25">
      <c r="A19" s="196"/>
      <c r="B19" s="197"/>
      <c r="C19" s="197"/>
      <c r="D19" s="197"/>
      <c r="E19" s="197"/>
      <c r="F19" s="197"/>
      <c r="G19" s="197"/>
      <c r="H19" s="197"/>
      <c r="I19" s="197"/>
      <c r="J19" s="197"/>
      <c r="K19" s="197"/>
      <c r="L19" s="197"/>
      <c r="M19" s="197"/>
      <c r="N19" s="197"/>
      <c r="O19" s="197"/>
      <c r="P19" s="197"/>
      <c r="Q19" s="197"/>
      <c r="R19" s="197"/>
      <c r="S19" s="197"/>
      <c r="T19" s="197"/>
      <c r="U19" s="197"/>
      <c r="V19" s="197"/>
      <c r="W19" s="197"/>
    </row>
    <row r="20" spans="1:23" ht="30" x14ac:dyDescent="0.25">
      <c r="A20" s="5">
        <v>13</v>
      </c>
      <c r="B20" s="1" t="s">
        <v>50</v>
      </c>
      <c r="C20" s="1" t="s">
        <v>51</v>
      </c>
      <c r="D20" s="1" t="s">
        <v>52</v>
      </c>
      <c r="E20" s="1" t="s">
        <v>53</v>
      </c>
      <c r="F20" s="2">
        <v>28560</v>
      </c>
      <c r="G20" s="7">
        <v>12</v>
      </c>
      <c r="H20" s="9">
        <f>F20*G20</f>
        <v>342720</v>
      </c>
      <c r="I20" s="67">
        <v>3332</v>
      </c>
      <c r="J20" s="82" t="s">
        <v>54</v>
      </c>
      <c r="K20" s="13">
        <v>3094</v>
      </c>
      <c r="L20" s="81" t="s">
        <v>55</v>
      </c>
      <c r="M20" s="13">
        <v>2975</v>
      </c>
      <c r="N20" s="81" t="s">
        <v>56</v>
      </c>
      <c r="O20" s="13">
        <f>I20</f>
        <v>3332</v>
      </c>
      <c r="P20" s="13">
        <f t="shared" ref="P20" si="10">K20</f>
        <v>3094</v>
      </c>
      <c r="Q20" s="13">
        <f t="shared" ref="Q20" si="11">M20</f>
        <v>2975</v>
      </c>
      <c r="R20" s="14">
        <f t="shared" ref="R20" si="12">COUNT(I20,K20,M20)</f>
        <v>3</v>
      </c>
      <c r="S20" s="147">
        <f t="shared" ref="S20:S23" si="13">(O20+P20+Q20)/R20</f>
        <v>3133.6666666666665</v>
      </c>
      <c r="T20" s="13" cm="1">
        <f t="array" ref="T20">_xlfn.IFS(R20=3,MEDIAN(O20:Q20),R20=2,MEDIAN(O20:P20),R20=1,MEDIAN(O20))</f>
        <v>3094</v>
      </c>
      <c r="U20" s="149" cm="1">
        <f t="array" ref="U20">_xlfn.IFS(R20=3,STDEVA(O20:Q20),R20=2,STDEVA(O20:P20),R20=1,STDEVA(O20))</f>
        <v>181.77550256658165</v>
      </c>
      <c r="V20" s="15">
        <v>100</v>
      </c>
      <c r="W20" s="13">
        <f t="shared" ref="W20:W22" si="14">S20*V20</f>
        <v>313366.66666666663</v>
      </c>
    </row>
    <row r="21" spans="1:23" ht="30" x14ac:dyDescent="0.25">
      <c r="A21" s="5">
        <v>15</v>
      </c>
      <c r="B21" s="1" t="s">
        <v>50</v>
      </c>
      <c r="C21" s="1" t="s">
        <v>57</v>
      </c>
      <c r="D21" s="1" t="s">
        <v>58</v>
      </c>
      <c r="E21" s="1" t="s">
        <v>53</v>
      </c>
      <c r="F21" s="2">
        <v>261800</v>
      </c>
      <c r="G21" s="7">
        <v>2</v>
      </c>
      <c r="H21" s="9">
        <f t="shared" ref="H21:H23" si="15">F21*G21</f>
        <v>523600</v>
      </c>
      <c r="I21" s="13">
        <v>190400</v>
      </c>
      <c r="J21" s="81" t="s">
        <v>59</v>
      </c>
      <c r="K21" s="13">
        <v>166600</v>
      </c>
      <c r="L21" s="81" t="s">
        <v>56</v>
      </c>
      <c r="M21" s="13">
        <v>125545</v>
      </c>
      <c r="N21" s="81" t="s">
        <v>56</v>
      </c>
      <c r="O21" s="13">
        <f>I21</f>
        <v>190400</v>
      </c>
      <c r="P21" s="13">
        <f t="shared" ref="P21:P23" si="16">K21</f>
        <v>166600</v>
      </c>
      <c r="Q21" s="13">
        <f t="shared" ref="Q21:Q23" si="17">M21</f>
        <v>125545</v>
      </c>
      <c r="R21" s="14">
        <f t="shared" ref="R21:R23" si="18">COUNT(I21,K21,M21)</f>
        <v>3</v>
      </c>
      <c r="S21" s="147">
        <f t="shared" si="13"/>
        <v>160848.33333333334</v>
      </c>
      <c r="T21" s="13" cm="1">
        <f t="array" ref="T21">_xlfn.IFS(R21=3,MEDIAN(O21:Q21),R21=2,MEDIAN(O21:P21),R21=1,MEDIAN(O21))</f>
        <v>166600</v>
      </c>
      <c r="U21" s="149" cm="1">
        <f t="array" ref="U21">_xlfn.IFS(R21=3,STDEVA(O21:Q21),R21=2,STDEVA(O21:P21),R21=1,STDEVA(O21))</f>
        <v>32807.834557211114</v>
      </c>
      <c r="V21" s="15">
        <v>2</v>
      </c>
      <c r="W21" s="13">
        <f t="shared" si="14"/>
        <v>321696.66666666669</v>
      </c>
    </row>
    <row r="22" spans="1:23" ht="30" x14ac:dyDescent="0.25">
      <c r="A22" s="5">
        <v>16</v>
      </c>
      <c r="B22" s="1" t="s">
        <v>50</v>
      </c>
      <c r="C22" s="1" t="s">
        <v>60</v>
      </c>
      <c r="D22" s="1" t="s">
        <v>61</v>
      </c>
      <c r="E22" s="1" t="s">
        <v>62</v>
      </c>
      <c r="F22" s="2">
        <v>60000</v>
      </c>
      <c r="G22" s="7">
        <v>2</v>
      </c>
      <c r="H22" s="9">
        <f t="shared" si="15"/>
        <v>120000</v>
      </c>
      <c r="I22" s="13">
        <v>130.9</v>
      </c>
      <c r="J22" s="81" t="s">
        <v>63</v>
      </c>
      <c r="K22" s="13">
        <v>151.13</v>
      </c>
      <c r="L22" s="81" t="s">
        <v>64</v>
      </c>
      <c r="M22" s="13">
        <v>163.03</v>
      </c>
      <c r="N22" s="81" t="s">
        <v>65</v>
      </c>
      <c r="O22" s="13">
        <f>I22</f>
        <v>130.9</v>
      </c>
      <c r="P22" s="13">
        <f t="shared" si="16"/>
        <v>151.13</v>
      </c>
      <c r="Q22" s="13">
        <f t="shared" si="17"/>
        <v>163.03</v>
      </c>
      <c r="R22" s="14">
        <f t="shared" si="18"/>
        <v>3</v>
      </c>
      <c r="S22" s="147">
        <f t="shared" si="13"/>
        <v>148.35333333333332</v>
      </c>
      <c r="T22" s="13" cm="1">
        <f t="array" ref="T22">_xlfn.IFS(R22=3,MEDIAN(O22:Q22),R22=2,MEDIAN(O22:P22),R22=1,MEDIAN(O22))</f>
        <v>151.13</v>
      </c>
      <c r="U22" s="149" cm="1">
        <f t="array" ref="U22">_xlfn.IFS(R22=3,STDEVA(O22:Q22),R22=2,STDEVA(O22:P22),R22=1,STDEVA(O22))</f>
        <v>16.243972215358326</v>
      </c>
      <c r="V22" s="15">
        <v>1000</v>
      </c>
      <c r="W22" s="13">
        <f t="shared" si="14"/>
        <v>148353.33333333331</v>
      </c>
    </row>
    <row r="23" spans="1:23" s="155" customFormat="1" ht="30" x14ac:dyDescent="0.25">
      <c r="A23" s="42">
        <v>17</v>
      </c>
      <c r="B23" s="43" t="s">
        <v>50</v>
      </c>
      <c r="C23" s="43" t="s">
        <v>66</v>
      </c>
      <c r="D23" s="43" t="s">
        <v>67</v>
      </c>
      <c r="E23" s="43" t="s">
        <v>53</v>
      </c>
      <c r="F23" s="44">
        <v>895000</v>
      </c>
      <c r="G23" s="105">
        <v>3</v>
      </c>
      <c r="H23" s="106">
        <f t="shared" si="15"/>
        <v>2685000</v>
      </c>
      <c r="I23" s="41">
        <v>70000</v>
      </c>
      <c r="J23" s="81" t="s">
        <v>68</v>
      </c>
      <c r="K23" s="41">
        <v>55333</v>
      </c>
      <c r="L23" s="81" t="s">
        <v>69</v>
      </c>
      <c r="M23" s="107"/>
      <c r="N23" s="86"/>
      <c r="O23" s="13">
        <f>I23</f>
        <v>70000</v>
      </c>
      <c r="P23" s="13">
        <f t="shared" si="16"/>
        <v>55333</v>
      </c>
      <c r="Q23" s="13">
        <f t="shared" si="17"/>
        <v>0</v>
      </c>
      <c r="R23" s="14">
        <f t="shared" si="18"/>
        <v>2</v>
      </c>
      <c r="S23" s="147">
        <f t="shared" si="13"/>
        <v>62666.5</v>
      </c>
      <c r="T23" s="13" cm="1">
        <f t="array" ref="T23">_xlfn.IFS(R23=3,MEDIAN(O23:Q23),R23=2,MEDIAN(O23:P23),R23=1,MEDIAN(O23))</f>
        <v>62666.5</v>
      </c>
      <c r="U23" s="149" cm="1">
        <f t="array" ref="U23">_xlfn.IFS(R23=3,STDEVA(O23:Q23),R23=2,STDEVA(O23:P23),R23=1,STDEVA(O23))</f>
        <v>10371.135159663092</v>
      </c>
      <c r="V23" s="45">
        <v>3</v>
      </c>
      <c r="W23" s="13">
        <f>S23*V23</f>
        <v>187999.5</v>
      </c>
    </row>
    <row r="24" spans="1:23" x14ac:dyDescent="0.25">
      <c r="A24" s="211"/>
      <c r="B24" s="212"/>
      <c r="C24" s="212"/>
      <c r="D24" s="213"/>
      <c r="E24" s="202" t="s">
        <v>70</v>
      </c>
      <c r="F24" s="202"/>
      <c r="G24" s="202"/>
      <c r="H24" s="10">
        <f>SUM(H20:H23)</f>
        <v>3671320</v>
      </c>
      <c r="I24" s="13"/>
      <c r="J24" s="26"/>
      <c r="K24" s="13"/>
      <c r="L24" s="26"/>
      <c r="M24" s="13"/>
      <c r="N24" s="26"/>
      <c r="O24" s="13"/>
      <c r="P24" s="13"/>
      <c r="Q24" s="13"/>
      <c r="R24" s="26"/>
      <c r="S24" s="147"/>
      <c r="T24" s="26"/>
      <c r="U24" s="16"/>
      <c r="V24" s="15"/>
      <c r="W24" s="16">
        <f>_xlfn.AGGREGATE(9,6,W20:W23)</f>
        <v>971416.16666666651</v>
      </c>
    </row>
    <row r="25" spans="1:23" x14ac:dyDescent="0.25">
      <c r="A25" s="228"/>
      <c r="B25" s="228"/>
      <c r="C25" s="228"/>
      <c r="D25" s="228"/>
      <c r="E25" s="228"/>
      <c r="F25" s="228"/>
      <c r="G25" s="228"/>
      <c r="H25" s="228"/>
      <c r="I25" s="103"/>
      <c r="J25" s="102"/>
      <c r="K25" s="71"/>
      <c r="L25" s="102"/>
      <c r="M25" s="71"/>
      <c r="N25" s="102"/>
      <c r="O25" s="71"/>
      <c r="P25" s="71"/>
      <c r="Q25" s="71"/>
      <c r="R25" s="102"/>
      <c r="S25" s="148"/>
      <c r="T25" s="102"/>
      <c r="U25" s="104"/>
      <c r="V25" s="102"/>
      <c r="W25" s="102"/>
    </row>
    <row r="26" spans="1:23" x14ac:dyDescent="0.25">
      <c r="A26" s="196" t="s">
        <v>71</v>
      </c>
      <c r="B26" s="197"/>
      <c r="C26" s="197"/>
      <c r="D26" s="197"/>
      <c r="E26" s="197"/>
      <c r="F26" s="197"/>
      <c r="G26" s="197"/>
      <c r="H26" s="197"/>
      <c r="I26" s="197"/>
      <c r="J26" s="197"/>
      <c r="K26" s="197"/>
      <c r="L26" s="197"/>
      <c r="M26" s="197"/>
      <c r="N26" s="197"/>
      <c r="O26" s="197"/>
      <c r="P26" s="197"/>
      <c r="Q26" s="197"/>
      <c r="R26" s="197"/>
      <c r="S26" s="197"/>
      <c r="T26" s="197"/>
      <c r="U26" s="197"/>
      <c r="V26" s="197"/>
      <c r="W26" s="197"/>
    </row>
    <row r="27" spans="1:23" x14ac:dyDescent="0.25">
      <c r="A27" s="196"/>
      <c r="B27" s="197"/>
      <c r="C27" s="197"/>
      <c r="D27" s="197"/>
      <c r="E27" s="197"/>
      <c r="F27" s="197"/>
      <c r="G27" s="197"/>
      <c r="H27" s="197"/>
      <c r="I27" s="197"/>
      <c r="J27" s="197"/>
      <c r="K27" s="197"/>
      <c r="L27" s="197"/>
      <c r="M27" s="197"/>
      <c r="N27" s="197"/>
      <c r="O27" s="197"/>
      <c r="P27" s="197"/>
      <c r="Q27" s="197"/>
      <c r="R27" s="197"/>
      <c r="S27" s="197"/>
      <c r="T27" s="197"/>
      <c r="U27" s="197"/>
      <c r="V27" s="197"/>
      <c r="W27" s="197"/>
    </row>
    <row r="28" spans="1:23" ht="30" x14ac:dyDescent="0.25">
      <c r="A28" s="21">
        <v>18</v>
      </c>
      <c r="B28" s="1" t="s">
        <v>72</v>
      </c>
      <c r="C28" s="1" t="s">
        <v>73</v>
      </c>
      <c r="D28" s="1" t="s">
        <v>74</v>
      </c>
      <c r="E28" s="1" t="s">
        <v>53</v>
      </c>
      <c r="F28" s="2">
        <v>40000</v>
      </c>
      <c r="G28" s="7">
        <v>2</v>
      </c>
      <c r="H28" s="9">
        <f>F28*G28</f>
        <v>80000</v>
      </c>
      <c r="I28" s="87">
        <v>35700</v>
      </c>
      <c r="J28" s="108" t="s">
        <v>75</v>
      </c>
      <c r="K28" s="13">
        <v>45220</v>
      </c>
      <c r="L28" s="108" t="s">
        <v>76</v>
      </c>
      <c r="M28" s="13">
        <v>46410</v>
      </c>
      <c r="N28" s="108" t="s">
        <v>77</v>
      </c>
      <c r="O28" s="13">
        <f t="shared" ref="O28:O42" si="19">I28</f>
        <v>35700</v>
      </c>
      <c r="P28" s="13">
        <f t="shared" ref="P28" si="20">K28</f>
        <v>45220</v>
      </c>
      <c r="Q28" s="13">
        <f t="shared" ref="Q28" si="21">M28</f>
        <v>46410</v>
      </c>
      <c r="R28" s="14">
        <f t="shared" ref="R28" si="22">COUNT(I28,K28,M28)</f>
        <v>3</v>
      </c>
      <c r="S28" s="147">
        <f t="shared" ref="S28:S42" si="23">(O28+P28+Q28)/R28</f>
        <v>42443.333333333336</v>
      </c>
      <c r="T28" s="13" cm="1">
        <f t="array" ref="T28">_xlfn.IFS(R28=3,MEDIAN(O28:Q28),R28=2,MEDIAN(O28:P28),R28=1,MEDIAN(O28))</f>
        <v>45220</v>
      </c>
      <c r="U28" s="149" cm="1">
        <f t="array" ref="U28">_xlfn.IFS(R28=3,STDEVA(O28:Q28),R28=2,STDEVA(O28:P28),R28=1,STDEVA(O28))</f>
        <v>5870.1306061563482</v>
      </c>
      <c r="V28" s="15">
        <v>1</v>
      </c>
      <c r="W28" s="13">
        <f t="shared" ref="W28:W42" si="24">S28*V28</f>
        <v>42443.333333333336</v>
      </c>
    </row>
    <row r="29" spans="1:23" ht="60" x14ac:dyDescent="0.25">
      <c r="A29" s="21">
        <v>19</v>
      </c>
      <c r="B29" s="1" t="s">
        <v>72</v>
      </c>
      <c r="C29" s="1" t="s">
        <v>78</v>
      </c>
      <c r="D29" s="1" t="s">
        <v>79</v>
      </c>
      <c r="E29" s="1" t="s">
        <v>80</v>
      </c>
      <c r="F29" s="2">
        <v>15200</v>
      </c>
      <c r="G29" s="7">
        <v>3</v>
      </c>
      <c r="H29" s="9">
        <f t="shared" ref="H29:H89" si="25">F29*G29</f>
        <v>45600</v>
      </c>
      <c r="I29" s="13">
        <v>13804</v>
      </c>
      <c r="J29" s="81" t="s">
        <v>81</v>
      </c>
      <c r="K29" s="13">
        <v>14632.24</v>
      </c>
      <c r="L29" s="81" t="s">
        <v>82</v>
      </c>
      <c r="M29" s="13">
        <v>14928.55</v>
      </c>
      <c r="N29" s="81" t="s">
        <v>83</v>
      </c>
      <c r="O29" s="13">
        <f t="shared" si="19"/>
        <v>13804</v>
      </c>
      <c r="P29" s="13">
        <f t="shared" ref="P29:P42" si="26">K29</f>
        <v>14632.24</v>
      </c>
      <c r="Q29" s="13">
        <f t="shared" ref="Q29:Q42" si="27">M29</f>
        <v>14928.55</v>
      </c>
      <c r="R29" s="14">
        <f t="shared" ref="R29:R42" si="28">COUNT(I29,K29,M29)</f>
        <v>3</v>
      </c>
      <c r="S29" s="147">
        <f t="shared" si="23"/>
        <v>14454.929999999998</v>
      </c>
      <c r="T29" s="13" cm="1">
        <f t="array" ref="T29">_xlfn.IFS(R29=3,MEDIAN(O29:Q29),R29=2,MEDIAN(O29:P29),R29=1,MEDIAN(O29))</f>
        <v>14632.24</v>
      </c>
      <c r="U29" s="149" cm="1">
        <f t="array" ref="U29">_xlfn.IFS(R29=3,STDEVA(O29:Q29),R29=2,STDEVA(O29:P29),R29=1,STDEVA(O29))</f>
        <v>582.86559574227715</v>
      </c>
      <c r="V29" s="15">
        <v>2</v>
      </c>
      <c r="W29" s="13">
        <f t="shared" si="24"/>
        <v>28909.859999999997</v>
      </c>
    </row>
    <row r="30" spans="1:23" ht="30" x14ac:dyDescent="0.25">
      <c r="A30" s="21">
        <v>20</v>
      </c>
      <c r="B30" s="1" t="s">
        <v>72</v>
      </c>
      <c r="C30" s="1" t="s">
        <v>84</v>
      </c>
      <c r="D30" s="1" t="s">
        <v>85</v>
      </c>
      <c r="E30" s="1" t="s">
        <v>86</v>
      </c>
      <c r="F30" s="2">
        <v>23000</v>
      </c>
      <c r="G30" s="7">
        <v>3</v>
      </c>
      <c r="H30" s="9">
        <f t="shared" si="25"/>
        <v>69000</v>
      </c>
      <c r="I30" s="64">
        <v>7140</v>
      </c>
      <c r="J30" s="109" t="s">
        <v>75</v>
      </c>
      <c r="K30" s="64">
        <v>7735</v>
      </c>
      <c r="L30" s="109" t="s">
        <v>76</v>
      </c>
      <c r="M30" s="64">
        <v>7378</v>
      </c>
      <c r="N30" s="109" t="s">
        <v>77</v>
      </c>
      <c r="O30" s="13">
        <f t="shared" si="19"/>
        <v>7140</v>
      </c>
      <c r="P30" s="13">
        <f t="shared" si="26"/>
        <v>7735</v>
      </c>
      <c r="Q30" s="13">
        <f t="shared" si="27"/>
        <v>7378</v>
      </c>
      <c r="R30" s="14">
        <f t="shared" si="28"/>
        <v>3</v>
      </c>
      <c r="S30" s="147">
        <f t="shared" si="23"/>
        <v>7417.666666666667</v>
      </c>
      <c r="T30" s="13" cm="1">
        <f t="array" ref="T30">_xlfn.IFS(R30=3,MEDIAN(O30:Q30),R30=2,MEDIAN(O30:P30),R30=1,MEDIAN(O30))</f>
        <v>7378</v>
      </c>
      <c r="U30" s="149" cm="1">
        <f t="array" ref="U30">_xlfn.IFS(R30=3,STDEVA(O30:Q30),R30=2,STDEVA(O30:P30),R30=1,STDEVA(O30))</f>
        <v>299.47676593240641</v>
      </c>
      <c r="V30" s="15">
        <v>2</v>
      </c>
      <c r="W30" s="13">
        <f t="shared" si="24"/>
        <v>14835.333333333334</v>
      </c>
    </row>
    <row r="31" spans="1:23" ht="60" x14ac:dyDescent="0.25">
      <c r="A31" s="21">
        <v>21</v>
      </c>
      <c r="B31" s="1" t="s">
        <v>72</v>
      </c>
      <c r="C31" s="1" t="s">
        <v>87</v>
      </c>
      <c r="D31" s="1" t="s">
        <v>88</v>
      </c>
      <c r="E31" s="1" t="s">
        <v>89</v>
      </c>
      <c r="F31" s="2">
        <v>10000</v>
      </c>
      <c r="G31" s="7">
        <v>5</v>
      </c>
      <c r="H31" s="9">
        <f t="shared" si="25"/>
        <v>50000</v>
      </c>
      <c r="I31" s="13">
        <v>14994</v>
      </c>
      <c r="J31" s="81" t="s">
        <v>81</v>
      </c>
      <c r="K31" s="64">
        <v>15893.64</v>
      </c>
      <c r="L31" s="81" t="s">
        <v>82</v>
      </c>
      <c r="M31" s="13">
        <v>16216.130000000001</v>
      </c>
      <c r="N31" s="81" t="s">
        <v>83</v>
      </c>
      <c r="O31" s="13">
        <f t="shared" si="19"/>
        <v>14994</v>
      </c>
      <c r="P31" s="13">
        <f t="shared" si="26"/>
        <v>15893.64</v>
      </c>
      <c r="Q31" s="13">
        <f t="shared" si="27"/>
        <v>16216.130000000001</v>
      </c>
      <c r="R31" s="14">
        <f t="shared" si="28"/>
        <v>3</v>
      </c>
      <c r="S31" s="147">
        <f t="shared" si="23"/>
        <v>15701.256666666668</v>
      </c>
      <c r="T31" s="13" cm="1">
        <f t="array" ref="T31">_xlfn.IFS(R31=3,MEDIAN(O31:Q31),R31=2,MEDIAN(O31:P31),R31=1,MEDIAN(O31))</f>
        <v>15893.64</v>
      </c>
      <c r="U31" s="149" cm="1">
        <f t="array" ref="U31">_xlfn.IFS(R31=3,STDEVA(O31:Q31),R31=2,STDEVA(O31:P31),R31=1,STDEVA(O31))</f>
        <v>633.37109535669038</v>
      </c>
      <c r="V31" s="15">
        <v>3</v>
      </c>
      <c r="W31" s="13">
        <f t="shared" si="24"/>
        <v>47103.770000000004</v>
      </c>
    </row>
    <row r="32" spans="1:23" x14ac:dyDescent="0.25">
      <c r="A32" s="5">
        <v>22</v>
      </c>
      <c r="B32" s="1" t="s">
        <v>72</v>
      </c>
      <c r="C32" s="1" t="s">
        <v>90</v>
      </c>
      <c r="D32" s="1" t="s">
        <v>91</v>
      </c>
      <c r="E32" s="1" t="s">
        <v>80</v>
      </c>
      <c r="F32" s="2">
        <v>2300</v>
      </c>
      <c r="G32" s="7">
        <v>10</v>
      </c>
      <c r="H32" s="9">
        <f t="shared" si="25"/>
        <v>23000</v>
      </c>
      <c r="I32" s="13">
        <v>21000</v>
      </c>
      <c r="J32" s="82" t="s">
        <v>92</v>
      </c>
      <c r="K32" s="87">
        <v>21000</v>
      </c>
      <c r="L32" s="81" t="s">
        <v>93</v>
      </c>
      <c r="M32" s="74">
        <v>23800</v>
      </c>
      <c r="N32" s="109" t="s">
        <v>94</v>
      </c>
      <c r="O32" s="13">
        <f t="shared" si="19"/>
        <v>21000</v>
      </c>
      <c r="P32" s="13">
        <f t="shared" si="26"/>
        <v>21000</v>
      </c>
      <c r="Q32" s="13">
        <f t="shared" si="27"/>
        <v>23800</v>
      </c>
      <c r="R32" s="14">
        <f t="shared" si="28"/>
        <v>3</v>
      </c>
      <c r="S32" s="147">
        <f t="shared" si="23"/>
        <v>21933.333333333332</v>
      </c>
      <c r="T32" s="13" cm="1">
        <f t="array" ref="T32">_xlfn.IFS(R32=3,MEDIAN(O32:Q32),R32=2,MEDIAN(O32:P32),R32=1,MEDIAN(O32))</f>
        <v>21000</v>
      </c>
      <c r="U32" s="149" cm="1">
        <f t="array" ref="U32">_xlfn.IFS(R32=3,STDEVA(O32:Q32),R32=2,STDEVA(O32:P32),R32=1,STDEVA(O32))</f>
        <v>1616.5807537309522</v>
      </c>
      <c r="V32" s="15">
        <v>1</v>
      </c>
      <c r="W32" s="13">
        <f t="shared" si="24"/>
        <v>21933.333333333332</v>
      </c>
    </row>
    <row r="33" spans="1:23" x14ac:dyDescent="0.25">
      <c r="A33" s="5">
        <v>23</v>
      </c>
      <c r="B33" s="1" t="s">
        <v>72</v>
      </c>
      <c r="C33" s="1" t="s">
        <v>95</v>
      </c>
      <c r="D33" s="1" t="s">
        <v>96</v>
      </c>
      <c r="E33" s="1" t="s">
        <v>53</v>
      </c>
      <c r="F33" s="2">
        <v>4100</v>
      </c>
      <c r="G33" s="7">
        <v>10</v>
      </c>
      <c r="H33" s="9">
        <f t="shared" si="25"/>
        <v>41000</v>
      </c>
      <c r="I33" s="13">
        <v>4347</v>
      </c>
      <c r="J33" s="82" t="s">
        <v>92</v>
      </c>
      <c r="K33" s="13">
        <v>4700</v>
      </c>
      <c r="L33" s="81" t="s">
        <v>93</v>
      </c>
      <c r="M33" s="74">
        <v>4165</v>
      </c>
      <c r="N33" s="109" t="s">
        <v>94</v>
      </c>
      <c r="O33" s="13">
        <f t="shared" si="19"/>
        <v>4347</v>
      </c>
      <c r="P33" s="13">
        <f t="shared" si="26"/>
        <v>4700</v>
      </c>
      <c r="Q33" s="13">
        <f t="shared" si="27"/>
        <v>4165</v>
      </c>
      <c r="R33" s="14">
        <f t="shared" si="28"/>
        <v>3</v>
      </c>
      <c r="S33" s="147">
        <f t="shared" si="23"/>
        <v>4404</v>
      </c>
      <c r="T33" s="13" cm="1">
        <f t="array" ref="T33">_xlfn.IFS(R33=3,MEDIAN(O33:Q33),R33=2,MEDIAN(O33:P33),R33=1,MEDIAN(O33))</f>
        <v>4347</v>
      </c>
      <c r="U33" s="149" cm="1">
        <f t="array" ref="U33">_xlfn.IFS(R33=3,STDEVA(O33:Q33),R33=2,STDEVA(O33:P33),R33=1,STDEVA(O33))</f>
        <v>272.01654361453825</v>
      </c>
      <c r="V33" s="15">
        <v>10</v>
      </c>
      <c r="W33" s="13">
        <f t="shared" si="24"/>
        <v>44040</v>
      </c>
    </row>
    <row r="34" spans="1:23" x14ac:dyDescent="0.25">
      <c r="A34" s="5">
        <v>24</v>
      </c>
      <c r="B34" s="1" t="s">
        <v>72</v>
      </c>
      <c r="C34" s="1" t="s">
        <v>97</v>
      </c>
      <c r="D34" s="1" t="s">
        <v>98</v>
      </c>
      <c r="E34" s="1" t="s">
        <v>53</v>
      </c>
      <c r="F34" s="2">
        <v>2600</v>
      </c>
      <c r="G34" s="7">
        <v>10</v>
      </c>
      <c r="H34" s="9">
        <f t="shared" si="25"/>
        <v>26000</v>
      </c>
      <c r="I34" s="87">
        <v>4458</v>
      </c>
      <c r="J34" s="82" t="s">
        <v>92</v>
      </c>
      <c r="K34" s="13">
        <v>5000</v>
      </c>
      <c r="L34" s="81" t="s">
        <v>93</v>
      </c>
      <c r="M34" s="74">
        <v>2380</v>
      </c>
      <c r="N34" s="109" t="s">
        <v>94</v>
      </c>
      <c r="O34" s="13">
        <f t="shared" si="19"/>
        <v>4458</v>
      </c>
      <c r="P34" s="13">
        <f t="shared" si="26"/>
        <v>5000</v>
      </c>
      <c r="Q34" s="13">
        <f t="shared" si="27"/>
        <v>2380</v>
      </c>
      <c r="R34" s="14">
        <f t="shared" si="28"/>
        <v>3</v>
      </c>
      <c r="S34" s="147">
        <f t="shared" si="23"/>
        <v>3946</v>
      </c>
      <c r="T34" s="13" cm="1">
        <f t="array" ref="T34">_xlfn.IFS(R34=3,MEDIAN(O34:Q34),R34=2,MEDIAN(O34:P34),R34=1,MEDIAN(O34))</f>
        <v>4458</v>
      </c>
      <c r="U34" s="149" cm="1">
        <f t="array" ref="U34">_xlfn.IFS(R34=3,STDEVA(O34:Q34),R34=2,STDEVA(O34:P34),R34=1,STDEVA(O34))</f>
        <v>1383.0068691080317</v>
      </c>
      <c r="V34" s="15">
        <v>12</v>
      </c>
      <c r="W34" s="13">
        <f t="shared" si="24"/>
        <v>47352</v>
      </c>
    </row>
    <row r="35" spans="1:23" ht="30" x14ac:dyDescent="0.25">
      <c r="A35" s="5">
        <v>25</v>
      </c>
      <c r="B35" s="1" t="s">
        <v>72</v>
      </c>
      <c r="C35" s="1" t="s">
        <v>99</v>
      </c>
      <c r="D35" s="1" t="s">
        <v>100</v>
      </c>
      <c r="E35" s="1" t="s">
        <v>53</v>
      </c>
      <c r="F35" s="2">
        <v>15900</v>
      </c>
      <c r="G35" s="7">
        <v>10</v>
      </c>
      <c r="H35" s="9">
        <f t="shared" si="25"/>
        <v>159000</v>
      </c>
      <c r="I35" s="13">
        <v>10115</v>
      </c>
      <c r="J35" s="81" t="s">
        <v>101</v>
      </c>
      <c r="K35" s="13">
        <v>10591</v>
      </c>
      <c r="L35" s="81" t="s">
        <v>102</v>
      </c>
      <c r="M35" s="13">
        <v>10710</v>
      </c>
      <c r="N35" s="81" t="s">
        <v>103</v>
      </c>
      <c r="O35" s="13">
        <f t="shared" si="19"/>
        <v>10115</v>
      </c>
      <c r="P35" s="13">
        <f t="shared" si="26"/>
        <v>10591</v>
      </c>
      <c r="Q35" s="13">
        <f t="shared" si="27"/>
        <v>10710</v>
      </c>
      <c r="R35" s="14">
        <f t="shared" si="28"/>
        <v>3</v>
      </c>
      <c r="S35" s="147">
        <f t="shared" si="23"/>
        <v>10472</v>
      </c>
      <c r="T35" s="13" cm="1">
        <f t="array" ref="T35">_xlfn.IFS(R35=3,MEDIAN(O35:Q35),R35=2,MEDIAN(O35:P35),R35=1,MEDIAN(O35))</f>
        <v>10591</v>
      </c>
      <c r="U35" s="149" cm="1">
        <f t="array" ref="U35">_xlfn.IFS(R35=3,STDEVA(O35:Q35),R35=2,STDEVA(O35:P35),R35=1,STDEVA(O35))</f>
        <v>314.84440601668626</v>
      </c>
      <c r="V35" s="15">
        <v>6</v>
      </c>
      <c r="W35" s="13">
        <f t="shared" si="24"/>
        <v>62832</v>
      </c>
    </row>
    <row r="36" spans="1:23" ht="45" x14ac:dyDescent="0.25">
      <c r="A36" s="21">
        <v>26</v>
      </c>
      <c r="B36" s="22" t="s">
        <v>104</v>
      </c>
      <c r="C36" s="22" t="s">
        <v>105</v>
      </c>
      <c r="D36" s="22" t="s">
        <v>106</v>
      </c>
      <c r="E36" s="22" t="s">
        <v>53</v>
      </c>
      <c r="F36" s="23">
        <v>120000</v>
      </c>
      <c r="G36" s="36">
        <v>2</v>
      </c>
      <c r="H36" s="37">
        <f t="shared" si="25"/>
        <v>240000</v>
      </c>
      <c r="I36" s="65">
        <v>232050</v>
      </c>
      <c r="J36" s="81" t="s">
        <v>107</v>
      </c>
      <c r="K36" s="100">
        <v>240975</v>
      </c>
      <c r="L36" s="81" t="s">
        <v>108</v>
      </c>
      <c r="M36" s="110">
        <v>265073</v>
      </c>
      <c r="N36" s="81" t="s">
        <v>109</v>
      </c>
      <c r="O36" s="33">
        <f t="shared" si="19"/>
        <v>232050</v>
      </c>
      <c r="P36" s="13">
        <f t="shared" si="26"/>
        <v>240975</v>
      </c>
      <c r="Q36" s="13">
        <f t="shared" si="27"/>
        <v>265073</v>
      </c>
      <c r="R36" s="14">
        <f t="shared" si="28"/>
        <v>3</v>
      </c>
      <c r="S36" s="147">
        <f t="shared" si="23"/>
        <v>246032.66666666666</v>
      </c>
      <c r="T36" s="13" cm="1">
        <f t="array" ref="T36">_xlfn.IFS(R36=3,MEDIAN(O36:Q36),R36=2,MEDIAN(O36:P36),R36=1,MEDIAN(O36))</f>
        <v>240975</v>
      </c>
      <c r="U36" s="149" cm="1">
        <f t="array" ref="U36">_xlfn.IFS(R36=3,STDEVA(O36:Q36),R36=2,STDEVA(O36:P36),R36=1,STDEVA(O36))</f>
        <v>17082.582542851458</v>
      </c>
      <c r="V36" s="35">
        <v>1</v>
      </c>
      <c r="W36" s="13">
        <f t="shared" si="24"/>
        <v>246032.66666666666</v>
      </c>
    </row>
    <row r="37" spans="1:23" ht="60" x14ac:dyDescent="0.25">
      <c r="A37" s="5">
        <v>27</v>
      </c>
      <c r="B37" s="1" t="s">
        <v>72</v>
      </c>
      <c r="C37" s="1" t="s">
        <v>110</v>
      </c>
      <c r="D37" s="1" t="s">
        <v>111</v>
      </c>
      <c r="E37" s="1" t="s">
        <v>112</v>
      </c>
      <c r="F37" s="2">
        <v>6000</v>
      </c>
      <c r="G37" s="7">
        <v>6</v>
      </c>
      <c r="H37" s="9">
        <f t="shared" si="25"/>
        <v>36000</v>
      </c>
      <c r="I37" s="13">
        <v>9639</v>
      </c>
      <c r="J37" s="81" t="s">
        <v>81</v>
      </c>
      <c r="K37" s="87">
        <v>10217.34</v>
      </c>
      <c r="L37" s="81" t="s">
        <v>82</v>
      </c>
      <c r="M37" s="13">
        <v>10424.4</v>
      </c>
      <c r="N37" s="81" t="s">
        <v>83</v>
      </c>
      <c r="O37" s="13">
        <f t="shared" si="19"/>
        <v>9639</v>
      </c>
      <c r="P37" s="13">
        <f t="shared" si="26"/>
        <v>10217.34</v>
      </c>
      <c r="Q37" s="13">
        <f t="shared" si="27"/>
        <v>10424.4</v>
      </c>
      <c r="R37" s="14">
        <f t="shared" si="28"/>
        <v>3</v>
      </c>
      <c r="S37" s="147">
        <f t="shared" si="23"/>
        <v>10093.58</v>
      </c>
      <c r="T37" s="13" cm="1">
        <f t="array" ref="T37">_xlfn.IFS(R37=3,MEDIAN(O37:Q37),R37=2,MEDIAN(O37:P37),R37=1,MEDIAN(O37))</f>
        <v>10217.34</v>
      </c>
      <c r="U37" s="149" cm="1">
        <f t="array" ref="U37">_xlfn.IFS(R37=3,STDEVA(O37:Q37),R37=2,STDEVA(O37:P37),R37=1,STDEVA(O37))</f>
        <v>407.06350020604879</v>
      </c>
      <c r="V37" s="15">
        <v>4</v>
      </c>
      <c r="W37" s="13">
        <f t="shared" si="24"/>
        <v>40374.32</v>
      </c>
    </row>
    <row r="38" spans="1:23" x14ac:dyDescent="0.25">
      <c r="A38" s="5">
        <v>28</v>
      </c>
      <c r="B38" s="1" t="s">
        <v>72</v>
      </c>
      <c r="C38" s="1" t="s">
        <v>113</v>
      </c>
      <c r="D38" s="1" t="s">
        <v>114</v>
      </c>
      <c r="E38" s="1" t="s">
        <v>112</v>
      </c>
      <c r="F38" s="2">
        <v>7300</v>
      </c>
      <c r="G38" s="7">
        <v>6</v>
      </c>
      <c r="H38" s="9">
        <f t="shared" si="25"/>
        <v>43800</v>
      </c>
      <c r="I38" s="13">
        <v>5682</v>
      </c>
      <c r="J38" s="82" t="s">
        <v>92</v>
      </c>
      <c r="K38" s="13">
        <v>6000</v>
      </c>
      <c r="L38" s="81" t="s">
        <v>93</v>
      </c>
      <c r="M38" s="13">
        <v>7140</v>
      </c>
      <c r="N38" s="81" t="s">
        <v>115</v>
      </c>
      <c r="O38" s="13">
        <f t="shared" si="19"/>
        <v>5682</v>
      </c>
      <c r="P38" s="13">
        <f t="shared" si="26"/>
        <v>6000</v>
      </c>
      <c r="Q38" s="13">
        <f t="shared" si="27"/>
        <v>7140</v>
      </c>
      <c r="R38" s="14">
        <f t="shared" si="28"/>
        <v>3</v>
      </c>
      <c r="S38" s="147">
        <f t="shared" si="23"/>
        <v>6274</v>
      </c>
      <c r="T38" s="13" cm="1">
        <f t="array" ref="T38">_xlfn.IFS(R38=3,MEDIAN(O38:Q38),R38=2,MEDIAN(O38:P38),R38=1,MEDIAN(O38))</f>
        <v>6000</v>
      </c>
      <c r="U38" s="149" cm="1">
        <f t="array" ref="U38">_xlfn.IFS(R38=3,STDEVA(O38:Q38),R38=2,STDEVA(O38:P38),R38=1,STDEVA(O38))</f>
        <v>766.64724613083945</v>
      </c>
      <c r="V38" s="15">
        <v>10</v>
      </c>
      <c r="W38" s="13">
        <f t="shared" si="24"/>
        <v>62740</v>
      </c>
    </row>
    <row r="39" spans="1:23" ht="60" x14ac:dyDescent="0.25">
      <c r="A39" s="5">
        <v>29</v>
      </c>
      <c r="B39" s="1" t="s">
        <v>72</v>
      </c>
      <c r="C39" s="1" t="s">
        <v>116</v>
      </c>
      <c r="D39" s="1" t="s">
        <v>117</v>
      </c>
      <c r="E39" s="47" t="s">
        <v>118</v>
      </c>
      <c r="F39" s="2">
        <v>391</v>
      </c>
      <c r="G39" s="7">
        <v>60</v>
      </c>
      <c r="H39" s="9">
        <f t="shared" si="25"/>
        <v>23460</v>
      </c>
      <c r="I39" s="13">
        <v>10888.5</v>
      </c>
      <c r="J39" s="81" t="s">
        <v>81</v>
      </c>
      <c r="K39" s="13">
        <v>11541.81</v>
      </c>
      <c r="L39" s="81" t="s">
        <v>82</v>
      </c>
      <c r="M39" s="13">
        <v>11776.24</v>
      </c>
      <c r="N39" s="81" t="s">
        <v>83</v>
      </c>
      <c r="O39" s="13">
        <f t="shared" si="19"/>
        <v>10888.5</v>
      </c>
      <c r="P39" s="13">
        <f t="shared" si="26"/>
        <v>11541.81</v>
      </c>
      <c r="Q39" s="13">
        <f t="shared" si="27"/>
        <v>11776.24</v>
      </c>
      <c r="R39" s="14">
        <f t="shared" si="28"/>
        <v>3</v>
      </c>
      <c r="S39" s="147">
        <f t="shared" si="23"/>
        <v>11402.183333333332</v>
      </c>
      <c r="T39" s="13" cm="1">
        <f t="array" ref="T39">_xlfn.IFS(R39=3,MEDIAN(O39:Q39),R39=2,MEDIAN(O39:P39),R39=1,MEDIAN(O39))</f>
        <v>11541.81</v>
      </c>
      <c r="U39" s="149" cm="1">
        <f t="array" ref="U39">_xlfn.IFS(R39=3,STDEVA(O39:Q39),R39=2,STDEVA(O39:P39),R39=1,STDEVA(O39))</f>
        <v>460.04595578412943</v>
      </c>
      <c r="V39" s="15">
        <v>1</v>
      </c>
      <c r="W39" s="13">
        <f t="shared" si="24"/>
        <v>11402.183333333332</v>
      </c>
    </row>
    <row r="40" spans="1:23" x14ac:dyDescent="0.25">
      <c r="A40" s="5">
        <v>30</v>
      </c>
      <c r="B40" s="1" t="s">
        <v>72</v>
      </c>
      <c r="C40" s="1" t="s">
        <v>119</v>
      </c>
      <c r="D40" s="1" t="s">
        <v>120</v>
      </c>
      <c r="E40" s="1" t="s">
        <v>80</v>
      </c>
      <c r="F40" s="2">
        <v>165900</v>
      </c>
      <c r="G40" s="7">
        <v>1</v>
      </c>
      <c r="H40" s="9">
        <f t="shared" si="25"/>
        <v>165900</v>
      </c>
      <c r="I40" s="13">
        <v>201400</v>
      </c>
      <c r="J40" s="82" t="s">
        <v>92</v>
      </c>
      <c r="K40" s="13">
        <v>191400</v>
      </c>
      <c r="L40" s="81" t="s">
        <v>93</v>
      </c>
      <c r="M40" s="74">
        <v>214200</v>
      </c>
      <c r="N40" s="81" t="s">
        <v>115</v>
      </c>
      <c r="O40" s="13">
        <f t="shared" si="19"/>
        <v>201400</v>
      </c>
      <c r="P40" s="13">
        <f t="shared" si="26"/>
        <v>191400</v>
      </c>
      <c r="Q40" s="13">
        <f t="shared" si="27"/>
        <v>214200</v>
      </c>
      <c r="R40" s="14">
        <f t="shared" si="28"/>
        <v>3</v>
      </c>
      <c r="S40" s="147">
        <f t="shared" si="23"/>
        <v>202333.33333333334</v>
      </c>
      <c r="T40" s="13" cm="1">
        <f t="array" ref="T40">_xlfn.IFS(R40=3,MEDIAN(O40:Q40),R40=2,MEDIAN(O40:P40),R40=1,MEDIAN(O40))</f>
        <v>201400</v>
      </c>
      <c r="U40" s="149" cm="1">
        <f t="array" ref="U40">_xlfn.IFS(R40=3,STDEVA(O40:Q40),R40=2,STDEVA(O40:P40),R40=1,STDEVA(O40))</f>
        <v>11428.619047519842</v>
      </c>
      <c r="V40" s="15">
        <v>1</v>
      </c>
      <c r="W40" s="13">
        <f t="shared" si="24"/>
        <v>202333.33333333334</v>
      </c>
    </row>
    <row r="41" spans="1:23" x14ac:dyDescent="0.25">
      <c r="A41" s="5">
        <v>31</v>
      </c>
      <c r="B41" s="1" t="s">
        <v>72</v>
      </c>
      <c r="C41" s="1" t="s">
        <v>121</v>
      </c>
      <c r="D41" s="1" t="s">
        <v>122</v>
      </c>
      <c r="E41" s="1" t="s">
        <v>123</v>
      </c>
      <c r="F41" s="2">
        <v>11300</v>
      </c>
      <c r="G41" s="7">
        <v>2</v>
      </c>
      <c r="H41" s="9">
        <f t="shared" si="25"/>
        <v>22600</v>
      </c>
      <c r="I41" s="13">
        <v>5618</v>
      </c>
      <c r="J41" s="82" t="s">
        <v>92</v>
      </c>
      <c r="K41" s="13">
        <v>7000</v>
      </c>
      <c r="L41" s="81" t="s">
        <v>93</v>
      </c>
      <c r="M41" s="74">
        <v>6545</v>
      </c>
      <c r="N41" s="81" t="s">
        <v>115</v>
      </c>
      <c r="O41" s="13">
        <f t="shared" si="19"/>
        <v>5618</v>
      </c>
      <c r="P41" s="13">
        <f t="shared" si="26"/>
        <v>7000</v>
      </c>
      <c r="Q41" s="13">
        <f t="shared" si="27"/>
        <v>6545</v>
      </c>
      <c r="R41" s="14">
        <f t="shared" si="28"/>
        <v>3</v>
      </c>
      <c r="S41" s="147">
        <f t="shared" si="23"/>
        <v>6387.666666666667</v>
      </c>
      <c r="T41" s="13" cm="1">
        <f t="array" ref="T41">_xlfn.IFS(R41=3,MEDIAN(O41:Q41),R41=2,MEDIAN(O41:P41),R41=1,MEDIAN(O41))</f>
        <v>6545</v>
      </c>
      <c r="U41" s="149" cm="1">
        <f t="array" ref="U41">_xlfn.IFS(R41=3,STDEVA(O41:Q41),R41=2,STDEVA(O41:P41),R41=1,STDEVA(O41))</f>
        <v>704.30556815442924</v>
      </c>
      <c r="V41" s="15">
        <v>10</v>
      </c>
      <c r="W41" s="13">
        <f t="shared" si="24"/>
        <v>63876.666666666672</v>
      </c>
    </row>
    <row r="42" spans="1:23" x14ac:dyDescent="0.25">
      <c r="A42" s="20">
        <v>32</v>
      </c>
      <c r="B42" s="29" t="s">
        <v>72</v>
      </c>
      <c r="C42" s="29" t="s">
        <v>124</v>
      </c>
      <c r="D42" s="29" t="s">
        <v>125</v>
      </c>
      <c r="E42" s="29" t="s">
        <v>126</v>
      </c>
      <c r="F42" s="30">
        <v>3200</v>
      </c>
      <c r="G42" s="111">
        <v>10</v>
      </c>
      <c r="H42" s="112">
        <f t="shared" si="25"/>
        <v>32000</v>
      </c>
      <c r="I42" s="69">
        <v>46400</v>
      </c>
      <c r="J42" s="82" t="s">
        <v>92</v>
      </c>
      <c r="K42" s="69">
        <v>56500</v>
      </c>
      <c r="L42" s="81" t="s">
        <v>93</v>
      </c>
      <c r="M42" s="87">
        <v>51040</v>
      </c>
      <c r="N42" s="81" t="s">
        <v>127</v>
      </c>
      <c r="O42" s="17">
        <f t="shared" si="19"/>
        <v>46400</v>
      </c>
      <c r="P42" s="13">
        <f t="shared" si="26"/>
        <v>56500</v>
      </c>
      <c r="Q42" s="13">
        <f t="shared" si="27"/>
        <v>51040</v>
      </c>
      <c r="R42" s="14">
        <f t="shared" si="28"/>
        <v>3</v>
      </c>
      <c r="S42" s="147">
        <f t="shared" si="23"/>
        <v>51313.333333333336</v>
      </c>
      <c r="T42" s="13" cm="1">
        <f t="array" ref="T42">_xlfn.IFS(R42=3,MEDIAN(O42:Q42),R42=2,MEDIAN(O42:P42),R42=1,MEDIAN(O42))</f>
        <v>51040</v>
      </c>
      <c r="U42" s="149" cm="1">
        <f t="array" ref="U42">_xlfn.IFS(R42=3,STDEVA(O42:Q42),R42=2,STDEVA(O42:P42),R42=1,STDEVA(O42))</f>
        <v>5055.5448107333923</v>
      </c>
      <c r="V42" s="31">
        <v>1</v>
      </c>
      <c r="W42" s="13">
        <f t="shared" si="24"/>
        <v>51313.333333333336</v>
      </c>
    </row>
    <row r="43" spans="1:23" x14ac:dyDescent="0.25">
      <c r="A43" s="224"/>
      <c r="B43" s="224"/>
      <c r="C43" s="224"/>
      <c r="D43" s="224"/>
      <c r="E43" s="222" t="s">
        <v>128</v>
      </c>
      <c r="F43" s="222"/>
      <c r="G43" s="222"/>
      <c r="H43" s="223">
        <f>SUM(H28:H42)</f>
        <v>1057360</v>
      </c>
      <c r="I43" s="13"/>
      <c r="J43" s="26"/>
      <c r="K43" s="13"/>
      <c r="L43" s="26"/>
      <c r="M43" s="13"/>
      <c r="N43" s="26"/>
      <c r="O43" s="13"/>
      <c r="P43" s="13"/>
      <c r="Q43" s="13"/>
      <c r="R43" s="26"/>
      <c r="S43" s="147"/>
      <c r="T43" s="26"/>
      <c r="U43" s="16"/>
      <c r="V43" s="26"/>
      <c r="W43" s="16">
        <f>_xlfn.AGGREGATE(9,6,W28:W42)</f>
        <v>987522.1333333333</v>
      </c>
    </row>
    <row r="44" spans="1:23" x14ac:dyDescent="0.25">
      <c r="A44" s="224"/>
      <c r="B44" s="224"/>
      <c r="C44" s="224"/>
      <c r="D44" s="224"/>
      <c r="E44" s="222"/>
      <c r="F44" s="222"/>
      <c r="G44" s="222"/>
      <c r="H44" s="223"/>
      <c r="I44" s="13"/>
      <c r="J44" s="26"/>
      <c r="K44" s="13"/>
      <c r="L44" s="26"/>
      <c r="M44" s="13"/>
      <c r="N44" s="26"/>
      <c r="O44" s="13"/>
      <c r="P44" s="13"/>
      <c r="Q44" s="13"/>
      <c r="R44" s="26"/>
      <c r="S44" s="147"/>
      <c r="T44" s="26"/>
      <c r="U44" s="16"/>
      <c r="V44" s="26"/>
      <c r="W44" s="26"/>
    </row>
    <row r="45" spans="1:23" x14ac:dyDescent="0.25">
      <c r="A45" s="229" t="s">
        <v>129</v>
      </c>
      <c r="B45" s="229"/>
      <c r="C45" s="229"/>
      <c r="D45" s="229"/>
      <c r="E45" s="229"/>
      <c r="F45" s="229"/>
      <c r="G45" s="229"/>
      <c r="H45" s="229"/>
      <c r="I45" s="229"/>
      <c r="J45" s="229"/>
      <c r="K45" s="229"/>
      <c r="L45" s="229"/>
      <c r="M45" s="229"/>
      <c r="N45" s="229"/>
      <c r="O45" s="229"/>
      <c r="P45" s="229"/>
      <c r="Q45" s="229"/>
      <c r="R45" s="229"/>
      <c r="S45" s="229"/>
      <c r="T45" s="229"/>
      <c r="U45" s="229"/>
      <c r="V45" s="229"/>
      <c r="W45" s="229"/>
    </row>
    <row r="46" spans="1:23" x14ac:dyDescent="0.25">
      <c r="A46" s="229"/>
      <c r="B46" s="229"/>
      <c r="C46" s="229"/>
      <c r="D46" s="229"/>
      <c r="E46" s="229"/>
      <c r="F46" s="229"/>
      <c r="G46" s="229"/>
      <c r="H46" s="229"/>
      <c r="I46" s="229"/>
      <c r="J46" s="229"/>
      <c r="K46" s="229"/>
      <c r="L46" s="229"/>
      <c r="M46" s="229"/>
      <c r="N46" s="229"/>
      <c r="O46" s="229"/>
      <c r="P46" s="229"/>
      <c r="Q46" s="229"/>
      <c r="R46" s="229"/>
      <c r="S46" s="229"/>
      <c r="T46" s="229"/>
      <c r="U46" s="229"/>
      <c r="V46" s="229"/>
      <c r="W46" s="229"/>
    </row>
    <row r="47" spans="1:23" ht="51" x14ac:dyDescent="0.25">
      <c r="A47" s="24">
        <v>33</v>
      </c>
      <c r="B47" s="24" t="s">
        <v>130</v>
      </c>
      <c r="C47" s="24" t="s">
        <v>131</v>
      </c>
      <c r="D47" s="24" t="s">
        <v>132</v>
      </c>
      <c r="E47" s="24" t="s">
        <v>133</v>
      </c>
      <c r="F47" s="25">
        <v>13090</v>
      </c>
      <c r="G47" s="26">
        <v>360</v>
      </c>
      <c r="H47" s="113">
        <f t="shared" si="25"/>
        <v>4712400</v>
      </c>
      <c r="I47" s="13">
        <v>11880</v>
      </c>
      <c r="J47" s="81" t="s">
        <v>134</v>
      </c>
      <c r="K47" s="13">
        <v>12960</v>
      </c>
      <c r="L47" s="81" t="s">
        <v>135</v>
      </c>
      <c r="M47" s="13">
        <v>12744</v>
      </c>
      <c r="N47" s="81" t="s">
        <v>136</v>
      </c>
      <c r="O47" s="13">
        <f t="shared" ref="O47:O50" si="29">I47</f>
        <v>11880</v>
      </c>
      <c r="P47" s="13">
        <f t="shared" ref="P47" si="30">K47</f>
        <v>12960</v>
      </c>
      <c r="Q47" s="13">
        <f t="shared" ref="Q47" si="31">M47</f>
        <v>12744</v>
      </c>
      <c r="R47" s="14">
        <f t="shared" ref="R47" si="32">COUNT(I47,K47,M47)</f>
        <v>3</v>
      </c>
      <c r="S47" s="147">
        <f t="shared" ref="S47:S89" si="33">(O47+P47+Q47)/R47</f>
        <v>12528</v>
      </c>
      <c r="T47" s="13" cm="1">
        <f t="array" ref="T47">_xlfn.IFS(R47=3,MEDIAN(O47:Q47),R47=2,MEDIAN(O47:P47),R47=1,MEDIAN(O47))</f>
        <v>12744</v>
      </c>
      <c r="U47" s="149" cm="1">
        <f t="array" ref="U47">_xlfn.IFS(R47=3,STDEVA(O47:Q47),R47=2,STDEVA(O47:P47),R47=1,STDEVA(O47))</f>
        <v>571.48228318995154</v>
      </c>
      <c r="V47" s="26">
        <v>288</v>
      </c>
      <c r="W47" s="13">
        <f t="shared" ref="W47:W89" si="34">S47*V47</f>
        <v>3608064</v>
      </c>
    </row>
    <row r="48" spans="1:23" ht="51" x14ac:dyDescent="0.25">
      <c r="A48" s="24">
        <v>34</v>
      </c>
      <c r="B48" s="24" t="s">
        <v>130</v>
      </c>
      <c r="C48" s="24" t="s">
        <v>137</v>
      </c>
      <c r="D48" s="24" t="s">
        <v>138</v>
      </c>
      <c r="E48" s="24" t="s">
        <v>133</v>
      </c>
      <c r="F48" s="25">
        <v>15470</v>
      </c>
      <c r="G48" s="26">
        <v>360</v>
      </c>
      <c r="H48" s="113">
        <f t="shared" si="25"/>
        <v>5569200</v>
      </c>
      <c r="I48" s="13">
        <v>14040</v>
      </c>
      <c r="J48" s="81" t="s">
        <v>134</v>
      </c>
      <c r="K48" s="13">
        <v>14580</v>
      </c>
      <c r="L48" s="81" t="s">
        <v>135</v>
      </c>
      <c r="M48" s="13">
        <v>14904</v>
      </c>
      <c r="N48" s="81" t="s">
        <v>136</v>
      </c>
      <c r="O48" s="13">
        <f t="shared" si="29"/>
        <v>14040</v>
      </c>
      <c r="P48" s="13">
        <f t="shared" ref="P48:P55" si="35">K48</f>
        <v>14580</v>
      </c>
      <c r="Q48" s="13">
        <f t="shared" ref="Q48:Q55" si="36">M48</f>
        <v>14904</v>
      </c>
      <c r="R48" s="14">
        <f t="shared" ref="R48:R55" si="37">COUNT(I48,K48,M48)</f>
        <v>3</v>
      </c>
      <c r="S48" s="147">
        <f t="shared" si="33"/>
        <v>14508</v>
      </c>
      <c r="T48" s="13" cm="1">
        <f t="array" ref="T48">_xlfn.IFS(R48=3,MEDIAN(O48:Q48),R48=2,MEDIAN(O48:P48),R48=1,MEDIAN(O48))</f>
        <v>14580</v>
      </c>
      <c r="U48" s="149" cm="1">
        <f t="array" ref="U48">_xlfn.IFS(R48=3,STDEVA(O48:Q48),R48=2,STDEVA(O48:P48),R48=1,STDEVA(O48))</f>
        <v>436.47680350735709</v>
      </c>
      <c r="V48" s="26">
        <v>288</v>
      </c>
      <c r="W48" s="13">
        <f t="shared" si="34"/>
        <v>4178304</v>
      </c>
    </row>
    <row r="49" spans="1:23" ht="51" x14ac:dyDescent="0.25">
      <c r="A49" s="24">
        <v>35</v>
      </c>
      <c r="B49" s="24" t="s">
        <v>130</v>
      </c>
      <c r="C49" s="24" t="s">
        <v>139</v>
      </c>
      <c r="D49" s="24" t="s">
        <v>140</v>
      </c>
      <c r="E49" s="24" t="s">
        <v>133</v>
      </c>
      <c r="F49" s="25">
        <v>14580</v>
      </c>
      <c r="G49" s="26">
        <v>360</v>
      </c>
      <c r="H49" s="113">
        <f t="shared" si="25"/>
        <v>5248800</v>
      </c>
      <c r="I49" s="13">
        <v>12420</v>
      </c>
      <c r="J49" s="81" t="s">
        <v>134</v>
      </c>
      <c r="K49" s="13">
        <v>13500</v>
      </c>
      <c r="L49" s="81" t="s">
        <v>135</v>
      </c>
      <c r="M49" s="13">
        <v>13824</v>
      </c>
      <c r="N49" s="81" t="s">
        <v>136</v>
      </c>
      <c r="O49" s="13">
        <f t="shared" si="29"/>
        <v>12420</v>
      </c>
      <c r="P49" s="13">
        <f t="shared" si="35"/>
        <v>13500</v>
      </c>
      <c r="Q49" s="13">
        <f t="shared" si="36"/>
        <v>13824</v>
      </c>
      <c r="R49" s="14">
        <f t="shared" si="37"/>
        <v>3</v>
      </c>
      <c r="S49" s="147">
        <f t="shared" si="33"/>
        <v>13248</v>
      </c>
      <c r="T49" s="13" cm="1">
        <f t="array" ref="T49">_xlfn.IFS(R49=3,MEDIAN(O49:Q49),R49=2,MEDIAN(O49:P49),R49=1,MEDIAN(O49))</f>
        <v>13500</v>
      </c>
      <c r="U49" s="149" cm="1">
        <f t="array" ref="U49">_xlfn.IFS(R49=3,STDEVA(O49:Q49),R49=2,STDEVA(O49:P49),R49=1,STDEVA(O49))</f>
        <v>735.14080283983697</v>
      </c>
      <c r="V49" s="26">
        <v>288</v>
      </c>
      <c r="W49" s="13">
        <f t="shared" si="34"/>
        <v>3815424</v>
      </c>
    </row>
    <row r="50" spans="1:23" ht="51" x14ac:dyDescent="0.25">
      <c r="A50" s="24">
        <v>36</v>
      </c>
      <c r="B50" s="24" t="s">
        <v>130</v>
      </c>
      <c r="C50" s="24" t="s">
        <v>141</v>
      </c>
      <c r="D50" s="24" t="s">
        <v>142</v>
      </c>
      <c r="E50" s="24" t="s">
        <v>133</v>
      </c>
      <c r="F50" s="25">
        <v>16740</v>
      </c>
      <c r="G50" s="26">
        <v>360</v>
      </c>
      <c r="H50" s="113">
        <f t="shared" si="25"/>
        <v>6026400</v>
      </c>
      <c r="I50" s="13">
        <v>14040</v>
      </c>
      <c r="J50" s="81" t="s">
        <v>134</v>
      </c>
      <c r="K50" s="13">
        <v>14580</v>
      </c>
      <c r="L50" s="81" t="s">
        <v>135</v>
      </c>
      <c r="M50" s="13">
        <v>14904</v>
      </c>
      <c r="N50" s="81" t="s">
        <v>136</v>
      </c>
      <c r="O50" s="13">
        <f t="shared" si="29"/>
        <v>14040</v>
      </c>
      <c r="P50" s="13">
        <f t="shared" si="35"/>
        <v>14580</v>
      </c>
      <c r="Q50" s="13">
        <f t="shared" si="36"/>
        <v>14904</v>
      </c>
      <c r="R50" s="14">
        <f t="shared" si="37"/>
        <v>3</v>
      </c>
      <c r="S50" s="147">
        <f t="shared" si="33"/>
        <v>14508</v>
      </c>
      <c r="T50" s="13" cm="1">
        <f t="array" ref="T50">_xlfn.IFS(R50=3,MEDIAN(O50:Q50),R50=2,MEDIAN(O50:P50),R50=1,MEDIAN(O50))</f>
        <v>14580</v>
      </c>
      <c r="U50" s="149" cm="1">
        <f t="array" ref="U50">_xlfn.IFS(R50=3,STDEVA(O50:Q50),R50=2,STDEVA(O50:P50),R50=1,STDEVA(O50))</f>
        <v>436.47680350735709</v>
      </c>
      <c r="V50" s="26">
        <v>288</v>
      </c>
      <c r="W50" s="13">
        <f t="shared" si="34"/>
        <v>4178304</v>
      </c>
    </row>
    <row r="51" spans="1:23" ht="38.25" x14ac:dyDescent="0.25">
      <c r="A51" s="24">
        <v>37</v>
      </c>
      <c r="B51" s="24" t="s">
        <v>130</v>
      </c>
      <c r="C51" s="24" t="s">
        <v>143</v>
      </c>
      <c r="D51" s="24" t="s">
        <v>144</v>
      </c>
      <c r="E51" s="24" t="s">
        <v>133</v>
      </c>
      <c r="F51" s="25">
        <v>9396</v>
      </c>
      <c r="G51" s="26">
        <v>360</v>
      </c>
      <c r="H51" s="113">
        <f t="shared" si="25"/>
        <v>3382560</v>
      </c>
      <c r="I51" s="66">
        <v>9180</v>
      </c>
      <c r="J51" s="81" t="s">
        <v>134</v>
      </c>
      <c r="K51" s="13">
        <v>9720</v>
      </c>
      <c r="L51" s="81" t="s">
        <v>135</v>
      </c>
      <c r="M51" s="13">
        <v>10260</v>
      </c>
      <c r="N51" s="81" t="s">
        <v>136</v>
      </c>
      <c r="O51" s="13">
        <f t="shared" ref="O51" si="38">I51</f>
        <v>9180</v>
      </c>
      <c r="P51" s="13">
        <f t="shared" si="35"/>
        <v>9720</v>
      </c>
      <c r="Q51" s="13">
        <f t="shared" si="36"/>
        <v>10260</v>
      </c>
      <c r="R51" s="14">
        <f t="shared" si="37"/>
        <v>3</v>
      </c>
      <c r="S51" s="147">
        <f t="shared" si="33"/>
        <v>9720</v>
      </c>
      <c r="T51" s="13" cm="1">
        <f t="array" ref="T51">_xlfn.IFS(R51=3,MEDIAN(O51:Q51),R51=2,MEDIAN(O51:P51),R51=1,MEDIAN(O51))</f>
        <v>9720</v>
      </c>
      <c r="U51" s="149" cm="1">
        <f t="array" ref="U51">_xlfn.IFS(R51=3,STDEVA(O51:Q51),R51=2,STDEVA(O51:P51),R51=1,STDEVA(O51))</f>
        <v>540</v>
      </c>
      <c r="V51" s="26">
        <v>288</v>
      </c>
      <c r="W51" s="13">
        <f t="shared" si="34"/>
        <v>2799360</v>
      </c>
    </row>
    <row r="52" spans="1:23" s="155" customFormat="1" ht="63.75" x14ac:dyDescent="0.25">
      <c r="A52" s="48">
        <v>38</v>
      </c>
      <c r="B52" s="48" t="s">
        <v>130</v>
      </c>
      <c r="C52" s="48" t="s">
        <v>145</v>
      </c>
      <c r="D52" s="48" t="s">
        <v>146</v>
      </c>
      <c r="E52" s="48" t="s">
        <v>62</v>
      </c>
      <c r="F52" s="49">
        <v>6000</v>
      </c>
      <c r="G52" s="51">
        <v>150</v>
      </c>
      <c r="H52" s="114">
        <f t="shared" si="25"/>
        <v>900000</v>
      </c>
      <c r="I52" s="87">
        <v>4998</v>
      </c>
      <c r="J52" s="81" t="s">
        <v>147</v>
      </c>
      <c r="K52" s="50">
        <v>4284</v>
      </c>
      <c r="L52" s="81" t="s">
        <v>148</v>
      </c>
      <c r="M52" s="50">
        <v>5355</v>
      </c>
      <c r="N52" s="81" t="s">
        <v>136</v>
      </c>
      <c r="O52" s="50">
        <f t="shared" ref="O52" si="39">I52</f>
        <v>4998</v>
      </c>
      <c r="P52" s="13">
        <f t="shared" si="35"/>
        <v>4284</v>
      </c>
      <c r="Q52" s="13">
        <f t="shared" si="36"/>
        <v>5355</v>
      </c>
      <c r="R52" s="14">
        <f t="shared" si="37"/>
        <v>3</v>
      </c>
      <c r="S52" s="147">
        <f t="shared" si="33"/>
        <v>4879</v>
      </c>
      <c r="T52" s="13" cm="1">
        <f t="array" ref="T52">_xlfn.IFS(R52=3,MEDIAN(O52:Q52),R52=2,MEDIAN(O52:P52),R52=1,MEDIAN(O52))</f>
        <v>4998</v>
      </c>
      <c r="U52" s="149" cm="1">
        <f t="array" ref="U52">_xlfn.IFS(R52=3,STDEVA(O52:Q52),R52=2,STDEVA(O52:P52),R52=1,STDEVA(O52))</f>
        <v>545.32650769974498</v>
      </c>
      <c r="V52" s="51">
        <v>240</v>
      </c>
      <c r="W52" s="13">
        <f t="shared" si="34"/>
        <v>1170960</v>
      </c>
    </row>
    <row r="53" spans="1:23" ht="51" x14ac:dyDescent="0.25">
      <c r="A53" s="48">
        <v>39</v>
      </c>
      <c r="B53" s="24" t="s">
        <v>72</v>
      </c>
      <c r="C53" s="24" t="s">
        <v>149</v>
      </c>
      <c r="D53" s="24" t="s">
        <v>150</v>
      </c>
      <c r="E53" s="24" t="s">
        <v>62</v>
      </c>
      <c r="F53" s="25">
        <v>6000</v>
      </c>
      <c r="G53" s="26">
        <v>150</v>
      </c>
      <c r="H53" s="113">
        <f t="shared" si="25"/>
        <v>900000</v>
      </c>
      <c r="I53" s="70">
        <v>19040</v>
      </c>
      <c r="J53" s="115" t="s">
        <v>151</v>
      </c>
      <c r="K53" s="70">
        <v>18445</v>
      </c>
      <c r="L53" s="115" t="s">
        <v>152</v>
      </c>
      <c r="M53" s="70">
        <v>17850</v>
      </c>
      <c r="N53" s="115" t="s">
        <v>153</v>
      </c>
      <c r="O53" s="13">
        <f t="shared" ref="O53" si="40">I53</f>
        <v>19040</v>
      </c>
      <c r="P53" s="13">
        <f t="shared" si="35"/>
        <v>18445</v>
      </c>
      <c r="Q53" s="13">
        <f t="shared" si="36"/>
        <v>17850</v>
      </c>
      <c r="R53" s="14">
        <f t="shared" si="37"/>
        <v>3</v>
      </c>
      <c r="S53" s="147">
        <f t="shared" si="33"/>
        <v>18445</v>
      </c>
      <c r="T53" s="13" cm="1">
        <f t="array" ref="T53">_xlfn.IFS(R53=3,MEDIAN(O53:Q53),R53=2,MEDIAN(O53:P53),R53=1,MEDIAN(O53))</f>
        <v>18445</v>
      </c>
      <c r="U53" s="149" cm="1">
        <f t="array" ref="U53">_xlfn.IFS(R53=3,STDEVA(O53:Q53),R53=2,STDEVA(O53:P53),R53=1,STDEVA(O53))</f>
        <v>595</v>
      </c>
      <c r="V53" s="26">
        <v>240</v>
      </c>
      <c r="W53" s="13">
        <f t="shared" si="34"/>
        <v>4426800</v>
      </c>
    </row>
    <row r="54" spans="1:23" ht="51" x14ac:dyDescent="0.25">
      <c r="A54" s="24">
        <v>40</v>
      </c>
      <c r="B54" s="24" t="s">
        <v>154</v>
      </c>
      <c r="C54" s="24" t="s">
        <v>155</v>
      </c>
      <c r="D54" s="24" t="s">
        <v>156</v>
      </c>
      <c r="E54" s="24" t="s">
        <v>53</v>
      </c>
      <c r="F54" s="25">
        <v>23800</v>
      </c>
      <c r="G54" s="26">
        <v>150</v>
      </c>
      <c r="H54" s="113">
        <f t="shared" si="25"/>
        <v>3570000</v>
      </c>
      <c r="I54" s="87">
        <v>14280</v>
      </c>
      <c r="J54" s="115" t="s">
        <v>151</v>
      </c>
      <c r="K54" s="13">
        <v>17136</v>
      </c>
      <c r="L54" s="115" t="s">
        <v>152</v>
      </c>
      <c r="M54" s="13">
        <v>17821</v>
      </c>
      <c r="N54" s="115" t="s">
        <v>153</v>
      </c>
      <c r="O54" s="13">
        <f t="shared" ref="O54:O56" si="41">I54</f>
        <v>14280</v>
      </c>
      <c r="P54" s="13">
        <f t="shared" si="35"/>
        <v>17136</v>
      </c>
      <c r="Q54" s="13">
        <f t="shared" si="36"/>
        <v>17821</v>
      </c>
      <c r="R54" s="14">
        <f t="shared" si="37"/>
        <v>3</v>
      </c>
      <c r="S54" s="147">
        <f t="shared" si="33"/>
        <v>16412.333333333332</v>
      </c>
      <c r="T54" s="13" cm="1">
        <f t="array" ref="T54">_xlfn.IFS(R54=3,MEDIAN(O54:Q54),R54=2,MEDIAN(O54:P54),R54=1,MEDIAN(O54))</f>
        <v>17136</v>
      </c>
      <c r="U54" s="149" cm="1">
        <f t="array" ref="U54">_xlfn.IFS(R54=3,STDEVA(O54:Q54),R54=2,STDEVA(O54:P54),R54=1,STDEVA(O54))</f>
        <v>1878.1481127252273</v>
      </c>
      <c r="V54" s="26">
        <v>240</v>
      </c>
      <c r="W54" s="13">
        <f t="shared" si="34"/>
        <v>3938959.9999999995</v>
      </c>
    </row>
    <row r="55" spans="1:23" ht="102" x14ac:dyDescent="0.25">
      <c r="A55" s="27">
        <v>41</v>
      </c>
      <c r="B55" s="27" t="s">
        <v>157</v>
      </c>
      <c r="C55" s="52" t="s">
        <v>158</v>
      </c>
      <c r="D55" s="27" t="s">
        <v>159</v>
      </c>
      <c r="E55" s="27" t="s">
        <v>160</v>
      </c>
      <c r="F55" s="28">
        <v>348000</v>
      </c>
      <c r="G55" s="34">
        <v>3</v>
      </c>
      <c r="H55" s="54">
        <f t="shared" si="25"/>
        <v>1044000</v>
      </c>
      <c r="I55" s="71">
        <v>630700</v>
      </c>
      <c r="J55" s="81" t="s">
        <v>161</v>
      </c>
      <c r="K55" s="71">
        <v>749700</v>
      </c>
      <c r="L55" s="81" t="s">
        <v>162</v>
      </c>
      <c r="M55" s="88">
        <v>725305</v>
      </c>
      <c r="N55" s="81" t="s">
        <v>163</v>
      </c>
      <c r="O55" s="33">
        <f t="shared" si="41"/>
        <v>630700</v>
      </c>
      <c r="P55" s="13">
        <f t="shared" si="35"/>
        <v>749700</v>
      </c>
      <c r="Q55" s="13">
        <f t="shared" si="36"/>
        <v>725305</v>
      </c>
      <c r="R55" s="14">
        <f t="shared" si="37"/>
        <v>3</v>
      </c>
      <c r="S55" s="147">
        <f t="shared" si="33"/>
        <v>701901.66666666663</v>
      </c>
      <c r="T55" s="13" cm="1">
        <f t="array" ref="T55">_xlfn.IFS(R55=3,MEDIAN(O55:Q55),R55=2,MEDIAN(O55:P55),R55=1,MEDIAN(O55))</f>
        <v>725305</v>
      </c>
      <c r="U55" s="149" cm="1">
        <f t="array" ref="U55">_xlfn.IFS(R55=3,STDEVA(O55:Q55),R55=2,STDEVA(O55:P55),R55=1,STDEVA(O55))</f>
        <v>62857.274903811514</v>
      </c>
      <c r="V55" s="26">
        <v>2</v>
      </c>
      <c r="W55" s="13">
        <f t="shared" si="34"/>
        <v>1403803.3333333333</v>
      </c>
    </row>
    <row r="56" spans="1:23" s="102" customFormat="1" ht="45" x14ac:dyDescent="0.25">
      <c r="A56" s="24">
        <v>42</v>
      </c>
      <c r="B56" s="24" t="s">
        <v>164</v>
      </c>
      <c r="C56" s="24" t="s">
        <v>165</v>
      </c>
      <c r="D56" s="24" t="s">
        <v>166</v>
      </c>
      <c r="E56" s="24" t="s">
        <v>160</v>
      </c>
      <c r="F56" s="25">
        <v>129000</v>
      </c>
      <c r="G56" s="26">
        <v>3</v>
      </c>
      <c r="H56" s="113">
        <f t="shared" si="25"/>
        <v>387000</v>
      </c>
      <c r="I56" s="13">
        <v>256076</v>
      </c>
      <c r="J56" s="109" t="s">
        <v>107</v>
      </c>
      <c r="K56" s="87">
        <v>256076</v>
      </c>
      <c r="L56" s="109" t="s">
        <v>108</v>
      </c>
      <c r="M56" s="87">
        <v>280174</v>
      </c>
      <c r="N56" s="109" t="s">
        <v>109</v>
      </c>
      <c r="O56" s="13">
        <f t="shared" si="41"/>
        <v>256076</v>
      </c>
      <c r="P56" s="13">
        <f t="shared" ref="P56:P89" si="42">K56</f>
        <v>256076</v>
      </c>
      <c r="Q56" s="13">
        <f t="shared" ref="Q56:Q89" si="43">M56</f>
        <v>280174</v>
      </c>
      <c r="R56" s="14">
        <f t="shared" ref="R56:R89" si="44">COUNT(I56,K56,M56)</f>
        <v>3</v>
      </c>
      <c r="S56" s="147">
        <f t="shared" si="33"/>
        <v>264108.66666666669</v>
      </c>
      <c r="T56" s="13" cm="1">
        <f t="array" ref="T56">_xlfn.IFS(R56=3,MEDIAN(O56:Q56),R56=2,MEDIAN(O56:P56),R56=1,MEDIAN(O56))</f>
        <v>256076</v>
      </c>
      <c r="U56" s="16" cm="1">
        <f t="array" ref="U56">_xlfn.IFS(R56=3,STDEVA(O56:Q56),R56=2,STDEVA(O56:P56),R56=1,STDEVA(O56))</f>
        <v>13912.9867869316</v>
      </c>
      <c r="V56" s="26">
        <v>2</v>
      </c>
      <c r="W56" s="13">
        <f t="shared" si="34"/>
        <v>528217.33333333337</v>
      </c>
    </row>
    <row r="57" spans="1:23" s="102" customFormat="1" ht="45" x14ac:dyDescent="0.25">
      <c r="A57" s="24">
        <v>43</v>
      </c>
      <c r="B57" s="24" t="s">
        <v>164</v>
      </c>
      <c r="C57" s="24" t="s">
        <v>167</v>
      </c>
      <c r="D57" s="24" t="s">
        <v>168</v>
      </c>
      <c r="E57" s="24" t="s">
        <v>160</v>
      </c>
      <c r="F57" s="25">
        <v>88000</v>
      </c>
      <c r="G57" s="26">
        <v>3</v>
      </c>
      <c r="H57" s="113">
        <f t="shared" si="25"/>
        <v>264000</v>
      </c>
      <c r="I57" s="17">
        <v>293930</v>
      </c>
      <c r="J57" s="109" t="s">
        <v>107</v>
      </c>
      <c r="K57" s="17">
        <v>305235</v>
      </c>
      <c r="L57" s="109" t="s">
        <v>108</v>
      </c>
      <c r="M57" s="13">
        <v>316540</v>
      </c>
      <c r="N57" s="109" t="s">
        <v>109</v>
      </c>
      <c r="O57" s="13">
        <f t="shared" ref="O57:O65" si="45">I57</f>
        <v>293930</v>
      </c>
      <c r="P57" s="13">
        <f t="shared" si="42"/>
        <v>305235</v>
      </c>
      <c r="Q57" s="13">
        <f t="shared" si="43"/>
        <v>316540</v>
      </c>
      <c r="R57" s="14">
        <f t="shared" si="44"/>
        <v>3</v>
      </c>
      <c r="S57" s="147">
        <f t="shared" si="33"/>
        <v>305235</v>
      </c>
      <c r="T57" s="13" cm="1">
        <f t="array" ref="T57">_xlfn.IFS(R57=3,MEDIAN(O57:Q57),R57=2,MEDIAN(O57:P57),R57=1,MEDIAN(O57))</f>
        <v>305235</v>
      </c>
      <c r="U57" s="16" cm="1">
        <f t="array" ref="U57">_xlfn.IFS(R57=3,STDEVA(O57:Q57),R57=2,STDEVA(O57:P57),R57=1,STDEVA(O57))</f>
        <v>11305</v>
      </c>
      <c r="V57" s="26">
        <v>2</v>
      </c>
      <c r="W57" s="13">
        <f t="shared" si="34"/>
        <v>610470</v>
      </c>
    </row>
    <row r="58" spans="1:23" ht="45" x14ac:dyDescent="0.25">
      <c r="A58" s="27">
        <v>44</v>
      </c>
      <c r="B58" s="27" t="s">
        <v>164</v>
      </c>
      <c r="C58" s="27" t="s">
        <v>169</v>
      </c>
      <c r="D58" s="27" t="s">
        <v>170</v>
      </c>
      <c r="E58" s="27" t="s">
        <v>171</v>
      </c>
      <c r="F58" s="28">
        <v>110000</v>
      </c>
      <c r="G58" s="34">
        <v>2</v>
      </c>
      <c r="H58" s="116">
        <f t="shared" si="25"/>
        <v>220000</v>
      </c>
      <c r="I58" s="33">
        <v>22610</v>
      </c>
      <c r="J58" s="81" t="s">
        <v>161</v>
      </c>
      <c r="K58" s="17">
        <v>47600</v>
      </c>
      <c r="L58" s="81" t="s">
        <v>162</v>
      </c>
      <c r="M58" s="88">
        <v>29750</v>
      </c>
      <c r="N58" s="81" t="s">
        <v>163</v>
      </c>
      <c r="O58" s="33">
        <f t="shared" si="45"/>
        <v>22610</v>
      </c>
      <c r="P58" s="13">
        <f t="shared" si="42"/>
        <v>47600</v>
      </c>
      <c r="Q58" s="13">
        <f t="shared" si="43"/>
        <v>29750</v>
      </c>
      <c r="R58" s="14">
        <f t="shared" si="44"/>
        <v>3</v>
      </c>
      <c r="S58" s="147">
        <f t="shared" si="33"/>
        <v>33320</v>
      </c>
      <c r="T58" s="13" cm="1">
        <f t="array" ref="T58">_xlfn.IFS(R58=3,MEDIAN(O58:Q58),R58=2,MEDIAN(O58:P58),R58=1,MEDIAN(O58))</f>
        <v>29750</v>
      </c>
      <c r="U58" s="149" cm="1">
        <f t="array" ref="U58">_xlfn.IFS(R58=3,STDEVA(O58:Q58),R58=2,STDEVA(O58:P58),R58=1,STDEVA(O58))</f>
        <v>12871.818053406441</v>
      </c>
      <c r="V58" s="34">
        <v>2</v>
      </c>
      <c r="W58" s="13">
        <f t="shared" si="34"/>
        <v>66640</v>
      </c>
    </row>
    <row r="59" spans="1:23" ht="45" x14ac:dyDescent="0.25">
      <c r="A59" s="27">
        <v>45</v>
      </c>
      <c r="B59" s="27" t="s">
        <v>164</v>
      </c>
      <c r="C59" s="27" t="s">
        <v>172</v>
      </c>
      <c r="D59" s="27" t="s">
        <v>173</v>
      </c>
      <c r="E59" s="27" t="s">
        <v>80</v>
      </c>
      <c r="F59" s="28">
        <v>122000</v>
      </c>
      <c r="G59" s="34">
        <v>2</v>
      </c>
      <c r="H59" s="116">
        <f t="shared" si="25"/>
        <v>244000</v>
      </c>
      <c r="I59" s="89">
        <v>27370</v>
      </c>
      <c r="J59" s="81" t="s">
        <v>161</v>
      </c>
      <c r="K59" s="13">
        <v>41650</v>
      </c>
      <c r="L59" s="81" t="s">
        <v>162</v>
      </c>
      <c r="M59" s="71">
        <v>35700</v>
      </c>
      <c r="N59" s="81" t="s">
        <v>163</v>
      </c>
      <c r="O59" s="33">
        <f t="shared" si="45"/>
        <v>27370</v>
      </c>
      <c r="P59" s="13">
        <f t="shared" si="42"/>
        <v>41650</v>
      </c>
      <c r="Q59" s="13">
        <f t="shared" si="43"/>
        <v>35700</v>
      </c>
      <c r="R59" s="14">
        <f t="shared" si="44"/>
        <v>3</v>
      </c>
      <c r="S59" s="147">
        <f t="shared" si="33"/>
        <v>34906.666666666664</v>
      </c>
      <c r="T59" s="13" cm="1">
        <f t="array" ref="T59">_xlfn.IFS(R59=3,MEDIAN(O59:Q59),R59=2,MEDIAN(O59:P59),R59=1,MEDIAN(O59))</f>
        <v>35700</v>
      </c>
      <c r="U59" s="149" cm="1">
        <f t="array" ref="U59">_xlfn.IFS(R59=3,STDEVA(O59:Q59),R59=2,STDEVA(O59:P59),R59=1,STDEVA(O59))</f>
        <v>7172.9793902766269</v>
      </c>
      <c r="V59" s="34">
        <v>2</v>
      </c>
      <c r="W59" s="13">
        <f t="shared" si="34"/>
        <v>69813.333333333328</v>
      </c>
    </row>
    <row r="60" spans="1:23" ht="45" x14ac:dyDescent="0.25">
      <c r="A60" s="27">
        <v>46</v>
      </c>
      <c r="B60" s="27" t="s">
        <v>164</v>
      </c>
      <c r="C60" s="27" t="s">
        <v>174</v>
      </c>
      <c r="D60" s="27" t="s">
        <v>175</v>
      </c>
      <c r="E60" s="27" t="s">
        <v>160</v>
      </c>
      <c r="F60" s="28">
        <v>60000</v>
      </c>
      <c r="G60" s="34">
        <v>3</v>
      </c>
      <c r="H60" s="54">
        <f t="shared" si="25"/>
        <v>180000</v>
      </c>
      <c r="I60" s="117">
        <v>386750</v>
      </c>
      <c r="J60" s="81" t="s">
        <v>107</v>
      </c>
      <c r="K60" s="118">
        <v>401625</v>
      </c>
      <c r="L60" s="81" t="s">
        <v>108</v>
      </c>
      <c r="M60" s="118">
        <v>425723</v>
      </c>
      <c r="N60" s="81" t="s">
        <v>109</v>
      </c>
      <c r="O60" s="33">
        <f t="shared" si="45"/>
        <v>386750</v>
      </c>
      <c r="P60" s="13">
        <f t="shared" si="42"/>
        <v>401625</v>
      </c>
      <c r="Q60" s="13">
        <f t="shared" si="43"/>
        <v>425723</v>
      </c>
      <c r="R60" s="14">
        <f t="shared" si="44"/>
        <v>3</v>
      </c>
      <c r="S60" s="147">
        <f t="shared" si="33"/>
        <v>404699.33333333331</v>
      </c>
      <c r="T60" s="13" cm="1">
        <f t="array" ref="T60">_xlfn.IFS(R60=3,MEDIAN(O60:Q60),R60=2,MEDIAN(O60:P60),R60=1,MEDIAN(O60))</f>
        <v>401625</v>
      </c>
      <c r="U60" s="149" cm="1">
        <f t="array" ref="U60">_xlfn.IFS(R60=3,STDEVA(O60:Q60),R60=2,STDEVA(O60:P60),R60=1,STDEVA(O60))</f>
        <v>19667.545000160375</v>
      </c>
      <c r="V60" s="34">
        <v>2</v>
      </c>
      <c r="W60" s="13">
        <f t="shared" si="34"/>
        <v>809398.66666666663</v>
      </c>
    </row>
    <row r="61" spans="1:23" ht="45" x14ac:dyDescent="0.25">
      <c r="A61" s="27">
        <v>47</v>
      </c>
      <c r="B61" s="27" t="s">
        <v>164</v>
      </c>
      <c r="C61" s="27" t="s">
        <v>176</v>
      </c>
      <c r="D61" s="27" t="s">
        <v>177</v>
      </c>
      <c r="E61" s="27" t="s">
        <v>160</v>
      </c>
      <c r="F61" s="28">
        <v>200000</v>
      </c>
      <c r="G61" s="34">
        <v>3</v>
      </c>
      <c r="H61" s="54">
        <f t="shared" si="25"/>
        <v>600000</v>
      </c>
      <c r="I61" s="71">
        <v>510750</v>
      </c>
      <c r="J61" s="81" t="s">
        <v>161</v>
      </c>
      <c r="K61" s="71">
        <v>636650</v>
      </c>
      <c r="L61" s="81" t="s">
        <v>162</v>
      </c>
      <c r="M61" s="118">
        <v>844900</v>
      </c>
      <c r="N61" s="81" t="s">
        <v>163</v>
      </c>
      <c r="O61" s="33">
        <f t="shared" si="45"/>
        <v>510750</v>
      </c>
      <c r="P61" s="13">
        <f t="shared" si="42"/>
        <v>636650</v>
      </c>
      <c r="Q61" s="13">
        <f t="shared" si="43"/>
        <v>844900</v>
      </c>
      <c r="R61" s="14">
        <f t="shared" si="44"/>
        <v>3</v>
      </c>
      <c r="S61" s="147">
        <f t="shared" si="33"/>
        <v>664100</v>
      </c>
      <c r="T61" s="13" cm="1">
        <f t="array" ref="T61">_xlfn.IFS(R61=3,MEDIAN(O61:Q61),R61=2,MEDIAN(O61:P61),R61=1,MEDIAN(O61))</f>
        <v>636650</v>
      </c>
      <c r="U61" s="149" cm="1">
        <f t="array" ref="U61">_xlfn.IFS(R61=3,STDEVA(O61:Q61),R61=2,STDEVA(O61:P61),R61=1,STDEVA(O61))</f>
        <v>168757.76278441239</v>
      </c>
      <c r="V61" s="34">
        <v>4</v>
      </c>
      <c r="W61" s="13">
        <f t="shared" si="34"/>
        <v>2656400</v>
      </c>
    </row>
    <row r="62" spans="1:23" s="102" customFormat="1" ht="30" x14ac:dyDescent="0.25">
      <c r="A62" s="24">
        <v>48</v>
      </c>
      <c r="B62" s="24" t="s">
        <v>164</v>
      </c>
      <c r="C62" s="175" t="s">
        <v>178</v>
      </c>
      <c r="D62" s="24" t="s">
        <v>179</v>
      </c>
      <c r="E62" s="24" t="s">
        <v>180</v>
      </c>
      <c r="F62" s="25">
        <v>120000</v>
      </c>
      <c r="G62" s="26">
        <v>4</v>
      </c>
      <c r="H62" s="176">
        <f t="shared" si="25"/>
        <v>480000</v>
      </c>
      <c r="I62" s="142">
        <v>86870</v>
      </c>
      <c r="J62" s="109" t="s">
        <v>181</v>
      </c>
      <c r="K62" s="142">
        <v>203609</v>
      </c>
      <c r="L62" s="109" t="s">
        <v>161</v>
      </c>
      <c r="M62" s="87"/>
      <c r="N62" s="115"/>
      <c r="O62" s="13">
        <f t="shared" si="45"/>
        <v>86870</v>
      </c>
      <c r="P62" s="13">
        <f t="shared" si="42"/>
        <v>203609</v>
      </c>
      <c r="Q62" s="13">
        <f t="shared" si="43"/>
        <v>0</v>
      </c>
      <c r="R62" s="14">
        <f t="shared" si="44"/>
        <v>2</v>
      </c>
      <c r="S62" s="147">
        <f t="shared" si="33"/>
        <v>145239.5</v>
      </c>
      <c r="T62" s="13" cm="1">
        <f t="array" ref="T62">_xlfn.IFS(R62=3,MEDIAN(O62:Q62),R62=2,MEDIAN(O62:P62),R62=1,MEDIAN(O62))</f>
        <v>145239.5</v>
      </c>
      <c r="U62" s="16" cm="1">
        <f t="array" ref="U62">_xlfn.IFS(R62=3,STDEVA(O62:Q62),R62=2,STDEVA(O62:P62),R62=1,STDEVA(O62))</f>
        <v>82546.938528936371</v>
      </c>
      <c r="V62" s="26">
        <v>2</v>
      </c>
      <c r="W62" s="13">
        <f t="shared" si="34"/>
        <v>290479</v>
      </c>
    </row>
    <row r="63" spans="1:23" ht="45" x14ac:dyDescent="0.25">
      <c r="A63" s="27">
        <v>49</v>
      </c>
      <c r="B63" s="27" t="s">
        <v>164</v>
      </c>
      <c r="C63" s="52" t="s">
        <v>182</v>
      </c>
      <c r="D63" s="27" t="s">
        <v>183</v>
      </c>
      <c r="E63" s="27" t="s">
        <v>184</v>
      </c>
      <c r="F63" s="28">
        <v>257900</v>
      </c>
      <c r="G63" s="34">
        <v>1</v>
      </c>
      <c r="H63" s="116">
        <f t="shared" si="25"/>
        <v>257900</v>
      </c>
      <c r="I63" s="33">
        <v>51765</v>
      </c>
      <c r="J63" s="81" t="s">
        <v>161</v>
      </c>
      <c r="K63" s="71">
        <v>83895</v>
      </c>
      <c r="L63" s="81" t="s">
        <v>162</v>
      </c>
      <c r="M63" s="119">
        <v>71400</v>
      </c>
      <c r="N63" s="81" t="s">
        <v>163</v>
      </c>
      <c r="O63" s="33">
        <f t="shared" si="45"/>
        <v>51765</v>
      </c>
      <c r="P63" s="13">
        <f t="shared" si="42"/>
        <v>83895</v>
      </c>
      <c r="Q63" s="13">
        <f t="shared" si="43"/>
        <v>71400</v>
      </c>
      <c r="R63" s="14">
        <f t="shared" si="44"/>
        <v>3</v>
      </c>
      <c r="S63" s="147">
        <f t="shared" si="33"/>
        <v>69020</v>
      </c>
      <c r="T63" s="13" cm="1">
        <f t="array" ref="T63">_xlfn.IFS(R63=3,MEDIAN(O63:Q63),R63=2,MEDIAN(O63:P63),R63=1,MEDIAN(O63))</f>
        <v>71400</v>
      </c>
      <c r="U63" s="149" cm="1">
        <f t="array" ref="U63">_xlfn.IFS(R63=3,STDEVA(O63:Q63),R63=2,STDEVA(O63:P63),R63=1,STDEVA(O63))</f>
        <v>16196.682530691278</v>
      </c>
      <c r="V63" s="34">
        <v>2</v>
      </c>
      <c r="W63" s="13">
        <f t="shared" si="34"/>
        <v>138040</v>
      </c>
    </row>
    <row r="64" spans="1:23" ht="45" x14ac:dyDescent="0.25">
      <c r="A64" s="27">
        <v>50</v>
      </c>
      <c r="B64" s="27" t="s">
        <v>164</v>
      </c>
      <c r="C64" s="27" t="s">
        <v>185</v>
      </c>
      <c r="D64" s="27" t="s">
        <v>186</v>
      </c>
      <c r="E64" s="27" t="s">
        <v>171</v>
      </c>
      <c r="F64" s="28">
        <v>19900</v>
      </c>
      <c r="G64" s="34">
        <v>2</v>
      </c>
      <c r="H64" s="54">
        <f t="shared" si="25"/>
        <v>39800</v>
      </c>
      <c r="I64" s="120">
        <v>43007</v>
      </c>
      <c r="J64" s="81" t="s">
        <v>107</v>
      </c>
      <c r="K64" s="121">
        <v>44661</v>
      </c>
      <c r="L64" s="81" t="s">
        <v>108</v>
      </c>
      <c r="M64" s="119">
        <v>68758</v>
      </c>
      <c r="N64" s="81" t="s">
        <v>109</v>
      </c>
      <c r="O64" s="33">
        <f t="shared" si="45"/>
        <v>43007</v>
      </c>
      <c r="P64" s="13">
        <f t="shared" si="42"/>
        <v>44661</v>
      </c>
      <c r="Q64" s="13">
        <f t="shared" si="43"/>
        <v>68758</v>
      </c>
      <c r="R64" s="14">
        <f t="shared" si="44"/>
        <v>3</v>
      </c>
      <c r="S64" s="147">
        <f t="shared" si="33"/>
        <v>52142</v>
      </c>
      <c r="T64" s="13" cm="1">
        <f t="array" ref="T64">_xlfn.IFS(R64=3,MEDIAN(O64:Q64),R64=2,MEDIAN(O64:P64),R64=1,MEDIAN(O64))</f>
        <v>44661</v>
      </c>
      <c r="U64" s="149" cm="1">
        <f t="array" ref="U64">_xlfn.IFS(R64=3,STDEVA(O64:Q64),R64=2,STDEVA(O64:P64),R64=1,STDEVA(O64))</f>
        <v>14413.622757655343</v>
      </c>
      <c r="V64" s="34">
        <v>2</v>
      </c>
      <c r="W64" s="13">
        <f t="shared" si="34"/>
        <v>104284</v>
      </c>
    </row>
    <row r="65" spans="1:23" ht="60" x14ac:dyDescent="0.25">
      <c r="A65" s="27">
        <v>51</v>
      </c>
      <c r="B65" s="27" t="s">
        <v>164</v>
      </c>
      <c r="C65" s="27" t="s">
        <v>187</v>
      </c>
      <c r="D65" s="27" t="s">
        <v>188</v>
      </c>
      <c r="E65" s="27" t="s">
        <v>189</v>
      </c>
      <c r="F65" s="28">
        <v>357000</v>
      </c>
      <c r="G65" s="34">
        <v>3</v>
      </c>
      <c r="H65" s="116">
        <f t="shared" si="25"/>
        <v>1071000</v>
      </c>
      <c r="I65" s="33">
        <v>345100</v>
      </c>
      <c r="J65" s="81" t="s">
        <v>161</v>
      </c>
      <c r="K65" s="71">
        <v>464100</v>
      </c>
      <c r="L65" s="81" t="s">
        <v>190</v>
      </c>
      <c r="M65" s="119"/>
      <c r="N65" s="81" t="s">
        <v>163</v>
      </c>
      <c r="O65" s="33">
        <f t="shared" si="45"/>
        <v>345100</v>
      </c>
      <c r="P65" s="13">
        <f t="shared" si="42"/>
        <v>464100</v>
      </c>
      <c r="Q65" s="13">
        <f t="shared" si="43"/>
        <v>0</v>
      </c>
      <c r="R65" s="14">
        <f t="shared" si="44"/>
        <v>2</v>
      </c>
      <c r="S65" s="147">
        <f t="shared" si="33"/>
        <v>404600</v>
      </c>
      <c r="T65" s="13" cm="1">
        <f t="array" ref="T65">_xlfn.IFS(R65=3,MEDIAN(O65:Q65),R65=2,MEDIAN(O65:P65),R65=1,MEDIAN(O65))</f>
        <v>404600</v>
      </c>
      <c r="U65" s="149" cm="1">
        <f t="array" ref="U65">_xlfn.IFS(R65=3,STDEVA(O65:Q65),R65=2,STDEVA(O65:P65),R65=1,STDEVA(O65))</f>
        <v>84145.706961199161</v>
      </c>
      <c r="V65" s="34">
        <v>2</v>
      </c>
      <c r="W65" s="13">
        <f t="shared" si="34"/>
        <v>809200</v>
      </c>
    </row>
    <row r="66" spans="1:23" ht="30" x14ac:dyDescent="0.25">
      <c r="A66" s="19">
        <v>52</v>
      </c>
      <c r="B66" s="11" t="s">
        <v>191</v>
      </c>
      <c r="C66" s="11" t="s">
        <v>192</v>
      </c>
      <c r="D66" s="11" t="s">
        <v>193</v>
      </c>
      <c r="E66" s="11" t="s">
        <v>171</v>
      </c>
      <c r="F66" s="12">
        <v>70000</v>
      </c>
      <c r="G66" s="122">
        <v>25</v>
      </c>
      <c r="H66" s="123">
        <f t="shared" si="25"/>
        <v>1750000</v>
      </c>
      <c r="I66" s="13">
        <v>65990</v>
      </c>
      <c r="J66" s="115" t="s">
        <v>194</v>
      </c>
      <c r="K66" s="13">
        <v>66990</v>
      </c>
      <c r="L66" s="109" t="s">
        <v>195</v>
      </c>
      <c r="M66" s="18">
        <v>86870</v>
      </c>
      <c r="N66" s="109" t="s">
        <v>196</v>
      </c>
      <c r="O66" s="18">
        <f>I66</f>
        <v>65990</v>
      </c>
      <c r="P66" s="13">
        <f t="shared" si="42"/>
        <v>66990</v>
      </c>
      <c r="Q66" s="13">
        <f t="shared" si="43"/>
        <v>86870</v>
      </c>
      <c r="R66" s="14">
        <f t="shared" si="44"/>
        <v>3</v>
      </c>
      <c r="S66" s="147">
        <f t="shared" si="33"/>
        <v>73283.333333333328</v>
      </c>
      <c r="T66" s="13" cm="1">
        <f t="array" ref="T66">_xlfn.IFS(R66=3,MEDIAN(O66:Q66),R66=2,MEDIAN(O66:P66),R66=1,MEDIAN(O66))</f>
        <v>66990</v>
      </c>
      <c r="U66" s="149" cm="1">
        <f t="array" ref="U66">_xlfn.IFS(R66=3,STDEVA(O66:Q66),R66=2,STDEVA(O66:P66),R66=1,STDEVA(O66))</f>
        <v>11777.017166215433</v>
      </c>
      <c r="V66" s="32">
        <v>40</v>
      </c>
      <c r="W66" s="13">
        <f t="shared" si="34"/>
        <v>2931333.333333333</v>
      </c>
    </row>
    <row r="67" spans="1:23" ht="38.25" x14ac:dyDescent="0.25">
      <c r="A67" s="5">
        <v>53</v>
      </c>
      <c r="B67" s="1" t="s">
        <v>191</v>
      </c>
      <c r="C67" s="1" t="s">
        <v>197</v>
      </c>
      <c r="D67" s="1" t="s">
        <v>198</v>
      </c>
      <c r="E67" s="1" t="s">
        <v>199</v>
      </c>
      <c r="F67" s="2">
        <v>31800</v>
      </c>
      <c r="G67" s="7">
        <v>25</v>
      </c>
      <c r="H67" s="9">
        <f t="shared" si="25"/>
        <v>795000</v>
      </c>
      <c r="I67" s="13">
        <v>3816</v>
      </c>
      <c r="J67" s="82" t="s">
        <v>92</v>
      </c>
      <c r="K67" s="87">
        <v>5000</v>
      </c>
      <c r="L67" s="81" t="s">
        <v>93</v>
      </c>
      <c r="M67" s="13">
        <v>5117</v>
      </c>
      <c r="N67" s="109" t="s">
        <v>94</v>
      </c>
      <c r="O67" s="13">
        <f t="shared" ref="O67" si="46">I67</f>
        <v>3816</v>
      </c>
      <c r="P67" s="13">
        <f t="shared" si="42"/>
        <v>5000</v>
      </c>
      <c r="Q67" s="13">
        <f t="shared" si="43"/>
        <v>5117</v>
      </c>
      <c r="R67" s="14">
        <f t="shared" si="44"/>
        <v>3</v>
      </c>
      <c r="S67" s="147">
        <f t="shared" si="33"/>
        <v>4644.333333333333</v>
      </c>
      <c r="T67" s="13" cm="1">
        <f t="array" ref="T67">_xlfn.IFS(R67=3,MEDIAN(O67:Q67),R67=2,MEDIAN(O67:P67),R67=1,MEDIAN(O67))</f>
        <v>5000</v>
      </c>
      <c r="U67" s="149" cm="1">
        <f t="array" ref="U67">_xlfn.IFS(R67=3,STDEVA(O67:Q67),R67=2,STDEVA(O67:P67),R67=1,STDEVA(O67))</f>
        <v>719.7390730906111</v>
      </c>
      <c r="V67" s="15">
        <v>40</v>
      </c>
      <c r="W67" s="13">
        <f t="shared" si="34"/>
        <v>185773.33333333331</v>
      </c>
    </row>
    <row r="68" spans="1:23" x14ac:dyDescent="0.25">
      <c r="A68" s="5">
        <v>54</v>
      </c>
      <c r="B68" s="1" t="s">
        <v>191</v>
      </c>
      <c r="C68" s="1" t="s">
        <v>200</v>
      </c>
      <c r="D68" s="1" t="s">
        <v>201</v>
      </c>
      <c r="E68" s="1" t="s">
        <v>202</v>
      </c>
      <c r="F68" s="2">
        <v>158</v>
      </c>
      <c r="G68" s="7">
        <v>25</v>
      </c>
      <c r="H68" s="9">
        <f t="shared" si="25"/>
        <v>3950</v>
      </c>
      <c r="I68" s="18">
        <v>5400</v>
      </c>
      <c r="J68" s="82" t="s">
        <v>92</v>
      </c>
      <c r="K68" s="90">
        <v>7000</v>
      </c>
      <c r="L68" s="81" t="s">
        <v>93</v>
      </c>
      <c r="M68" s="87">
        <v>5940</v>
      </c>
      <c r="N68" s="81" t="s">
        <v>127</v>
      </c>
      <c r="O68" s="13">
        <f t="shared" ref="O68" si="47">I68</f>
        <v>5400</v>
      </c>
      <c r="P68" s="13">
        <f t="shared" si="42"/>
        <v>7000</v>
      </c>
      <c r="Q68" s="13">
        <f t="shared" si="43"/>
        <v>5940</v>
      </c>
      <c r="R68" s="14">
        <f t="shared" si="44"/>
        <v>3</v>
      </c>
      <c r="S68" s="147">
        <f t="shared" si="33"/>
        <v>6113.333333333333</v>
      </c>
      <c r="T68" s="13" cm="1">
        <f t="array" ref="T68">_xlfn.IFS(R68=3,MEDIAN(O68:Q68),R68=2,MEDIAN(O68:P68),R68=1,MEDIAN(O68))</f>
        <v>5940</v>
      </c>
      <c r="U68" s="149" cm="1">
        <f t="array" ref="U68">_xlfn.IFS(R68=3,STDEVA(O68:Q68),R68=2,STDEVA(O68:P68),R68=1,STDEVA(O68))</f>
        <v>813.96150605132175</v>
      </c>
      <c r="V68" s="15">
        <v>40</v>
      </c>
      <c r="W68" s="13">
        <f t="shared" si="34"/>
        <v>244533.33333333331</v>
      </c>
    </row>
    <row r="69" spans="1:23" ht="45" x14ac:dyDescent="0.25">
      <c r="A69" s="5">
        <v>55</v>
      </c>
      <c r="B69" s="1" t="s">
        <v>191</v>
      </c>
      <c r="C69" s="1" t="s">
        <v>203</v>
      </c>
      <c r="D69" s="1" t="s">
        <v>204</v>
      </c>
      <c r="E69" s="1" t="s">
        <v>202</v>
      </c>
      <c r="F69" s="2">
        <v>1000</v>
      </c>
      <c r="G69" s="7">
        <v>25</v>
      </c>
      <c r="H69" s="9">
        <f t="shared" si="25"/>
        <v>25000</v>
      </c>
      <c r="I69" s="87">
        <v>5355</v>
      </c>
      <c r="J69" s="109" t="s">
        <v>205</v>
      </c>
      <c r="K69" s="13">
        <v>5676</v>
      </c>
      <c r="L69" s="109" t="s">
        <v>206</v>
      </c>
      <c r="M69" s="13">
        <v>6821</v>
      </c>
      <c r="N69" s="109" t="s">
        <v>207</v>
      </c>
      <c r="O69" s="13">
        <f t="shared" ref="O69" si="48">I69</f>
        <v>5355</v>
      </c>
      <c r="P69" s="13">
        <f t="shared" si="42"/>
        <v>5676</v>
      </c>
      <c r="Q69" s="13">
        <f t="shared" si="43"/>
        <v>6821</v>
      </c>
      <c r="R69" s="14">
        <f t="shared" si="44"/>
        <v>3</v>
      </c>
      <c r="S69" s="147">
        <f t="shared" si="33"/>
        <v>5950.666666666667</v>
      </c>
      <c r="T69" s="13" cm="1">
        <f t="array" ref="T69">_xlfn.IFS(R69=3,MEDIAN(O69:Q69),R69=2,MEDIAN(O69:P69),R69=1,MEDIAN(O69))</f>
        <v>5676</v>
      </c>
      <c r="U69" s="149" cm="1">
        <f t="array" ref="U69">_xlfn.IFS(R69=3,STDEVA(O69:Q69),R69=2,STDEVA(O69:P69),R69=1,STDEVA(O69))</f>
        <v>770.62982899271151</v>
      </c>
      <c r="V69" s="15">
        <v>40</v>
      </c>
      <c r="W69" s="13">
        <f t="shared" si="34"/>
        <v>238026.66666666669</v>
      </c>
    </row>
    <row r="70" spans="1:23" ht="30" x14ac:dyDescent="0.25">
      <c r="A70" s="5">
        <v>56</v>
      </c>
      <c r="B70" s="1" t="s">
        <v>191</v>
      </c>
      <c r="C70" s="1" t="s">
        <v>208</v>
      </c>
      <c r="D70" s="1" t="s">
        <v>209</v>
      </c>
      <c r="E70" s="1" t="s">
        <v>171</v>
      </c>
      <c r="F70" s="2">
        <v>5500</v>
      </c>
      <c r="G70" s="7">
        <v>25</v>
      </c>
      <c r="H70" s="9">
        <f t="shared" si="25"/>
        <v>137500</v>
      </c>
      <c r="I70" s="87">
        <v>6545</v>
      </c>
      <c r="J70" s="109" t="s">
        <v>75</v>
      </c>
      <c r="K70" s="13">
        <v>7854</v>
      </c>
      <c r="L70" s="109" t="s">
        <v>76</v>
      </c>
      <c r="M70" s="13">
        <v>8482.32</v>
      </c>
      <c r="N70" s="109" t="s">
        <v>77</v>
      </c>
      <c r="O70" s="13">
        <f t="shared" ref="O70" si="49">I70</f>
        <v>6545</v>
      </c>
      <c r="P70" s="13">
        <f t="shared" si="42"/>
        <v>7854</v>
      </c>
      <c r="Q70" s="13">
        <f t="shared" si="43"/>
        <v>8482.32</v>
      </c>
      <c r="R70" s="14">
        <f t="shared" si="44"/>
        <v>3</v>
      </c>
      <c r="S70" s="147">
        <f t="shared" si="33"/>
        <v>7627.1066666666666</v>
      </c>
      <c r="T70" s="13" cm="1">
        <f t="array" ref="T70">_xlfn.IFS(R70=3,MEDIAN(O70:Q70),R70=2,MEDIAN(O70:P70),R70=1,MEDIAN(O70))</f>
        <v>7854</v>
      </c>
      <c r="U70" s="149" cm="1">
        <f t="array" ref="U70">_xlfn.IFS(R70=3,STDEVA(O70:Q70),R70=2,STDEVA(O70:P70),R70=1,STDEVA(O70))</f>
        <v>988.3889083419233</v>
      </c>
      <c r="V70" s="15">
        <v>40</v>
      </c>
      <c r="W70" s="13">
        <f t="shared" si="34"/>
        <v>305084.26666666666</v>
      </c>
    </row>
    <row r="71" spans="1:23" ht="30" x14ac:dyDescent="0.25">
      <c r="A71" s="5">
        <v>57</v>
      </c>
      <c r="B71" s="1" t="s">
        <v>191</v>
      </c>
      <c r="C71" s="1" t="s">
        <v>210</v>
      </c>
      <c r="D71" s="1" t="s">
        <v>211</v>
      </c>
      <c r="E71" s="1" t="s">
        <v>212</v>
      </c>
      <c r="F71" s="2">
        <v>17367</v>
      </c>
      <c r="G71" s="7">
        <v>25</v>
      </c>
      <c r="H71" s="9">
        <f t="shared" si="25"/>
        <v>434175</v>
      </c>
      <c r="I71" s="13">
        <v>23800</v>
      </c>
      <c r="J71" s="109" t="s">
        <v>75</v>
      </c>
      <c r="K71" s="13">
        <v>28560</v>
      </c>
      <c r="L71" s="109" t="s">
        <v>76</v>
      </c>
      <c r="M71" s="17">
        <v>30844.799999999999</v>
      </c>
      <c r="N71" s="109" t="s">
        <v>77</v>
      </c>
      <c r="O71" s="13">
        <f t="shared" ref="O71:O76" si="50">I71</f>
        <v>23800</v>
      </c>
      <c r="P71" s="13">
        <f t="shared" si="42"/>
        <v>28560</v>
      </c>
      <c r="Q71" s="13">
        <f t="shared" si="43"/>
        <v>30844.799999999999</v>
      </c>
      <c r="R71" s="14">
        <f t="shared" si="44"/>
        <v>3</v>
      </c>
      <c r="S71" s="147">
        <f t="shared" si="33"/>
        <v>27734.933333333334</v>
      </c>
      <c r="T71" s="13" cm="1">
        <f t="array" ref="T71">_xlfn.IFS(R71=3,MEDIAN(O71:Q71),R71=2,MEDIAN(O71:P71),R71=1,MEDIAN(O71))</f>
        <v>28560</v>
      </c>
      <c r="U71" s="149" cm="1">
        <f t="array" ref="U71">_xlfn.IFS(R71=3,STDEVA(O71:Q71),R71=2,STDEVA(O71:P71),R71=1,STDEVA(O71))</f>
        <v>3594.1414848796758</v>
      </c>
      <c r="V71" s="15">
        <v>40</v>
      </c>
      <c r="W71" s="13">
        <f t="shared" si="34"/>
        <v>1109397.3333333335</v>
      </c>
    </row>
    <row r="72" spans="1:23" ht="45" x14ac:dyDescent="0.25">
      <c r="A72" s="21">
        <v>58</v>
      </c>
      <c r="B72" s="22" t="s">
        <v>213</v>
      </c>
      <c r="C72" s="22" t="s">
        <v>214</v>
      </c>
      <c r="D72" s="22" t="s">
        <v>175</v>
      </c>
      <c r="E72" s="22" t="s">
        <v>160</v>
      </c>
      <c r="F72" s="23">
        <v>60000</v>
      </c>
      <c r="G72" s="36">
        <v>25</v>
      </c>
      <c r="H72" s="37">
        <f t="shared" si="25"/>
        <v>1500000</v>
      </c>
      <c r="I72" s="65">
        <v>386750</v>
      </c>
      <c r="J72" s="81" t="s">
        <v>107</v>
      </c>
      <c r="K72" s="100">
        <v>401625</v>
      </c>
      <c r="L72" s="81" t="s">
        <v>108</v>
      </c>
      <c r="M72" s="119">
        <v>425723</v>
      </c>
      <c r="N72" s="81" t="s">
        <v>109</v>
      </c>
      <c r="O72" s="33">
        <f t="shared" si="50"/>
        <v>386750</v>
      </c>
      <c r="P72" s="13">
        <f t="shared" si="42"/>
        <v>401625</v>
      </c>
      <c r="Q72" s="13">
        <f t="shared" si="43"/>
        <v>425723</v>
      </c>
      <c r="R72" s="14">
        <f t="shared" si="44"/>
        <v>3</v>
      </c>
      <c r="S72" s="147">
        <f t="shared" si="33"/>
        <v>404699.33333333331</v>
      </c>
      <c r="T72" s="13" cm="1">
        <f t="array" ref="T72">_xlfn.IFS(R72=3,MEDIAN(O72:Q72),R72=2,MEDIAN(O72:P72),R72=1,MEDIAN(O72))</f>
        <v>401625</v>
      </c>
      <c r="U72" s="149" cm="1">
        <f t="array" ref="U72">_xlfn.IFS(R72=3,STDEVA(O72:Q72),R72=2,STDEVA(O72:P72),R72=1,STDEVA(O72))</f>
        <v>19667.545000160375</v>
      </c>
      <c r="V72" s="35">
        <v>2</v>
      </c>
      <c r="W72" s="13">
        <f t="shared" si="34"/>
        <v>809398.66666666663</v>
      </c>
    </row>
    <row r="73" spans="1:23" ht="60" x14ac:dyDescent="0.25">
      <c r="A73" s="21">
        <v>59</v>
      </c>
      <c r="B73" s="22" t="s">
        <v>213</v>
      </c>
      <c r="C73" s="22" t="s">
        <v>176</v>
      </c>
      <c r="D73" s="22" t="s">
        <v>177</v>
      </c>
      <c r="E73" s="22" t="s">
        <v>160</v>
      </c>
      <c r="F73" s="23">
        <v>200000</v>
      </c>
      <c r="G73" s="36">
        <v>4</v>
      </c>
      <c r="H73" s="37">
        <f t="shared" si="25"/>
        <v>800000</v>
      </c>
      <c r="I73" s="71">
        <v>510750</v>
      </c>
      <c r="J73" s="81" t="s">
        <v>161</v>
      </c>
      <c r="K73" s="71">
        <v>636650</v>
      </c>
      <c r="L73" s="81" t="s">
        <v>190</v>
      </c>
      <c r="M73" s="119">
        <v>648150</v>
      </c>
      <c r="N73" s="81" t="s">
        <v>163</v>
      </c>
      <c r="O73" s="33">
        <f t="shared" si="50"/>
        <v>510750</v>
      </c>
      <c r="P73" s="13">
        <f t="shared" si="42"/>
        <v>636650</v>
      </c>
      <c r="Q73" s="13">
        <f t="shared" si="43"/>
        <v>648150</v>
      </c>
      <c r="R73" s="14">
        <f t="shared" si="44"/>
        <v>3</v>
      </c>
      <c r="S73" s="147">
        <f t="shared" si="33"/>
        <v>598516.66666666663</v>
      </c>
      <c r="T73" s="13" cm="1">
        <f t="array" ref="T73">_xlfn.IFS(R73=3,MEDIAN(O73:Q73),R73=2,MEDIAN(O73:P73),R73=1,MEDIAN(O73))</f>
        <v>636650</v>
      </c>
      <c r="U73" s="149" cm="1">
        <f t="array" ref="U73">_xlfn.IFS(R73=3,STDEVA(O73:Q73),R73=2,STDEVA(O73:P73),R73=1,STDEVA(O73))</f>
        <v>76225.345740989025</v>
      </c>
      <c r="V73" s="35">
        <v>2</v>
      </c>
      <c r="W73" s="13">
        <f t="shared" si="34"/>
        <v>1197033.3333333333</v>
      </c>
    </row>
    <row r="74" spans="1:23" ht="89.25" x14ac:dyDescent="0.25">
      <c r="A74" s="21">
        <v>60</v>
      </c>
      <c r="B74" s="22" t="s">
        <v>213</v>
      </c>
      <c r="C74" s="22" t="s">
        <v>215</v>
      </c>
      <c r="D74" s="22" t="s">
        <v>216</v>
      </c>
      <c r="E74" s="22" t="s">
        <v>217</v>
      </c>
      <c r="F74" s="23">
        <v>0</v>
      </c>
      <c r="G74" s="36">
        <v>25</v>
      </c>
      <c r="H74" s="37">
        <f t="shared" si="25"/>
        <v>0</v>
      </c>
      <c r="I74" s="124"/>
      <c r="J74" s="125"/>
      <c r="K74" s="126"/>
      <c r="L74" s="81"/>
      <c r="M74" s="119"/>
      <c r="N74" s="127"/>
      <c r="O74" s="33">
        <f t="shared" si="50"/>
        <v>0</v>
      </c>
      <c r="P74" s="13">
        <f t="shared" si="42"/>
        <v>0</v>
      </c>
      <c r="Q74" s="13">
        <f t="shared" si="43"/>
        <v>0</v>
      </c>
      <c r="R74" s="14">
        <f t="shared" si="44"/>
        <v>0</v>
      </c>
      <c r="S74" s="147" t="e">
        <f t="shared" si="33"/>
        <v>#DIV/0!</v>
      </c>
      <c r="T74" s="13" t="e" cm="1">
        <f t="array" ref="T74">_xlfn.IFS(R74=3,MEDIAN(O74:Q74),R74=2,MEDIAN(O74:P74),R74=1,MEDIAN(O74))</f>
        <v>#N/A</v>
      </c>
      <c r="U74" s="149" t="e" cm="1">
        <f t="array" ref="U74">_xlfn.IFS(R74=3,STDEVA(O74:Q74),R74=2,STDEVA(O74:P74),R74=1,STDEVA(O74))</f>
        <v>#N/A</v>
      </c>
      <c r="V74" s="35">
        <v>1</v>
      </c>
      <c r="W74" s="13" t="e">
        <f t="shared" si="34"/>
        <v>#DIV/0!</v>
      </c>
    </row>
    <row r="75" spans="1:23" ht="45" x14ac:dyDescent="0.25">
      <c r="A75" s="21">
        <v>61</v>
      </c>
      <c r="B75" s="22" t="s">
        <v>213</v>
      </c>
      <c r="C75" s="22" t="s">
        <v>218</v>
      </c>
      <c r="D75" s="22" t="s">
        <v>219</v>
      </c>
      <c r="E75" s="22" t="s">
        <v>171</v>
      </c>
      <c r="F75" s="23">
        <v>14900</v>
      </c>
      <c r="G75" s="36">
        <v>2</v>
      </c>
      <c r="H75" s="37">
        <f t="shared" si="25"/>
        <v>29800</v>
      </c>
      <c r="I75" s="128">
        <v>34343</v>
      </c>
      <c r="J75" s="81" t="s">
        <v>107</v>
      </c>
      <c r="K75" s="119">
        <v>35664</v>
      </c>
      <c r="L75" s="81" t="s">
        <v>108</v>
      </c>
      <c r="M75" s="118">
        <v>59762</v>
      </c>
      <c r="N75" s="81" t="s">
        <v>109</v>
      </c>
      <c r="O75" s="38">
        <f>I75</f>
        <v>34343</v>
      </c>
      <c r="P75" s="13">
        <f t="shared" si="42"/>
        <v>35664</v>
      </c>
      <c r="Q75" s="13">
        <f t="shared" si="43"/>
        <v>59762</v>
      </c>
      <c r="R75" s="14">
        <f t="shared" si="44"/>
        <v>3</v>
      </c>
      <c r="S75" s="147">
        <f t="shared" si="33"/>
        <v>43256.333333333336</v>
      </c>
      <c r="T75" s="13" cm="1">
        <f t="array" ref="T75">_xlfn.IFS(R75=3,MEDIAN(O75:Q75),R75=2,MEDIAN(O75:P75),R75=1,MEDIAN(O75))</f>
        <v>35664</v>
      </c>
      <c r="U75" s="149" cm="1">
        <f t="array" ref="U75">_xlfn.IFS(R75=3,STDEVA(O75:Q75),R75=2,STDEVA(O75:P75),R75=1,STDEVA(O75))</f>
        <v>14309.578412145254</v>
      </c>
      <c r="V75" s="35">
        <v>2</v>
      </c>
      <c r="W75" s="13">
        <f t="shared" si="34"/>
        <v>86512.666666666672</v>
      </c>
    </row>
    <row r="76" spans="1:23" ht="45" x14ac:dyDescent="0.25">
      <c r="A76" s="21" t="s">
        <v>220</v>
      </c>
      <c r="B76" s="22" t="s">
        <v>213</v>
      </c>
      <c r="C76" s="22" t="s">
        <v>221</v>
      </c>
      <c r="D76" s="22" t="s">
        <v>222</v>
      </c>
      <c r="E76" s="22" t="s">
        <v>160</v>
      </c>
      <c r="F76" s="23">
        <v>29000</v>
      </c>
      <c r="G76" s="36">
        <v>4</v>
      </c>
      <c r="H76" s="37">
        <f t="shared" si="25"/>
        <v>116000</v>
      </c>
      <c r="I76" s="128">
        <v>386750</v>
      </c>
      <c r="J76" s="81" t="s">
        <v>107</v>
      </c>
      <c r="K76" s="119">
        <v>401625</v>
      </c>
      <c r="L76" s="81" t="s">
        <v>108</v>
      </c>
      <c r="M76" s="119">
        <v>425723</v>
      </c>
      <c r="N76" s="81" t="s">
        <v>109</v>
      </c>
      <c r="O76" s="38">
        <f t="shared" si="50"/>
        <v>386750</v>
      </c>
      <c r="P76" s="13">
        <f t="shared" si="42"/>
        <v>401625</v>
      </c>
      <c r="Q76" s="13">
        <f t="shared" si="43"/>
        <v>425723</v>
      </c>
      <c r="R76" s="14">
        <f t="shared" si="44"/>
        <v>3</v>
      </c>
      <c r="S76" s="147">
        <f t="shared" si="33"/>
        <v>404699.33333333331</v>
      </c>
      <c r="T76" s="13" cm="1">
        <f t="array" ref="T76">_xlfn.IFS(R76=3,MEDIAN(O76:Q76),R76=2,MEDIAN(O76:P76),R76=1,MEDIAN(O76))</f>
        <v>401625</v>
      </c>
      <c r="U76" s="149" cm="1">
        <f t="array" ref="U76">_xlfn.IFS(R76=3,STDEVA(O76:Q76),R76=2,STDEVA(O76:P76),R76=1,STDEVA(O76))</f>
        <v>19667.545000160375</v>
      </c>
      <c r="V76" s="35">
        <v>2</v>
      </c>
      <c r="W76" s="13">
        <f t="shared" si="34"/>
        <v>809398.66666666663</v>
      </c>
    </row>
    <row r="77" spans="1:23" ht="63.75" x14ac:dyDescent="0.25">
      <c r="A77" s="5">
        <v>63</v>
      </c>
      <c r="B77" s="1" t="s">
        <v>223</v>
      </c>
      <c r="C77" s="1" t="s">
        <v>224</v>
      </c>
      <c r="D77" s="1" t="s">
        <v>225</v>
      </c>
      <c r="E77" s="1" t="s">
        <v>226</v>
      </c>
      <c r="F77" s="2">
        <v>24900</v>
      </c>
      <c r="G77" s="7">
        <v>100</v>
      </c>
      <c r="H77" s="9">
        <f t="shared" si="25"/>
        <v>2490000</v>
      </c>
      <c r="I77" s="72">
        <v>35986</v>
      </c>
      <c r="J77" s="91" t="s">
        <v>227</v>
      </c>
      <c r="K77" s="72">
        <v>35986</v>
      </c>
      <c r="L77" s="91" t="s">
        <v>228</v>
      </c>
      <c r="M77" s="64">
        <v>27760</v>
      </c>
      <c r="N77" s="115" t="s">
        <v>77</v>
      </c>
      <c r="O77" s="39">
        <f t="shared" ref="O77" si="51">I77</f>
        <v>35986</v>
      </c>
      <c r="P77" s="13">
        <f t="shared" si="42"/>
        <v>35986</v>
      </c>
      <c r="Q77" s="13">
        <f t="shared" si="43"/>
        <v>27760</v>
      </c>
      <c r="R77" s="14">
        <f t="shared" si="44"/>
        <v>3</v>
      </c>
      <c r="S77" s="147">
        <f t="shared" si="33"/>
        <v>33244</v>
      </c>
      <c r="T77" s="13" cm="1">
        <f t="array" ref="T77">_xlfn.IFS(R77=3,MEDIAN(O77:Q77),R77=2,MEDIAN(O77:P77),R77=1,MEDIAN(O77))</f>
        <v>35986</v>
      </c>
      <c r="U77" s="149" cm="1">
        <f t="array" ref="U77">_xlfn.IFS(R77=3,STDEVA(O77:Q77),R77=2,STDEVA(O77:P77),R77=1,STDEVA(O77))</f>
        <v>4749.2833143538619</v>
      </c>
      <c r="V77" s="15">
        <v>200</v>
      </c>
      <c r="W77" s="13">
        <f t="shared" si="34"/>
        <v>6648800</v>
      </c>
    </row>
    <row r="78" spans="1:23" ht="30" x14ac:dyDescent="0.25">
      <c r="A78" s="5">
        <v>64</v>
      </c>
      <c r="B78" s="1" t="s">
        <v>223</v>
      </c>
      <c r="C78" s="1" t="s">
        <v>229</v>
      </c>
      <c r="D78" s="1" t="s">
        <v>230</v>
      </c>
      <c r="E78" s="1" t="s">
        <v>171</v>
      </c>
      <c r="F78" s="2">
        <v>44000</v>
      </c>
      <c r="G78" s="7">
        <v>8</v>
      </c>
      <c r="H78" s="9">
        <f t="shared" si="25"/>
        <v>352000</v>
      </c>
      <c r="I78" s="13">
        <v>71400</v>
      </c>
      <c r="J78" s="115" t="s">
        <v>75</v>
      </c>
      <c r="K78" s="13">
        <v>85680</v>
      </c>
      <c r="L78" s="115" t="s">
        <v>76</v>
      </c>
      <c r="M78" s="13">
        <v>92534.399999999994</v>
      </c>
      <c r="N78" s="115" t="s">
        <v>77</v>
      </c>
      <c r="O78" s="39">
        <f t="shared" ref="O78" si="52">I78</f>
        <v>71400</v>
      </c>
      <c r="P78" s="13">
        <f t="shared" si="42"/>
        <v>85680</v>
      </c>
      <c r="Q78" s="13">
        <f t="shared" si="43"/>
        <v>92534.399999999994</v>
      </c>
      <c r="R78" s="14">
        <f t="shared" si="44"/>
        <v>3</v>
      </c>
      <c r="S78" s="147">
        <f t="shared" si="33"/>
        <v>83204.800000000003</v>
      </c>
      <c r="T78" s="13" cm="1">
        <f t="array" ref="T78">_xlfn.IFS(R78=3,MEDIAN(O78:Q78),R78=2,MEDIAN(O78:P78),R78=1,MEDIAN(O78))</f>
        <v>85680</v>
      </c>
      <c r="U78" s="149" cm="1">
        <f t="array" ref="U78">_xlfn.IFS(R78=3,STDEVA(O78:Q78),R78=2,STDEVA(O78:P78),R78=1,STDEVA(O78))</f>
        <v>10782.424454639171</v>
      </c>
      <c r="V78" s="15">
        <v>16</v>
      </c>
      <c r="W78" s="13">
        <f t="shared" si="34"/>
        <v>1331276.8</v>
      </c>
    </row>
    <row r="79" spans="1:23" ht="30" x14ac:dyDescent="0.25">
      <c r="A79" s="5">
        <v>65</v>
      </c>
      <c r="B79" s="1" t="s">
        <v>223</v>
      </c>
      <c r="C79" s="1" t="s">
        <v>231</v>
      </c>
      <c r="D79" s="1" t="s">
        <v>232</v>
      </c>
      <c r="E79" s="1" t="s">
        <v>171</v>
      </c>
      <c r="F79" s="2">
        <v>11000</v>
      </c>
      <c r="G79" s="7">
        <v>4</v>
      </c>
      <c r="H79" s="9">
        <f t="shared" si="25"/>
        <v>44000</v>
      </c>
      <c r="I79" s="13">
        <v>11900</v>
      </c>
      <c r="J79" s="115" t="s">
        <v>75</v>
      </c>
      <c r="K79" s="13">
        <v>14280</v>
      </c>
      <c r="L79" s="115" t="s">
        <v>76</v>
      </c>
      <c r="M79" s="13">
        <v>15422.4</v>
      </c>
      <c r="N79" s="115" t="s">
        <v>77</v>
      </c>
      <c r="O79" s="39">
        <f t="shared" ref="O79:O80" si="53">I79</f>
        <v>11900</v>
      </c>
      <c r="P79" s="13">
        <f t="shared" si="42"/>
        <v>14280</v>
      </c>
      <c r="Q79" s="13">
        <f t="shared" si="43"/>
        <v>15422.4</v>
      </c>
      <c r="R79" s="14">
        <f t="shared" si="44"/>
        <v>3</v>
      </c>
      <c r="S79" s="147">
        <f t="shared" si="33"/>
        <v>13867.466666666667</v>
      </c>
      <c r="T79" s="13" cm="1">
        <f t="array" ref="T79">_xlfn.IFS(R79=3,MEDIAN(O79:Q79),R79=2,MEDIAN(O79:P79),R79=1,MEDIAN(O79))</f>
        <v>14280</v>
      </c>
      <c r="U79" s="149" cm="1">
        <f t="array" ref="U79">_xlfn.IFS(R79=3,STDEVA(O79:Q79),R79=2,STDEVA(O79:P79),R79=1,STDEVA(O79))</f>
        <v>1797.0707424398379</v>
      </c>
      <c r="V79" s="15">
        <v>8</v>
      </c>
      <c r="W79" s="13">
        <f t="shared" si="34"/>
        <v>110939.73333333334</v>
      </c>
    </row>
    <row r="80" spans="1:23" ht="45" x14ac:dyDescent="0.25">
      <c r="A80" s="21" t="s">
        <v>233</v>
      </c>
      <c r="B80" s="22" t="s">
        <v>223</v>
      </c>
      <c r="C80" s="22" t="s">
        <v>234</v>
      </c>
      <c r="D80" s="22" t="s">
        <v>235</v>
      </c>
      <c r="E80" s="22" t="s">
        <v>160</v>
      </c>
      <c r="F80" s="23">
        <v>47000</v>
      </c>
      <c r="G80" s="36">
        <v>2</v>
      </c>
      <c r="H80" s="37">
        <f t="shared" si="25"/>
        <v>94000</v>
      </c>
      <c r="I80" s="128">
        <v>1021391</v>
      </c>
      <c r="J80" s="81" t="s">
        <v>107</v>
      </c>
      <c r="K80" s="119">
        <v>1060676</v>
      </c>
      <c r="L80" s="81" t="s">
        <v>108</v>
      </c>
      <c r="M80" s="119">
        <v>1084773</v>
      </c>
      <c r="N80" s="81" t="s">
        <v>109</v>
      </c>
      <c r="O80" s="38">
        <f t="shared" si="53"/>
        <v>1021391</v>
      </c>
      <c r="P80" s="13">
        <f t="shared" si="42"/>
        <v>1060676</v>
      </c>
      <c r="Q80" s="13">
        <f t="shared" si="43"/>
        <v>1084773</v>
      </c>
      <c r="R80" s="14">
        <f t="shared" si="44"/>
        <v>3</v>
      </c>
      <c r="S80" s="147">
        <f t="shared" si="33"/>
        <v>1055613.3333333333</v>
      </c>
      <c r="T80" s="13" cm="1">
        <f t="array" ref="T80">_xlfn.IFS(R80=3,MEDIAN(O80:Q80),R80=2,MEDIAN(O80:P80),R80=1,MEDIAN(O80))</f>
        <v>1060676</v>
      </c>
      <c r="U80" s="149" cm="1">
        <f t="array" ref="U80">_xlfn.IFS(R80=3,STDEVA(O80:Q80),R80=2,STDEVA(O80:P80),R80=1,STDEVA(O80))</f>
        <v>31992.849612582704</v>
      </c>
      <c r="V80" s="35">
        <v>4</v>
      </c>
      <c r="W80" s="13">
        <f t="shared" si="34"/>
        <v>4222453.333333333</v>
      </c>
    </row>
    <row r="81" spans="1:23" x14ac:dyDescent="0.25">
      <c r="A81" s="5">
        <v>67</v>
      </c>
      <c r="B81" s="1" t="s">
        <v>223</v>
      </c>
      <c r="C81" s="1" t="s">
        <v>236</v>
      </c>
      <c r="D81" s="1" t="s">
        <v>237</v>
      </c>
      <c r="E81" s="1" t="s">
        <v>53</v>
      </c>
      <c r="F81" s="2">
        <v>9900</v>
      </c>
      <c r="G81" s="7">
        <v>12</v>
      </c>
      <c r="H81" s="9">
        <f t="shared" si="25"/>
        <v>118800</v>
      </c>
      <c r="I81" s="13">
        <v>10449</v>
      </c>
      <c r="J81" s="92" t="s">
        <v>227</v>
      </c>
      <c r="K81" s="72">
        <v>9330</v>
      </c>
      <c r="L81" s="92" t="s">
        <v>228</v>
      </c>
      <c r="M81" s="72">
        <v>5355</v>
      </c>
      <c r="N81" s="92" t="s">
        <v>238</v>
      </c>
      <c r="O81" s="39">
        <f t="shared" ref="O81" si="54">I81</f>
        <v>10449</v>
      </c>
      <c r="P81" s="13">
        <f t="shared" si="42"/>
        <v>9330</v>
      </c>
      <c r="Q81" s="13">
        <f t="shared" si="43"/>
        <v>5355</v>
      </c>
      <c r="R81" s="14">
        <f t="shared" si="44"/>
        <v>3</v>
      </c>
      <c r="S81" s="147">
        <f t="shared" si="33"/>
        <v>8378</v>
      </c>
      <c r="T81" s="13" cm="1">
        <f t="array" ref="T81">_xlfn.IFS(R81=3,MEDIAN(O81:Q81),R81=2,MEDIAN(O81:P81),R81=1,MEDIAN(O81))</f>
        <v>9330</v>
      </c>
      <c r="U81" s="149" cm="1">
        <f t="array" ref="U81">_xlfn.IFS(R81=3,STDEVA(O81:Q81),R81=2,STDEVA(O81:P81),R81=1,STDEVA(O81))</f>
        <v>2677.1135575466351</v>
      </c>
      <c r="V81" s="15">
        <v>24</v>
      </c>
      <c r="W81" s="13">
        <f t="shared" si="34"/>
        <v>201072</v>
      </c>
    </row>
    <row r="82" spans="1:23" ht="25.5" x14ac:dyDescent="0.25">
      <c r="A82" s="20">
        <v>68</v>
      </c>
      <c r="B82" s="29" t="s">
        <v>223</v>
      </c>
      <c r="C82" s="29" t="s">
        <v>239</v>
      </c>
      <c r="D82" s="29" t="s">
        <v>240</v>
      </c>
      <c r="E82" s="29" t="s">
        <v>53</v>
      </c>
      <c r="F82" s="30">
        <v>12600</v>
      </c>
      <c r="G82" s="111">
        <v>8</v>
      </c>
      <c r="H82" s="112">
        <f t="shared" si="25"/>
        <v>100800</v>
      </c>
      <c r="I82" s="72">
        <v>22391</v>
      </c>
      <c r="J82" s="92" t="s">
        <v>227</v>
      </c>
      <c r="K82" s="72">
        <v>19992</v>
      </c>
      <c r="L82" s="92" t="s">
        <v>228</v>
      </c>
      <c r="M82" s="72">
        <v>17850</v>
      </c>
      <c r="N82" s="92" t="s">
        <v>238</v>
      </c>
      <c r="O82" s="40">
        <f t="shared" ref="O82" si="55">I82</f>
        <v>22391</v>
      </c>
      <c r="P82" s="13">
        <f t="shared" si="42"/>
        <v>19992</v>
      </c>
      <c r="Q82" s="13">
        <f t="shared" si="43"/>
        <v>17850</v>
      </c>
      <c r="R82" s="14">
        <f t="shared" si="44"/>
        <v>3</v>
      </c>
      <c r="S82" s="147">
        <f t="shared" si="33"/>
        <v>20077.666666666668</v>
      </c>
      <c r="T82" s="13" cm="1">
        <f t="array" ref="T82">_xlfn.IFS(R82=3,MEDIAN(O82:Q82),R82=2,MEDIAN(O82:P82),R82=1,MEDIAN(O82))</f>
        <v>19992</v>
      </c>
      <c r="U82" s="149" cm="1">
        <f t="array" ref="U82">_xlfn.IFS(R82=3,STDEVA(O82:Q82),R82=2,STDEVA(O82:P82),R82=1,STDEVA(O82))</f>
        <v>2271.7117628196879</v>
      </c>
      <c r="V82" s="31">
        <v>16</v>
      </c>
      <c r="W82" s="13">
        <f t="shared" si="34"/>
        <v>321242.66666666669</v>
      </c>
    </row>
    <row r="83" spans="1:23" s="156" customFormat="1" x14ac:dyDescent="0.25">
      <c r="A83" s="24">
        <v>69</v>
      </c>
      <c r="B83" s="24" t="s">
        <v>223</v>
      </c>
      <c r="C83" s="24" t="s">
        <v>97</v>
      </c>
      <c r="D83" s="24" t="s">
        <v>98</v>
      </c>
      <c r="E83" s="24" t="s">
        <v>53</v>
      </c>
      <c r="F83" s="25">
        <v>2600</v>
      </c>
      <c r="G83" s="26">
        <v>25</v>
      </c>
      <c r="H83" s="113">
        <f t="shared" si="25"/>
        <v>65000</v>
      </c>
      <c r="I83" s="90">
        <v>1204</v>
      </c>
      <c r="J83" s="93" t="s">
        <v>241</v>
      </c>
      <c r="K83" s="90">
        <v>1500</v>
      </c>
      <c r="L83" s="94" t="s">
        <v>242</v>
      </c>
      <c r="M83" s="18">
        <v>2380</v>
      </c>
      <c r="N83" s="129" t="s">
        <v>94</v>
      </c>
      <c r="O83" s="13">
        <f t="shared" ref="O83:O87" si="56">I83</f>
        <v>1204</v>
      </c>
      <c r="P83" s="13">
        <f t="shared" si="42"/>
        <v>1500</v>
      </c>
      <c r="Q83" s="13">
        <f t="shared" si="43"/>
        <v>2380</v>
      </c>
      <c r="R83" s="14">
        <f t="shared" si="44"/>
        <v>3</v>
      </c>
      <c r="S83" s="147">
        <f t="shared" si="33"/>
        <v>1694.6666666666667</v>
      </c>
      <c r="T83" s="13" cm="1">
        <f t="array" ref="T83">_xlfn.IFS(R83=3,MEDIAN(O83:Q83),R83=2,MEDIAN(O83:P83),R83=1,MEDIAN(O83))</f>
        <v>1500</v>
      </c>
      <c r="U83" s="149" cm="1">
        <f t="array" ref="U83">_xlfn.IFS(R83=3,STDEVA(O83:Q83),R83=2,STDEVA(O83:P83),R83=1,STDEVA(O83))</f>
        <v>611.69055357536217</v>
      </c>
      <c r="V83" s="26">
        <v>50</v>
      </c>
      <c r="W83" s="13">
        <f t="shared" si="34"/>
        <v>84733.333333333343</v>
      </c>
    </row>
    <row r="84" spans="1:23" s="156" customFormat="1" ht="105" x14ac:dyDescent="0.25">
      <c r="A84" s="21">
        <v>70</v>
      </c>
      <c r="B84" s="27" t="s">
        <v>223</v>
      </c>
      <c r="C84" s="27" t="s">
        <v>243</v>
      </c>
      <c r="D84" s="27" t="s">
        <v>244</v>
      </c>
      <c r="E84" s="27" t="s">
        <v>53</v>
      </c>
      <c r="F84" s="28">
        <v>4800</v>
      </c>
      <c r="G84" s="34">
        <v>6</v>
      </c>
      <c r="H84" s="54">
        <f t="shared" si="25"/>
        <v>28800</v>
      </c>
      <c r="I84" s="100">
        <v>23800</v>
      </c>
      <c r="J84" s="130" t="s">
        <v>245</v>
      </c>
      <c r="K84" s="131">
        <v>30630</v>
      </c>
      <c r="L84" s="132" t="s">
        <v>246</v>
      </c>
      <c r="M84" s="131">
        <v>32162</v>
      </c>
      <c r="N84" s="132" t="s">
        <v>247</v>
      </c>
      <c r="O84" s="33">
        <f t="shared" si="56"/>
        <v>23800</v>
      </c>
      <c r="P84" s="13">
        <f t="shared" si="42"/>
        <v>30630</v>
      </c>
      <c r="Q84" s="13">
        <f t="shared" si="43"/>
        <v>32162</v>
      </c>
      <c r="R84" s="14">
        <f t="shared" si="44"/>
        <v>3</v>
      </c>
      <c r="S84" s="147">
        <f t="shared" si="33"/>
        <v>28864</v>
      </c>
      <c r="T84" s="13" cm="1">
        <f t="array" ref="T84">_xlfn.IFS(R84=3,MEDIAN(O84:Q84),R84=2,MEDIAN(O84:P84),R84=1,MEDIAN(O84))</f>
        <v>30630</v>
      </c>
      <c r="U84" s="149" cm="1">
        <f t="array" ref="U84">_xlfn.IFS(R84=3,STDEVA(O84:Q84),R84=2,STDEVA(O84:P84),R84=1,STDEVA(O84))</f>
        <v>4451.9465405595338</v>
      </c>
      <c r="V84" s="34">
        <v>8</v>
      </c>
      <c r="W84" s="13">
        <f t="shared" si="34"/>
        <v>230912</v>
      </c>
    </row>
    <row r="85" spans="1:23" s="156" customFormat="1" ht="90" x14ac:dyDescent="0.25">
      <c r="A85" s="27">
        <v>71</v>
      </c>
      <c r="B85" s="27" t="s">
        <v>223</v>
      </c>
      <c r="C85" s="27" t="s">
        <v>248</v>
      </c>
      <c r="D85" s="27" t="s">
        <v>249</v>
      </c>
      <c r="E85" s="27" t="s">
        <v>53</v>
      </c>
      <c r="F85" s="28">
        <v>1500</v>
      </c>
      <c r="G85" s="34">
        <v>20</v>
      </c>
      <c r="H85" s="54">
        <f t="shared" si="25"/>
        <v>30000</v>
      </c>
      <c r="I85" s="128">
        <v>3868</v>
      </c>
      <c r="J85" s="130" t="s">
        <v>250</v>
      </c>
      <c r="K85" s="119">
        <v>4016</v>
      </c>
      <c r="L85" s="132" t="s">
        <v>251</v>
      </c>
      <c r="M85" s="119">
        <v>28114</v>
      </c>
      <c r="N85" s="132" t="s">
        <v>252</v>
      </c>
      <c r="O85" s="33">
        <f t="shared" si="56"/>
        <v>3868</v>
      </c>
      <c r="P85" s="13">
        <f t="shared" si="42"/>
        <v>4016</v>
      </c>
      <c r="Q85" s="13">
        <f t="shared" si="43"/>
        <v>28114</v>
      </c>
      <c r="R85" s="14">
        <f t="shared" si="44"/>
        <v>3</v>
      </c>
      <c r="S85" s="147">
        <f t="shared" si="33"/>
        <v>11999.333333333334</v>
      </c>
      <c r="T85" s="13" cm="1">
        <f t="array" ref="T85">_xlfn.IFS(R85=3,MEDIAN(O85:Q85),R85=2,MEDIAN(O85:P85),R85=1,MEDIAN(O85))</f>
        <v>4016</v>
      </c>
      <c r="U85" s="149" cm="1">
        <f t="array" ref="U85">_xlfn.IFS(R85=3,STDEVA(O85:Q85),R85=2,STDEVA(O85:P85),R85=1,STDEVA(O85))</f>
        <v>13955.906897558945</v>
      </c>
      <c r="V85" s="34">
        <v>40</v>
      </c>
      <c r="W85" s="13">
        <f t="shared" si="34"/>
        <v>479973.33333333337</v>
      </c>
    </row>
    <row r="86" spans="1:23" s="156" customFormat="1" ht="90" x14ac:dyDescent="0.25">
      <c r="A86" s="27">
        <v>72</v>
      </c>
      <c r="B86" s="27" t="s">
        <v>223</v>
      </c>
      <c r="C86" s="27" t="s">
        <v>253</v>
      </c>
      <c r="D86" s="27" t="s">
        <v>254</v>
      </c>
      <c r="E86" s="27" t="s">
        <v>171</v>
      </c>
      <c r="F86" s="28">
        <v>1500</v>
      </c>
      <c r="G86" s="34">
        <v>20</v>
      </c>
      <c r="H86" s="54">
        <f t="shared" si="25"/>
        <v>30000</v>
      </c>
      <c r="I86" s="128">
        <v>4022</v>
      </c>
      <c r="J86" s="130" t="s">
        <v>250</v>
      </c>
      <c r="K86" s="119">
        <v>4177</v>
      </c>
      <c r="L86" s="132" t="s">
        <v>251</v>
      </c>
      <c r="M86" s="119">
        <v>28274</v>
      </c>
      <c r="N86" s="132" t="s">
        <v>252</v>
      </c>
      <c r="O86" s="33">
        <f t="shared" si="56"/>
        <v>4022</v>
      </c>
      <c r="P86" s="13">
        <f t="shared" si="42"/>
        <v>4177</v>
      </c>
      <c r="Q86" s="13">
        <f t="shared" si="43"/>
        <v>28274</v>
      </c>
      <c r="R86" s="14">
        <f t="shared" si="44"/>
        <v>3</v>
      </c>
      <c r="S86" s="147">
        <f t="shared" si="33"/>
        <v>12157.666666666666</v>
      </c>
      <c r="T86" s="13" cm="1">
        <f t="array" ref="T86">_xlfn.IFS(R86=3,MEDIAN(O86:Q86),R86=2,MEDIAN(O86:P86),R86=1,MEDIAN(O86))</f>
        <v>4177</v>
      </c>
      <c r="U86" s="149" cm="1">
        <f t="array" ref="U86">_xlfn.IFS(R86=3,STDEVA(O86:Q86),R86=2,STDEVA(O86:P86),R86=1,STDEVA(O86))</f>
        <v>13957.369248297951</v>
      </c>
      <c r="V86" s="34">
        <v>40</v>
      </c>
      <c r="W86" s="13">
        <f t="shared" si="34"/>
        <v>486306.66666666663</v>
      </c>
    </row>
    <row r="87" spans="1:23" s="156" customFormat="1" ht="90" x14ac:dyDescent="0.25">
      <c r="A87" s="27">
        <v>73</v>
      </c>
      <c r="B87" s="27" t="s">
        <v>223</v>
      </c>
      <c r="C87" s="27" t="s">
        <v>255</v>
      </c>
      <c r="D87" s="27" t="s">
        <v>256</v>
      </c>
      <c r="E87" s="27" t="s">
        <v>171</v>
      </c>
      <c r="F87" s="28">
        <v>4000</v>
      </c>
      <c r="G87" s="34">
        <v>20</v>
      </c>
      <c r="H87" s="54">
        <f t="shared" si="25"/>
        <v>80000</v>
      </c>
      <c r="I87" s="128">
        <v>6188</v>
      </c>
      <c r="J87" s="130" t="s">
        <v>250</v>
      </c>
      <c r="K87" s="119">
        <v>6426</v>
      </c>
      <c r="L87" s="132" t="s">
        <v>251</v>
      </c>
      <c r="M87" s="119">
        <v>30524</v>
      </c>
      <c r="N87" s="132" t="s">
        <v>252</v>
      </c>
      <c r="O87" s="33">
        <f t="shared" si="56"/>
        <v>6188</v>
      </c>
      <c r="P87" s="13">
        <f t="shared" si="42"/>
        <v>6426</v>
      </c>
      <c r="Q87" s="13">
        <f t="shared" si="43"/>
        <v>30524</v>
      </c>
      <c r="R87" s="14">
        <f t="shared" si="44"/>
        <v>3</v>
      </c>
      <c r="S87" s="147">
        <f t="shared" si="33"/>
        <v>14379.333333333334</v>
      </c>
      <c r="T87" s="13" cm="1">
        <f t="array" ref="T87">_xlfn.IFS(R87=3,MEDIAN(O87:Q87),R87=2,MEDIAN(O87:P87),R87=1,MEDIAN(O87))</f>
        <v>6426</v>
      </c>
      <c r="U87" s="149" cm="1">
        <f t="array" ref="U87">_xlfn.IFS(R87=3,STDEVA(O87:Q87),R87=2,STDEVA(O87:P87),R87=1,STDEVA(O87))</f>
        <v>13982.197872056215</v>
      </c>
      <c r="V87" s="34">
        <v>20</v>
      </c>
      <c r="W87" s="13">
        <f t="shared" si="34"/>
        <v>287586.66666666669</v>
      </c>
    </row>
    <row r="88" spans="1:23" ht="60" x14ac:dyDescent="0.25">
      <c r="A88" s="76">
        <v>74</v>
      </c>
      <c r="B88" s="77" t="s">
        <v>223</v>
      </c>
      <c r="C88" s="77" t="s">
        <v>257</v>
      </c>
      <c r="D88" s="77" t="s">
        <v>258</v>
      </c>
      <c r="E88" s="77" t="s">
        <v>259</v>
      </c>
      <c r="F88" s="78">
        <v>17900</v>
      </c>
      <c r="G88" s="133">
        <v>5</v>
      </c>
      <c r="H88" s="134">
        <f t="shared" si="25"/>
        <v>89500</v>
      </c>
      <c r="I88" s="95">
        <v>17850</v>
      </c>
      <c r="J88" s="135" t="s">
        <v>81</v>
      </c>
      <c r="K88" s="79">
        <v>18921</v>
      </c>
      <c r="L88" s="135" t="s">
        <v>82</v>
      </c>
      <c r="M88" s="79">
        <v>19305.37</v>
      </c>
      <c r="N88" s="135" t="s">
        <v>83</v>
      </c>
      <c r="O88" s="79">
        <f t="shared" ref="O88" si="57">I88</f>
        <v>17850</v>
      </c>
      <c r="P88" s="13">
        <f t="shared" si="42"/>
        <v>18921</v>
      </c>
      <c r="Q88" s="13">
        <f t="shared" si="43"/>
        <v>19305.37</v>
      </c>
      <c r="R88" s="14">
        <f t="shared" si="44"/>
        <v>3</v>
      </c>
      <c r="S88" s="147">
        <f t="shared" si="33"/>
        <v>18692.123333333333</v>
      </c>
      <c r="T88" s="13" cm="1">
        <f t="array" ref="T88">_xlfn.IFS(R88=3,MEDIAN(O88:Q88),R88=2,MEDIAN(O88:P88),R88=1,MEDIAN(O88))</f>
        <v>18921</v>
      </c>
      <c r="U88" s="149" cm="1">
        <f t="array" ref="U88">_xlfn.IFS(R88=3,STDEVA(O88:Q88),R88=2,STDEVA(O88:P88),R88=1,STDEVA(O88))</f>
        <v>754.19749113433988</v>
      </c>
      <c r="V88" s="80">
        <v>10</v>
      </c>
      <c r="W88" s="13">
        <f t="shared" si="34"/>
        <v>186921.23333333334</v>
      </c>
    </row>
    <row r="89" spans="1:23" ht="30" x14ac:dyDescent="0.25">
      <c r="A89" s="21">
        <v>75</v>
      </c>
      <c r="B89" s="22" t="s">
        <v>223</v>
      </c>
      <c r="C89" s="22" t="s">
        <v>260</v>
      </c>
      <c r="D89" s="22" t="s">
        <v>261</v>
      </c>
      <c r="E89" s="22" t="s">
        <v>262</v>
      </c>
      <c r="F89" s="23">
        <v>12900</v>
      </c>
      <c r="G89" s="36">
        <v>4</v>
      </c>
      <c r="H89" s="37">
        <f t="shared" si="25"/>
        <v>51600</v>
      </c>
      <c r="I89" s="33">
        <v>32400</v>
      </c>
      <c r="J89" s="81" t="s">
        <v>134</v>
      </c>
      <c r="K89" s="33">
        <v>38880</v>
      </c>
      <c r="L89" s="81" t="s">
        <v>135</v>
      </c>
      <c r="M89" s="33">
        <v>46656</v>
      </c>
      <c r="N89" s="81" t="s">
        <v>136</v>
      </c>
      <c r="O89" s="33">
        <f t="shared" ref="O89" si="58">I89</f>
        <v>32400</v>
      </c>
      <c r="P89" s="13">
        <f t="shared" si="42"/>
        <v>38880</v>
      </c>
      <c r="Q89" s="13">
        <f t="shared" si="43"/>
        <v>46656</v>
      </c>
      <c r="R89" s="14">
        <f t="shared" si="44"/>
        <v>3</v>
      </c>
      <c r="S89" s="147">
        <f t="shared" si="33"/>
        <v>39312</v>
      </c>
      <c r="T89" s="13" cm="1">
        <f t="array" ref="T89">_xlfn.IFS(R89=3,MEDIAN(O89:Q89),R89=2,MEDIAN(O89:P89),R89=1,MEDIAN(O89))</f>
        <v>38880</v>
      </c>
      <c r="U89" s="149" cm="1">
        <f t="array" ref="U89">_xlfn.IFS(R89=3,STDEVA(O89:Q89),R89=2,STDEVA(O89:P89),R89=1,STDEVA(O89))</f>
        <v>7137.8114292827886</v>
      </c>
      <c r="V89" s="35">
        <v>4</v>
      </c>
      <c r="W89" s="13">
        <f t="shared" si="34"/>
        <v>157248</v>
      </c>
    </row>
    <row r="90" spans="1:23" x14ac:dyDescent="0.25">
      <c r="A90" s="225"/>
      <c r="B90" s="226"/>
      <c r="C90" s="226"/>
      <c r="D90" s="227"/>
      <c r="E90" s="202" t="s">
        <v>263</v>
      </c>
      <c r="F90" s="202"/>
      <c r="G90" s="202"/>
      <c r="H90" s="10">
        <f>SUM(H28:H89)</f>
        <v>46377705</v>
      </c>
      <c r="I90" s="13"/>
      <c r="J90" s="26"/>
      <c r="K90" s="13"/>
      <c r="L90" s="26"/>
      <c r="M90" s="13"/>
      <c r="N90" s="26"/>
      <c r="O90" s="13"/>
      <c r="P90" s="13"/>
      <c r="Q90" s="13"/>
      <c r="R90" s="26"/>
      <c r="S90" s="147"/>
      <c r="T90" s="26"/>
      <c r="U90" s="16"/>
      <c r="V90" s="15"/>
      <c r="W90" s="16">
        <f>_xlfn.AGGREGATE(9,6,W47:W89)</f>
        <v>58268879.033333331</v>
      </c>
    </row>
    <row r="91" spans="1:23" x14ac:dyDescent="0.25">
      <c r="A91" s="195"/>
      <c r="B91" s="195"/>
      <c r="C91" s="195"/>
      <c r="D91" s="195"/>
      <c r="E91" s="195"/>
      <c r="F91" s="195"/>
      <c r="G91" s="195"/>
      <c r="H91" s="195"/>
      <c r="I91" s="103"/>
      <c r="J91" s="102"/>
      <c r="K91" s="71"/>
      <c r="L91" s="102"/>
      <c r="M91" s="71"/>
      <c r="N91" s="102"/>
      <c r="O91" s="71"/>
      <c r="P91" s="71"/>
      <c r="Q91" s="71"/>
      <c r="R91" s="102"/>
      <c r="S91" s="148"/>
      <c r="T91" s="102"/>
      <c r="U91" s="104"/>
      <c r="V91" s="102"/>
      <c r="W91" s="102"/>
    </row>
    <row r="92" spans="1:23" x14ac:dyDescent="0.25">
      <c r="A92" s="196" t="s">
        <v>264</v>
      </c>
      <c r="B92" s="197"/>
      <c r="C92" s="197"/>
      <c r="D92" s="197"/>
      <c r="E92" s="197"/>
      <c r="F92" s="197"/>
      <c r="G92" s="197"/>
      <c r="H92" s="197"/>
      <c r="I92" s="197"/>
      <c r="J92" s="197"/>
      <c r="K92" s="197"/>
      <c r="L92" s="197"/>
      <c r="M92" s="197"/>
      <c r="N92" s="197"/>
      <c r="O92" s="197"/>
      <c r="P92" s="197"/>
      <c r="Q92" s="197"/>
      <c r="R92" s="197"/>
      <c r="S92" s="197"/>
      <c r="T92" s="197"/>
      <c r="U92" s="197"/>
      <c r="V92" s="197"/>
      <c r="W92" s="197"/>
    </row>
    <row r="93" spans="1:23" x14ac:dyDescent="0.25">
      <c r="A93" s="196"/>
      <c r="B93" s="197"/>
      <c r="C93" s="197"/>
      <c r="D93" s="197"/>
      <c r="E93" s="197"/>
      <c r="F93" s="197"/>
      <c r="G93" s="197"/>
      <c r="H93" s="197"/>
      <c r="I93" s="197"/>
      <c r="J93" s="197"/>
      <c r="K93" s="197"/>
      <c r="L93" s="197"/>
      <c r="M93" s="197"/>
      <c r="N93" s="197"/>
      <c r="O93" s="197"/>
      <c r="P93" s="197"/>
      <c r="Q93" s="197"/>
      <c r="R93" s="197"/>
      <c r="S93" s="197"/>
      <c r="T93" s="197"/>
      <c r="U93" s="197"/>
      <c r="V93" s="197"/>
      <c r="W93" s="197"/>
    </row>
    <row r="94" spans="1:23" ht="38.25" x14ac:dyDescent="0.25">
      <c r="A94" s="5">
        <v>76</v>
      </c>
      <c r="B94" s="1" t="s">
        <v>265</v>
      </c>
      <c r="C94" s="1" t="s">
        <v>155</v>
      </c>
      <c r="D94" s="1" t="s">
        <v>266</v>
      </c>
      <c r="E94" s="1" t="s">
        <v>53</v>
      </c>
      <c r="F94" s="2">
        <v>23800</v>
      </c>
      <c r="G94" s="7">
        <v>48</v>
      </c>
      <c r="H94" s="9">
        <f>F94*G94</f>
        <v>1142400</v>
      </c>
      <c r="I94" s="96">
        <v>14280</v>
      </c>
      <c r="J94" s="115" t="s">
        <v>151</v>
      </c>
      <c r="K94" s="13">
        <v>17136</v>
      </c>
      <c r="L94" s="115" t="s">
        <v>152</v>
      </c>
      <c r="M94" s="13">
        <v>17821</v>
      </c>
      <c r="N94" s="115" t="s">
        <v>153</v>
      </c>
      <c r="O94" s="13">
        <f t="shared" ref="O94" si="59">I94</f>
        <v>14280</v>
      </c>
      <c r="P94" s="13">
        <f t="shared" ref="P94" si="60">K94</f>
        <v>17136</v>
      </c>
      <c r="Q94" s="13">
        <f t="shared" ref="Q94" si="61">M94</f>
        <v>17821</v>
      </c>
      <c r="R94" s="14">
        <f t="shared" ref="R94" si="62">COUNT(I94,K94,M94)</f>
        <v>3</v>
      </c>
      <c r="S94" s="147">
        <f t="shared" ref="S94:S115" si="63">(O94+P94+Q94)/R94</f>
        <v>16412.333333333332</v>
      </c>
      <c r="T94" s="13" cm="1">
        <f t="array" ref="T94">_xlfn.IFS(R94=3,MEDIAN(O94:Q94),R94=2,MEDIAN(O94:P94),R94=1,MEDIAN(O94))</f>
        <v>17136</v>
      </c>
      <c r="U94" s="149" cm="1">
        <f t="array" ref="U94">_xlfn.IFS(R94=3,STDEVA(O94:Q94),R94=2,STDEVA(O94:P94),R94=1,STDEVA(O94))</f>
        <v>1878.1481127252273</v>
      </c>
      <c r="V94" s="15">
        <v>64</v>
      </c>
      <c r="W94" s="13">
        <f t="shared" ref="W94:W115" si="64">S94*V94</f>
        <v>1050389.3333333333</v>
      </c>
    </row>
    <row r="95" spans="1:23" ht="63.75" x14ac:dyDescent="0.25">
      <c r="A95" s="21">
        <v>77</v>
      </c>
      <c r="B95" s="22" t="s">
        <v>265</v>
      </c>
      <c r="C95" s="22" t="s">
        <v>267</v>
      </c>
      <c r="D95" s="22" t="s">
        <v>268</v>
      </c>
      <c r="E95" s="22" t="s">
        <v>62</v>
      </c>
      <c r="F95" s="23">
        <v>22000</v>
      </c>
      <c r="G95" s="36">
        <v>48</v>
      </c>
      <c r="H95" s="37">
        <f t="shared" ref="H95:H99" si="65">F95*G95</f>
        <v>1056000</v>
      </c>
      <c r="I95" s="46">
        <v>35000</v>
      </c>
      <c r="J95" s="81" t="s">
        <v>269</v>
      </c>
      <c r="K95" s="137">
        <v>50688</v>
      </c>
      <c r="L95" s="81" t="s">
        <v>107</v>
      </c>
      <c r="M95" s="100">
        <v>52211</v>
      </c>
      <c r="N95" s="81" t="s">
        <v>108</v>
      </c>
      <c r="O95" s="33">
        <f>I95</f>
        <v>35000</v>
      </c>
      <c r="P95" s="13">
        <f t="shared" ref="P95:P97" si="66">K95</f>
        <v>50688</v>
      </c>
      <c r="Q95" s="13">
        <f t="shared" ref="Q95:Q97" si="67">M95</f>
        <v>52211</v>
      </c>
      <c r="R95" s="14">
        <f t="shared" ref="R95:R97" si="68">COUNT(I95,K95,M95)</f>
        <v>3</v>
      </c>
      <c r="S95" s="147">
        <f t="shared" si="63"/>
        <v>45966.333333333336</v>
      </c>
      <c r="T95" s="13" cm="1">
        <f t="array" ref="T95">_xlfn.IFS(R95=3,MEDIAN(O95:Q95),R95=2,MEDIAN(O95:P95),R95=1,MEDIAN(O95))</f>
        <v>50688</v>
      </c>
      <c r="U95" s="149" cm="1">
        <f t="array" ref="U95">_xlfn.IFS(R95=3,STDEVA(O95:Q95),R95=2,STDEVA(O95:P95),R95=1,STDEVA(O95))</f>
        <v>9527.6037036252455</v>
      </c>
      <c r="V95" s="35">
        <v>64</v>
      </c>
      <c r="W95" s="13">
        <f t="shared" si="64"/>
        <v>2941845.3333333335</v>
      </c>
    </row>
    <row r="96" spans="1:23" ht="51" x14ac:dyDescent="0.25">
      <c r="A96" s="21">
        <v>78</v>
      </c>
      <c r="B96" s="22" t="s">
        <v>265</v>
      </c>
      <c r="C96" s="22" t="s">
        <v>270</v>
      </c>
      <c r="D96" s="22" t="s">
        <v>271</v>
      </c>
      <c r="E96" s="22" t="s">
        <v>62</v>
      </c>
      <c r="F96" s="23">
        <v>16000</v>
      </c>
      <c r="G96" s="36">
        <v>48</v>
      </c>
      <c r="H96" s="37">
        <f t="shared" si="65"/>
        <v>768000</v>
      </c>
      <c r="I96" s="33">
        <v>23000</v>
      </c>
      <c r="J96" s="81" t="s">
        <v>269</v>
      </c>
      <c r="K96" s="119">
        <v>28600</v>
      </c>
      <c r="L96" s="81" t="s">
        <v>107</v>
      </c>
      <c r="M96" s="138">
        <v>35343</v>
      </c>
      <c r="N96" s="81" t="s">
        <v>108</v>
      </c>
      <c r="O96" s="33">
        <f>I96</f>
        <v>23000</v>
      </c>
      <c r="P96" s="13">
        <f t="shared" si="66"/>
        <v>28600</v>
      </c>
      <c r="Q96" s="13">
        <f t="shared" si="67"/>
        <v>35343</v>
      </c>
      <c r="R96" s="14">
        <f t="shared" si="68"/>
        <v>3</v>
      </c>
      <c r="S96" s="147">
        <f t="shared" si="63"/>
        <v>28981</v>
      </c>
      <c r="T96" s="13" cm="1">
        <f t="array" ref="T96">_xlfn.IFS(R96=3,MEDIAN(O96:Q96),R96=2,MEDIAN(O96:P96),R96=1,MEDIAN(O96))</f>
        <v>28600</v>
      </c>
      <c r="U96" s="149" cm="1">
        <f t="array" ref="U96">_xlfn.IFS(R96=3,STDEVA(O96:Q96),R96=2,STDEVA(O96:P96),R96=1,STDEVA(O96))</f>
        <v>6180.3141505913754</v>
      </c>
      <c r="V96" s="35">
        <v>64</v>
      </c>
      <c r="W96" s="13">
        <f t="shared" si="64"/>
        <v>1854784</v>
      </c>
    </row>
    <row r="97" spans="1:24" ht="51" x14ac:dyDescent="0.25">
      <c r="A97" s="5">
        <v>79</v>
      </c>
      <c r="B97" s="1" t="s">
        <v>265</v>
      </c>
      <c r="C97" s="1" t="s">
        <v>272</v>
      </c>
      <c r="D97" s="1" t="s">
        <v>273</v>
      </c>
      <c r="E97" s="1" t="s">
        <v>62</v>
      </c>
      <c r="F97" s="2">
        <v>15000</v>
      </c>
      <c r="G97" s="7">
        <v>48</v>
      </c>
      <c r="H97" s="9">
        <f t="shared" si="65"/>
        <v>720000</v>
      </c>
      <c r="I97" s="139">
        <v>13000</v>
      </c>
      <c r="J97" s="81" t="s">
        <v>274</v>
      </c>
      <c r="K97" s="139">
        <v>8000</v>
      </c>
      <c r="L97" s="81" t="s">
        <v>275</v>
      </c>
      <c r="M97" s="140">
        <v>7000</v>
      </c>
      <c r="N97" s="81" t="s">
        <v>276</v>
      </c>
      <c r="O97" s="13">
        <f t="shared" ref="O97" si="69">I97</f>
        <v>13000</v>
      </c>
      <c r="P97" s="13">
        <f t="shared" si="66"/>
        <v>8000</v>
      </c>
      <c r="Q97" s="13">
        <f t="shared" si="67"/>
        <v>7000</v>
      </c>
      <c r="R97" s="14">
        <f t="shared" si="68"/>
        <v>3</v>
      </c>
      <c r="S97" s="147">
        <f t="shared" si="63"/>
        <v>9333.3333333333339</v>
      </c>
      <c r="T97" s="13" cm="1">
        <f t="array" ref="T97">_xlfn.IFS(R97=3,MEDIAN(O97:Q97),R97=2,MEDIAN(O97:P97),R97=1,MEDIAN(O97))</f>
        <v>8000</v>
      </c>
      <c r="U97" s="149" cm="1">
        <f t="array" ref="U97">_xlfn.IFS(R97=3,STDEVA(O97:Q97),R97=2,STDEVA(O97:P97),R97=1,STDEVA(O97))</f>
        <v>3214.5502536643176</v>
      </c>
      <c r="V97" s="15">
        <v>64</v>
      </c>
      <c r="W97" s="13">
        <f t="shared" si="64"/>
        <v>597333.33333333337</v>
      </c>
    </row>
    <row r="98" spans="1:24" ht="38.25" x14ac:dyDescent="0.25">
      <c r="A98" s="5">
        <v>81</v>
      </c>
      <c r="B98" s="1" t="s">
        <v>265</v>
      </c>
      <c r="C98" s="1" t="s">
        <v>277</v>
      </c>
      <c r="D98" s="1" t="s">
        <v>278</v>
      </c>
      <c r="E98" s="1" t="s">
        <v>53</v>
      </c>
      <c r="F98" s="2">
        <v>3000</v>
      </c>
      <c r="G98" s="7">
        <v>48</v>
      </c>
      <c r="H98" s="9">
        <f t="shared" si="65"/>
        <v>144000</v>
      </c>
      <c r="I98" s="67">
        <v>4998</v>
      </c>
      <c r="J98" s="141" t="s">
        <v>279</v>
      </c>
      <c r="K98" s="67">
        <v>5950</v>
      </c>
      <c r="L98" s="81" t="s">
        <v>280</v>
      </c>
      <c r="M98" s="87">
        <v>5474</v>
      </c>
      <c r="N98" s="81" t="s">
        <v>55</v>
      </c>
      <c r="O98" s="13">
        <f t="shared" ref="O98:O109" si="70">I98</f>
        <v>4998</v>
      </c>
      <c r="P98" s="13">
        <f t="shared" ref="P98:P109" si="71">K98</f>
        <v>5950</v>
      </c>
      <c r="Q98" s="13">
        <f t="shared" ref="Q98:Q109" si="72">M98</f>
        <v>5474</v>
      </c>
      <c r="R98" s="14">
        <f t="shared" ref="R98:R109" si="73">COUNT(I98,K98,M98)</f>
        <v>3</v>
      </c>
      <c r="S98" s="147">
        <f t="shared" si="63"/>
        <v>5474</v>
      </c>
      <c r="T98" s="13" cm="1">
        <f t="array" ref="T98">_xlfn.IFS(R98=3,MEDIAN(O98:Q98),R98=2,MEDIAN(O98:P98),R98=1,MEDIAN(O98))</f>
        <v>5474</v>
      </c>
      <c r="U98" s="149" cm="1">
        <f t="array" ref="U98">_xlfn.IFS(R98=3,STDEVA(O98:Q98),R98=2,STDEVA(O98:P98),R98=1,STDEVA(O98))</f>
        <v>476</v>
      </c>
      <c r="V98" s="15">
        <v>64</v>
      </c>
      <c r="W98" s="13">
        <f t="shared" si="64"/>
        <v>350336</v>
      </c>
    </row>
    <row r="99" spans="1:24" ht="63.75" x14ac:dyDescent="0.25">
      <c r="A99" s="5">
        <v>82</v>
      </c>
      <c r="B99" s="1" t="s">
        <v>281</v>
      </c>
      <c r="C99" s="1" t="s">
        <v>282</v>
      </c>
      <c r="D99" s="1" t="s">
        <v>283</v>
      </c>
      <c r="E99" s="1" t="s">
        <v>62</v>
      </c>
      <c r="F99" s="2">
        <v>22000</v>
      </c>
      <c r="G99" s="7">
        <v>200</v>
      </c>
      <c r="H99" s="9">
        <f t="shared" si="65"/>
        <v>4400000</v>
      </c>
      <c r="I99" s="67">
        <v>19040</v>
      </c>
      <c r="J99" s="115" t="s">
        <v>151</v>
      </c>
      <c r="K99" s="67">
        <v>18445</v>
      </c>
      <c r="L99" s="115" t="s">
        <v>152</v>
      </c>
      <c r="M99" s="87">
        <v>17850</v>
      </c>
      <c r="N99" s="115" t="s">
        <v>153</v>
      </c>
      <c r="O99" s="13">
        <f t="shared" si="70"/>
        <v>19040</v>
      </c>
      <c r="P99" s="13">
        <f t="shared" si="71"/>
        <v>18445</v>
      </c>
      <c r="Q99" s="13">
        <f t="shared" si="72"/>
        <v>17850</v>
      </c>
      <c r="R99" s="14">
        <f t="shared" si="73"/>
        <v>3</v>
      </c>
      <c r="S99" s="147">
        <f t="shared" si="63"/>
        <v>18445</v>
      </c>
      <c r="T99" s="13" cm="1">
        <f t="array" ref="T99">_xlfn.IFS(R99=3,MEDIAN(O99:Q99),R99=2,MEDIAN(O99:P99),R99=1,MEDIAN(O99))</f>
        <v>18445</v>
      </c>
      <c r="U99" s="149" cm="1">
        <f t="array" ref="U99">_xlfn.IFS(R99=3,STDEVA(O99:Q99),R99=2,STDEVA(O99:P99),R99=1,STDEVA(O99))</f>
        <v>595</v>
      </c>
      <c r="V99" s="15">
        <v>100</v>
      </c>
      <c r="W99" s="13">
        <f t="shared" si="64"/>
        <v>1844500</v>
      </c>
    </row>
    <row r="100" spans="1:24" ht="153" x14ac:dyDescent="0.25">
      <c r="A100" s="21" t="s">
        <v>233</v>
      </c>
      <c r="B100" s="22" t="s">
        <v>284</v>
      </c>
      <c r="C100" s="53" t="s">
        <v>285</v>
      </c>
      <c r="D100" s="22" t="s">
        <v>286</v>
      </c>
      <c r="E100" s="59" t="s">
        <v>287</v>
      </c>
      <c r="F100" s="60">
        <v>400000</v>
      </c>
      <c r="G100" s="61">
        <v>2</v>
      </c>
      <c r="H100" s="62">
        <f>F100*G100</f>
        <v>800000</v>
      </c>
      <c r="I100" s="126">
        <v>517650</v>
      </c>
      <c r="J100" s="81" t="s">
        <v>161</v>
      </c>
      <c r="K100" s="100">
        <v>773000</v>
      </c>
      <c r="L100" s="81" t="s">
        <v>181</v>
      </c>
      <c r="M100" s="100">
        <v>833000</v>
      </c>
      <c r="N100" s="81" t="s">
        <v>181</v>
      </c>
      <c r="O100" s="13">
        <f t="shared" si="70"/>
        <v>517650</v>
      </c>
      <c r="P100" s="13">
        <f t="shared" si="71"/>
        <v>773000</v>
      </c>
      <c r="Q100" s="13">
        <f t="shared" si="72"/>
        <v>833000</v>
      </c>
      <c r="R100" s="14">
        <f t="shared" si="73"/>
        <v>3</v>
      </c>
      <c r="S100" s="147">
        <f t="shared" si="63"/>
        <v>707883.33333333337</v>
      </c>
      <c r="T100" s="13" cm="1">
        <f t="array" ref="T100">_xlfn.IFS(R100=3,MEDIAN(O100:Q100),R100=2,MEDIAN(O100:P100),R100=1,MEDIAN(O100))</f>
        <v>773000</v>
      </c>
      <c r="U100" s="149" cm="1">
        <f t="array" ref="U100">_xlfn.IFS(R100=3,STDEVA(O100:Q100),R100=2,STDEVA(O100:P100),R100=1,STDEVA(O100))</f>
        <v>167456.08628333989</v>
      </c>
      <c r="V100" s="15">
        <v>1</v>
      </c>
      <c r="W100" s="13">
        <f t="shared" si="64"/>
        <v>707883.33333333337</v>
      </c>
    </row>
    <row r="101" spans="1:24" ht="45" x14ac:dyDescent="0.25">
      <c r="A101" s="21" t="s">
        <v>233</v>
      </c>
      <c r="B101" s="22" t="s">
        <v>284</v>
      </c>
      <c r="C101" s="53" t="s">
        <v>288</v>
      </c>
      <c r="D101" s="21" t="s">
        <v>289</v>
      </c>
      <c r="E101" s="27" t="s">
        <v>287</v>
      </c>
      <c r="F101" s="28">
        <v>100000</v>
      </c>
      <c r="G101" s="34">
        <v>1</v>
      </c>
      <c r="H101" s="54">
        <f t="shared" ref="H101:H115" si="74">F101*G101</f>
        <v>100000</v>
      </c>
      <c r="I101" s="33">
        <v>636650</v>
      </c>
      <c r="J101" s="81" t="s">
        <v>162</v>
      </c>
      <c r="K101" s="73">
        <v>618800</v>
      </c>
      <c r="L101" s="81" t="s">
        <v>107</v>
      </c>
      <c r="M101" s="110">
        <v>666698</v>
      </c>
      <c r="N101" s="81" t="s">
        <v>109</v>
      </c>
      <c r="O101" s="13">
        <f t="shared" si="70"/>
        <v>636650</v>
      </c>
      <c r="P101" s="13">
        <f t="shared" si="71"/>
        <v>618800</v>
      </c>
      <c r="Q101" s="13">
        <f t="shared" si="72"/>
        <v>666698</v>
      </c>
      <c r="R101" s="14">
        <f t="shared" si="73"/>
        <v>3</v>
      </c>
      <c r="S101" s="147">
        <f t="shared" si="63"/>
        <v>640716</v>
      </c>
      <c r="T101" s="13" cm="1">
        <f t="array" ref="T101">_xlfn.IFS(R101=3,MEDIAN(O101:Q101),R101=2,MEDIAN(O101:P101),R101=1,MEDIAN(O101))</f>
        <v>636650</v>
      </c>
      <c r="U101" s="149" cm="1">
        <f t="array" ref="U101">_xlfn.IFS(R101=3,STDEVA(O101:Q101),R101=2,STDEVA(O101:P101),R101=1,STDEVA(O101))</f>
        <v>24206.484007389427</v>
      </c>
      <c r="V101" s="15">
        <v>1</v>
      </c>
      <c r="W101" s="13">
        <f t="shared" si="64"/>
        <v>640716</v>
      </c>
    </row>
    <row r="102" spans="1:24" ht="30" x14ac:dyDescent="0.25">
      <c r="A102" s="21">
        <v>86</v>
      </c>
      <c r="B102" s="22" t="s">
        <v>72</v>
      </c>
      <c r="C102" s="22" t="s">
        <v>290</v>
      </c>
      <c r="D102" s="21" t="s">
        <v>291</v>
      </c>
      <c r="E102" s="27" t="s">
        <v>287</v>
      </c>
      <c r="F102" s="28">
        <v>100000</v>
      </c>
      <c r="G102" s="34">
        <v>1</v>
      </c>
      <c r="H102" s="54">
        <f t="shared" si="74"/>
        <v>100000</v>
      </c>
      <c r="I102" s="33">
        <v>510750</v>
      </c>
      <c r="J102" s="81" t="s">
        <v>161</v>
      </c>
      <c r="K102" s="142">
        <v>844900</v>
      </c>
      <c r="L102" s="81" t="s">
        <v>181</v>
      </c>
      <c r="M102" s="142">
        <v>856800</v>
      </c>
      <c r="N102" s="81" t="s">
        <v>181</v>
      </c>
      <c r="O102" s="13">
        <f t="shared" si="70"/>
        <v>510750</v>
      </c>
      <c r="P102" s="13">
        <f t="shared" si="71"/>
        <v>844900</v>
      </c>
      <c r="Q102" s="13">
        <f t="shared" si="72"/>
        <v>856800</v>
      </c>
      <c r="R102" s="14">
        <f t="shared" si="73"/>
        <v>3</v>
      </c>
      <c r="S102" s="147">
        <f t="shared" si="63"/>
        <v>737483.33333333337</v>
      </c>
      <c r="T102" s="13" cm="1">
        <f t="array" ref="T102">_xlfn.IFS(R102=3,MEDIAN(O102:Q102),R102=2,MEDIAN(O102:P102),R102=1,MEDIAN(O102))</f>
        <v>844900</v>
      </c>
      <c r="U102" s="149" cm="1">
        <f t="array" ref="U102">_xlfn.IFS(R102=3,STDEVA(O102:Q102),R102=2,STDEVA(O102:P102),R102=1,STDEVA(O102))</f>
        <v>196446.95424804473</v>
      </c>
      <c r="V102" s="15">
        <v>1</v>
      </c>
      <c r="W102" s="13">
        <f t="shared" si="64"/>
        <v>737483.33333333337</v>
      </c>
    </row>
    <row r="103" spans="1:24" s="155" customFormat="1" ht="51" x14ac:dyDescent="0.25">
      <c r="A103" s="42">
        <v>87</v>
      </c>
      <c r="B103" s="43" t="s">
        <v>292</v>
      </c>
      <c r="C103" s="97" t="s">
        <v>293</v>
      </c>
      <c r="D103" s="98" t="s">
        <v>294</v>
      </c>
      <c r="E103" s="55" t="s">
        <v>287</v>
      </c>
      <c r="F103" s="56">
        <v>300000</v>
      </c>
      <c r="G103" s="57">
        <v>1</v>
      </c>
      <c r="H103" s="58">
        <f t="shared" si="74"/>
        <v>300000</v>
      </c>
      <c r="I103" s="99">
        <v>535500</v>
      </c>
      <c r="J103" s="81" t="s">
        <v>295</v>
      </c>
      <c r="K103" s="100">
        <v>571000</v>
      </c>
      <c r="L103" s="82" t="s">
        <v>296</v>
      </c>
      <c r="M103" s="100">
        <v>595000</v>
      </c>
      <c r="N103" s="81" t="s">
        <v>297</v>
      </c>
      <c r="O103" s="13">
        <f t="shared" si="70"/>
        <v>535500</v>
      </c>
      <c r="P103" s="13">
        <f t="shared" si="71"/>
        <v>571000</v>
      </c>
      <c r="Q103" s="13">
        <f t="shared" si="72"/>
        <v>595000</v>
      </c>
      <c r="R103" s="14">
        <f t="shared" si="73"/>
        <v>3</v>
      </c>
      <c r="S103" s="147">
        <f t="shared" si="63"/>
        <v>567166.66666666663</v>
      </c>
      <c r="T103" s="13" cm="1">
        <f t="array" ref="T103">_xlfn.IFS(R103=3,MEDIAN(O103:Q103),R103=2,MEDIAN(O103:P103),R103=1,MEDIAN(O103))</f>
        <v>571000</v>
      </c>
      <c r="U103" s="149" cm="1">
        <f t="array" ref="U103">_xlfn.IFS(R103=3,STDEVA(O103:Q103),R103=2,STDEVA(O103:P103),R103=1,STDEVA(O103))</f>
        <v>29934.651047462259</v>
      </c>
      <c r="V103" s="15">
        <v>1</v>
      </c>
      <c r="W103" s="13">
        <f t="shared" si="64"/>
        <v>567166.66666666663</v>
      </c>
    </row>
    <row r="104" spans="1:24" ht="45" x14ac:dyDescent="0.25">
      <c r="A104" s="5">
        <v>88</v>
      </c>
      <c r="B104" s="1" t="s">
        <v>292</v>
      </c>
      <c r="C104" s="1" t="s">
        <v>298</v>
      </c>
      <c r="D104" s="1" t="s">
        <v>299</v>
      </c>
      <c r="E104" s="1" t="s">
        <v>300</v>
      </c>
      <c r="F104" s="2">
        <v>1200000</v>
      </c>
      <c r="G104" s="7">
        <v>1</v>
      </c>
      <c r="H104" s="9">
        <f t="shared" si="74"/>
        <v>1200000</v>
      </c>
      <c r="I104" s="101">
        <v>1314950</v>
      </c>
      <c r="J104" s="81" t="s">
        <v>301</v>
      </c>
      <c r="K104" s="101">
        <v>1385755</v>
      </c>
      <c r="L104" s="81" t="s">
        <v>302</v>
      </c>
      <c r="M104" s="72">
        <v>1365525</v>
      </c>
      <c r="N104" s="81" t="s">
        <v>303</v>
      </c>
      <c r="O104" s="13">
        <f t="shared" si="70"/>
        <v>1314950</v>
      </c>
      <c r="P104" s="13">
        <f t="shared" si="71"/>
        <v>1385755</v>
      </c>
      <c r="Q104" s="13">
        <f t="shared" si="72"/>
        <v>1365525</v>
      </c>
      <c r="R104" s="14">
        <f t="shared" si="73"/>
        <v>3</v>
      </c>
      <c r="S104" s="147">
        <f t="shared" si="63"/>
        <v>1355410</v>
      </c>
      <c r="T104" s="13" cm="1">
        <f t="array" ref="T104">_xlfn.IFS(R104=3,MEDIAN(O104:Q104),R104=2,MEDIAN(O104:P104),R104=1,MEDIAN(O104))</f>
        <v>1365525</v>
      </c>
      <c r="U104" s="149" cm="1">
        <f t="array" ref="U104">_xlfn.IFS(R104=3,STDEVA(O104:Q104),R104=2,STDEVA(O104:P104),R104=1,STDEVA(O104))</f>
        <v>36470.151151318249</v>
      </c>
      <c r="V104" s="15">
        <v>1</v>
      </c>
      <c r="W104" s="13">
        <f t="shared" si="64"/>
        <v>1355410</v>
      </c>
      <c r="X104" s="88"/>
    </row>
    <row r="105" spans="1:24" ht="38.25" x14ac:dyDescent="0.25">
      <c r="A105" s="5">
        <v>89</v>
      </c>
      <c r="B105" s="1" t="s">
        <v>72</v>
      </c>
      <c r="C105" s="1" t="s">
        <v>304</v>
      </c>
      <c r="D105" s="1" t="s">
        <v>305</v>
      </c>
      <c r="E105" s="1" t="s">
        <v>306</v>
      </c>
      <c r="F105" s="2">
        <v>1500000</v>
      </c>
      <c r="G105" s="7">
        <v>4</v>
      </c>
      <c r="H105" s="9">
        <f t="shared" si="74"/>
        <v>6000000</v>
      </c>
      <c r="I105" s="68">
        <v>1589872</v>
      </c>
      <c r="J105" s="143" t="s">
        <v>307</v>
      </c>
      <c r="K105" s="13"/>
      <c r="L105" s="15"/>
      <c r="M105" s="13"/>
      <c r="N105" s="144"/>
      <c r="O105" s="13">
        <f t="shared" si="70"/>
        <v>1589872</v>
      </c>
      <c r="P105" s="13">
        <f t="shared" si="71"/>
        <v>0</v>
      </c>
      <c r="Q105" s="13">
        <f t="shared" si="72"/>
        <v>0</v>
      </c>
      <c r="R105" s="14">
        <f t="shared" si="73"/>
        <v>1</v>
      </c>
      <c r="S105" s="147">
        <f t="shared" si="63"/>
        <v>1589872</v>
      </c>
      <c r="T105" s="13" cm="1">
        <f t="array" ref="T105">_xlfn.IFS(R105=3,MEDIAN(O105:Q105),R105=2,MEDIAN(O105:P105),R105=1,MEDIAN(O105))</f>
        <v>1589872</v>
      </c>
      <c r="U105" s="149" t="e" cm="1">
        <f t="array" ref="U105">_xlfn.IFS(R105=3,STDEVA(O105:Q105),R105=2,STDEVA(O105:P105),R105=1,STDEVA(O105))</f>
        <v>#DIV/0!</v>
      </c>
      <c r="V105" s="15">
        <v>3</v>
      </c>
      <c r="W105" s="13">
        <f t="shared" si="64"/>
        <v>4769616</v>
      </c>
    </row>
    <row r="106" spans="1:24" ht="25.5" x14ac:dyDescent="0.25">
      <c r="A106" s="5">
        <v>90</v>
      </c>
      <c r="B106" s="1" t="s">
        <v>72</v>
      </c>
      <c r="C106" s="75" t="s">
        <v>308</v>
      </c>
      <c r="D106" s="1" t="s">
        <v>309</v>
      </c>
      <c r="E106" s="1" t="s">
        <v>306</v>
      </c>
      <c r="F106" s="2">
        <v>1200000</v>
      </c>
      <c r="G106" s="7">
        <v>4</v>
      </c>
      <c r="H106" s="9">
        <f t="shared" si="74"/>
        <v>4800000</v>
      </c>
      <c r="I106" s="68">
        <v>1299000</v>
      </c>
      <c r="J106" s="143" t="s">
        <v>310</v>
      </c>
      <c r="K106" s="13"/>
      <c r="L106" s="26"/>
      <c r="M106" s="18"/>
      <c r="N106" s="26"/>
      <c r="O106" s="13">
        <f t="shared" si="70"/>
        <v>1299000</v>
      </c>
      <c r="P106" s="13">
        <f t="shared" si="71"/>
        <v>0</v>
      </c>
      <c r="Q106" s="13">
        <f t="shared" si="72"/>
        <v>0</v>
      </c>
      <c r="R106" s="14">
        <f t="shared" si="73"/>
        <v>1</v>
      </c>
      <c r="S106" s="147">
        <f t="shared" si="63"/>
        <v>1299000</v>
      </c>
      <c r="T106" s="13" cm="1">
        <f t="array" ref="T106">_xlfn.IFS(R106=3,MEDIAN(O106:Q106),R106=2,MEDIAN(O106:P106),R106=1,MEDIAN(O106))</f>
        <v>1299000</v>
      </c>
      <c r="U106" s="149" t="e" cm="1">
        <f t="array" ref="U106">_xlfn.IFS(R106=3,STDEVA(O106:Q106),R106=2,STDEVA(O106:P106),R106=1,STDEVA(O106))</f>
        <v>#DIV/0!</v>
      </c>
      <c r="V106" s="15">
        <v>3</v>
      </c>
      <c r="W106" s="13">
        <f t="shared" si="64"/>
        <v>3897000</v>
      </c>
    </row>
    <row r="107" spans="1:24" ht="25.5" x14ac:dyDescent="0.25">
      <c r="A107" s="5">
        <v>91</v>
      </c>
      <c r="B107" s="1" t="s">
        <v>72</v>
      </c>
      <c r="C107" s="1" t="s">
        <v>311</v>
      </c>
      <c r="D107" s="1" t="s">
        <v>312</v>
      </c>
      <c r="E107" s="1" t="s">
        <v>306</v>
      </c>
      <c r="F107" s="2">
        <v>1500000</v>
      </c>
      <c r="G107" s="7">
        <v>4</v>
      </c>
      <c r="H107" s="9">
        <f t="shared" si="74"/>
        <v>6000000</v>
      </c>
      <c r="I107" s="68">
        <v>1545155</v>
      </c>
      <c r="J107" s="143" t="s">
        <v>313</v>
      </c>
      <c r="K107" s="13"/>
      <c r="L107" s="26"/>
      <c r="M107" s="13"/>
      <c r="N107" s="26"/>
      <c r="O107" s="13">
        <f t="shared" si="70"/>
        <v>1545155</v>
      </c>
      <c r="P107" s="13">
        <f t="shared" si="71"/>
        <v>0</v>
      </c>
      <c r="Q107" s="13">
        <f t="shared" si="72"/>
        <v>0</v>
      </c>
      <c r="R107" s="14">
        <f t="shared" si="73"/>
        <v>1</v>
      </c>
      <c r="S107" s="147">
        <f t="shared" si="63"/>
        <v>1545155</v>
      </c>
      <c r="T107" s="13" cm="1">
        <f t="array" ref="T107">_xlfn.IFS(R107=3,MEDIAN(O107:Q107),R107=2,MEDIAN(O107:P107),R107=1,MEDIAN(O107))</f>
        <v>1545155</v>
      </c>
      <c r="U107" s="149" t="e" cm="1">
        <f t="array" ref="U107">_xlfn.IFS(R107=3,STDEVA(O107:Q107),R107=2,STDEVA(O107:P107),R107=1,STDEVA(O107))</f>
        <v>#DIV/0!</v>
      </c>
      <c r="V107" s="15">
        <v>3</v>
      </c>
      <c r="W107" s="13">
        <f t="shared" si="64"/>
        <v>4635465</v>
      </c>
    </row>
    <row r="108" spans="1:24" ht="38.25" x14ac:dyDescent="0.25">
      <c r="A108" s="5">
        <v>92</v>
      </c>
      <c r="B108" s="1" t="s">
        <v>72</v>
      </c>
      <c r="C108" s="1" t="s">
        <v>314</v>
      </c>
      <c r="D108" s="1" t="s">
        <v>315</v>
      </c>
      <c r="E108" s="1" t="s">
        <v>62</v>
      </c>
      <c r="F108" s="2">
        <v>120000</v>
      </c>
      <c r="G108" s="7">
        <v>3</v>
      </c>
      <c r="H108" s="9">
        <f t="shared" si="74"/>
        <v>360000</v>
      </c>
      <c r="I108" s="145">
        <v>133280</v>
      </c>
      <c r="J108" s="109" t="s">
        <v>75</v>
      </c>
      <c r="K108" s="17">
        <v>159936</v>
      </c>
      <c r="L108" s="109" t="s">
        <v>76</v>
      </c>
      <c r="M108" s="17">
        <v>172730.88</v>
      </c>
      <c r="N108" s="109" t="s">
        <v>77</v>
      </c>
      <c r="O108" s="13">
        <f t="shared" si="70"/>
        <v>133280</v>
      </c>
      <c r="P108" s="13">
        <f t="shared" si="71"/>
        <v>159936</v>
      </c>
      <c r="Q108" s="13">
        <f t="shared" si="72"/>
        <v>172730.88</v>
      </c>
      <c r="R108" s="14">
        <f t="shared" si="73"/>
        <v>3</v>
      </c>
      <c r="S108" s="147">
        <f t="shared" si="63"/>
        <v>155315.62666666668</v>
      </c>
      <c r="T108" s="13" cm="1">
        <f t="array" ref="T108">_xlfn.IFS(R108=3,MEDIAN(O108:Q108),R108=2,MEDIAN(O108:P108),R108=1,MEDIAN(O108))</f>
        <v>159936</v>
      </c>
      <c r="U108" s="149" cm="1">
        <f t="array" ref="U108">_xlfn.IFS(R108=3,STDEVA(O108:Q108),R108=2,STDEVA(O108:P108),R108=1,STDEVA(O108))</f>
        <v>20127.19231532632</v>
      </c>
      <c r="V108" s="15">
        <v>3</v>
      </c>
      <c r="W108" s="13">
        <f t="shared" si="64"/>
        <v>465946.88</v>
      </c>
    </row>
    <row r="109" spans="1:24" s="102" customFormat="1" ht="280.5" x14ac:dyDescent="0.25">
      <c r="A109" s="5">
        <v>93</v>
      </c>
      <c r="B109" s="1" t="s">
        <v>72</v>
      </c>
      <c r="C109" s="1" t="s">
        <v>316</v>
      </c>
      <c r="D109" s="1" t="s">
        <v>317</v>
      </c>
      <c r="E109" s="1" t="s">
        <v>318</v>
      </c>
      <c r="F109" s="2">
        <v>90000</v>
      </c>
      <c r="G109" s="7">
        <v>12</v>
      </c>
      <c r="H109" s="9">
        <f t="shared" si="74"/>
        <v>1080000</v>
      </c>
      <c r="I109" s="177">
        <v>90000</v>
      </c>
      <c r="J109" s="109" t="s">
        <v>319</v>
      </c>
      <c r="K109" s="177">
        <v>91000</v>
      </c>
      <c r="L109" s="109" t="s">
        <v>320</v>
      </c>
      <c r="M109" s="177">
        <v>95000</v>
      </c>
      <c r="N109" s="109" t="s">
        <v>321</v>
      </c>
      <c r="O109" s="13">
        <f t="shared" si="70"/>
        <v>90000</v>
      </c>
      <c r="P109" s="13">
        <f t="shared" si="71"/>
        <v>91000</v>
      </c>
      <c r="Q109" s="13">
        <f t="shared" si="72"/>
        <v>95000</v>
      </c>
      <c r="R109" s="14">
        <f t="shared" si="73"/>
        <v>3</v>
      </c>
      <c r="S109" s="147">
        <f t="shared" si="63"/>
        <v>92000</v>
      </c>
      <c r="T109" s="13" cm="1">
        <f t="array" ref="T109">_xlfn.IFS(R109=3,MEDIAN(O109:Q109),R109=2,MEDIAN(O109:P109),R109=1,MEDIAN(O109))</f>
        <v>91000</v>
      </c>
      <c r="U109" s="16"/>
      <c r="V109" s="15">
        <v>12</v>
      </c>
      <c r="W109" s="13">
        <f t="shared" si="64"/>
        <v>1104000</v>
      </c>
    </row>
    <row r="110" spans="1:24" ht="30" x14ac:dyDescent="0.25">
      <c r="A110" s="5">
        <v>94</v>
      </c>
      <c r="B110" s="1" t="s">
        <v>130</v>
      </c>
      <c r="C110" s="1" t="s">
        <v>260</v>
      </c>
      <c r="D110" s="1" t="s">
        <v>261</v>
      </c>
      <c r="E110" s="1" t="s">
        <v>322</v>
      </c>
      <c r="F110" s="2">
        <v>12900</v>
      </c>
      <c r="G110" s="7">
        <v>4</v>
      </c>
      <c r="H110" s="9">
        <f t="shared" si="74"/>
        <v>51600</v>
      </c>
      <c r="I110" s="18">
        <v>32400</v>
      </c>
      <c r="J110" s="81" t="s">
        <v>134</v>
      </c>
      <c r="K110" s="18">
        <v>38880</v>
      </c>
      <c r="L110" s="81" t="s">
        <v>135</v>
      </c>
      <c r="M110" s="18">
        <v>46656</v>
      </c>
      <c r="N110" s="81" t="s">
        <v>136</v>
      </c>
      <c r="O110" s="13">
        <f t="shared" ref="O110:O115" si="75">I110</f>
        <v>32400</v>
      </c>
      <c r="P110" s="13">
        <f t="shared" ref="P110:P115" si="76">K110</f>
        <v>38880</v>
      </c>
      <c r="Q110" s="13">
        <f t="shared" ref="Q110:Q115" si="77">M110</f>
        <v>46656</v>
      </c>
      <c r="R110" s="14">
        <f t="shared" ref="R110:R115" si="78">COUNT(I110,K110,M110)</f>
        <v>3</v>
      </c>
      <c r="S110" s="147">
        <f t="shared" si="63"/>
        <v>39312</v>
      </c>
      <c r="T110" s="13" cm="1">
        <f t="array" ref="T110">_xlfn.IFS(R110=3,MEDIAN(O110:Q110),R110=2,MEDIAN(O110:P110),R110=1,MEDIAN(O110))</f>
        <v>38880</v>
      </c>
      <c r="U110" s="149" cm="1">
        <f t="array" ref="U110">_xlfn.IFS(R110=3,STDEVA(O110:Q110),R110=2,STDEVA(O110:P110),R110=1,STDEVA(O110))</f>
        <v>7137.8114292827886</v>
      </c>
      <c r="V110" s="15">
        <v>3</v>
      </c>
      <c r="W110" s="13">
        <f t="shared" si="64"/>
        <v>117936</v>
      </c>
    </row>
    <row r="111" spans="1:24" s="102" customFormat="1" ht="38.25" x14ac:dyDescent="0.25">
      <c r="A111" s="5">
        <v>96</v>
      </c>
      <c r="B111" s="1" t="s">
        <v>130</v>
      </c>
      <c r="C111" s="1" t="s">
        <v>323</v>
      </c>
      <c r="D111" s="1" t="s">
        <v>324</v>
      </c>
      <c r="E111" s="1" t="s">
        <v>287</v>
      </c>
      <c r="F111" s="2">
        <v>1500000</v>
      </c>
      <c r="G111" s="7">
        <v>1</v>
      </c>
      <c r="H111" s="9">
        <f t="shared" si="74"/>
        <v>1500000</v>
      </c>
      <c r="I111" s="66">
        <v>1026000</v>
      </c>
      <c r="J111" s="109" t="s">
        <v>134</v>
      </c>
      <c r="K111" s="66">
        <v>993600</v>
      </c>
      <c r="L111" s="109" t="s">
        <v>135</v>
      </c>
      <c r="M111" s="13">
        <v>1192320</v>
      </c>
      <c r="N111" s="109" t="s">
        <v>136</v>
      </c>
      <c r="O111" s="13">
        <f t="shared" si="75"/>
        <v>1026000</v>
      </c>
      <c r="P111" s="13">
        <f t="shared" si="76"/>
        <v>993600</v>
      </c>
      <c r="Q111" s="13">
        <f t="shared" si="77"/>
        <v>1192320</v>
      </c>
      <c r="R111" s="14">
        <f t="shared" si="78"/>
        <v>3</v>
      </c>
      <c r="S111" s="147">
        <f t="shared" si="63"/>
        <v>1070640</v>
      </c>
      <c r="T111" s="13" cm="1">
        <f t="array" ref="T111">_xlfn.IFS(R111=3,MEDIAN(O111:Q111),R111=2,MEDIAN(O111:P111),R111=1,MEDIAN(O111))</f>
        <v>1026000</v>
      </c>
      <c r="U111" s="16" cm="1">
        <f t="array" ref="U111">_xlfn.IFS(R111=3,STDEVA(O111:Q111),R111=2,STDEVA(O111:P111),R111=1,STDEVA(O111))</f>
        <v>106615.93126732984</v>
      </c>
      <c r="V111" s="15">
        <v>1</v>
      </c>
      <c r="W111" s="13">
        <f t="shared" si="64"/>
        <v>1070640</v>
      </c>
    </row>
    <row r="112" spans="1:24" ht="45" x14ac:dyDescent="0.25">
      <c r="A112" s="21">
        <v>97</v>
      </c>
      <c r="B112" s="22" t="s">
        <v>292</v>
      </c>
      <c r="C112" s="22" t="s">
        <v>325</v>
      </c>
      <c r="D112" s="162" t="s">
        <v>326</v>
      </c>
      <c r="E112" s="22" t="s">
        <v>327</v>
      </c>
      <c r="F112" s="23">
        <v>100000</v>
      </c>
      <c r="G112" s="36">
        <v>8</v>
      </c>
      <c r="H112" s="37">
        <f t="shared" si="74"/>
        <v>800000</v>
      </c>
      <c r="I112" s="100">
        <v>142800</v>
      </c>
      <c r="J112" s="81" t="s">
        <v>295</v>
      </c>
      <c r="K112" s="131">
        <v>157080</v>
      </c>
      <c r="L112" s="81" t="s">
        <v>328</v>
      </c>
      <c r="M112" s="101">
        <v>160650</v>
      </c>
      <c r="N112" s="81" t="s">
        <v>303</v>
      </c>
      <c r="O112" s="13">
        <f t="shared" si="75"/>
        <v>142800</v>
      </c>
      <c r="P112" s="13">
        <f t="shared" si="76"/>
        <v>157080</v>
      </c>
      <c r="Q112" s="13">
        <f t="shared" si="77"/>
        <v>160650</v>
      </c>
      <c r="R112" s="14">
        <f t="shared" si="78"/>
        <v>3</v>
      </c>
      <c r="S112" s="147">
        <f t="shared" si="63"/>
        <v>153510</v>
      </c>
      <c r="T112" s="13" cm="1">
        <f t="array" ref="T112">_xlfn.IFS(R112=3,MEDIAN(O112:Q112),R112=2,MEDIAN(O112:P112),R112=1,MEDIAN(O112))</f>
        <v>157080</v>
      </c>
      <c r="U112" s="149" cm="1">
        <f t="array" ref="U112">_xlfn.IFS(R112=3,STDEVA(O112:Q112),R112=2,STDEVA(O112:P112),R112=1,STDEVA(O112))</f>
        <v>9445.3321805005889</v>
      </c>
      <c r="V112" s="35">
        <v>4</v>
      </c>
      <c r="W112" s="13">
        <f t="shared" si="64"/>
        <v>614040</v>
      </c>
    </row>
    <row r="113" spans="1:23" ht="51" x14ac:dyDescent="0.25">
      <c r="A113" s="5">
        <v>99</v>
      </c>
      <c r="B113" s="1" t="s">
        <v>130</v>
      </c>
      <c r="C113" s="1" t="s">
        <v>131</v>
      </c>
      <c r="D113" s="1" t="s">
        <v>329</v>
      </c>
      <c r="E113" s="1" t="s">
        <v>133</v>
      </c>
      <c r="F113" s="2">
        <v>13090</v>
      </c>
      <c r="G113" s="7">
        <v>48</v>
      </c>
      <c r="H113" s="9">
        <f t="shared" si="74"/>
        <v>628320</v>
      </c>
      <c r="I113" s="66">
        <v>11880</v>
      </c>
      <c r="J113" s="81" t="s">
        <v>134</v>
      </c>
      <c r="K113" s="66">
        <v>12960</v>
      </c>
      <c r="L113" s="81" t="s">
        <v>135</v>
      </c>
      <c r="M113" s="13">
        <v>12744</v>
      </c>
      <c r="N113" s="81" t="s">
        <v>136</v>
      </c>
      <c r="O113" s="13">
        <f t="shared" si="75"/>
        <v>11880</v>
      </c>
      <c r="P113" s="13">
        <f t="shared" si="76"/>
        <v>12960</v>
      </c>
      <c r="Q113" s="13">
        <f t="shared" si="77"/>
        <v>12744</v>
      </c>
      <c r="R113" s="14">
        <f t="shared" si="78"/>
        <v>3</v>
      </c>
      <c r="S113" s="147">
        <f t="shared" si="63"/>
        <v>12528</v>
      </c>
      <c r="T113" s="13" cm="1">
        <f t="array" ref="T113">_xlfn.IFS(R113=3,MEDIAN(O113:Q113),R113=2,MEDIAN(O113:P113),R113=1,MEDIAN(O113))</f>
        <v>12744</v>
      </c>
      <c r="U113" s="149" cm="1">
        <f t="array" ref="U113">_xlfn.IFS(R113=3,STDEVA(O113:Q113),R113=2,STDEVA(O113:P113),R113=1,STDEVA(O113))</f>
        <v>571.48228318995154</v>
      </c>
      <c r="V113" s="15">
        <v>64</v>
      </c>
      <c r="W113" s="13">
        <f t="shared" si="64"/>
        <v>801792</v>
      </c>
    </row>
    <row r="114" spans="1:23" ht="51" x14ac:dyDescent="0.25">
      <c r="A114" s="5">
        <v>100</v>
      </c>
      <c r="B114" s="1" t="s">
        <v>130</v>
      </c>
      <c r="C114" s="1" t="s">
        <v>137</v>
      </c>
      <c r="D114" s="1" t="s">
        <v>330</v>
      </c>
      <c r="E114" s="1" t="s">
        <v>133</v>
      </c>
      <c r="F114" s="2">
        <v>15470</v>
      </c>
      <c r="G114" s="7">
        <v>24</v>
      </c>
      <c r="H114" s="9">
        <f t="shared" si="74"/>
        <v>371280</v>
      </c>
      <c r="I114" s="13">
        <v>14040</v>
      </c>
      <c r="J114" s="81" t="s">
        <v>134</v>
      </c>
      <c r="K114" s="13">
        <v>14580</v>
      </c>
      <c r="L114" s="81" t="s">
        <v>135</v>
      </c>
      <c r="M114" s="66">
        <v>14904</v>
      </c>
      <c r="N114" s="81" t="s">
        <v>136</v>
      </c>
      <c r="O114" s="13">
        <f t="shared" si="75"/>
        <v>14040</v>
      </c>
      <c r="P114" s="13">
        <f t="shared" si="76"/>
        <v>14580</v>
      </c>
      <c r="Q114" s="13">
        <f t="shared" si="77"/>
        <v>14904</v>
      </c>
      <c r="R114" s="14">
        <f t="shared" si="78"/>
        <v>3</v>
      </c>
      <c r="S114" s="147">
        <f t="shared" si="63"/>
        <v>14508</v>
      </c>
      <c r="T114" s="13" cm="1">
        <f t="array" ref="T114">_xlfn.IFS(R114=3,MEDIAN(O114:Q114),R114=2,MEDIAN(O114:P114),R114=1,MEDIAN(O114))</f>
        <v>14580</v>
      </c>
      <c r="U114" s="149" cm="1">
        <f t="array" ref="U114">_xlfn.IFS(R114=3,STDEVA(O114:Q114),R114=2,STDEVA(O114:P114),R114=1,STDEVA(O114))</f>
        <v>436.47680350735709</v>
      </c>
      <c r="V114" s="15">
        <v>32</v>
      </c>
      <c r="W114" s="13">
        <f t="shared" si="64"/>
        <v>464256</v>
      </c>
    </row>
    <row r="115" spans="1:23" ht="51" x14ac:dyDescent="0.25">
      <c r="A115" s="5">
        <v>101</v>
      </c>
      <c r="B115" s="1" t="s">
        <v>130</v>
      </c>
      <c r="C115" s="1" t="s">
        <v>139</v>
      </c>
      <c r="D115" s="1" t="s">
        <v>331</v>
      </c>
      <c r="E115" s="1" t="s">
        <v>133</v>
      </c>
      <c r="F115" s="2">
        <v>14580</v>
      </c>
      <c r="G115" s="7">
        <v>18</v>
      </c>
      <c r="H115" s="9">
        <f t="shared" si="74"/>
        <v>262440</v>
      </c>
      <c r="I115" s="66">
        <v>12420</v>
      </c>
      <c r="J115" s="81" t="s">
        <v>134</v>
      </c>
      <c r="K115" s="13">
        <v>13500</v>
      </c>
      <c r="L115" s="81" t="s">
        <v>135</v>
      </c>
      <c r="M115" s="13">
        <v>13824</v>
      </c>
      <c r="N115" s="81" t="s">
        <v>136</v>
      </c>
      <c r="O115" s="13">
        <f t="shared" si="75"/>
        <v>12420</v>
      </c>
      <c r="P115" s="13">
        <f t="shared" si="76"/>
        <v>13500</v>
      </c>
      <c r="Q115" s="13">
        <f t="shared" si="77"/>
        <v>13824</v>
      </c>
      <c r="R115" s="14">
        <f t="shared" si="78"/>
        <v>3</v>
      </c>
      <c r="S115" s="147">
        <f t="shared" si="63"/>
        <v>13248</v>
      </c>
      <c r="T115" s="13" cm="1">
        <f t="array" ref="T115">_xlfn.IFS(R115=3,MEDIAN(O115:Q115),R115=2,MEDIAN(O115:P115),R115=1,MEDIAN(O115))</f>
        <v>13500</v>
      </c>
      <c r="U115" s="149" cm="1">
        <f t="array" ref="U115">_xlfn.IFS(R115=3,STDEVA(O115:Q115),R115=2,STDEVA(O115:P115),R115=1,STDEVA(O115))</f>
        <v>735.14080283983697</v>
      </c>
      <c r="V115" s="15">
        <v>32</v>
      </c>
      <c r="W115" s="13">
        <f t="shared" si="64"/>
        <v>423936</v>
      </c>
    </row>
    <row r="116" spans="1:23" x14ac:dyDescent="0.25">
      <c r="A116" s="211"/>
      <c r="B116" s="212"/>
      <c r="C116" s="212"/>
      <c r="D116" s="213"/>
      <c r="E116" s="202" t="s">
        <v>263</v>
      </c>
      <c r="F116" s="202"/>
      <c r="G116" s="202"/>
      <c r="H116" s="10">
        <f>SUM(H100:H115)</f>
        <v>24353640</v>
      </c>
      <c r="I116" s="214"/>
      <c r="J116" s="215"/>
      <c r="K116" s="215"/>
      <c r="L116" s="215"/>
      <c r="M116" s="215"/>
      <c r="N116" s="215"/>
      <c r="O116" s="215"/>
      <c r="P116" s="215"/>
      <c r="Q116" s="215"/>
      <c r="R116" s="215"/>
      <c r="S116" s="215"/>
      <c r="T116" s="215"/>
      <c r="U116" s="215"/>
      <c r="V116" s="216"/>
      <c r="W116" s="161">
        <f>_xlfn.AGGREGATE(9,6,W94:W115)</f>
        <v>31012475.213333335</v>
      </c>
    </row>
    <row r="117" spans="1:23" x14ac:dyDescent="0.25">
      <c r="A117" s="198"/>
      <c r="B117" s="199"/>
      <c r="C117" s="199"/>
      <c r="D117" s="199"/>
      <c r="E117" s="199"/>
      <c r="F117" s="199"/>
      <c r="G117" s="199"/>
      <c r="H117" s="199"/>
    </row>
    <row r="118" spans="1:23" x14ac:dyDescent="0.25">
      <c r="A118" s="200"/>
      <c r="B118" s="201"/>
      <c r="C118" s="201"/>
      <c r="D118" s="201"/>
      <c r="E118" s="201"/>
      <c r="F118" s="201"/>
      <c r="G118" s="201"/>
      <c r="H118" s="201"/>
    </row>
    <row r="119" spans="1:23" x14ac:dyDescent="0.25">
      <c r="A119" s="205" t="s">
        <v>332</v>
      </c>
      <c r="B119" s="206"/>
      <c r="C119" s="206"/>
      <c r="D119" s="206"/>
      <c r="E119" s="206"/>
      <c r="F119" s="206"/>
      <c r="G119" s="207"/>
      <c r="H119" s="203" t="e">
        <f>H16+H24+H43+H90+#REF!+H116</f>
        <v>#REF!</v>
      </c>
      <c r="W119" s="217">
        <f>_xlfn.AGGREGATE(9,6,W116,W90,W43,W24,W16)</f>
        <v>230384999.54666668</v>
      </c>
    </row>
    <row r="120" spans="1:23" x14ac:dyDescent="0.25">
      <c r="A120" s="208"/>
      <c r="B120" s="209"/>
      <c r="C120" s="209"/>
      <c r="D120" s="209"/>
      <c r="E120" s="209"/>
      <c r="F120" s="209"/>
      <c r="G120" s="210"/>
      <c r="H120" s="204"/>
      <c r="W120" s="218"/>
    </row>
    <row r="121" spans="1:23" ht="15.75" x14ac:dyDescent="0.25">
      <c r="A121" s="180" t="s">
        <v>333</v>
      </c>
      <c r="B121" s="180" t="s">
        <v>334</v>
      </c>
      <c r="C121" s="181" t="s">
        <v>335</v>
      </c>
      <c r="D121" s="178"/>
      <c r="E121" s="178"/>
      <c r="F121" s="178"/>
      <c r="G121" s="178"/>
      <c r="H121" s="178"/>
    </row>
    <row r="122" spans="1:23" x14ac:dyDescent="0.25">
      <c r="A122" s="182" t="s">
        <v>336</v>
      </c>
      <c r="B122" s="182" t="s">
        <v>337</v>
      </c>
      <c r="C122" s="183"/>
      <c r="D122" s="179"/>
      <c r="E122" s="179"/>
      <c r="F122" s="179"/>
      <c r="G122" s="179"/>
      <c r="H122" s="179"/>
    </row>
    <row r="123" spans="1:23" x14ac:dyDescent="0.25">
      <c r="A123" s="180" t="s">
        <v>338</v>
      </c>
      <c r="B123" s="184" t="s">
        <v>339</v>
      </c>
      <c r="C123" s="185" t="s">
        <v>335</v>
      </c>
    </row>
    <row r="124" spans="1:23" x14ac:dyDescent="0.25">
      <c r="A124" s="186" t="s">
        <v>336</v>
      </c>
      <c r="B124" s="187" t="s">
        <v>340</v>
      </c>
      <c r="C124" s="188"/>
    </row>
    <row r="125" spans="1:23" x14ac:dyDescent="0.25">
      <c r="A125" s="189"/>
      <c r="B125" s="190" t="s">
        <v>335</v>
      </c>
      <c r="C125" s="191"/>
    </row>
    <row r="126" spans="1:23" ht="15.75" x14ac:dyDescent="0.25">
      <c r="A126" s="180" t="s">
        <v>341</v>
      </c>
      <c r="B126" s="184" t="s">
        <v>342</v>
      </c>
      <c r="C126" s="192" t="s">
        <v>335</v>
      </c>
    </row>
    <row r="127" spans="1:23" x14ac:dyDescent="0.25">
      <c r="A127" s="182" t="s">
        <v>343</v>
      </c>
      <c r="B127" s="190" t="s">
        <v>344</v>
      </c>
      <c r="C127" s="191"/>
    </row>
    <row r="128" spans="1:23" ht="45" x14ac:dyDescent="0.25">
      <c r="A128" s="193" t="s">
        <v>345</v>
      </c>
      <c r="B128" s="184" t="s">
        <v>346</v>
      </c>
      <c r="C128" s="192" t="s">
        <v>335</v>
      </c>
    </row>
    <row r="129" spans="1:3" x14ac:dyDescent="0.25">
      <c r="A129" s="189"/>
      <c r="B129" s="190" t="s">
        <v>347</v>
      </c>
      <c r="C129" s="191"/>
    </row>
    <row r="130" spans="1:3" x14ac:dyDescent="0.25">
      <c r="A130" s="180" t="s">
        <v>348</v>
      </c>
      <c r="B130" s="184" t="s">
        <v>349</v>
      </c>
      <c r="C130" s="185" t="s">
        <v>335</v>
      </c>
    </row>
    <row r="131" spans="1:3" x14ac:dyDescent="0.25">
      <c r="A131" s="182" t="s">
        <v>350</v>
      </c>
      <c r="B131" s="190" t="s">
        <v>351</v>
      </c>
      <c r="C131" s="194"/>
    </row>
  </sheetData>
  <mergeCells count="23">
    <mergeCell ref="A2:W3"/>
    <mergeCell ref="E43:G44"/>
    <mergeCell ref="H43:H44"/>
    <mergeCell ref="A43:D44"/>
    <mergeCell ref="A90:D90"/>
    <mergeCell ref="E16:G16"/>
    <mergeCell ref="E24:G24"/>
    <mergeCell ref="A25:H25"/>
    <mergeCell ref="A17:H17"/>
    <mergeCell ref="A24:D24"/>
    <mergeCell ref="A18:W19"/>
    <mergeCell ref="E90:G90"/>
    <mergeCell ref="A45:W46"/>
    <mergeCell ref="A26:W27"/>
    <mergeCell ref="A91:H91"/>
    <mergeCell ref="A92:W93"/>
    <mergeCell ref="A117:H118"/>
    <mergeCell ref="E116:G116"/>
    <mergeCell ref="H119:H120"/>
    <mergeCell ref="A119:G120"/>
    <mergeCell ref="A116:D116"/>
    <mergeCell ref="I116:V116"/>
    <mergeCell ref="W119:W120"/>
  </mergeCells>
  <hyperlinks>
    <hyperlink ref="J81" r:id="rId1"/>
    <hyperlink ref="L81" r:id="rId2"/>
    <hyperlink ref="N81" r:id="rId3"/>
    <hyperlink ref="J82" r:id="rId4"/>
    <hyperlink ref="L82" r:id="rId5"/>
    <hyperlink ref="N82" r:id="rId6"/>
    <hyperlink ref="J83" r:id="rId7"/>
    <hyperlink ref="L83" r:id="rId8"/>
    <hyperlink ref="J53" r:id="rId9"/>
    <hyperlink ref="L53" r:id="rId10"/>
    <hyperlink ref="N53" r:id="rId11"/>
    <hyperlink ref="J69" r:id="rId12"/>
    <hyperlink ref="L69" r:id="rId13"/>
    <hyperlink ref="N69" r:id="rId14"/>
    <hyperlink ref="J30" r:id="rId15"/>
    <hyperlink ref="L30" r:id="rId16"/>
    <hyperlink ref="N30" r:id="rId17"/>
    <hyperlink ref="J70" r:id="rId18"/>
    <hyperlink ref="L70" r:id="rId19"/>
    <hyperlink ref="N70" r:id="rId20"/>
    <hyperlink ref="J71" r:id="rId21"/>
    <hyperlink ref="L71" r:id="rId22"/>
    <hyperlink ref="N71" r:id="rId23"/>
    <hyperlink ref="J77" r:id="rId24"/>
    <hyperlink ref="L77" r:id="rId25"/>
    <hyperlink ref="N77" r:id="rId26"/>
    <hyperlink ref="J78" r:id="rId27"/>
    <hyperlink ref="L78" r:id="rId28"/>
    <hyperlink ref="N78" r:id="rId29"/>
    <hyperlink ref="J79" r:id="rId30"/>
    <hyperlink ref="L79" r:id="rId31"/>
    <hyperlink ref="N79" r:id="rId32"/>
    <hyperlink ref="J108" r:id="rId33"/>
    <hyperlink ref="L108" r:id="rId34"/>
    <hyperlink ref="N108" r:id="rId35"/>
    <hyperlink ref="J66" r:id="rId36"/>
    <hyperlink ref="L66" r:id="rId37"/>
    <hyperlink ref="N66" r:id="rId38"/>
    <hyperlink ref="J105" r:id="rId39"/>
    <hyperlink ref="J106" r:id="rId40"/>
    <hyperlink ref="J107" r:id="rId41"/>
    <hyperlink ref="N32" r:id="rId42"/>
    <hyperlink ref="N33" r:id="rId43"/>
    <hyperlink ref="N34" r:id="rId44"/>
    <hyperlink ref="N67" r:id="rId45"/>
    <hyperlink ref="N83" r:id="rId46"/>
    <hyperlink ref="J85" r:id="rId47"/>
    <hyperlink ref="J86" r:id="rId48"/>
    <hyperlink ref="J87" r:id="rId49"/>
    <hyperlink ref="L85:L87" r:id="rId50" display="https://gobiernobogota-my.sharepoint.com/:b:/g/personal/fabian_murcia_gobiernobogota_gov_co/EQc1JHQOePNNnCxH0N9bP8QBZKUvSkuFWNwh5iAhD-rwaQ?e=EICIAZ"/>
    <hyperlink ref="N85:N87" r:id="rId51" display="https://gobiernobogota-my.sharepoint.com/:b:/g/personal/fabian_murcia_gobiernobogota_gov_co/EWO_JYE12gdBs9_CDFviiegBzCXMSEkX0vSum8Gj7dDAMA?e=bClYUk"/>
    <hyperlink ref="J28" r:id="rId52"/>
    <hyperlink ref="L28" r:id="rId53"/>
    <hyperlink ref="N28" r:id="rId54"/>
    <hyperlink ref="J84" r:id="rId55"/>
    <hyperlink ref="L84" r:id="rId56"/>
    <hyperlink ref="N84" r:id="rId57"/>
    <hyperlink ref="J32" r:id="rId58"/>
    <hyperlink ref="J33:J34" r:id="rId59" display="PAPELERIA UPI.pdf"/>
    <hyperlink ref="J29" r:id="rId60"/>
    <hyperlink ref="L29" r:id="rId61"/>
    <hyperlink ref="N29" r:id="rId62"/>
    <hyperlink ref="J31" r:id="rId63"/>
    <hyperlink ref="L31" r:id="rId64"/>
    <hyperlink ref="N31" r:id="rId65"/>
    <hyperlink ref="L32" r:id="rId66"/>
    <hyperlink ref="L33:L34" r:id="rId67" display="la gran papeleria.pdf"/>
    <hyperlink ref="J35" r:id="rId68"/>
    <hyperlink ref="L35" r:id="rId69"/>
    <hyperlink ref="N35" r:id="rId70"/>
    <hyperlink ref="J36" r:id="rId71"/>
    <hyperlink ref="L36" r:id="rId72"/>
    <hyperlink ref="N36" r:id="rId73"/>
    <hyperlink ref="J37" r:id="rId74"/>
    <hyperlink ref="L37" r:id="rId75"/>
    <hyperlink ref="N37" r:id="rId76"/>
    <hyperlink ref="N38" r:id="rId77"/>
    <hyperlink ref="L38" r:id="rId78"/>
    <hyperlink ref="J38" r:id="rId79"/>
    <hyperlink ref="J39" r:id="rId80"/>
    <hyperlink ref="L39" r:id="rId81"/>
    <hyperlink ref="N39" r:id="rId82"/>
    <hyperlink ref="N40" r:id="rId83"/>
    <hyperlink ref="N41" r:id="rId84"/>
    <hyperlink ref="J40" r:id="rId85"/>
    <hyperlink ref="J41" r:id="rId86"/>
    <hyperlink ref="J42" r:id="rId87"/>
    <hyperlink ref="L40" r:id="rId88"/>
    <hyperlink ref="L41" r:id="rId89"/>
    <hyperlink ref="L42" r:id="rId90"/>
    <hyperlink ref="N42" r:id="rId91"/>
    <hyperlink ref="J47" r:id="rId92"/>
    <hyperlink ref="J48:J51" r:id="rId93" display="Cotizacion de alimentos ROMANZA.pdf"/>
    <hyperlink ref="J52" r:id="rId94"/>
    <hyperlink ref="L47" r:id="rId95"/>
    <hyperlink ref="L48:L51" r:id="rId96" display="COTIZACION COMIDAS SER BOGOTA SAS.pdf"/>
    <hyperlink ref="L52" r:id="rId97"/>
    <hyperlink ref="N52" r:id="rId98"/>
    <hyperlink ref="N51" r:id="rId99"/>
    <hyperlink ref="N50" r:id="rId100"/>
    <hyperlink ref="N49" r:id="rId101"/>
    <hyperlink ref="N48" r:id="rId102"/>
    <hyperlink ref="N47" r:id="rId103"/>
    <hyperlink ref="J54" r:id="rId104"/>
    <hyperlink ref="L54" r:id="rId105"/>
    <hyperlink ref="N54" r:id="rId106"/>
    <hyperlink ref="J55" r:id="rId107"/>
    <hyperlink ref="L55" r:id="rId108"/>
    <hyperlink ref="J58" r:id="rId109"/>
    <hyperlink ref="L58" r:id="rId110"/>
    <hyperlink ref="N59" r:id="rId111"/>
    <hyperlink ref="N58" r:id="rId112"/>
    <hyperlink ref="N55" r:id="rId113"/>
    <hyperlink ref="J60" r:id="rId114"/>
    <hyperlink ref="J59" r:id="rId115"/>
    <hyperlink ref="L59" r:id="rId116"/>
    <hyperlink ref="L60" r:id="rId117"/>
    <hyperlink ref="N60" r:id="rId118"/>
    <hyperlink ref="N61" r:id="rId119"/>
    <hyperlink ref="J61" r:id="rId120"/>
    <hyperlink ref="L61" r:id="rId121"/>
    <hyperlink ref="J62" r:id="rId122"/>
    <hyperlink ref="J63" r:id="rId123"/>
    <hyperlink ref="L63" r:id="rId124"/>
    <hyperlink ref="N63" r:id="rId125"/>
    <hyperlink ref="J64" r:id="rId126"/>
    <hyperlink ref="L64" r:id="rId127"/>
    <hyperlink ref="N65" r:id="rId128"/>
    <hyperlink ref="N64" r:id="rId129"/>
    <hyperlink ref="J65" r:id="rId130"/>
    <hyperlink ref="L65" r:id="rId131"/>
    <hyperlink ref="J67" r:id="rId132"/>
    <hyperlink ref="J68" r:id="rId133"/>
    <hyperlink ref="L67" r:id="rId134"/>
    <hyperlink ref="L68" r:id="rId135"/>
    <hyperlink ref="N68" r:id="rId136"/>
    <hyperlink ref="J72" r:id="rId137"/>
    <hyperlink ref="L72" r:id="rId138"/>
    <hyperlink ref="N72" r:id="rId139"/>
    <hyperlink ref="J73" r:id="rId140"/>
    <hyperlink ref="N73" r:id="rId141"/>
    <hyperlink ref="L73" r:id="rId142"/>
    <hyperlink ref="J75" r:id="rId143"/>
    <hyperlink ref="L75" r:id="rId144"/>
    <hyperlink ref="N75" r:id="rId145"/>
    <hyperlink ref="J76" r:id="rId146"/>
    <hyperlink ref="L76" r:id="rId147"/>
    <hyperlink ref="N76" r:id="rId148"/>
    <hyperlink ref="J88" r:id="rId149"/>
    <hyperlink ref="L88" r:id="rId150"/>
    <hyperlink ref="N88" r:id="rId151"/>
    <hyperlink ref="J89" r:id="rId152"/>
    <hyperlink ref="L89" r:id="rId153"/>
    <hyperlink ref="N89" r:id="rId154"/>
    <hyperlink ref="J94" r:id="rId155"/>
    <hyperlink ref="L94" r:id="rId156"/>
    <hyperlink ref="N94" r:id="rId157"/>
    <hyperlink ref="J95" r:id="rId158"/>
    <hyperlink ref="L95" r:id="rId159"/>
    <hyperlink ref="N95" r:id="rId160"/>
    <hyperlink ref="J96" r:id="rId161"/>
    <hyperlink ref="L96" r:id="rId162"/>
    <hyperlink ref="N96" r:id="rId163"/>
    <hyperlink ref="J97" r:id="rId164"/>
    <hyperlink ref="L97" r:id="rId165"/>
    <hyperlink ref="N97" r:id="rId166"/>
    <hyperlink ref="J98" r:id="rId167"/>
    <hyperlink ref="N98" r:id="rId168"/>
    <hyperlink ref="J99" r:id="rId169"/>
    <hyperlink ref="L98" r:id="rId170"/>
    <hyperlink ref="L99" r:id="rId171"/>
    <hyperlink ref="N99" r:id="rId172"/>
    <hyperlink ref="J100" r:id="rId173"/>
    <hyperlink ref="L100" r:id="rId174"/>
    <hyperlink ref="N100" r:id="rId175"/>
    <hyperlink ref="J103" r:id="rId176"/>
    <hyperlink ref="L103" r:id="rId177"/>
    <hyperlink ref="N103" r:id="rId178"/>
    <hyperlink ref="J101" r:id="rId179"/>
    <hyperlink ref="L101" r:id="rId180"/>
    <hyperlink ref="N101" r:id="rId181"/>
    <hyperlink ref="J102" r:id="rId182"/>
    <hyperlink ref="L102" r:id="rId183"/>
    <hyperlink ref="N102" r:id="rId184"/>
    <hyperlink ref="J104" r:id="rId185"/>
    <hyperlink ref="L104" r:id="rId186"/>
    <hyperlink ref="N104" r:id="rId187"/>
    <hyperlink ref="J112" r:id="rId188"/>
    <hyperlink ref="L112" r:id="rId189"/>
    <hyperlink ref="N112" r:id="rId190"/>
    <hyperlink ref="J110" r:id="rId191"/>
    <hyperlink ref="J111" r:id="rId192"/>
    <hyperlink ref="J113" r:id="rId193"/>
    <hyperlink ref="J114:J115" r:id="rId194" display="Cotizacion de alimentos ROMANZA.pdf"/>
    <hyperlink ref="L110" r:id="rId195"/>
    <hyperlink ref="L111" r:id="rId196"/>
    <hyperlink ref="L113" r:id="rId197"/>
    <hyperlink ref="L114:L115" r:id="rId198" display="COTIZACION COMIDAS SER BOGOTA SAS.pdf"/>
    <hyperlink ref="N113" r:id="rId199"/>
    <hyperlink ref="N114:N115" r:id="rId200" display="COTIZACION DESAYUNOS Y EVENTOS.pdf"/>
    <hyperlink ref="N110" r:id="rId201"/>
    <hyperlink ref="N111" r:id="rId202"/>
    <hyperlink ref="J56" r:id="rId203"/>
    <hyperlink ref="L56" r:id="rId204"/>
    <hyperlink ref="N56" r:id="rId205"/>
    <hyperlink ref="J57" r:id="rId206"/>
    <hyperlink ref="L57" r:id="rId207"/>
    <hyperlink ref="N57" r:id="rId208"/>
    <hyperlink ref="L62" r:id="rId209"/>
    <hyperlink ref="J23" r:id="rId210"/>
    <hyperlink ref="J20" r:id="rId211"/>
    <hyperlink ref="L20" r:id="rId212"/>
    <hyperlink ref="N20" r:id="rId213"/>
    <hyperlink ref="L21" r:id="rId214"/>
    <hyperlink ref="L23" r:id="rId215"/>
    <hyperlink ref="J21" r:id="rId216"/>
    <hyperlink ref="N21" r:id="rId217"/>
    <hyperlink ref="J22" r:id="rId218"/>
    <hyperlink ref="L22" r:id="rId219"/>
    <hyperlink ref="N22" r:id="rId220"/>
    <hyperlink ref="J80" r:id="rId221"/>
    <hyperlink ref="L80" r:id="rId222"/>
    <hyperlink ref="N80" r:id="rId223"/>
    <hyperlink ref="L109" r:id="rId224"/>
    <hyperlink ref="J109" r:id="rId225"/>
    <hyperlink ref="N109" r:id="rId226"/>
  </hyperlinks>
  <pageMargins left="0.7" right="0.7" top="0.75" bottom="0.75" header="0.3" footer="0.3"/>
  <pageSetup paperSize="9" orientation="portrait" r:id="rId227"/>
  <drawing r:id="rId228"/>
  <legacyDrawing r:id="rId22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2063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José Humberto Barón Tinjacá</dc:creator>
  <cp:keywords/>
  <dc:description/>
  <cp:lastModifiedBy>Luis Carlos Vargas</cp:lastModifiedBy>
  <cp:revision/>
  <dcterms:created xsi:type="dcterms:W3CDTF">2022-11-02T15:56:44Z</dcterms:created>
  <dcterms:modified xsi:type="dcterms:W3CDTF">2023-11-21T03:31:09Z</dcterms:modified>
  <cp:category/>
  <cp:contentStatus/>
</cp:coreProperties>
</file>