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F:\Natalia Carretero\Desktop\SynologyDrive\Natalia Carretero\COPIA DE SEGURIDAD 12032021\VIGENCIA 2022\CORPAMAG 2023\MODALIDAD DE CONTRATACION\LICITACION PUBLICA\LP 005 CIENAGA 4\"/>
    </mc:Choice>
  </mc:AlternateContent>
  <xr:revisionPtr revIDLastSave="0" documentId="8_{B80AA3DB-82AA-47A5-937A-945920CDA1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" sheetId="1" r:id="rId1"/>
  </sheets>
  <externalReferences>
    <externalReference r:id="rId2"/>
  </externalReferences>
  <definedNames>
    <definedName name="_2026__C39">'[1]Ppto.- AÑO 2027'!#REF!</definedName>
    <definedName name="A0">#REF!</definedName>
    <definedName name="AAAAAAAAAA">#REF!</definedName>
    <definedName name="_xlnm.Print_Area" localSheetId="0">'OFERTA ECONOMICA'!$A$1:$G$34</definedName>
    <definedName name="rrr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9" i="1" l="1"/>
  <c r="G528" i="1"/>
  <c r="G527" i="1"/>
  <c r="G513" i="1"/>
  <c r="G512" i="1" s="1"/>
  <c r="G509" i="1"/>
  <c r="G508" i="1"/>
  <c r="G507" i="1"/>
  <c r="G506" i="1"/>
  <c r="G505" i="1"/>
  <c r="G502" i="1"/>
  <c r="G501" i="1" s="1"/>
  <c r="G490" i="1"/>
  <c r="G489" i="1"/>
  <c r="G491" i="1"/>
  <c r="G463" i="1"/>
  <c r="G488" i="1"/>
  <c r="G473" i="1"/>
  <c r="E472" i="1"/>
  <c r="G472" i="1" s="1"/>
  <c r="G471" i="1"/>
  <c r="G467" i="1"/>
  <c r="G466" i="1"/>
  <c r="G465" i="1"/>
  <c r="G464" i="1"/>
  <c r="G460" i="1"/>
  <c r="G459" i="1" s="1"/>
  <c r="G449" i="1"/>
  <c r="G448" i="1"/>
  <c r="G447" i="1"/>
  <c r="G433" i="1"/>
  <c r="G432" i="1"/>
  <c r="G431" i="1"/>
  <c r="G427" i="1"/>
  <c r="G426" i="1"/>
  <c r="G425" i="1"/>
  <c r="G424" i="1"/>
  <c r="G423" i="1"/>
  <c r="G420" i="1"/>
  <c r="G419" i="1" s="1"/>
  <c r="G409" i="1"/>
  <c r="G408" i="1"/>
  <c r="G407" i="1"/>
  <c r="G406" i="1"/>
  <c r="G392" i="1"/>
  <c r="E391" i="1"/>
  <c r="G391" i="1" s="1"/>
  <c r="G390" i="1"/>
  <c r="G386" i="1"/>
  <c r="G385" i="1"/>
  <c r="G384" i="1"/>
  <c r="G383" i="1"/>
  <c r="G382" i="1"/>
  <c r="G379" i="1"/>
  <c r="G378" i="1" s="1"/>
  <c r="G368" i="1"/>
  <c r="G367" i="1"/>
  <c r="G366" i="1"/>
  <c r="G352" i="1"/>
  <c r="E351" i="1"/>
  <c r="G351" i="1" s="1"/>
  <c r="G350" i="1"/>
  <c r="G346" i="1"/>
  <c r="G345" i="1"/>
  <c r="G344" i="1"/>
  <c r="G343" i="1"/>
  <c r="G342" i="1"/>
  <c r="G339" i="1"/>
  <c r="G338" i="1" s="1"/>
  <c r="G328" i="1"/>
  <c r="G327" i="1"/>
  <c r="G326" i="1"/>
  <c r="G325" i="1"/>
  <c r="G310" i="1"/>
  <c r="E309" i="1"/>
  <c r="G309" i="1" s="1"/>
  <c r="G308" i="1"/>
  <c r="G304" i="1"/>
  <c r="G303" i="1"/>
  <c r="G302" i="1"/>
  <c r="G301" i="1"/>
  <c r="G300" i="1"/>
  <c r="G297" i="1"/>
  <c r="G296" i="1" s="1"/>
  <c r="G286" i="1"/>
  <c r="G285" i="1"/>
  <c r="G284" i="1"/>
  <c r="F268" i="1"/>
  <c r="G268" i="1" s="1"/>
  <c r="F267" i="1"/>
  <c r="G267" i="1" s="1"/>
  <c r="F266" i="1"/>
  <c r="G266" i="1" s="1"/>
  <c r="F262" i="1"/>
  <c r="G262" i="1" s="1"/>
  <c r="F261" i="1"/>
  <c r="G261" i="1" s="1"/>
  <c r="F260" i="1"/>
  <c r="G260" i="1" s="1"/>
  <c r="F259" i="1"/>
  <c r="G259" i="1" s="1"/>
  <c r="F258" i="1"/>
  <c r="G258" i="1" s="1"/>
  <c r="F257" i="1"/>
  <c r="G257" i="1" s="1"/>
  <c r="F256" i="1"/>
  <c r="G256" i="1" s="1"/>
  <c r="F253" i="1"/>
  <c r="G253" i="1" s="1"/>
  <c r="G252" i="1" s="1"/>
  <c r="G242" i="1"/>
  <c r="G241" i="1"/>
  <c r="G240" i="1"/>
  <c r="G239" i="1"/>
  <c r="G223" i="1"/>
  <c r="G222" i="1"/>
  <c r="G221" i="1"/>
  <c r="G217" i="1"/>
  <c r="G216" i="1"/>
  <c r="G215" i="1"/>
  <c r="G214" i="1"/>
  <c r="G213" i="1"/>
  <c r="G212" i="1"/>
  <c r="G211" i="1"/>
  <c r="G208" i="1"/>
  <c r="G207" i="1" s="1"/>
  <c r="G176" i="1"/>
  <c r="G173" i="1"/>
  <c r="G172" i="1"/>
  <c r="G170" i="1"/>
  <c r="G167" i="1"/>
  <c r="G166" i="1" s="1"/>
  <c r="G174" i="1"/>
  <c r="G197" i="1"/>
  <c r="G196" i="1"/>
  <c r="G195" i="1"/>
  <c r="G182" i="1"/>
  <c r="E181" i="1"/>
  <c r="G180" i="1"/>
  <c r="G175" i="1"/>
  <c r="G171" i="1"/>
  <c r="G156" i="1"/>
  <c r="G155" i="1"/>
  <c r="G154" i="1"/>
  <c r="G153" i="1"/>
  <c r="G138" i="1"/>
  <c r="G137" i="1"/>
  <c r="G136" i="1"/>
  <c r="G132" i="1"/>
  <c r="G131" i="1"/>
  <c r="G130" i="1"/>
  <c r="G129" i="1"/>
  <c r="G128" i="1"/>
  <c r="G127" i="1"/>
  <c r="G126" i="1"/>
  <c r="G123" i="1"/>
  <c r="G122" i="1" s="1"/>
  <c r="G87" i="1"/>
  <c r="G112" i="1"/>
  <c r="G111" i="1"/>
  <c r="G110" i="1"/>
  <c r="G97" i="1"/>
  <c r="G96" i="1"/>
  <c r="G95" i="1"/>
  <c r="G91" i="1"/>
  <c r="G90" i="1"/>
  <c r="G89" i="1"/>
  <c r="G88" i="1"/>
  <c r="G86" i="1"/>
  <c r="G85" i="1"/>
  <c r="G84" i="1"/>
  <c r="G81" i="1"/>
  <c r="G80" i="1" s="1"/>
  <c r="G70" i="1"/>
  <c r="G69" i="1"/>
  <c r="G68" i="1"/>
  <c r="G67" i="1"/>
  <c r="G54" i="1"/>
  <c r="G53" i="1"/>
  <c r="G52" i="1"/>
  <c r="G48" i="1"/>
  <c r="G47" i="1"/>
  <c r="G46" i="1"/>
  <c r="G45" i="1"/>
  <c r="G44" i="1"/>
  <c r="G43" i="1"/>
  <c r="G42" i="1"/>
  <c r="F39" i="1"/>
  <c r="G39" i="1" s="1"/>
  <c r="G38" i="1" s="1"/>
  <c r="G504" i="1" l="1"/>
  <c r="G515" i="1" s="1"/>
  <c r="G526" i="1"/>
  <c r="G531" i="1" s="1"/>
  <c r="G533" i="1" s="1"/>
  <c r="G487" i="1"/>
  <c r="G493" i="1" s="1"/>
  <c r="G495" i="1" s="1"/>
  <c r="G470" i="1"/>
  <c r="G462" i="1"/>
  <c r="G446" i="1"/>
  <c r="G451" i="1" s="1"/>
  <c r="G453" i="1" s="1"/>
  <c r="G422" i="1"/>
  <c r="G430" i="1"/>
  <c r="G381" i="1"/>
  <c r="G405" i="1"/>
  <c r="G411" i="1" s="1"/>
  <c r="G413" i="1" s="1"/>
  <c r="G389" i="1"/>
  <c r="G365" i="1"/>
  <c r="G370" i="1" s="1"/>
  <c r="G372" i="1" s="1"/>
  <c r="G307" i="1"/>
  <c r="G349" i="1"/>
  <c r="G341" i="1"/>
  <c r="G324" i="1"/>
  <c r="G330" i="1" s="1"/>
  <c r="G332" i="1" s="1"/>
  <c r="G265" i="1"/>
  <c r="G299" i="1"/>
  <c r="G283" i="1"/>
  <c r="G288" i="1" s="1"/>
  <c r="G290" i="1" s="1"/>
  <c r="G255" i="1"/>
  <c r="G210" i="1"/>
  <c r="G220" i="1"/>
  <c r="G238" i="1"/>
  <c r="G244" i="1" s="1"/>
  <c r="G246" i="1" s="1"/>
  <c r="G181" i="1"/>
  <c r="G179" i="1" s="1"/>
  <c r="G169" i="1"/>
  <c r="G194" i="1"/>
  <c r="G199" i="1" s="1"/>
  <c r="G201" i="1" s="1"/>
  <c r="G152" i="1"/>
  <c r="G158" i="1" s="1"/>
  <c r="G160" i="1" s="1"/>
  <c r="G51" i="1"/>
  <c r="G125" i="1"/>
  <c r="G135" i="1"/>
  <c r="G109" i="1"/>
  <c r="G114" i="1" s="1"/>
  <c r="G116" i="1" s="1"/>
  <c r="G66" i="1"/>
  <c r="G72" i="1" s="1"/>
  <c r="G74" i="1" s="1"/>
  <c r="G83" i="1"/>
  <c r="G94" i="1"/>
  <c r="G41" i="1"/>
  <c r="G519" i="1" l="1"/>
  <c r="G520" i="1" s="1"/>
  <c r="G518" i="1"/>
  <c r="G517" i="1"/>
  <c r="G476" i="1"/>
  <c r="G480" i="1" s="1"/>
  <c r="G481" i="1" s="1"/>
  <c r="G435" i="1"/>
  <c r="G354" i="1"/>
  <c r="G356" i="1" s="1"/>
  <c r="G226" i="1"/>
  <c r="G230" i="1" s="1"/>
  <c r="G231" i="1" s="1"/>
  <c r="G394" i="1"/>
  <c r="G398" i="1" s="1"/>
  <c r="G399" i="1" s="1"/>
  <c r="G313" i="1"/>
  <c r="G316" i="1" s="1"/>
  <c r="G358" i="1"/>
  <c r="G359" i="1" s="1"/>
  <c r="G271" i="1"/>
  <c r="G273" i="1" s="1"/>
  <c r="G184" i="1"/>
  <c r="G56" i="1"/>
  <c r="G59" i="1" s="1"/>
  <c r="G140" i="1"/>
  <c r="G99" i="1"/>
  <c r="G103" i="1" s="1"/>
  <c r="G104" i="1" s="1"/>
  <c r="G521" i="1" l="1"/>
  <c r="G523" i="1" s="1"/>
  <c r="G535" i="1" s="1"/>
  <c r="G357" i="1"/>
  <c r="G479" i="1"/>
  <c r="G478" i="1"/>
  <c r="G482" i="1" s="1"/>
  <c r="G484" i="1" s="1"/>
  <c r="G497" i="1" s="1"/>
  <c r="G228" i="1"/>
  <c r="G229" i="1"/>
  <c r="G437" i="1"/>
  <c r="G439" i="1"/>
  <c r="G440" i="1" s="1"/>
  <c r="G438" i="1"/>
  <c r="G396" i="1"/>
  <c r="G397" i="1"/>
  <c r="G317" i="1"/>
  <c r="G318" i="1" s="1"/>
  <c r="G275" i="1"/>
  <c r="G276" i="1" s="1"/>
  <c r="G315" i="1"/>
  <c r="G274" i="1"/>
  <c r="G360" i="1"/>
  <c r="G362" i="1" s="1"/>
  <c r="G374" i="1" s="1"/>
  <c r="G188" i="1"/>
  <c r="G189" i="1" s="1"/>
  <c r="G187" i="1"/>
  <c r="G186" i="1"/>
  <c r="G58" i="1"/>
  <c r="G60" i="1"/>
  <c r="G61" i="1" s="1"/>
  <c r="G142" i="1"/>
  <c r="G144" i="1"/>
  <c r="G145" i="1" s="1"/>
  <c r="G143" i="1"/>
  <c r="G101" i="1"/>
  <c r="G102" i="1"/>
  <c r="G232" i="1" l="1"/>
  <c r="G234" i="1" s="1"/>
  <c r="G248" i="1" s="1"/>
  <c r="G400" i="1"/>
  <c r="G402" i="1" s="1"/>
  <c r="G415" i="1" s="1"/>
  <c r="G441" i="1"/>
  <c r="G443" i="1" s="1"/>
  <c r="G455" i="1" s="1"/>
  <c r="G319" i="1"/>
  <c r="G321" i="1" s="1"/>
  <c r="G334" i="1" s="1"/>
  <c r="G277" i="1"/>
  <c r="G279" i="1" s="1"/>
  <c r="G292" i="1" s="1"/>
  <c r="G190" i="1"/>
  <c r="G192" i="1" s="1"/>
  <c r="G203" i="1" s="1"/>
  <c r="G62" i="1"/>
  <c r="G64" i="1" s="1"/>
  <c r="G76" i="1" s="1"/>
  <c r="G146" i="1"/>
  <c r="G148" i="1" s="1"/>
  <c r="G162" i="1" s="1"/>
  <c r="G105" i="1"/>
  <c r="G107" i="1" s="1"/>
  <c r="G118" i="1" s="1"/>
  <c r="G28" i="1" l="1"/>
  <c r="G27" i="1" s="1"/>
  <c r="G15" i="1"/>
  <c r="G14" i="1" s="1"/>
  <c r="G12" i="1"/>
  <c r="G11" i="1" s="1"/>
  <c r="G17" i="1" l="1"/>
  <c r="G19" i="1" s="1"/>
  <c r="G30" i="1"/>
  <c r="G32" i="1" s="1"/>
  <c r="G21" i="1" l="1"/>
  <c r="G22" i="1" s="1"/>
  <c r="G20" i="1"/>
  <c r="G23" i="1" l="1"/>
  <c r="G25" i="1" s="1"/>
  <c r="G34" i="1" s="1"/>
  <c r="G537" i="1" s="1"/>
</calcChain>
</file>

<file path=xl/sharedStrings.xml><?xml version="1.0" encoding="utf-8"?>
<sst xmlns="http://schemas.openxmlformats.org/spreadsheetml/2006/main" count="1029" uniqueCount="111">
  <si>
    <t>CORPORACIÓN AUTÓNOMA REGIONAL DEL MAGDALENA
NIT. 800.099.287-4</t>
  </si>
  <si>
    <t>AÑO 2023</t>
  </si>
  <si>
    <t>ITEM</t>
  </si>
  <si>
    <t>ESP.</t>
  </si>
  <si>
    <t>ACTIVIDAD</t>
  </si>
  <si>
    <t>UNIDAD</t>
  </si>
  <si>
    <t>CANTIDAD</t>
  </si>
  <si>
    <t>VALOR UNITARIO</t>
  </si>
  <si>
    <t>VALOR PARCIAL</t>
  </si>
  <si>
    <t>I. PRELIMINARES</t>
  </si>
  <si>
    <t>1.1</t>
  </si>
  <si>
    <t>P - 1.1</t>
  </si>
  <si>
    <t>Movilización y Desmovilización de Equipos</t>
  </si>
  <si>
    <t>und</t>
  </si>
  <si>
    <t>II. MANTENIMIENTO HIDRAULICO</t>
  </si>
  <si>
    <t>2.2</t>
  </si>
  <si>
    <t>P - 2.2</t>
  </si>
  <si>
    <t>Limpieza de vegetación flotante y/o macrófitas. Incluye explaneación lateral de material vegetal.</t>
  </si>
  <si>
    <t>m2</t>
  </si>
  <si>
    <t>TOTAL COSTOS DIRECTOS</t>
  </si>
  <si>
    <t xml:space="preserve">Administración (23%) </t>
  </si>
  <si>
    <t>Imprevistos (2%)</t>
  </si>
  <si>
    <t>Utilidad (5%)</t>
  </si>
  <si>
    <t>IVA (19%) sobre la Utilidad</t>
  </si>
  <si>
    <t>TOTAL COSTOS INDIRECTOS</t>
  </si>
  <si>
    <t>VALOR TOTAL DE LA OBRA CIVIL</t>
  </si>
  <si>
    <t>III. ACTIVIDADES COMPLEMENTARIAS</t>
  </si>
  <si>
    <t>3.1</t>
  </si>
  <si>
    <t>P - 3.1</t>
  </si>
  <si>
    <t>Ahuyentamiento de Fauna Acuática y Terrestre (Solo personal)</t>
  </si>
  <si>
    <t>mes</t>
  </si>
  <si>
    <t>IVA ACTIVIDADES COMPLEMEMTARIAS</t>
  </si>
  <si>
    <t>ACTIVIDADES COMPLEMENTARIAS CON IVA</t>
  </si>
  <si>
    <t>LICITACION DE OBRA PUBLICA No. LP 005 DE 2023
“MANTENIMIENTO Y RECUPERACIÓN DE LAS CONDICIONES AMBIENTALES DEL COMPLEJO DELTA ESTUARINO CIÉNAGA GRANDE DE SANTA MARTA MEDIANTE LA INTERVENCIÓN DE LOS CUERPOS DE AGUA Y OTRAS ESRATEGIAS”</t>
  </si>
  <si>
    <t xml:space="preserve">FORMATO OFERTA ECONOMICA </t>
  </si>
  <si>
    <t xml:space="preserve">VALOR PPTO OBRA DEL PERÍODO 2023 </t>
  </si>
  <si>
    <t>AÑO 2024</t>
  </si>
  <si>
    <t>2.1</t>
  </si>
  <si>
    <t>P - 2.1</t>
  </si>
  <si>
    <t xml:space="preserve">Remoción Hidráulica de Sedimentos Mediante el uso de Draga Cortadora de Succión y Disposición de material en piscina de sedimentos por medio de tubería. Incluye: Seguimiento y Control Topobatimétrico. </t>
  </si>
  <si>
    <t>m3</t>
  </si>
  <si>
    <t>Remoción Mecánica de Sedimentos Mediante el Uso de Excavadora Brazo Largo y Explanación Lateral del Material sobrante de la Remoción. Incluye: Seguimiento y Control Topobatimétrico.</t>
  </si>
  <si>
    <t>2.3</t>
  </si>
  <si>
    <t>P - 2.3</t>
  </si>
  <si>
    <t>Cargue, Retiro y Disposición Final de Material proveniente del Dragado y Excavaciones. Incluye: Disposición en Escombrera Autorizada.</t>
  </si>
  <si>
    <t>2.4</t>
  </si>
  <si>
    <t>P - 2.4</t>
  </si>
  <si>
    <t xml:space="preserve">Conformación de Barrera con el Material Proveniente de la Remoción para Protección contra Inundaciones Limpieza de vegetación flotante y/o macrófitas. Incluye disposición de materiales removidos.  </t>
  </si>
  <si>
    <t>2.5</t>
  </si>
  <si>
    <t>P - 2.5</t>
  </si>
  <si>
    <t>2.6</t>
  </si>
  <si>
    <t>P - 2.6</t>
  </si>
  <si>
    <t>Muro en Geocontenedores ensamblado con tensores internos en geotextil. Incluye: Relleno con Material Proveniente de la Excavación, Formaletería y Costuras.</t>
  </si>
  <si>
    <t>2.7</t>
  </si>
  <si>
    <t>P - 2.7</t>
  </si>
  <si>
    <t>Manto Antisocavación ensamblado en geotextil. Incluye: Inyección de Arena proveniente de la excavación en Lastre Inferior</t>
  </si>
  <si>
    <t>2.8</t>
  </si>
  <si>
    <t>P - 2.8</t>
  </si>
  <si>
    <t>Manto para el Control de Erosión permanente, Tipo TRM 50</t>
  </si>
  <si>
    <t>2.9</t>
  </si>
  <si>
    <t>P - 2.9</t>
  </si>
  <si>
    <t>Geotextil Tejido de Poliéster</t>
  </si>
  <si>
    <t>III. REHABILITACION ECOLOGICA</t>
  </si>
  <si>
    <t>Aislamiento al Área Objeto de la Restauración Ecológica</t>
  </si>
  <si>
    <t>ha</t>
  </si>
  <si>
    <t>3.2</t>
  </si>
  <si>
    <t>P - 3.2</t>
  </si>
  <si>
    <t>Establecimiento de la Estrategia de Restauración Ecológica</t>
  </si>
  <si>
    <t>3.3</t>
  </si>
  <si>
    <t>P - 3.3</t>
  </si>
  <si>
    <t>Mantenimiento al Material Vegetal Establecido</t>
  </si>
  <si>
    <t>IV. ACTIVIDADES COMPLEMENTARIAS</t>
  </si>
  <si>
    <t>4.1</t>
  </si>
  <si>
    <t>P - 4.1</t>
  </si>
  <si>
    <t xml:space="preserve">Salvamento de Fauna Acuática y Terrestre </t>
  </si>
  <si>
    <t>4.2</t>
  </si>
  <si>
    <t>P - 4.2</t>
  </si>
  <si>
    <t xml:space="preserve">Implementación de Estrategia de Sensibilización y Participación Ambiental Dirigido a la Comunidad en la Zona de Influencia del Proyecto </t>
  </si>
  <si>
    <t>4.3</t>
  </si>
  <si>
    <t>P - 4.3</t>
  </si>
  <si>
    <t xml:space="preserve">Estación Hidrológica de Monitoreo Automática </t>
  </si>
  <si>
    <t>4.5</t>
  </si>
  <si>
    <t>P - 4.5</t>
  </si>
  <si>
    <t>Mantenimiento Preventivo Estación de Monitoreo</t>
  </si>
  <si>
    <t>VALOR PPTO OBRA DEL PERÍODO</t>
  </si>
  <si>
    <t>VALOR PPTO OBRA DEL PERÍODO 2024</t>
  </si>
  <si>
    <t>AÑO 2025</t>
  </si>
  <si>
    <t>IVA ACTIVIDADES COMPLEMENTARIAS</t>
  </si>
  <si>
    <t xml:space="preserve">VALOR PPTO OBRA DEL PERÍODO 2025 </t>
  </si>
  <si>
    <t>AÑO 2026</t>
  </si>
  <si>
    <t xml:space="preserve">AÑO 2027 </t>
  </si>
  <si>
    <t>IX. REHABILITACION ECOLOGICA</t>
  </si>
  <si>
    <t>X. ACTIVIDADES COMPLEMENTARIAS</t>
  </si>
  <si>
    <t>VALOR PPTO OBRA DEL PERÍODO 2027</t>
  </si>
  <si>
    <t>AÑO 2028</t>
  </si>
  <si>
    <t>VALOR PPTO OBRA DEL PERÍODO 2028</t>
  </si>
  <si>
    <t xml:space="preserve">AÑO 2029 </t>
  </si>
  <si>
    <t>VALOR PPTO OBRA DEL PERÍODO 2029</t>
  </si>
  <si>
    <t xml:space="preserve">AÑO 2030 </t>
  </si>
  <si>
    <t>VALOR PPTO OBRA DEL PERÍODO 2030</t>
  </si>
  <si>
    <t>AÑO 2031</t>
  </si>
  <si>
    <t>VALOR PPTO OBRA DEL PERÍODO 2031</t>
  </si>
  <si>
    <t xml:space="preserve">AÑO 2032 </t>
  </si>
  <si>
    <t>VALOR PPTO OBRA DEL PERÍODO 2032</t>
  </si>
  <si>
    <t xml:space="preserve">AÑO 2033 </t>
  </si>
  <si>
    <t>VALOR PPTO OBRA DEL PERÍODO 2033</t>
  </si>
  <si>
    <t>AÑO 2034</t>
  </si>
  <si>
    <t>VALOR PPTO OBRA DEL PERÍODO 2034</t>
  </si>
  <si>
    <t>AÑO 2035</t>
  </si>
  <si>
    <t>VALOR PPTO OBRA DEL PERÍODO 2035</t>
  </si>
  <si>
    <t xml:space="preserve">TOTAL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</si>
</sst>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&quot;$&quot;\ #,##0.00"/>
    <numFmt numFmtId="167" formatCode="0.0"/>
    <numFmt numFmtId="168" formatCode="&quot;$&quot;\ #,##0.0"/>
    <numFmt numFmtId="169" formatCode="#,##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rgb="FF004040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8DF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0" fontId="2" fillId="0" borderId="0"/>
  </cellStyleXfs>
  <cellXfs count="148">
    <xf numFmtId="0" fontId="0" fillId="0" borderId="0" xfId="0"/>
    <xf numFmtId="164" fontId="2" fillId="0" borderId="0" xfId="1" applyNumberFormat="1"/>
    <xf numFmtId="0" fontId="2" fillId="0" borderId="0" xfId="1"/>
    <xf numFmtId="164" fontId="2" fillId="0" borderId="0" xfId="1" applyNumberFormat="1" applyAlignment="1">
      <alignment horizontal="center"/>
    </xf>
    <xf numFmtId="164" fontId="4" fillId="0" borderId="0" xfId="1" applyNumberFormat="1" applyFont="1"/>
    <xf numFmtId="164" fontId="7" fillId="0" borderId="4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49" fontId="8" fillId="2" borderId="10" xfId="1" applyNumberFormat="1" applyFont="1" applyFill="1" applyBorder="1" applyAlignment="1">
      <alignment horizontal="center" vertical="center"/>
    </xf>
    <xf numFmtId="49" fontId="8" fillId="2" borderId="11" xfId="1" applyNumberFormat="1" applyFont="1" applyFill="1" applyBorder="1" applyAlignment="1">
      <alignment horizontal="center" vertical="center"/>
    </xf>
    <xf numFmtId="49" fontId="8" fillId="2" borderId="12" xfId="1" applyNumberFormat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/>
    </xf>
    <xf numFmtId="4" fontId="8" fillId="2" borderId="12" xfId="1" applyNumberFormat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166" fontId="9" fillId="3" borderId="17" xfId="2" applyNumberFormat="1" applyFont="1" applyFill="1" applyBorder="1" applyAlignment="1">
      <alignment vertical="center" wrapText="1"/>
    </xf>
    <xf numFmtId="0" fontId="2" fillId="0" borderId="18" xfId="1" applyBorder="1" applyAlignment="1">
      <alignment horizontal="center" vertical="center"/>
    </xf>
    <xf numFmtId="164" fontId="2" fillId="0" borderId="16" xfId="1" applyNumberFormat="1" applyBorder="1" applyAlignment="1">
      <alignment horizontal="center" vertical="center"/>
    </xf>
    <xf numFmtId="164" fontId="2" fillId="0" borderId="19" xfId="1" applyNumberFormat="1" applyBorder="1" applyAlignment="1">
      <alignment horizontal="left" vertical="center" wrapText="1"/>
    </xf>
    <xf numFmtId="164" fontId="2" fillId="0" borderId="19" xfId="1" applyNumberFormat="1" applyBorder="1" applyAlignment="1">
      <alignment horizontal="center" vertical="center"/>
    </xf>
    <xf numFmtId="167" fontId="2" fillId="0" borderId="19" xfId="1" applyNumberFormat="1" applyBorder="1" applyAlignment="1">
      <alignment horizontal="center" vertical="center"/>
    </xf>
    <xf numFmtId="168" fontId="2" fillId="4" borderId="19" xfId="2" applyNumberFormat="1" applyFont="1" applyFill="1" applyBorder="1" applyAlignment="1">
      <alignment horizontal="center" vertical="center"/>
    </xf>
    <xf numFmtId="166" fontId="2" fillId="0" borderId="17" xfId="2" applyNumberFormat="1" applyFont="1" applyBorder="1" applyAlignment="1">
      <alignment horizontal="center" vertical="center"/>
    </xf>
    <xf numFmtId="164" fontId="2" fillId="4" borderId="20" xfId="1" applyNumberFormat="1" applyFill="1" applyBorder="1" applyAlignment="1">
      <alignment vertical="center"/>
    </xf>
    <xf numFmtId="164" fontId="2" fillId="4" borderId="21" xfId="1" applyNumberFormat="1" applyFill="1" applyBorder="1" applyAlignment="1">
      <alignment vertical="center"/>
    </xf>
    <xf numFmtId="164" fontId="2" fillId="4" borderId="22" xfId="1" applyNumberFormat="1" applyFill="1" applyBorder="1" applyAlignment="1">
      <alignment vertical="center"/>
    </xf>
    <xf numFmtId="166" fontId="9" fillId="3" borderId="26" xfId="2" applyNumberFormat="1" applyFont="1" applyFill="1" applyBorder="1" applyAlignment="1">
      <alignment vertical="center" wrapText="1"/>
    </xf>
    <xf numFmtId="164" fontId="2" fillId="0" borderId="27" xfId="1" applyNumberFormat="1" applyBorder="1" applyAlignment="1">
      <alignment horizontal="left" vertical="center" wrapText="1"/>
    </xf>
    <xf numFmtId="164" fontId="2" fillId="0" borderId="27" xfId="1" applyNumberFormat="1" applyBorder="1" applyAlignment="1">
      <alignment horizontal="center" vertical="center"/>
    </xf>
    <xf numFmtId="4" fontId="2" fillId="4" borderId="27" xfId="1" applyNumberFormat="1" applyFill="1" applyBorder="1" applyAlignment="1">
      <alignment horizontal="center" vertical="center"/>
    </xf>
    <xf numFmtId="166" fontId="2" fillId="4" borderId="19" xfId="2" applyNumberFormat="1" applyFont="1" applyFill="1" applyBorder="1" applyAlignment="1">
      <alignment horizontal="center" vertical="center"/>
    </xf>
    <xf numFmtId="166" fontId="2" fillId="0" borderId="26" xfId="2" applyNumberFormat="1" applyFont="1" applyBorder="1" applyAlignment="1">
      <alignment horizontal="center" vertical="center"/>
    </xf>
    <xf numFmtId="164" fontId="2" fillId="4" borderId="28" xfId="1" applyNumberFormat="1" applyFill="1" applyBorder="1" applyAlignment="1">
      <alignment horizontal="center" vertical="center"/>
    </xf>
    <xf numFmtId="164" fontId="2" fillId="4" borderId="29" xfId="1" applyNumberFormat="1" applyFill="1" applyBorder="1" applyAlignment="1">
      <alignment horizontal="center" vertical="center"/>
    </xf>
    <xf numFmtId="164" fontId="2" fillId="4" borderId="30" xfId="1" applyNumberFormat="1" applyFill="1" applyBorder="1" applyAlignment="1">
      <alignment horizontal="left" vertical="center" wrapText="1"/>
    </xf>
    <xf numFmtId="164" fontId="2" fillId="4" borderId="0" xfId="1" applyNumberFormat="1" applyFill="1" applyAlignment="1">
      <alignment horizontal="center" vertical="center"/>
    </xf>
    <xf numFmtId="164" fontId="2" fillId="4" borderId="0" xfId="2" applyNumberFormat="1" applyFont="1" applyFill="1" applyBorder="1" applyAlignment="1">
      <alignment horizontal="center" vertical="center"/>
    </xf>
    <xf numFmtId="164" fontId="2" fillId="4" borderId="31" xfId="2" applyNumberFormat="1" applyFont="1" applyFill="1" applyBorder="1" applyAlignment="1">
      <alignment horizontal="center" vertical="center"/>
    </xf>
    <xf numFmtId="164" fontId="2" fillId="4" borderId="32" xfId="1" applyNumberFormat="1" applyFill="1" applyBorder="1" applyAlignment="1">
      <alignment horizontal="left" wrapText="1"/>
    </xf>
    <xf numFmtId="164" fontId="2" fillId="4" borderId="0" xfId="1" applyNumberFormat="1" applyFill="1" applyAlignment="1">
      <alignment horizontal="left" wrapText="1"/>
    </xf>
    <xf numFmtId="164" fontId="9" fillId="3" borderId="33" xfId="1" applyNumberFormat="1" applyFont="1" applyFill="1" applyBorder="1" applyAlignment="1">
      <alignment horizontal="right" vertical="center"/>
    </xf>
    <xf numFmtId="166" fontId="9" fillId="3" borderId="33" xfId="1" applyNumberFormat="1" applyFont="1" applyFill="1" applyBorder="1" applyAlignment="1">
      <alignment horizontal="center" vertical="center"/>
    </xf>
    <xf numFmtId="164" fontId="9" fillId="4" borderId="0" xfId="1" applyNumberFormat="1" applyFont="1" applyFill="1" applyAlignment="1">
      <alignment horizontal="right" vertical="center"/>
    </xf>
    <xf numFmtId="164" fontId="9" fillId="4" borderId="31" xfId="1" applyNumberFormat="1" applyFont="1" applyFill="1" applyBorder="1" applyAlignment="1">
      <alignment horizontal="center" vertical="center"/>
    </xf>
    <xf numFmtId="164" fontId="2" fillId="4" borderId="34" xfId="1" applyNumberFormat="1" applyFill="1" applyBorder="1" applyAlignment="1">
      <alignment horizontal="left" vertical="center"/>
    </xf>
    <xf numFmtId="166" fontId="2" fillId="4" borderId="35" xfId="1" applyNumberFormat="1" applyFill="1" applyBorder="1" applyAlignment="1">
      <alignment horizontal="center" vertical="center"/>
    </xf>
    <xf numFmtId="164" fontId="10" fillId="5" borderId="32" xfId="3" applyNumberFormat="1" applyFont="1" applyFill="1" applyBorder="1"/>
    <xf numFmtId="164" fontId="10" fillId="5" borderId="0" xfId="3" applyNumberFormat="1" applyFont="1" applyFill="1"/>
    <xf numFmtId="164" fontId="2" fillId="4" borderId="36" xfId="1" applyNumberFormat="1" applyFill="1" applyBorder="1" applyAlignment="1">
      <alignment horizontal="left" vertical="center"/>
    </xf>
    <xf numFmtId="166" fontId="2" fillId="4" borderId="36" xfId="1" applyNumberFormat="1" applyFill="1" applyBorder="1" applyAlignment="1">
      <alignment horizontal="center" vertical="center"/>
    </xf>
    <xf numFmtId="164" fontId="10" fillId="5" borderId="32" xfId="3" applyNumberFormat="1" applyFont="1" applyFill="1" applyBorder="1" applyAlignment="1">
      <alignment horizontal="right"/>
    </xf>
    <xf numFmtId="164" fontId="10" fillId="5" borderId="0" xfId="3" applyNumberFormat="1" applyFont="1" applyFill="1" applyAlignment="1">
      <alignment horizontal="right"/>
    </xf>
    <xf numFmtId="164" fontId="2" fillId="4" borderId="37" xfId="1" applyNumberFormat="1" applyFill="1" applyBorder="1" applyAlignment="1">
      <alignment horizontal="left" vertical="center"/>
    </xf>
    <xf numFmtId="166" fontId="2" fillId="4" borderId="38" xfId="1" applyNumberFormat="1" applyFill="1" applyBorder="1" applyAlignment="1">
      <alignment horizontal="center" vertical="center"/>
    </xf>
    <xf numFmtId="164" fontId="11" fillId="4" borderId="5" xfId="1" applyNumberFormat="1" applyFont="1" applyFill="1" applyBorder="1" applyAlignment="1">
      <alignment horizontal="right" vertical="center"/>
    </xf>
    <xf numFmtId="164" fontId="11" fillId="4" borderId="6" xfId="1" applyNumberFormat="1" applyFont="1" applyFill="1" applyBorder="1" applyAlignment="1">
      <alignment horizontal="center" vertical="center"/>
    </xf>
    <xf numFmtId="164" fontId="3" fillId="6" borderId="33" xfId="1" applyNumberFormat="1" applyFont="1" applyFill="1" applyBorder="1" applyAlignment="1">
      <alignment horizontal="center" vertical="center" wrapText="1"/>
    </xf>
    <xf numFmtId="166" fontId="11" fillId="6" borderId="33" xfId="1" applyNumberFormat="1" applyFont="1" applyFill="1" applyBorder="1" applyAlignment="1">
      <alignment horizontal="center" vertical="center"/>
    </xf>
    <xf numFmtId="164" fontId="10" fillId="5" borderId="31" xfId="3" applyNumberFormat="1" applyFont="1" applyFill="1" applyBorder="1"/>
    <xf numFmtId="164" fontId="3" fillId="3" borderId="24" xfId="1" applyNumberFormat="1" applyFont="1" applyFill="1" applyBorder="1" applyAlignment="1">
      <alignment vertical="center" wrapText="1"/>
    </xf>
    <xf numFmtId="164" fontId="3" fillId="3" borderId="25" xfId="1" applyNumberFormat="1" applyFont="1" applyFill="1" applyBorder="1" applyAlignment="1">
      <alignment vertical="center" wrapText="1"/>
    </xf>
    <xf numFmtId="49" fontId="2" fillId="4" borderId="18" xfId="1" applyNumberFormat="1" applyFill="1" applyBorder="1" applyAlignment="1">
      <alignment horizontal="center" vertical="center"/>
    </xf>
    <xf numFmtId="49" fontId="2" fillId="4" borderId="16" xfId="1" applyNumberFormat="1" applyFill="1" applyBorder="1" applyAlignment="1">
      <alignment horizontal="center" vertical="center"/>
    </xf>
    <xf numFmtId="49" fontId="2" fillId="4" borderId="19" xfId="1" applyNumberFormat="1" applyFill="1" applyBorder="1" applyAlignment="1">
      <alignment horizontal="left" vertical="center" wrapText="1"/>
    </xf>
    <xf numFmtId="0" fontId="2" fillId="0" borderId="19" xfId="1" applyBorder="1" applyAlignment="1">
      <alignment horizontal="center" vertical="center"/>
    </xf>
    <xf numFmtId="4" fontId="2" fillId="4" borderId="19" xfId="1" applyNumberFormat="1" applyFill="1" applyBorder="1" applyAlignment="1">
      <alignment horizontal="center" vertical="center"/>
    </xf>
    <xf numFmtId="164" fontId="10" fillId="5" borderId="4" xfId="3" applyNumberFormat="1" applyFont="1" applyFill="1" applyBorder="1"/>
    <xf numFmtId="164" fontId="10" fillId="5" borderId="5" xfId="3" applyNumberFormat="1" applyFont="1" applyFill="1" applyBorder="1"/>
    <xf numFmtId="164" fontId="2" fillId="4" borderId="5" xfId="1" applyNumberFormat="1" applyFill="1" applyBorder="1" applyAlignment="1">
      <alignment horizontal="left" wrapText="1"/>
    </xf>
    <xf numFmtId="164" fontId="3" fillId="7" borderId="33" xfId="1" applyNumberFormat="1" applyFont="1" applyFill="1" applyBorder="1" applyAlignment="1">
      <alignment horizontal="center" vertical="center" wrapText="1"/>
    </xf>
    <xf numFmtId="166" fontId="11" fillId="7" borderId="33" xfId="1" applyNumberFormat="1" applyFont="1" applyFill="1" applyBorder="1" applyAlignment="1">
      <alignment horizontal="center" vertical="center"/>
    </xf>
    <xf numFmtId="49" fontId="2" fillId="0" borderId="27" xfId="1" applyNumberFormat="1" applyBorder="1" applyAlignment="1">
      <alignment horizontal="left" vertical="center" wrapText="1"/>
    </xf>
    <xf numFmtId="166" fontId="2" fillId="4" borderId="27" xfId="2" applyNumberFormat="1" applyFont="1" applyFill="1" applyBorder="1" applyAlignment="1">
      <alignment horizontal="center" vertical="center"/>
    </xf>
    <xf numFmtId="49" fontId="8" fillId="2" borderId="33" xfId="1" applyNumberFormat="1" applyFont="1" applyFill="1" applyBorder="1" applyAlignment="1">
      <alignment horizontal="center" vertical="center"/>
    </xf>
    <xf numFmtId="49" fontId="2" fillId="4" borderId="39" xfId="1" applyNumberFormat="1" applyFill="1" applyBorder="1" applyAlignment="1">
      <alignment horizontal="center" vertical="center"/>
    </xf>
    <xf numFmtId="49" fontId="2" fillId="4" borderId="27" xfId="1" applyNumberFormat="1" applyFill="1" applyBorder="1" applyAlignment="1">
      <alignment horizontal="left" vertical="center" wrapText="1"/>
    </xf>
    <xf numFmtId="0" fontId="2" fillId="4" borderId="19" xfId="1" applyFill="1" applyBorder="1" applyAlignment="1">
      <alignment horizontal="center" vertical="center"/>
    </xf>
    <xf numFmtId="3" fontId="2" fillId="4" borderId="27" xfId="1" applyNumberFormat="1" applyFill="1" applyBorder="1" applyAlignment="1">
      <alignment horizontal="center" vertical="center"/>
    </xf>
    <xf numFmtId="166" fontId="2" fillId="4" borderId="17" xfId="2" applyNumberFormat="1" applyFont="1" applyFill="1" applyBorder="1" applyAlignment="1">
      <alignment horizontal="center" vertical="center"/>
    </xf>
    <xf numFmtId="49" fontId="2" fillId="4" borderId="19" xfId="0" applyNumberFormat="1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4" fontId="2" fillId="4" borderId="19" xfId="0" applyNumberFormat="1" applyFont="1" applyFill="1" applyBorder="1" applyAlignment="1">
      <alignment horizontal="center" vertical="center"/>
    </xf>
    <xf numFmtId="165" fontId="9" fillId="3" borderId="26" xfId="2" applyFont="1" applyFill="1" applyBorder="1" applyAlignment="1">
      <alignment vertical="center" wrapText="1"/>
    </xf>
    <xf numFmtId="165" fontId="2" fillId="0" borderId="17" xfId="2" applyFont="1" applyBorder="1" applyAlignment="1">
      <alignment horizontal="center" vertical="center"/>
    </xf>
    <xf numFmtId="164" fontId="2" fillId="0" borderId="28" xfId="1" applyNumberFormat="1" applyBorder="1" applyAlignment="1">
      <alignment horizontal="center" vertical="center"/>
    </xf>
    <xf numFmtId="164" fontId="2" fillId="0" borderId="29" xfId="1" applyNumberFormat="1" applyBorder="1" applyAlignment="1">
      <alignment horizontal="center" vertical="center"/>
    </xf>
    <xf numFmtId="164" fontId="2" fillId="0" borderId="30" xfId="1" applyNumberFormat="1" applyBorder="1" applyAlignment="1">
      <alignment horizontal="left" vertical="center" wrapText="1"/>
    </xf>
    <xf numFmtId="164" fontId="2" fillId="0" borderId="31" xfId="2" applyNumberFormat="1" applyFont="1" applyBorder="1" applyAlignment="1">
      <alignment horizontal="center" vertical="center"/>
    </xf>
    <xf numFmtId="166" fontId="9" fillId="4" borderId="31" xfId="1" applyNumberFormat="1" applyFont="1" applyFill="1" applyBorder="1" applyAlignment="1">
      <alignment horizontal="center" vertical="center"/>
    </xf>
    <xf numFmtId="166" fontId="11" fillId="4" borderId="6" xfId="1" applyNumberFormat="1" applyFont="1" applyFill="1" applyBorder="1" applyAlignment="1">
      <alignment horizontal="center" vertical="center"/>
    </xf>
    <xf numFmtId="166" fontId="10" fillId="5" borderId="31" xfId="3" applyNumberFormat="1" applyFont="1" applyFill="1" applyBorder="1"/>
    <xf numFmtId="49" fontId="2" fillId="0" borderId="39" xfId="1" applyNumberFormat="1" applyBorder="1" applyAlignment="1">
      <alignment horizontal="center" vertical="center"/>
    </xf>
    <xf numFmtId="49" fontId="2" fillId="0" borderId="16" xfId="1" applyNumberFormat="1" applyBorder="1" applyAlignment="1">
      <alignment horizontal="center" vertical="center"/>
    </xf>
    <xf numFmtId="164" fontId="2" fillId="4" borderId="19" xfId="2" applyNumberFormat="1" applyFont="1" applyFill="1" applyBorder="1" applyAlignment="1">
      <alignment horizontal="center" vertical="center"/>
    </xf>
    <xf numFmtId="49" fontId="2" fillId="0" borderId="18" xfId="1" applyNumberFormat="1" applyBorder="1" applyAlignment="1">
      <alignment horizontal="center" vertical="center"/>
    </xf>
    <xf numFmtId="164" fontId="2" fillId="4" borderId="0" xfId="1" applyNumberFormat="1" applyFill="1"/>
    <xf numFmtId="164" fontId="2" fillId="4" borderId="31" xfId="1" applyNumberFormat="1" applyFill="1" applyBorder="1"/>
    <xf numFmtId="0" fontId="2" fillId="0" borderId="32" xfId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49" fontId="2" fillId="0" borderId="0" xfId="1" applyNumberFormat="1" applyAlignment="1">
      <alignment horizontal="left" vertical="center" wrapText="1"/>
    </xf>
    <xf numFmtId="4" fontId="2" fillId="4" borderId="0" xfId="1" applyNumberFormat="1" applyFill="1" applyAlignment="1">
      <alignment horizontal="center" vertical="center"/>
    </xf>
    <xf numFmtId="166" fontId="2" fillId="4" borderId="0" xfId="2" applyNumberFormat="1" applyFont="1" applyFill="1" applyBorder="1" applyAlignment="1">
      <alignment horizontal="center" vertical="center"/>
    </xf>
    <xf numFmtId="166" fontId="2" fillId="0" borderId="31" xfId="2" applyNumberFormat="1" applyFont="1" applyBorder="1" applyAlignment="1">
      <alignment horizontal="center" vertical="center"/>
    </xf>
    <xf numFmtId="168" fontId="10" fillId="5" borderId="0" xfId="3" applyNumberFormat="1" applyFont="1" applyFill="1"/>
    <xf numFmtId="164" fontId="2" fillId="0" borderId="32" xfId="1" applyNumberFormat="1" applyBorder="1" applyAlignment="1">
      <alignment horizontal="center" vertical="center"/>
    </xf>
    <xf numFmtId="164" fontId="2" fillId="0" borderId="31" xfId="1" applyNumberFormat="1" applyBorder="1" applyAlignment="1">
      <alignment horizontal="center" vertical="center"/>
    </xf>
    <xf numFmtId="164" fontId="2" fillId="0" borderId="31" xfId="1" applyNumberFormat="1" applyBorder="1"/>
    <xf numFmtId="0" fontId="12" fillId="0" borderId="0" xfId="0" applyFont="1" applyAlignment="1">
      <alignment wrapText="1"/>
    </xf>
    <xf numFmtId="49" fontId="2" fillId="0" borderId="27" xfId="1" applyNumberFormat="1" applyBorder="1" applyAlignment="1">
      <alignment horizontal="center" vertical="center"/>
    </xf>
    <xf numFmtId="0" fontId="12" fillId="0" borderId="27" xfId="0" applyFont="1" applyBorder="1" applyAlignment="1">
      <alignment wrapText="1"/>
    </xf>
    <xf numFmtId="169" fontId="2" fillId="4" borderId="27" xfId="1" applyNumberForma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164" fontId="6" fillId="7" borderId="33" xfId="1" applyNumberFormat="1" applyFont="1" applyFill="1" applyBorder="1"/>
    <xf numFmtId="164" fontId="9" fillId="3" borderId="23" xfId="1" applyNumberFormat="1" applyFont="1" applyFill="1" applyBorder="1" applyAlignment="1">
      <alignment horizontal="left" vertical="center"/>
    </xf>
    <xf numFmtId="164" fontId="9" fillId="3" borderId="24" xfId="1" applyNumberFormat="1" applyFont="1" applyFill="1" applyBorder="1" applyAlignment="1">
      <alignment horizontal="left" vertical="center"/>
    </xf>
    <xf numFmtId="164" fontId="5" fillId="7" borderId="7" xfId="1" applyNumberFormat="1" applyFont="1" applyFill="1" applyBorder="1" applyAlignment="1">
      <alignment horizontal="center"/>
    </xf>
    <xf numFmtId="164" fontId="5" fillId="7" borderId="8" xfId="1" applyNumberFormat="1" applyFont="1" applyFill="1" applyBorder="1" applyAlignment="1">
      <alignment horizontal="center"/>
    </xf>
    <xf numFmtId="164" fontId="5" fillId="7" borderId="9" xfId="1" applyNumberFormat="1" applyFont="1" applyFill="1" applyBorder="1" applyAlignment="1">
      <alignment horizont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3" fillId="0" borderId="9" xfId="1" applyNumberFormat="1" applyFont="1" applyBorder="1" applyAlignment="1">
      <alignment horizontal="center" vertical="center"/>
    </xf>
    <xf numFmtId="164" fontId="3" fillId="3" borderId="14" xfId="1" applyNumberFormat="1" applyFont="1" applyFill="1" applyBorder="1" applyAlignment="1">
      <alignment horizontal="left" vertical="center" wrapText="1"/>
    </xf>
    <xf numFmtId="164" fontId="3" fillId="3" borderId="15" xfId="1" applyNumberFormat="1" applyFont="1" applyFill="1" applyBorder="1" applyAlignment="1">
      <alignment horizontal="left" vertical="center" wrapText="1"/>
    </xf>
    <xf numFmtId="164" fontId="3" fillId="3" borderId="16" xfId="1" applyNumberFormat="1" applyFont="1" applyFill="1" applyBorder="1" applyAlignment="1">
      <alignment horizontal="left" vertical="center" wrapText="1"/>
    </xf>
    <xf numFmtId="164" fontId="3" fillId="3" borderId="23" xfId="1" applyNumberFormat="1" applyFont="1" applyFill="1" applyBorder="1" applyAlignment="1">
      <alignment horizontal="left" vertical="center" wrapText="1"/>
    </xf>
    <xf numFmtId="164" fontId="3" fillId="3" borderId="24" xfId="1" applyNumberFormat="1" applyFont="1" applyFill="1" applyBorder="1" applyAlignment="1">
      <alignment horizontal="left" vertical="center" wrapText="1"/>
    </xf>
    <xf numFmtId="164" fontId="3" fillId="3" borderId="25" xfId="1" applyNumberFormat="1" applyFont="1" applyFill="1" applyBorder="1" applyAlignment="1">
      <alignment horizontal="left" vertical="center" wrapText="1"/>
    </xf>
    <xf numFmtId="49" fontId="3" fillId="3" borderId="23" xfId="1" applyNumberFormat="1" applyFont="1" applyFill="1" applyBorder="1" applyAlignment="1">
      <alignment horizontal="left" vertical="center" wrapText="1"/>
    </xf>
    <xf numFmtId="49" fontId="3" fillId="3" borderId="24" xfId="1" applyNumberFormat="1" applyFont="1" applyFill="1" applyBorder="1" applyAlignment="1">
      <alignment horizontal="left" vertical="center" wrapText="1"/>
    </xf>
    <xf numFmtId="49" fontId="3" fillId="3" borderId="25" xfId="1" applyNumberFormat="1" applyFont="1" applyFill="1" applyBorder="1" applyAlignment="1">
      <alignment horizontal="left" vertical="center" wrapText="1"/>
    </xf>
    <xf numFmtId="164" fontId="2" fillId="0" borderId="23" xfId="1" applyNumberFormat="1" applyBorder="1" applyAlignment="1">
      <alignment horizontal="center" vertical="center"/>
    </xf>
    <xf numFmtId="164" fontId="2" fillId="0" borderId="24" xfId="1" applyNumberFormat="1" applyBorder="1" applyAlignment="1">
      <alignment horizontal="center" vertical="center"/>
    </xf>
    <xf numFmtId="164" fontId="2" fillId="0" borderId="40" xfId="1" applyNumberFormat="1" applyBorder="1" applyAlignment="1">
      <alignment horizontal="center" vertical="center"/>
    </xf>
    <xf numFmtId="164" fontId="2" fillId="0" borderId="41" xfId="1" applyNumberFormat="1" applyBorder="1" applyAlignment="1">
      <alignment horizontal="center" vertical="center"/>
    </xf>
    <xf numFmtId="164" fontId="2" fillId="0" borderId="42" xfId="1" applyNumberFormat="1" applyBorder="1" applyAlignment="1">
      <alignment horizontal="center" vertical="center"/>
    </xf>
    <xf numFmtId="164" fontId="2" fillId="0" borderId="43" xfId="1" applyNumberFormat="1" applyBorder="1" applyAlignment="1">
      <alignment horizontal="center" vertical="center"/>
    </xf>
    <xf numFmtId="0" fontId="2" fillId="4" borderId="4" xfId="1" applyFill="1" applyBorder="1" applyAlignment="1">
      <alignment horizontal="center" vertical="center" wrapText="1"/>
    </xf>
    <xf numFmtId="0" fontId="2" fillId="4" borderId="5" xfId="1" applyFill="1" applyBorder="1" applyAlignment="1">
      <alignment horizontal="center" vertical="center" wrapText="1"/>
    </xf>
    <xf numFmtId="0" fontId="2" fillId="4" borderId="6" xfId="1" applyFill="1" applyBorder="1" applyAlignment="1">
      <alignment horizontal="center" vertical="center" wrapText="1"/>
    </xf>
    <xf numFmtId="3" fontId="2" fillId="0" borderId="0" xfId="1" applyNumberFormat="1" applyAlignment="1">
      <alignment horizontal="center"/>
    </xf>
    <xf numFmtId="164" fontId="7" fillId="0" borderId="7" xfId="1" applyNumberFormat="1" applyFont="1" applyBorder="1" applyAlignment="1">
      <alignment horizontal="center" vertical="center" wrapText="1"/>
    </xf>
    <xf numFmtId="164" fontId="7" fillId="0" borderId="8" xfId="1" applyNumberFormat="1" applyFont="1" applyBorder="1" applyAlignment="1">
      <alignment horizontal="center" vertical="center" wrapText="1"/>
    </xf>
    <xf numFmtId="164" fontId="7" fillId="0" borderId="9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</cellXfs>
  <cellStyles count="4">
    <cellStyle name="Moneda 10" xfId="2" xr:uid="{00000000-0005-0000-0000-000000000000}"/>
    <cellStyle name="Normal" xfId="0" builtinId="0"/>
    <cellStyle name="Normal 2 3" xfId="1" xr:uid="{00000000-0005-0000-0000-000002000000}"/>
    <cellStyle name="Normal 6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1</xdr:row>
      <xdr:rowOff>24765</xdr:rowOff>
    </xdr:from>
    <xdr:to>
      <xdr:col>2</xdr:col>
      <xdr:colOff>1663065</xdr:colOff>
      <xdr:row>2</xdr:row>
      <xdr:rowOff>314325</xdr:rowOff>
    </xdr:to>
    <xdr:pic>
      <xdr:nvPicPr>
        <xdr:cNvPr id="2" name="3 Imagen" descr="Logo Corpamag alta resolucion baja resolució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96215"/>
          <a:ext cx="132969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atty.amaya\Nueva%20carpeta%20(3)\SynologyDrive\PROYECTOS%20VIGENCIAS%20FUTURAS\CGSM4\Obra\Presupuesto%20Obra%20-%20Ci&#233;naga%204%20(Publicado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SUMEN"/>
      <sheetName val="CRONOGRAMA Y RESUMEN ACTIVIDAD"/>
      <sheetName val="Ppto.- AÑO 2023"/>
      <sheetName val="DESG. AÑO 2023"/>
      <sheetName val="Ppto.- AÑO 2024"/>
      <sheetName val="DESG. AÑO 2024"/>
      <sheetName val="Ppto.- AÑO 2025"/>
      <sheetName val="DESG. AÑO 2025"/>
      <sheetName val="Ppto.- AÑO 2026"/>
      <sheetName val="DESG. AÑO 2026"/>
      <sheetName val="Ppto.- AÑO 2027"/>
      <sheetName val="DESG. AIU-AÑO 2027"/>
      <sheetName val="Ppto.- AÑO 2028"/>
      <sheetName val="DESG. AÑO 2028"/>
      <sheetName val="Ppto.- AÑO 2029"/>
      <sheetName val="DESG. AIU-AÑO 2029"/>
      <sheetName val="Ppto.- AÑO 2030"/>
      <sheetName val="DESG. AIU-AÑO 2030"/>
      <sheetName val="Ppto.- AÑO 2031"/>
      <sheetName val="DESG. AIU-AÑO 2031"/>
      <sheetName val="Ppto.- AÑO 2032"/>
      <sheetName val="DESG. AIU AÑO 2032"/>
      <sheetName val="Ppto.- AÑO 2033"/>
      <sheetName val="DESG. AIU-AÑO 2033"/>
      <sheetName val="Ppto.- AÑO 2034"/>
      <sheetName val="DESG. AIU-AÑO 2034"/>
      <sheetName val="Ppto.- AÑO 2035"/>
      <sheetName val="DESG. AIU-AÑO 2035"/>
      <sheetName val="APU´s-OBRA"/>
      <sheetName val="APU`s- REHAB ECOL"/>
      <sheetName val="APU RESCATE FAUNA"/>
      <sheetName val="APU SENSIBILIZACIÓN"/>
      <sheetName val="APU ESTACIÓN"/>
      <sheetName val="APU MONITOREO"/>
      <sheetName val="APU - MANTENIMIENTO ESTACIÓN"/>
      <sheetName val="FAC. MULT."/>
      <sheetName val="Indice IPC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/>
      <sheetData sheetId="15" refreshError="1"/>
      <sheetData sheetId="16"/>
      <sheetData sheetId="17" refreshError="1"/>
      <sheetData sheetId="18"/>
      <sheetData sheetId="19" refreshError="1"/>
      <sheetData sheetId="20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>
        <row r="23">
          <cell r="B23">
            <v>0.12130000000000001</v>
          </cell>
        </row>
        <row r="28">
          <cell r="B28">
            <v>6.3972532999999984E-2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7"/>
  <sheetViews>
    <sheetView tabSelected="1" topLeftCell="A230" zoomScale="60" zoomScaleNormal="60" zoomScaleSheetLayoutView="80" workbookViewId="0">
      <selection activeCell="K526" sqref="K526"/>
    </sheetView>
  </sheetViews>
  <sheetFormatPr baseColWidth="10" defaultColWidth="11.42578125" defaultRowHeight="12.75" x14ac:dyDescent="0.2"/>
  <cols>
    <col min="1" max="1" width="6.28515625" style="1" customWidth="1"/>
    <col min="2" max="2" width="7.85546875" style="1" customWidth="1"/>
    <col min="3" max="3" width="69.7109375" style="1" customWidth="1"/>
    <col min="4" max="4" width="11.140625" style="1" customWidth="1"/>
    <col min="5" max="5" width="12.140625" style="1" customWidth="1"/>
    <col min="6" max="6" width="25.42578125" style="1" customWidth="1"/>
    <col min="7" max="7" width="20.42578125" style="1" bestFit="1" customWidth="1"/>
    <col min="8" max="9" width="12" style="1" bestFit="1" customWidth="1"/>
    <col min="10" max="11" width="13.5703125" style="1" bestFit="1" customWidth="1"/>
    <col min="12" max="12" width="11.42578125" style="1" customWidth="1"/>
    <col min="13" max="14" width="12" style="1" bestFit="1" customWidth="1"/>
    <col min="15" max="15" width="11.42578125" style="1" customWidth="1"/>
    <col min="16" max="253" width="11.42578125" style="1"/>
    <col min="254" max="254" width="6.28515625" style="1" customWidth="1"/>
    <col min="255" max="255" width="7.85546875" style="1" customWidth="1"/>
    <col min="256" max="256" width="69.7109375" style="1" customWidth="1"/>
    <col min="257" max="257" width="11.140625" style="1" customWidth="1"/>
    <col min="258" max="258" width="12.140625" style="1" customWidth="1"/>
    <col min="259" max="259" width="25.42578125" style="1" customWidth="1"/>
    <col min="260" max="260" width="20.42578125" style="1" bestFit="1" customWidth="1"/>
    <col min="261" max="261" width="18.42578125" style="1" customWidth="1"/>
    <col min="262" max="262" width="0" style="1" hidden="1" customWidth="1"/>
    <col min="263" max="263" width="17.140625" style="1" bestFit="1" customWidth="1"/>
    <col min="264" max="265" width="12" style="1" bestFit="1" customWidth="1"/>
    <col min="266" max="267" width="13.5703125" style="1" bestFit="1" customWidth="1"/>
    <col min="268" max="268" width="11.42578125" style="1"/>
    <col min="269" max="270" width="12" style="1" bestFit="1" customWidth="1"/>
    <col min="271" max="509" width="11.42578125" style="1"/>
    <col min="510" max="510" width="6.28515625" style="1" customWidth="1"/>
    <col min="511" max="511" width="7.85546875" style="1" customWidth="1"/>
    <col min="512" max="512" width="69.7109375" style="1" customWidth="1"/>
    <col min="513" max="513" width="11.140625" style="1" customWidth="1"/>
    <col min="514" max="514" width="12.140625" style="1" customWidth="1"/>
    <col min="515" max="515" width="25.42578125" style="1" customWidth="1"/>
    <col min="516" max="516" width="20.42578125" style="1" bestFit="1" customWidth="1"/>
    <col min="517" max="517" width="18.42578125" style="1" customWidth="1"/>
    <col min="518" max="518" width="0" style="1" hidden="1" customWidth="1"/>
    <col min="519" max="519" width="17.140625" style="1" bestFit="1" customWidth="1"/>
    <col min="520" max="521" width="12" style="1" bestFit="1" customWidth="1"/>
    <col min="522" max="523" width="13.5703125" style="1" bestFit="1" customWidth="1"/>
    <col min="524" max="524" width="11.42578125" style="1"/>
    <col min="525" max="526" width="12" style="1" bestFit="1" customWidth="1"/>
    <col min="527" max="765" width="11.42578125" style="1"/>
    <col min="766" max="766" width="6.28515625" style="1" customWidth="1"/>
    <col min="767" max="767" width="7.85546875" style="1" customWidth="1"/>
    <col min="768" max="768" width="69.7109375" style="1" customWidth="1"/>
    <col min="769" max="769" width="11.140625" style="1" customWidth="1"/>
    <col min="770" max="770" width="12.140625" style="1" customWidth="1"/>
    <col min="771" max="771" width="25.42578125" style="1" customWidth="1"/>
    <col min="772" max="772" width="20.42578125" style="1" bestFit="1" customWidth="1"/>
    <col min="773" max="773" width="18.42578125" style="1" customWidth="1"/>
    <col min="774" max="774" width="0" style="1" hidden="1" customWidth="1"/>
    <col min="775" max="775" width="17.140625" style="1" bestFit="1" customWidth="1"/>
    <col min="776" max="777" width="12" style="1" bestFit="1" customWidth="1"/>
    <col min="778" max="779" width="13.5703125" style="1" bestFit="1" customWidth="1"/>
    <col min="780" max="780" width="11.42578125" style="1"/>
    <col min="781" max="782" width="12" style="1" bestFit="1" customWidth="1"/>
    <col min="783" max="1021" width="11.42578125" style="1"/>
    <col min="1022" max="1022" width="6.28515625" style="1" customWidth="1"/>
    <col min="1023" max="1023" width="7.85546875" style="1" customWidth="1"/>
    <col min="1024" max="1024" width="69.7109375" style="1" customWidth="1"/>
    <col min="1025" max="1025" width="11.140625" style="1" customWidth="1"/>
    <col min="1026" max="1026" width="12.140625" style="1" customWidth="1"/>
    <col min="1027" max="1027" width="25.42578125" style="1" customWidth="1"/>
    <col min="1028" max="1028" width="20.42578125" style="1" bestFit="1" customWidth="1"/>
    <col min="1029" max="1029" width="18.42578125" style="1" customWidth="1"/>
    <col min="1030" max="1030" width="0" style="1" hidden="1" customWidth="1"/>
    <col min="1031" max="1031" width="17.140625" style="1" bestFit="1" customWidth="1"/>
    <col min="1032" max="1033" width="12" style="1" bestFit="1" customWidth="1"/>
    <col min="1034" max="1035" width="13.5703125" style="1" bestFit="1" customWidth="1"/>
    <col min="1036" max="1036" width="11.42578125" style="1"/>
    <col min="1037" max="1038" width="12" style="1" bestFit="1" customWidth="1"/>
    <col min="1039" max="1277" width="11.42578125" style="1"/>
    <col min="1278" max="1278" width="6.28515625" style="1" customWidth="1"/>
    <col min="1279" max="1279" width="7.85546875" style="1" customWidth="1"/>
    <col min="1280" max="1280" width="69.7109375" style="1" customWidth="1"/>
    <col min="1281" max="1281" width="11.140625" style="1" customWidth="1"/>
    <col min="1282" max="1282" width="12.140625" style="1" customWidth="1"/>
    <col min="1283" max="1283" width="25.42578125" style="1" customWidth="1"/>
    <col min="1284" max="1284" width="20.42578125" style="1" bestFit="1" customWidth="1"/>
    <col min="1285" max="1285" width="18.42578125" style="1" customWidth="1"/>
    <col min="1286" max="1286" width="0" style="1" hidden="1" customWidth="1"/>
    <col min="1287" max="1287" width="17.140625" style="1" bestFit="1" customWidth="1"/>
    <col min="1288" max="1289" width="12" style="1" bestFit="1" customWidth="1"/>
    <col min="1290" max="1291" width="13.5703125" style="1" bestFit="1" customWidth="1"/>
    <col min="1292" max="1292" width="11.42578125" style="1"/>
    <col min="1293" max="1294" width="12" style="1" bestFit="1" customWidth="1"/>
    <col min="1295" max="1533" width="11.42578125" style="1"/>
    <col min="1534" max="1534" width="6.28515625" style="1" customWidth="1"/>
    <col min="1535" max="1535" width="7.85546875" style="1" customWidth="1"/>
    <col min="1536" max="1536" width="69.7109375" style="1" customWidth="1"/>
    <col min="1537" max="1537" width="11.140625" style="1" customWidth="1"/>
    <col min="1538" max="1538" width="12.140625" style="1" customWidth="1"/>
    <col min="1539" max="1539" width="25.42578125" style="1" customWidth="1"/>
    <col min="1540" max="1540" width="20.42578125" style="1" bestFit="1" customWidth="1"/>
    <col min="1541" max="1541" width="18.42578125" style="1" customWidth="1"/>
    <col min="1542" max="1542" width="0" style="1" hidden="1" customWidth="1"/>
    <col min="1543" max="1543" width="17.140625" style="1" bestFit="1" customWidth="1"/>
    <col min="1544" max="1545" width="12" style="1" bestFit="1" customWidth="1"/>
    <col min="1546" max="1547" width="13.5703125" style="1" bestFit="1" customWidth="1"/>
    <col min="1548" max="1548" width="11.42578125" style="1"/>
    <col min="1549" max="1550" width="12" style="1" bestFit="1" customWidth="1"/>
    <col min="1551" max="1789" width="11.42578125" style="1"/>
    <col min="1790" max="1790" width="6.28515625" style="1" customWidth="1"/>
    <col min="1791" max="1791" width="7.85546875" style="1" customWidth="1"/>
    <col min="1792" max="1792" width="69.7109375" style="1" customWidth="1"/>
    <col min="1793" max="1793" width="11.140625" style="1" customWidth="1"/>
    <col min="1794" max="1794" width="12.140625" style="1" customWidth="1"/>
    <col min="1795" max="1795" width="25.42578125" style="1" customWidth="1"/>
    <col min="1796" max="1796" width="20.42578125" style="1" bestFit="1" customWidth="1"/>
    <col min="1797" max="1797" width="18.42578125" style="1" customWidth="1"/>
    <col min="1798" max="1798" width="0" style="1" hidden="1" customWidth="1"/>
    <col min="1799" max="1799" width="17.140625" style="1" bestFit="1" customWidth="1"/>
    <col min="1800" max="1801" width="12" style="1" bestFit="1" customWidth="1"/>
    <col min="1802" max="1803" width="13.5703125" style="1" bestFit="1" customWidth="1"/>
    <col min="1804" max="1804" width="11.42578125" style="1"/>
    <col min="1805" max="1806" width="12" style="1" bestFit="1" customWidth="1"/>
    <col min="1807" max="2045" width="11.42578125" style="1"/>
    <col min="2046" max="2046" width="6.28515625" style="1" customWidth="1"/>
    <col min="2047" max="2047" width="7.85546875" style="1" customWidth="1"/>
    <col min="2048" max="2048" width="69.7109375" style="1" customWidth="1"/>
    <col min="2049" max="2049" width="11.140625" style="1" customWidth="1"/>
    <col min="2050" max="2050" width="12.140625" style="1" customWidth="1"/>
    <col min="2051" max="2051" width="25.42578125" style="1" customWidth="1"/>
    <col min="2052" max="2052" width="20.42578125" style="1" bestFit="1" customWidth="1"/>
    <col min="2053" max="2053" width="18.42578125" style="1" customWidth="1"/>
    <col min="2054" max="2054" width="0" style="1" hidden="1" customWidth="1"/>
    <col min="2055" max="2055" width="17.140625" style="1" bestFit="1" customWidth="1"/>
    <col min="2056" max="2057" width="12" style="1" bestFit="1" customWidth="1"/>
    <col min="2058" max="2059" width="13.5703125" style="1" bestFit="1" customWidth="1"/>
    <col min="2060" max="2060" width="11.42578125" style="1"/>
    <col min="2061" max="2062" width="12" style="1" bestFit="1" customWidth="1"/>
    <col min="2063" max="2301" width="11.42578125" style="1"/>
    <col min="2302" max="2302" width="6.28515625" style="1" customWidth="1"/>
    <col min="2303" max="2303" width="7.85546875" style="1" customWidth="1"/>
    <col min="2304" max="2304" width="69.7109375" style="1" customWidth="1"/>
    <col min="2305" max="2305" width="11.140625" style="1" customWidth="1"/>
    <col min="2306" max="2306" width="12.140625" style="1" customWidth="1"/>
    <col min="2307" max="2307" width="25.42578125" style="1" customWidth="1"/>
    <col min="2308" max="2308" width="20.42578125" style="1" bestFit="1" customWidth="1"/>
    <col min="2309" max="2309" width="18.42578125" style="1" customWidth="1"/>
    <col min="2310" max="2310" width="0" style="1" hidden="1" customWidth="1"/>
    <col min="2311" max="2311" width="17.140625" style="1" bestFit="1" customWidth="1"/>
    <col min="2312" max="2313" width="12" style="1" bestFit="1" customWidth="1"/>
    <col min="2314" max="2315" width="13.5703125" style="1" bestFit="1" customWidth="1"/>
    <col min="2316" max="2316" width="11.42578125" style="1"/>
    <col min="2317" max="2318" width="12" style="1" bestFit="1" customWidth="1"/>
    <col min="2319" max="2557" width="11.42578125" style="1"/>
    <col min="2558" max="2558" width="6.28515625" style="1" customWidth="1"/>
    <col min="2559" max="2559" width="7.85546875" style="1" customWidth="1"/>
    <col min="2560" max="2560" width="69.7109375" style="1" customWidth="1"/>
    <col min="2561" max="2561" width="11.140625" style="1" customWidth="1"/>
    <col min="2562" max="2562" width="12.140625" style="1" customWidth="1"/>
    <col min="2563" max="2563" width="25.42578125" style="1" customWidth="1"/>
    <col min="2564" max="2564" width="20.42578125" style="1" bestFit="1" customWidth="1"/>
    <col min="2565" max="2565" width="18.42578125" style="1" customWidth="1"/>
    <col min="2566" max="2566" width="0" style="1" hidden="1" customWidth="1"/>
    <col min="2567" max="2567" width="17.140625" style="1" bestFit="1" customWidth="1"/>
    <col min="2568" max="2569" width="12" style="1" bestFit="1" customWidth="1"/>
    <col min="2570" max="2571" width="13.5703125" style="1" bestFit="1" customWidth="1"/>
    <col min="2572" max="2572" width="11.42578125" style="1"/>
    <col min="2573" max="2574" width="12" style="1" bestFit="1" customWidth="1"/>
    <col min="2575" max="2813" width="11.42578125" style="1"/>
    <col min="2814" max="2814" width="6.28515625" style="1" customWidth="1"/>
    <col min="2815" max="2815" width="7.85546875" style="1" customWidth="1"/>
    <col min="2816" max="2816" width="69.7109375" style="1" customWidth="1"/>
    <col min="2817" max="2817" width="11.140625" style="1" customWidth="1"/>
    <col min="2818" max="2818" width="12.140625" style="1" customWidth="1"/>
    <col min="2819" max="2819" width="25.42578125" style="1" customWidth="1"/>
    <col min="2820" max="2820" width="20.42578125" style="1" bestFit="1" customWidth="1"/>
    <col min="2821" max="2821" width="18.42578125" style="1" customWidth="1"/>
    <col min="2822" max="2822" width="0" style="1" hidden="1" customWidth="1"/>
    <col min="2823" max="2823" width="17.140625" style="1" bestFit="1" customWidth="1"/>
    <col min="2824" max="2825" width="12" style="1" bestFit="1" customWidth="1"/>
    <col min="2826" max="2827" width="13.5703125" style="1" bestFit="1" customWidth="1"/>
    <col min="2828" max="2828" width="11.42578125" style="1"/>
    <col min="2829" max="2830" width="12" style="1" bestFit="1" customWidth="1"/>
    <col min="2831" max="3069" width="11.42578125" style="1"/>
    <col min="3070" max="3070" width="6.28515625" style="1" customWidth="1"/>
    <col min="3071" max="3071" width="7.85546875" style="1" customWidth="1"/>
    <col min="3072" max="3072" width="69.7109375" style="1" customWidth="1"/>
    <col min="3073" max="3073" width="11.140625" style="1" customWidth="1"/>
    <col min="3074" max="3074" width="12.140625" style="1" customWidth="1"/>
    <col min="3075" max="3075" width="25.42578125" style="1" customWidth="1"/>
    <col min="3076" max="3076" width="20.42578125" style="1" bestFit="1" customWidth="1"/>
    <col min="3077" max="3077" width="18.42578125" style="1" customWidth="1"/>
    <col min="3078" max="3078" width="0" style="1" hidden="1" customWidth="1"/>
    <col min="3079" max="3079" width="17.140625" style="1" bestFit="1" customWidth="1"/>
    <col min="3080" max="3081" width="12" style="1" bestFit="1" customWidth="1"/>
    <col min="3082" max="3083" width="13.5703125" style="1" bestFit="1" customWidth="1"/>
    <col min="3084" max="3084" width="11.42578125" style="1"/>
    <col min="3085" max="3086" width="12" style="1" bestFit="1" customWidth="1"/>
    <col min="3087" max="3325" width="11.42578125" style="1"/>
    <col min="3326" max="3326" width="6.28515625" style="1" customWidth="1"/>
    <col min="3327" max="3327" width="7.85546875" style="1" customWidth="1"/>
    <col min="3328" max="3328" width="69.7109375" style="1" customWidth="1"/>
    <col min="3329" max="3329" width="11.140625" style="1" customWidth="1"/>
    <col min="3330" max="3330" width="12.140625" style="1" customWidth="1"/>
    <col min="3331" max="3331" width="25.42578125" style="1" customWidth="1"/>
    <col min="3332" max="3332" width="20.42578125" style="1" bestFit="1" customWidth="1"/>
    <col min="3333" max="3333" width="18.42578125" style="1" customWidth="1"/>
    <col min="3334" max="3334" width="0" style="1" hidden="1" customWidth="1"/>
    <col min="3335" max="3335" width="17.140625" style="1" bestFit="1" customWidth="1"/>
    <col min="3336" max="3337" width="12" style="1" bestFit="1" customWidth="1"/>
    <col min="3338" max="3339" width="13.5703125" style="1" bestFit="1" customWidth="1"/>
    <col min="3340" max="3340" width="11.42578125" style="1"/>
    <col min="3341" max="3342" width="12" style="1" bestFit="1" customWidth="1"/>
    <col min="3343" max="3581" width="11.42578125" style="1"/>
    <col min="3582" max="3582" width="6.28515625" style="1" customWidth="1"/>
    <col min="3583" max="3583" width="7.85546875" style="1" customWidth="1"/>
    <col min="3584" max="3584" width="69.7109375" style="1" customWidth="1"/>
    <col min="3585" max="3585" width="11.140625" style="1" customWidth="1"/>
    <col min="3586" max="3586" width="12.140625" style="1" customWidth="1"/>
    <col min="3587" max="3587" width="25.42578125" style="1" customWidth="1"/>
    <col min="3588" max="3588" width="20.42578125" style="1" bestFit="1" customWidth="1"/>
    <col min="3589" max="3589" width="18.42578125" style="1" customWidth="1"/>
    <col min="3590" max="3590" width="0" style="1" hidden="1" customWidth="1"/>
    <col min="3591" max="3591" width="17.140625" style="1" bestFit="1" customWidth="1"/>
    <col min="3592" max="3593" width="12" style="1" bestFit="1" customWidth="1"/>
    <col min="3594" max="3595" width="13.5703125" style="1" bestFit="1" customWidth="1"/>
    <col min="3596" max="3596" width="11.42578125" style="1"/>
    <col min="3597" max="3598" width="12" style="1" bestFit="1" customWidth="1"/>
    <col min="3599" max="3837" width="11.42578125" style="1"/>
    <col min="3838" max="3838" width="6.28515625" style="1" customWidth="1"/>
    <col min="3839" max="3839" width="7.85546875" style="1" customWidth="1"/>
    <col min="3840" max="3840" width="69.7109375" style="1" customWidth="1"/>
    <col min="3841" max="3841" width="11.140625" style="1" customWidth="1"/>
    <col min="3842" max="3842" width="12.140625" style="1" customWidth="1"/>
    <col min="3843" max="3843" width="25.42578125" style="1" customWidth="1"/>
    <col min="3844" max="3844" width="20.42578125" style="1" bestFit="1" customWidth="1"/>
    <col min="3845" max="3845" width="18.42578125" style="1" customWidth="1"/>
    <col min="3846" max="3846" width="0" style="1" hidden="1" customWidth="1"/>
    <col min="3847" max="3847" width="17.140625" style="1" bestFit="1" customWidth="1"/>
    <col min="3848" max="3849" width="12" style="1" bestFit="1" customWidth="1"/>
    <col min="3850" max="3851" width="13.5703125" style="1" bestFit="1" customWidth="1"/>
    <col min="3852" max="3852" width="11.42578125" style="1"/>
    <col min="3853" max="3854" width="12" style="1" bestFit="1" customWidth="1"/>
    <col min="3855" max="4093" width="11.42578125" style="1"/>
    <col min="4094" max="4094" width="6.28515625" style="1" customWidth="1"/>
    <col min="4095" max="4095" width="7.85546875" style="1" customWidth="1"/>
    <col min="4096" max="4096" width="69.7109375" style="1" customWidth="1"/>
    <col min="4097" max="4097" width="11.140625" style="1" customWidth="1"/>
    <col min="4098" max="4098" width="12.140625" style="1" customWidth="1"/>
    <col min="4099" max="4099" width="25.42578125" style="1" customWidth="1"/>
    <col min="4100" max="4100" width="20.42578125" style="1" bestFit="1" customWidth="1"/>
    <col min="4101" max="4101" width="18.42578125" style="1" customWidth="1"/>
    <col min="4102" max="4102" width="0" style="1" hidden="1" customWidth="1"/>
    <col min="4103" max="4103" width="17.140625" style="1" bestFit="1" customWidth="1"/>
    <col min="4104" max="4105" width="12" style="1" bestFit="1" customWidth="1"/>
    <col min="4106" max="4107" width="13.5703125" style="1" bestFit="1" customWidth="1"/>
    <col min="4108" max="4108" width="11.42578125" style="1"/>
    <col min="4109" max="4110" width="12" style="1" bestFit="1" customWidth="1"/>
    <col min="4111" max="4349" width="11.42578125" style="1"/>
    <col min="4350" max="4350" width="6.28515625" style="1" customWidth="1"/>
    <col min="4351" max="4351" width="7.85546875" style="1" customWidth="1"/>
    <col min="4352" max="4352" width="69.7109375" style="1" customWidth="1"/>
    <col min="4353" max="4353" width="11.140625" style="1" customWidth="1"/>
    <col min="4354" max="4354" width="12.140625" style="1" customWidth="1"/>
    <col min="4355" max="4355" width="25.42578125" style="1" customWidth="1"/>
    <col min="4356" max="4356" width="20.42578125" style="1" bestFit="1" customWidth="1"/>
    <col min="4357" max="4357" width="18.42578125" style="1" customWidth="1"/>
    <col min="4358" max="4358" width="0" style="1" hidden="1" customWidth="1"/>
    <col min="4359" max="4359" width="17.140625" style="1" bestFit="1" customWidth="1"/>
    <col min="4360" max="4361" width="12" style="1" bestFit="1" customWidth="1"/>
    <col min="4362" max="4363" width="13.5703125" style="1" bestFit="1" customWidth="1"/>
    <col min="4364" max="4364" width="11.42578125" style="1"/>
    <col min="4365" max="4366" width="12" style="1" bestFit="1" customWidth="1"/>
    <col min="4367" max="4605" width="11.42578125" style="1"/>
    <col min="4606" max="4606" width="6.28515625" style="1" customWidth="1"/>
    <col min="4607" max="4607" width="7.85546875" style="1" customWidth="1"/>
    <col min="4608" max="4608" width="69.7109375" style="1" customWidth="1"/>
    <col min="4609" max="4609" width="11.140625" style="1" customWidth="1"/>
    <col min="4610" max="4610" width="12.140625" style="1" customWidth="1"/>
    <col min="4611" max="4611" width="25.42578125" style="1" customWidth="1"/>
    <col min="4612" max="4612" width="20.42578125" style="1" bestFit="1" customWidth="1"/>
    <col min="4613" max="4613" width="18.42578125" style="1" customWidth="1"/>
    <col min="4614" max="4614" width="0" style="1" hidden="1" customWidth="1"/>
    <col min="4615" max="4615" width="17.140625" style="1" bestFit="1" customWidth="1"/>
    <col min="4616" max="4617" width="12" style="1" bestFit="1" customWidth="1"/>
    <col min="4618" max="4619" width="13.5703125" style="1" bestFit="1" customWidth="1"/>
    <col min="4620" max="4620" width="11.42578125" style="1"/>
    <col min="4621" max="4622" width="12" style="1" bestFit="1" customWidth="1"/>
    <col min="4623" max="4861" width="11.42578125" style="1"/>
    <col min="4862" max="4862" width="6.28515625" style="1" customWidth="1"/>
    <col min="4863" max="4863" width="7.85546875" style="1" customWidth="1"/>
    <col min="4864" max="4864" width="69.7109375" style="1" customWidth="1"/>
    <col min="4865" max="4865" width="11.140625" style="1" customWidth="1"/>
    <col min="4866" max="4866" width="12.140625" style="1" customWidth="1"/>
    <col min="4867" max="4867" width="25.42578125" style="1" customWidth="1"/>
    <col min="4868" max="4868" width="20.42578125" style="1" bestFit="1" customWidth="1"/>
    <col min="4869" max="4869" width="18.42578125" style="1" customWidth="1"/>
    <col min="4870" max="4870" width="0" style="1" hidden="1" customWidth="1"/>
    <col min="4871" max="4871" width="17.140625" style="1" bestFit="1" customWidth="1"/>
    <col min="4872" max="4873" width="12" style="1" bestFit="1" customWidth="1"/>
    <col min="4874" max="4875" width="13.5703125" style="1" bestFit="1" customWidth="1"/>
    <col min="4876" max="4876" width="11.42578125" style="1"/>
    <col min="4877" max="4878" width="12" style="1" bestFit="1" customWidth="1"/>
    <col min="4879" max="5117" width="11.42578125" style="1"/>
    <col min="5118" max="5118" width="6.28515625" style="1" customWidth="1"/>
    <col min="5119" max="5119" width="7.85546875" style="1" customWidth="1"/>
    <col min="5120" max="5120" width="69.7109375" style="1" customWidth="1"/>
    <col min="5121" max="5121" width="11.140625" style="1" customWidth="1"/>
    <col min="5122" max="5122" width="12.140625" style="1" customWidth="1"/>
    <col min="5123" max="5123" width="25.42578125" style="1" customWidth="1"/>
    <col min="5124" max="5124" width="20.42578125" style="1" bestFit="1" customWidth="1"/>
    <col min="5125" max="5125" width="18.42578125" style="1" customWidth="1"/>
    <col min="5126" max="5126" width="0" style="1" hidden="1" customWidth="1"/>
    <col min="5127" max="5127" width="17.140625" style="1" bestFit="1" customWidth="1"/>
    <col min="5128" max="5129" width="12" style="1" bestFit="1" customWidth="1"/>
    <col min="5130" max="5131" width="13.5703125" style="1" bestFit="1" customWidth="1"/>
    <col min="5132" max="5132" width="11.42578125" style="1"/>
    <col min="5133" max="5134" width="12" style="1" bestFit="1" customWidth="1"/>
    <col min="5135" max="5373" width="11.42578125" style="1"/>
    <col min="5374" max="5374" width="6.28515625" style="1" customWidth="1"/>
    <col min="5375" max="5375" width="7.85546875" style="1" customWidth="1"/>
    <col min="5376" max="5376" width="69.7109375" style="1" customWidth="1"/>
    <col min="5377" max="5377" width="11.140625" style="1" customWidth="1"/>
    <col min="5378" max="5378" width="12.140625" style="1" customWidth="1"/>
    <col min="5379" max="5379" width="25.42578125" style="1" customWidth="1"/>
    <col min="5380" max="5380" width="20.42578125" style="1" bestFit="1" customWidth="1"/>
    <col min="5381" max="5381" width="18.42578125" style="1" customWidth="1"/>
    <col min="5382" max="5382" width="0" style="1" hidden="1" customWidth="1"/>
    <col min="5383" max="5383" width="17.140625" style="1" bestFit="1" customWidth="1"/>
    <col min="5384" max="5385" width="12" style="1" bestFit="1" customWidth="1"/>
    <col min="5386" max="5387" width="13.5703125" style="1" bestFit="1" customWidth="1"/>
    <col min="5388" max="5388" width="11.42578125" style="1"/>
    <col min="5389" max="5390" width="12" style="1" bestFit="1" customWidth="1"/>
    <col min="5391" max="5629" width="11.42578125" style="1"/>
    <col min="5630" max="5630" width="6.28515625" style="1" customWidth="1"/>
    <col min="5631" max="5631" width="7.85546875" style="1" customWidth="1"/>
    <col min="5632" max="5632" width="69.7109375" style="1" customWidth="1"/>
    <col min="5633" max="5633" width="11.140625" style="1" customWidth="1"/>
    <col min="5634" max="5634" width="12.140625" style="1" customWidth="1"/>
    <col min="5635" max="5635" width="25.42578125" style="1" customWidth="1"/>
    <col min="5636" max="5636" width="20.42578125" style="1" bestFit="1" customWidth="1"/>
    <col min="5637" max="5637" width="18.42578125" style="1" customWidth="1"/>
    <col min="5638" max="5638" width="0" style="1" hidden="1" customWidth="1"/>
    <col min="5639" max="5639" width="17.140625" style="1" bestFit="1" customWidth="1"/>
    <col min="5640" max="5641" width="12" style="1" bestFit="1" customWidth="1"/>
    <col min="5642" max="5643" width="13.5703125" style="1" bestFit="1" customWidth="1"/>
    <col min="5644" max="5644" width="11.42578125" style="1"/>
    <col min="5645" max="5646" width="12" style="1" bestFit="1" customWidth="1"/>
    <col min="5647" max="5885" width="11.42578125" style="1"/>
    <col min="5886" max="5886" width="6.28515625" style="1" customWidth="1"/>
    <col min="5887" max="5887" width="7.85546875" style="1" customWidth="1"/>
    <col min="5888" max="5888" width="69.7109375" style="1" customWidth="1"/>
    <col min="5889" max="5889" width="11.140625" style="1" customWidth="1"/>
    <col min="5890" max="5890" width="12.140625" style="1" customWidth="1"/>
    <col min="5891" max="5891" width="25.42578125" style="1" customWidth="1"/>
    <col min="5892" max="5892" width="20.42578125" style="1" bestFit="1" customWidth="1"/>
    <col min="5893" max="5893" width="18.42578125" style="1" customWidth="1"/>
    <col min="5894" max="5894" width="0" style="1" hidden="1" customWidth="1"/>
    <col min="5895" max="5895" width="17.140625" style="1" bestFit="1" customWidth="1"/>
    <col min="5896" max="5897" width="12" style="1" bestFit="1" customWidth="1"/>
    <col min="5898" max="5899" width="13.5703125" style="1" bestFit="1" customWidth="1"/>
    <col min="5900" max="5900" width="11.42578125" style="1"/>
    <col min="5901" max="5902" width="12" style="1" bestFit="1" customWidth="1"/>
    <col min="5903" max="6141" width="11.42578125" style="1"/>
    <col min="6142" max="6142" width="6.28515625" style="1" customWidth="1"/>
    <col min="6143" max="6143" width="7.85546875" style="1" customWidth="1"/>
    <col min="6144" max="6144" width="69.7109375" style="1" customWidth="1"/>
    <col min="6145" max="6145" width="11.140625" style="1" customWidth="1"/>
    <col min="6146" max="6146" width="12.140625" style="1" customWidth="1"/>
    <col min="6147" max="6147" width="25.42578125" style="1" customWidth="1"/>
    <col min="6148" max="6148" width="20.42578125" style="1" bestFit="1" customWidth="1"/>
    <col min="6149" max="6149" width="18.42578125" style="1" customWidth="1"/>
    <col min="6150" max="6150" width="0" style="1" hidden="1" customWidth="1"/>
    <col min="6151" max="6151" width="17.140625" style="1" bestFit="1" customWidth="1"/>
    <col min="6152" max="6153" width="12" style="1" bestFit="1" customWidth="1"/>
    <col min="6154" max="6155" width="13.5703125" style="1" bestFit="1" customWidth="1"/>
    <col min="6156" max="6156" width="11.42578125" style="1"/>
    <col min="6157" max="6158" width="12" style="1" bestFit="1" customWidth="1"/>
    <col min="6159" max="6397" width="11.42578125" style="1"/>
    <col min="6398" max="6398" width="6.28515625" style="1" customWidth="1"/>
    <col min="6399" max="6399" width="7.85546875" style="1" customWidth="1"/>
    <col min="6400" max="6400" width="69.7109375" style="1" customWidth="1"/>
    <col min="6401" max="6401" width="11.140625" style="1" customWidth="1"/>
    <col min="6402" max="6402" width="12.140625" style="1" customWidth="1"/>
    <col min="6403" max="6403" width="25.42578125" style="1" customWidth="1"/>
    <col min="6404" max="6404" width="20.42578125" style="1" bestFit="1" customWidth="1"/>
    <col min="6405" max="6405" width="18.42578125" style="1" customWidth="1"/>
    <col min="6406" max="6406" width="0" style="1" hidden="1" customWidth="1"/>
    <col min="6407" max="6407" width="17.140625" style="1" bestFit="1" customWidth="1"/>
    <col min="6408" max="6409" width="12" style="1" bestFit="1" customWidth="1"/>
    <col min="6410" max="6411" width="13.5703125" style="1" bestFit="1" customWidth="1"/>
    <col min="6412" max="6412" width="11.42578125" style="1"/>
    <col min="6413" max="6414" width="12" style="1" bestFit="1" customWidth="1"/>
    <col min="6415" max="6653" width="11.42578125" style="1"/>
    <col min="6654" max="6654" width="6.28515625" style="1" customWidth="1"/>
    <col min="6655" max="6655" width="7.85546875" style="1" customWidth="1"/>
    <col min="6656" max="6656" width="69.7109375" style="1" customWidth="1"/>
    <col min="6657" max="6657" width="11.140625" style="1" customWidth="1"/>
    <col min="6658" max="6658" width="12.140625" style="1" customWidth="1"/>
    <col min="6659" max="6659" width="25.42578125" style="1" customWidth="1"/>
    <col min="6660" max="6660" width="20.42578125" style="1" bestFit="1" customWidth="1"/>
    <col min="6661" max="6661" width="18.42578125" style="1" customWidth="1"/>
    <col min="6662" max="6662" width="0" style="1" hidden="1" customWidth="1"/>
    <col min="6663" max="6663" width="17.140625" style="1" bestFit="1" customWidth="1"/>
    <col min="6664" max="6665" width="12" style="1" bestFit="1" customWidth="1"/>
    <col min="6666" max="6667" width="13.5703125" style="1" bestFit="1" customWidth="1"/>
    <col min="6668" max="6668" width="11.42578125" style="1"/>
    <col min="6669" max="6670" width="12" style="1" bestFit="1" customWidth="1"/>
    <col min="6671" max="6909" width="11.42578125" style="1"/>
    <col min="6910" max="6910" width="6.28515625" style="1" customWidth="1"/>
    <col min="6911" max="6911" width="7.85546875" style="1" customWidth="1"/>
    <col min="6912" max="6912" width="69.7109375" style="1" customWidth="1"/>
    <col min="6913" max="6913" width="11.140625" style="1" customWidth="1"/>
    <col min="6914" max="6914" width="12.140625" style="1" customWidth="1"/>
    <col min="6915" max="6915" width="25.42578125" style="1" customWidth="1"/>
    <col min="6916" max="6916" width="20.42578125" style="1" bestFit="1" customWidth="1"/>
    <col min="6917" max="6917" width="18.42578125" style="1" customWidth="1"/>
    <col min="6918" max="6918" width="0" style="1" hidden="1" customWidth="1"/>
    <col min="6919" max="6919" width="17.140625" style="1" bestFit="1" customWidth="1"/>
    <col min="6920" max="6921" width="12" style="1" bestFit="1" customWidth="1"/>
    <col min="6922" max="6923" width="13.5703125" style="1" bestFit="1" customWidth="1"/>
    <col min="6924" max="6924" width="11.42578125" style="1"/>
    <col min="6925" max="6926" width="12" style="1" bestFit="1" customWidth="1"/>
    <col min="6927" max="7165" width="11.42578125" style="1"/>
    <col min="7166" max="7166" width="6.28515625" style="1" customWidth="1"/>
    <col min="7167" max="7167" width="7.85546875" style="1" customWidth="1"/>
    <col min="7168" max="7168" width="69.7109375" style="1" customWidth="1"/>
    <col min="7169" max="7169" width="11.140625" style="1" customWidth="1"/>
    <col min="7170" max="7170" width="12.140625" style="1" customWidth="1"/>
    <col min="7171" max="7171" width="25.42578125" style="1" customWidth="1"/>
    <col min="7172" max="7172" width="20.42578125" style="1" bestFit="1" customWidth="1"/>
    <col min="7173" max="7173" width="18.42578125" style="1" customWidth="1"/>
    <col min="7174" max="7174" width="0" style="1" hidden="1" customWidth="1"/>
    <col min="7175" max="7175" width="17.140625" style="1" bestFit="1" customWidth="1"/>
    <col min="7176" max="7177" width="12" style="1" bestFit="1" customWidth="1"/>
    <col min="7178" max="7179" width="13.5703125" style="1" bestFit="1" customWidth="1"/>
    <col min="7180" max="7180" width="11.42578125" style="1"/>
    <col min="7181" max="7182" width="12" style="1" bestFit="1" customWidth="1"/>
    <col min="7183" max="7421" width="11.42578125" style="1"/>
    <col min="7422" max="7422" width="6.28515625" style="1" customWidth="1"/>
    <col min="7423" max="7423" width="7.85546875" style="1" customWidth="1"/>
    <col min="7424" max="7424" width="69.7109375" style="1" customWidth="1"/>
    <col min="7425" max="7425" width="11.140625" style="1" customWidth="1"/>
    <col min="7426" max="7426" width="12.140625" style="1" customWidth="1"/>
    <col min="7427" max="7427" width="25.42578125" style="1" customWidth="1"/>
    <col min="7428" max="7428" width="20.42578125" style="1" bestFit="1" customWidth="1"/>
    <col min="7429" max="7429" width="18.42578125" style="1" customWidth="1"/>
    <col min="7430" max="7430" width="0" style="1" hidden="1" customWidth="1"/>
    <col min="7431" max="7431" width="17.140625" style="1" bestFit="1" customWidth="1"/>
    <col min="7432" max="7433" width="12" style="1" bestFit="1" customWidth="1"/>
    <col min="7434" max="7435" width="13.5703125" style="1" bestFit="1" customWidth="1"/>
    <col min="7436" max="7436" width="11.42578125" style="1"/>
    <col min="7437" max="7438" width="12" style="1" bestFit="1" customWidth="1"/>
    <col min="7439" max="7677" width="11.42578125" style="1"/>
    <col min="7678" max="7678" width="6.28515625" style="1" customWidth="1"/>
    <col min="7679" max="7679" width="7.85546875" style="1" customWidth="1"/>
    <col min="7680" max="7680" width="69.7109375" style="1" customWidth="1"/>
    <col min="7681" max="7681" width="11.140625" style="1" customWidth="1"/>
    <col min="7682" max="7682" width="12.140625" style="1" customWidth="1"/>
    <col min="7683" max="7683" width="25.42578125" style="1" customWidth="1"/>
    <col min="7684" max="7684" width="20.42578125" style="1" bestFit="1" customWidth="1"/>
    <col min="7685" max="7685" width="18.42578125" style="1" customWidth="1"/>
    <col min="7686" max="7686" width="0" style="1" hidden="1" customWidth="1"/>
    <col min="7687" max="7687" width="17.140625" style="1" bestFit="1" customWidth="1"/>
    <col min="7688" max="7689" width="12" style="1" bestFit="1" customWidth="1"/>
    <col min="7690" max="7691" width="13.5703125" style="1" bestFit="1" customWidth="1"/>
    <col min="7692" max="7692" width="11.42578125" style="1"/>
    <col min="7693" max="7694" width="12" style="1" bestFit="1" customWidth="1"/>
    <col min="7695" max="7933" width="11.42578125" style="1"/>
    <col min="7934" max="7934" width="6.28515625" style="1" customWidth="1"/>
    <col min="7935" max="7935" width="7.85546875" style="1" customWidth="1"/>
    <col min="7936" max="7936" width="69.7109375" style="1" customWidth="1"/>
    <col min="7937" max="7937" width="11.140625" style="1" customWidth="1"/>
    <col min="7938" max="7938" width="12.140625" style="1" customWidth="1"/>
    <col min="7939" max="7939" width="25.42578125" style="1" customWidth="1"/>
    <col min="7940" max="7940" width="20.42578125" style="1" bestFit="1" customWidth="1"/>
    <col min="7941" max="7941" width="18.42578125" style="1" customWidth="1"/>
    <col min="7942" max="7942" width="0" style="1" hidden="1" customWidth="1"/>
    <col min="7943" max="7943" width="17.140625" style="1" bestFit="1" customWidth="1"/>
    <col min="7944" max="7945" width="12" style="1" bestFit="1" customWidth="1"/>
    <col min="7946" max="7947" width="13.5703125" style="1" bestFit="1" customWidth="1"/>
    <col min="7948" max="7948" width="11.42578125" style="1"/>
    <col min="7949" max="7950" width="12" style="1" bestFit="1" customWidth="1"/>
    <col min="7951" max="8189" width="11.42578125" style="1"/>
    <col min="8190" max="8190" width="6.28515625" style="1" customWidth="1"/>
    <col min="8191" max="8191" width="7.85546875" style="1" customWidth="1"/>
    <col min="8192" max="8192" width="69.7109375" style="1" customWidth="1"/>
    <col min="8193" max="8193" width="11.140625" style="1" customWidth="1"/>
    <col min="8194" max="8194" width="12.140625" style="1" customWidth="1"/>
    <col min="8195" max="8195" width="25.42578125" style="1" customWidth="1"/>
    <col min="8196" max="8196" width="20.42578125" style="1" bestFit="1" customWidth="1"/>
    <col min="8197" max="8197" width="18.42578125" style="1" customWidth="1"/>
    <col min="8198" max="8198" width="0" style="1" hidden="1" customWidth="1"/>
    <col min="8199" max="8199" width="17.140625" style="1" bestFit="1" customWidth="1"/>
    <col min="8200" max="8201" width="12" style="1" bestFit="1" customWidth="1"/>
    <col min="8202" max="8203" width="13.5703125" style="1" bestFit="1" customWidth="1"/>
    <col min="8204" max="8204" width="11.42578125" style="1"/>
    <col min="8205" max="8206" width="12" style="1" bestFit="1" customWidth="1"/>
    <col min="8207" max="8445" width="11.42578125" style="1"/>
    <col min="8446" max="8446" width="6.28515625" style="1" customWidth="1"/>
    <col min="8447" max="8447" width="7.85546875" style="1" customWidth="1"/>
    <col min="8448" max="8448" width="69.7109375" style="1" customWidth="1"/>
    <col min="8449" max="8449" width="11.140625" style="1" customWidth="1"/>
    <col min="8450" max="8450" width="12.140625" style="1" customWidth="1"/>
    <col min="8451" max="8451" width="25.42578125" style="1" customWidth="1"/>
    <col min="8452" max="8452" width="20.42578125" style="1" bestFit="1" customWidth="1"/>
    <col min="8453" max="8453" width="18.42578125" style="1" customWidth="1"/>
    <col min="8454" max="8454" width="0" style="1" hidden="1" customWidth="1"/>
    <col min="8455" max="8455" width="17.140625" style="1" bestFit="1" customWidth="1"/>
    <col min="8456" max="8457" width="12" style="1" bestFit="1" customWidth="1"/>
    <col min="8458" max="8459" width="13.5703125" style="1" bestFit="1" customWidth="1"/>
    <col min="8460" max="8460" width="11.42578125" style="1"/>
    <col min="8461" max="8462" width="12" style="1" bestFit="1" customWidth="1"/>
    <col min="8463" max="8701" width="11.42578125" style="1"/>
    <col min="8702" max="8702" width="6.28515625" style="1" customWidth="1"/>
    <col min="8703" max="8703" width="7.85546875" style="1" customWidth="1"/>
    <col min="8704" max="8704" width="69.7109375" style="1" customWidth="1"/>
    <col min="8705" max="8705" width="11.140625" style="1" customWidth="1"/>
    <col min="8706" max="8706" width="12.140625" style="1" customWidth="1"/>
    <col min="8707" max="8707" width="25.42578125" style="1" customWidth="1"/>
    <col min="8708" max="8708" width="20.42578125" style="1" bestFit="1" customWidth="1"/>
    <col min="8709" max="8709" width="18.42578125" style="1" customWidth="1"/>
    <col min="8710" max="8710" width="0" style="1" hidden="1" customWidth="1"/>
    <col min="8711" max="8711" width="17.140625" style="1" bestFit="1" customWidth="1"/>
    <col min="8712" max="8713" width="12" style="1" bestFit="1" customWidth="1"/>
    <col min="8714" max="8715" width="13.5703125" style="1" bestFit="1" customWidth="1"/>
    <col min="8716" max="8716" width="11.42578125" style="1"/>
    <col min="8717" max="8718" width="12" style="1" bestFit="1" customWidth="1"/>
    <col min="8719" max="8957" width="11.42578125" style="1"/>
    <col min="8958" max="8958" width="6.28515625" style="1" customWidth="1"/>
    <col min="8959" max="8959" width="7.85546875" style="1" customWidth="1"/>
    <col min="8960" max="8960" width="69.7109375" style="1" customWidth="1"/>
    <col min="8961" max="8961" width="11.140625" style="1" customWidth="1"/>
    <col min="8962" max="8962" width="12.140625" style="1" customWidth="1"/>
    <col min="8963" max="8963" width="25.42578125" style="1" customWidth="1"/>
    <col min="8964" max="8964" width="20.42578125" style="1" bestFit="1" customWidth="1"/>
    <col min="8965" max="8965" width="18.42578125" style="1" customWidth="1"/>
    <col min="8966" max="8966" width="0" style="1" hidden="1" customWidth="1"/>
    <col min="8967" max="8967" width="17.140625" style="1" bestFit="1" customWidth="1"/>
    <col min="8968" max="8969" width="12" style="1" bestFit="1" customWidth="1"/>
    <col min="8970" max="8971" width="13.5703125" style="1" bestFit="1" customWidth="1"/>
    <col min="8972" max="8972" width="11.42578125" style="1"/>
    <col min="8973" max="8974" width="12" style="1" bestFit="1" customWidth="1"/>
    <col min="8975" max="9213" width="11.42578125" style="1"/>
    <col min="9214" max="9214" width="6.28515625" style="1" customWidth="1"/>
    <col min="9215" max="9215" width="7.85546875" style="1" customWidth="1"/>
    <col min="9216" max="9216" width="69.7109375" style="1" customWidth="1"/>
    <col min="9217" max="9217" width="11.140625" style="1" customWidth="1"/>
    <col min="9218" max="9218" width="12.140625" style="1" customWidth="1"/>
    <col min="9219" max="9219" width="25.42578125" style="1" customWidth="1"/>
    <col min="9220" max="9220" width="20.42578125" style="1" bestFit="1" customWidth="1"/>
    <col min="9221" max="9221" width="18.42578125" style="1" customWidth="1"/>
    <col min="9222" max="9222" width="0" style="1" hidden="1" customWidth="1"/>
    <col min="9223" max="9223" width="17.140625" style="1" bestFit="1" customWidth="1"/>
    <col min="9224" max="9225" width="12" style="1" bestFit="1" customWidth="1"/>
    <col min="9226" max="9227" width="13.5703125" style="1" bestFit="1" customWidth="1"/>
    <col min="9228" max="9228" width="11.42578125" style="1"/>
    <col min="9229" max="9230" width="12" style="1" bestFit="1" customWidth="1"/>
    <col min="9231" max="9469" width="11.42578125" style="1"/>
    <col min="9470" max="9470" width="6.28515625" style="1" customWidth="1"/>
    <col min="9471" max="9471" width="7.85546875" style="1" customWidth="1"/>
    <col min="9472" max="9472" width="69.7109375" style="1" customWidth="1"/>
    <col min="9473" max="9473" width="11.140625" style="1" customWidth="1"/>
    <col min="9474" max="9474" width="12.140625" style="1" customWidth="1"/>
    <col min="9475" max="9475" width="25.42578125" style="1" customWidth="1"/>
    <col min="9476" max="9476" width="20.42578125" style="1" bestFit="1" customWidth="1"/>
    <col min="9477" max="9477" width="18.42578125" style="1" customWidth="1"/>
    <col min="9478" max="9478" width="0" style="1" hidden="1" customWidth="1"/>
    <col min="9479" max="9479" width="17.140625" style="1" bestFit="1" customWidth="1"/>
    <col min="9480" max="9481" width="12" style="1" bestFit="1" customWidth="1"/>
    <col min="9482" max="9483" width="13.5703125" style="1" bestFit="1" customWidth="1"/>
    <col min="9484" max="9484" width="11.42578125" style="1"/>
    <col min="9485" max="9486" width="12" style="1" bestFit="1" customWidth="1"/>
    <col min="9487" max="9725" width="11.42578125" style="1"/>
    <col min="9726" max="9726" width="6.28515625" style="1" customWidth="1"/>
    <col min="9727" max="9727" width="7.85546875" style="1" customWidth="1"/>
    <col min="9728" max="9728" width="69.7109375" style="1" customWidth="1"/>
    <col min="9729" max="9729" width="11.140625" style="1" customWidth="1"/>
    <col min="9730" max="9730" width="12.140625" style="1" customWidth="1"/>
    <col min="9731" max="9731" width="25.42578125" style="1" customWidth="1"/>
    <col min="9732" max="9732" width="20.42578125" style="1" bestFit="1" customWidth="1"/>
    <col min="9733" max="9733" width="18.42578125" style="1" customWidth="1"/>
    <col min="9734" max="9734" width="0" style="1" hidden="1" customWidth="1"/>
    <col min="9735" max="9735" width="17.140625" style="1" bestFit="1" customWidth="1"/>
    <col min="9736" max="9737" width="12" style="1" bestFit="1" customWidth="1"/>
    <col min="9738" max="9739" width="13.5703125" style="1" bestFit="1" customWidth="1"/>
    <col min="9740" max="9740" width="11.42578125" style="1"/>
    <col min="9741" max="9742" width="12" style="1" bestFit="1" customWidth="1"/>
    <col min="9743" max="9981" width="11.42578125" style="1"/>
    <col min="9982" max="9982" width="6.28515625" style="1" customWidth="1"/>
    <col min="9983" max="9983" width="7.85546875" style="1" customWidth="1"/>
    <col min="9984" max="9984" width="69.7109375" style="1" customWidth="1"/>
    <col min="9985" max="9985" width="11.140625" style="1" customWidth="1"/>
    <col min="9986" max="9986" width="12.140625" style="1" customWidth="1"/>
    <col min="9987" max="9987" width="25.42578125" style="1" customWidth="1"/>
    <col min="9988" max="9988" width="20.42578125" style="1" bestFit="1" customWidth="1"/>
    <col min="9989" max="9989" width="18.42578125" style="1" customWidth="1"/>
    <col min="9990" max="9990" width="0" style="1" hidden="1" customWidth="1"/>
    <col min="9991" max="9991" width="17.140625" style="1" bestFit="1" customWidth="1"/>
    <col min="9992" max="9993" width="12" style="1" bestFit="1" customWidth="1"/>
    <col min="9994" max="9995" width="13.5703125" style="1" bestFit="1" customWidth="1"/>
    <col min="9996" max="9996" width="11.42578125" style="1"/>
    <col min="9997" max="9998" width="12" style="1" bestFit="1" customWidth="1"/>
    <col min="9999" max="10237" width="11.42578125" style="1"/>
    <col min="10238" max="10238" width="6.28515625" style="1" customWidth="1"/>
    <col min="10239" max="10239" width="7.85546875" style="1" customWidth="1"/>
    <col min="10240" max="10240" width="69.7109375" style="1" customWidth="1"/>
    <col min="10241" max="10241" width="11.140625" style="1" customWidth="1"/>
    <col min="10242" max="10242" width="12.140625" style="1" customWidth="1"/>
    <col min="10243" max="10243" width="25.42578125" style="1" customWidth="1"/>
    <col min="10244" max="10244" width="20.42578125" style="1" bestFit="1" customWidth="1"/>
    <col min="10245" max="10245" width="18.42578125" style="1" customWidth="1"/>
    <col min="10246" max="10246" width="0" style="1" hidden="1" customWidth="1"/>
    <col min="10247" max="10247" width="17.140625" style="1" bestFit="1" customWidth="1"/>
    <col min="10248" max="10249" width="12" style="1" bestFit="1" customWidth="1"/>
    <col min="10250" max="10251" width="13.5703125" style="1" bestFit="1" customWidth="1"/>
    <col min="10252" max="10252" width="11.42578125" style="1"/>
    <col min="10253" max="10254" width="12" style="1" bestFit="1" customWidth="1"/>
    <col min="10255" max="10493" width="11.42578125" style="1"/>
    <col min="10494" max="10494" width="6.28515625" style="1" customWidth="1"/>
    <col min="10495" max="10495" width="7.85546875" style="1" customWidth="1"/>
    <col min="10496" max="10496" width="69.7109375" style="1" customWidth="1"/>
    <col min="10497" max="10497" width="11.140625" style="1" customWidth="1"/>
    <col min="10498" max="10498" width="12.140625" style="1" customWidth="1"/>
    <col min="10499" max="10499" width="25.42578125" style="1" customWidth="1"/>
    <col min="10500" max="10500" width="20.42578125" style="1" bestFit="1" customWidth="1"/>
    <col min="10501" max="10501" width="18.42578125" style="1" customWidth="1"/>
    <col min="10502" max="10502" width="0" style="1" hidden="1" customWidth="1"/>
    <col min="10503" max="10503" width="17.140625" style="1" bestFit="1" customWidth="1"/>
    <col min="10504" max="10505" width="12" style="1" bestFit="1" customWidth="1"/>
    <col min="10506" max="10507" width="13.5703125" style="1" bestFit="1" customWidth="1"/>
    <col min="10508" max="10508" width="11.42578125" style="1"/>
    <col min="10509" max="10510" width="12" style="1" bestFit="1" customWidth="1"/>
    <col min="10511" max="10749" width="11.42578125" style="1"/>
    <col min="10750" max="10750" width="6.28515625" style="1" customWidth="1"/>
    <col min="10751" max="10751" width="7.85546875" style="1" customWidth="1"/>
    <col min="10752" max="10752" width="69.7109375" style="1" customWidth="1"/>
    <col min="10753" max="10753" width="11.140625" style="1" customWidth="1"/>
    <col min="10754" max="10754" width="12.140625" style="1" customWidth="1"/>
    <col min="10755" max="10755" width="25.42578125" style="1" customWidth="1"/>
    <col min="10756" max="10756" width="20.42578125" style="1" bestFit="1" customWidth="1"/>
    <col min="10757" max="10757" width="18.42578125" style="1" customWidth="1"/>
    <col min="10758" max="10758" width="0" style="1" hidden="1" customWidth="1"/>
    <col min="10759" max="10759" width="17.140625" style="1" bestFit="1" customWidth="1"/>
    <col min="10760" max="10761" width="12" style="1" bestFit="1" customWidth="1"/>
    <col min="10762" max="10763" width="13.5703125" style="1" bestFit="1" customWidth="1"/>
    <col min="10764" max="10764" width="11.42578125" style="1"/>
    <col min="10765" max="10766" width="12" style="1" bestFit="1" customWidth="1"/>
    <col min="10767" max="11005" width="11.42578125" style="1"/>
    <col min="11006" max="11006" width="6.28515625" style="1" customWidth="1"/>
    <col min="11007" max="11007" width="7.85546875" style="1" customWidth="1"/>
    <col min="11008" max="11008" width="69.7109375" style="1" customWidth="1"/>
    <col min="11009" max="11009" width="11.140625" style="1" customWidth="1"/>
    <col min="11010" max="11010" width="12.140625" style="1" customWidth="1"/>
    <col min="11011" max="11011" width="25.42578125" style="1" customWidth="1"/>
    <col min="11012" max="11012" width="20.42578125" style="1" bestFit="1" customWidth="1"/>
    <col min="11013" max="11013" width="18.42578125" style="1" customWidth="1"/>
    <col min="11014" max="11014" width="0" style="1" hidden="1" customWidth="1"/>
    <col min="11015" max="11015" width="17.140625" style="1" bestFit="1" customWidth="1"/>
    <col min="11016" max="11017" width="12" style="1" bestFit="1" customWidth="1"/>
    <col min="11018" max="11019" width="13.5703125" style="1" bestFit="1" customWidth="1"/>
    <col min="11020" max="11020" width="11.42578125" style="1"/>
    <col min="11021" max="11022" width="12" style="1" bestFit="1" customWidth="1"/>
    <col min="11023" max="11261" width="11.42578125" style="1"/>
    <col min="11262" max="11262" width="6.28515625" style="1" customWidth="1"/>
    <col min="11263" max="11263" width="7.85546875" style="1" customWidth="1"/>
    <col min="11264" max="11264" width="69.7109375" style="1" customWidth="1"/>
    <col min="11265" max="11265" width="11.140625" style="1" customWidth="1"/>
    <col min="11266" max="11266" width="12.140625" style="1" customWidth="1"/>
    <col min="11267" max="11267" width="25.42578125" style="1" customWidth="1"/>
    <col min="11268" max="11268" width="20.42578125" style="1" bestFit="1" customWidth="1"/>
    <col min="11269" max="11269" width="18.42578125" style="1" customWidth="1"/>
    <col min="11270" max="11270" width="0" style="1" hidden="1" customWidth="1"/>
    <col min="11271" max="11271" width="17.140625" style="1" bestFit="1" customWidth="1"/>
    <col min="11272" max="11273" width="12" style="1" bestFit="1" customWidth="1"/>
    <col min="11274" max="11275" width="13.5703125" style="1" bestFit="1" customWidth="1"/>
    <col min="11276" max="11276" width="11.42578125" style="1"/>
    <col min="11277" max="11278" width="12" style="1" bestFit="1" customWidth="1"/>
    <col min="11279" max="11517" width="11.42578125" style="1"/>
    <col min="11518" max="11518" width="6.28515625" style="1" customWidth="1"/>
    <col min="11519" max="11519" width="7.85546875" style="1" customWidth="1"/>
    <col min="11520" max="11520" width="69.7109375" style="1" customWidth="1"/>
    <col min="11521" max="11521" width="11.140625" style="1" customWidth="1"/>
    <col min="11522" max="11522" width="12.140625" style="1" customWidth="1"/>
    <col min="11523" max="11523" width="25.42578125" style="1" customWidth="1"/>
    <col min="11524" max="11524" width="20.42578125" style="1" bestFit="1" customWidth="1"/>
    <col min="11525" max="11525" width="18.42578125" style="1" customWidth="1"/>
    <col min="11526" max="11526" width="0" style="1" hidden="1" customWidth="1"/>
    <col min="11527" max="11527" width="17.140625" style="1" bestFit="1" customWidth="1"/>
    <col min="11528" max="11529" width="12" style="1" bestFit="1" customWidth="1"/>
    <col min="11530" max="11531" width="13.5703125" style="1" bestFit="1" customWidth="1"/>
    <col min="11532" max="11532" width="11.42578125" style="1"/>
    <col min="11533" max="11534" width="12" style="1" bestFit="1" customWidth="1"/>
    <col min="11535" max="11773" width="11.42578125" style="1"/>
    <col min="11774" max="11774" width="6.28515625" style="1" customWidth="1"/>
    <col min="11775" max="11775" width="7.85546875" style="1" customWidth="1"/>
    <col min="11776" max="11776" width="69.7109375" style="1" customWidth="1"/>
    <col min="11777" max="11777" width="11.140625" style="1" customWidth="1"/>
    <col min="11778" max="11778" width="12.140625" style="1" customWidth="1"/>
    <col min="11779" max="11779" width="25.42578125" style="1" customWidth="1"/>
    <col min="11780" max="11780" width="20.42578125" style="1" bestFit="1" customWidth="1"/>
    <col min="11781" max="11781" width="18.42578125" style="1" customWidth="1"/>
    <col min="11782" max="11782" width="0" style="1" hidden="1" customWidth="1"/>
    <col min="11783" max="11783" width="17.140625" style="1" bestFit="1" customWidth="1"/>
    <col min="11784" max="11785" width="12" style="1" bestFit="1" customWidth="1"/>
    <col min="11786" max="11787" width="13.5703125" style="1" bestFit="1" customWidth="1"/>
    <col min="11788" max="11788" width="11.42578125" style="1"/>
    <col min="11789" max="11790" width="12" style="1" bestFit="1" customWidth="1"/>
    <col min="11791" max="12029" width="11.42578125" style="1"/>
    <col min="12030" max="12030" width="6.28515625" style="1" customWidth="1"/>
    <col min="12031" max="12031" width="7.85546875" style="1" customWidth="1"/>
    <col min="12032" max="12032" width="69.7109375" style="1" customWidth="1"/>
    <col min="12033" max="12033" width="11.140625" style="1" customWidth="1"/>
    <col min="12034" max="12034" width="12.140625" style="1" customWidth="1"/>
    <col min="12035" max="12035" width="25.42578125" style="1" customWidth="1"/>
    <col min="12036" max="12036" width="20.42578125" style="1" bestFit="1" customWidth="1"/>
    <col min="12037" max="12037" width="18.42578125" style="1" customWidth="1"/>
    <col min="12038" max="12038" width="0" style="1" hidden="1" customWidth="1"/>
    <col min="12039" max="12039" width="17.140625" style="1" bestFit="1" customWidth="1"/>
    <col min="12040" max="12041" width="12" style="1" bestFit="1" customWidth="1"/>
    <col min="12042" max="12043" width="13.5703125" style="1" bestFit="1" customWidth="1"/>
    <col min="12044" max="12044" width="11.42578125" style="1"/>
    <col min="12045" max="12046" width="12" style="1" bestFit="1" customWidth="1"/>
    <col min="12047" max="12285" width="11.42578125" style="1"/>
    <col min="12286" max="12286" width="6.28515625" style="1" customWidth="1"/>
    <col min="12287" max="12287" width="7.85546875" style="1" customWidth="1"/>
    <col min="12288" max="12288" width="69.7109375" style="1" customWidth="1"/>
    <col min="12289" max="12289" width="11.140625" style="1" customWidth="1"/>
    <col min="12290" max="12290" width="12.140625" style="1" customWidth="1"/>
    <col min="12291" max="12291" width="25.42578125" style="1" customWidth="1"/>
    <col min="12292" max="12292" width="20.42578125" style="1" bestFit="1" customWidth="1"/>
    <col min="12293" max="12293" width="18.42578125" style="1" customWidth="1"/>
    <col min="12294" max="12294" width="0" style="1" hidden="1" customWidth="1"/>
    <col min="12295" max="12295" width="17.140625" style="1" bestFit="1" customWidth="1"/>
    <col min="12296" max="12297" width="12" style="1" bestFit="1" customWidth="1"/>
    <col min="12298" max="12299" width="13.5703125" style="1" bestFit="1" customWidth="1"/>
    <col min="12300" max="12300" width="11.42578125" style="1"/>
    <col min="12301" max="12302" width="12" style="1" bestFit="1" customWidth="1"/>
    <col min="12303" max="12541" width="11.42578125" style="1"/>
    <col min="12542" max="12542" width="6.28515625" style="1" customWidth="1"/>
    <col min="12543" max="12543" width="7.85546875" style="1" customWidth="1"/>
    <col min="12544" max="12544" width="69.7109375" style="1" customWidth="1"/>
    <col min="12545" max="12545" width="11.140625" style="1" customWidth="1"/>
    <col min="12546" max="12546" width="12.140625" style="1" customWidth="1"/>
    <col min="12547" max="12547" width="25.42578125" style="1" customWidth="1"/>
    <col min="12548" max="12548" width="20.42578125" style="1" bestFit="1" customWidth="1"/>
    <col min="12549" max="12549" width="18.42578125" style="1" customWidth="1"/>
    <col min="12550" max="12550" width="0" style="1" hidden="1" customWidth="1"/>
    <col min="12551" max="12551" width="17.140625" style="1" bestFit="1" customWidth="1"/>
    <col min="12552" max="12553" width="12" style="1" bestFit="1" customWidth="1"/>
    <col min="12554" max="12555" width="13.5703125" style="1" bestFit="1" customWidth="1"/>
    <col min="12556" max="12556" width="11.42578125" style="1"/>
    <col min="12557" max="12558" width="12" style="1" bestFit="1" customWidth="1"/>
    <col min="12559" max="12797" width="11.42578125" style="1"/>
    <col min="12798" max="12798" width="6.28515625" style="1" customWidth="1"/>
    <col min="12799" max="12799" width="7.85546875" style="1" customWidth="1"/>
    <col min="12800" max="12800" width="69.7109375" style="1" customWidth="1"/>
    <col min="12801" max="12801" width="11.140625" style="1" customWidth="1"/>
    <col min="12802" max="12802" width="12.140625" style="1" customWidth="1"/>
    <col min="12803" max="12803" width="25.42578125" style="1" customWidth="1"/>
    <col min="12804" max="12804" width="20.42578125" style="1" bestFit="1" customWidth="1"/>
    <col min="12805" max="12805" width="18.42578125" style="1" customWidth="1"/>
    <col min="12806" max="12806" width="0" style="1" hidden="1" customWidth="1"/>
    <col min="12807" max="12807" width="17.140625" style="1" bestFit="1" customWidth="1"/>
    <col min="12808" max="12809" width="12" style="1" bestFit="1" customWidth="1"/>
    <col min="12810" max="12811" width="13.5703125" style="1" bestFit="1" customWidth="1"/>
    <col min="12812" max="12812" width="11.42578125" style="1"/>
    <col min="12813" max="12814" width="12" style="1" bestFit="1" customWidth="1"/>
    <col min="12815" max="13053" width="11.42578125" style="1"/>
    <col min="13054" max="13054" width="6.28515625" style="1" customWidth="1"/>
    <col min="13055" max="13055" width="7.85546875" style="1" customWidth="1"/>
    <col min="13056" max="13056" width="69.7109375" style="1" customWidth="1"/>
    <col min="13057" max="13057" width="11.140625" style="1" customWidth="1"/>
    <col min="13058" max="13058" width="12.140625" style="1" customWidth="1"/>
    <col min="13059" max="13059" width="25.42578125" style="1" customWidth="1"/>
    <col min="13060" max="13060" width="20.42578125" style="1" bestFit="1" customWidth="1"/>
    <col min="13061" max="13061" width="18.42578125" style="1" customWidth="1"/>
    <col min="13062" max="13062" width="0" style="1" hidden="1" customWidth="1"/>
    <col min="13063" max="13063" width="17.140625" style="1" bestFit="1" customWidth="1"/>
    <col min="13064" max="13065" width="12" style="1" bestFit="1" customWidth="1"/>
    <col min="13066" max="13067" width="13.5703125" style="1" bestFit="1" customWidth="1"/>
    <col min="13068" max="13068" width="11.42578125" style="1"/>
    <col min="13069" max="13070" width="12" style="1" bestFit="1" customWidth="1"/>
    <col min="13071" max="13309" width="11.42578125" style="1"/>
    <col min="13310" max="13310" width="6.28515625" style="1" customWidth="1"/>
    <col min="13311" max="13311" width="7.85546875" style="1" customWidth="1"/>
    <col min="13312" max="13312" width="69.7109375" style="1" customWidth="1"/>
    <col min="13313" max="13313" width="11.140625" style="1" customWidth="1"/>
    <col min="13314" max="13314" width="12.140625" style="1" customWidth="1"/>
    <col min="13315" max="13315" width="25.42578125" style="1" customWidth="1"/>
    <col min="13316" max="13316" width="20.42578125" style="1" bestFit="1" customWidth="1"/>
    <col min="13317" max="13317" width="18.42578125" style="1" customWidth="1"/>
    <col min="13318" max="13318" width="0" style="1" hidden="1" customWidth="1"/>
    <col min="13319" max="13319" width="17.140625" style="1" bestFit="1" customWidth="1"/>
    <col min="13320" max="13321" width="12" style="1" bestFit="1" customWidth="1"/>
    <col min="13322" max="13323" width="13.5703125" style="1" bestFit="1" customWidth="1"/>
    <col min="13324" max="13324" width="11.42578125" style="1"/>
    <col min="13325" max="13326" width="12" style="1" bestFit="1" customWidth="1"/>
    <col min="13327" max="13565" width="11.42578125" style="1"/>
    <col min="13566" max="13566" width="6.28515625" style="1" customWidth="1"/>
    <col min="13567" max="13567" width="7.85546875" style="1" customWidth="1"/>
    <col min="13568" max="13568" width="69.7109375" style="1" customWidth="1"/>
    <col min="13569" max="13569" width="11.140625" style="1" customWidth="1"/>
    <col min="13570" max="13570" width="12.140625" style="1" customWidth="1"/>
    <col min="13571" max="13571" width="25.42578125" style="1" customWidth="1"/>
    <col min="13572" max="13572" width="20.42578125" style="1" bestFit="1" customWidth="1"/>
    <col min="13573" max="13573" width="18.42578125" style="1" customWidth="1"/>
    <col min="13574" max="13574" width="0" style="1" hidden="1" customWidth="1"/>
    <col min="13575" max="13575" width="17.140625" style="1" bestFit="1" customWidth="1"/>
    <col min="13576" max="13577" width="12" style="1" bestFit="1" customWidth="1"/>
    <col min="13578" max="13579" width="13.5703125" style="1" bestFit="1" customWidth="1"/>
    <col min="13580" max="13580" width="11.42578125" style="1"/>
    <col min="13581" max="13582" width="12" style="1" bestFit="1" customWidth="1"/>
    <col min="13583" max="13821" width="11.42578125" style="1"/>
    <col min="13822" max="13822" width="6.28515625" style="1" customWidth="1"/>
    <col min="13823" max="13823" width="7.85546875" style="1" customWidth="1"/>
    <col min="13824" max="13824" width="69.7109375" style="1" customWidth="1"/>
    <col min="13825" max="13825" width="11.140625" style="1" customWidth="1"/>
    <col min="13826" max="13826" width="12.140625" style="1" customWidth="1"/>
    <col min="13827" max="13827" width="25.42578125" style="1" customWidth="1"/>
    <col min="13828" max="13828" width="20.42578125" style="1" bestFit="1" customWidth="1"/>
    <col min="13829" max="13829" width="18.42578125" style="1" customWidth="1"/>
    <col min="13830" max="13830" width="0" style="1" hidden="1" customWidth="1"/>
    <col min="13831" max="13831" width="17.140625" style="1" bestFit="1" customWidth="1"/>
    <col min="13832" max="13833" width="12" style="1" bestFit="1" customWidth="1"/>
    <col min="13834" max="13835" width="13.5703125" style="1" bestFit="1" customWidth="1"/>
    <col min="13836" max="13836" width="11.42578125" style="1"/>
    <col min="13837" max="13838" width="12" style="1" bestFit="1" customWidth="1"/>
    <col min="13839" max="14077" width="11.42578125" style="1"/>
    <col min="14078" max="14078" width="6.28515625" style="1" customWidth="1"/>
    <col min="14079" max="14079" width="7.85546875" style="1" customWidth="1"/>
    <col min="14080" max="14080" width="69.7109375" style="1" customWidth="1"/>
    <col min="14081" max="14081" width="11.140625" style="1" customWidth="1"/>
    <col min="14082" max="14082" width="12.140625" style="1" customWidth="1"/>
    <col min="14083" max="14083" width="25.42578125" style="1" customWidth="1"/>
    <col min="14084" max="14084" width="20.42578125" style="1" bestFit="1" customWidth="1"/>
    <col min="14085" max="14085" width="18.42578125" style="1" customWidth="1"/>
    <col min="14086" max="14086" width="0" style="1" hidden="1" customWidth="1"/>
    <col min="14087" max="14087" width="17.140625" style="1" bestFit="1" customWidth="1"/>
    <col min="14088" max="14089" width="12" style="1" bestFit="1" customWidth="1"/>
    <col min="14090" max="14091" width="13.5703125" style="1" bestFit="1" customWidth="1"/>
    <col min="14092" max="14092" width="11.42578125" style="1"/>
    <col min="14093" max="14094" width="12" style="1" bestFit="1" customWidth="1"/>
    <col min="14095" max="14333" width="11.42578125" style="1"/>
    <col min="14334" max="14334" width="6.28515625" style="1" customWidth="1"/>
    <col min="14335" max="14335" width="7.85546875" style="1" customWidth="1"/>
    <col min="14336" max="14336" width="69.7109375" style="1" customWidth="1"/>
    <col min="14337" max="14337" width="11.140625" style="1" customWidth="1"/>
    <col min="14338" max="14338" width="12.140625" style="1" customWidth="1"/>
    <col min="14339" max="14339" width="25.42578125" style="1" customWidth="1"/>
    <col min="14340" max="14340" width="20.42578125" style="1" bestFit="1" customWidth="1"/>
    <col min="14341" max="14341" width="18.42578125" style="1" customWidth="1"/>
    <col min="14342" max="14342" width="0" style="1" hidden="1" customWidth="1"/>
    <col min="14343" max="14343" width="17.140625" style="1" bestFit="1" customWidth="1"/>
    <col min="14344" max="14345" width="12" style="1" bestFit="1" customWidth="1"/>
    <col min="14346" max="14347" width="13.5703125" style="1" bestFit="1" customWidth="1"/>
    <col min="14348" max="14348" width="11.42578125" style="1"/>
    <col min="14349" max="14350" width="12" style="1" bestFit="1" customWidth="1"/>
    <col min="14351" max="14589" width="11.42578125" style="1"/>
    <col min="14590" max="14590" width="6.28515625" style="1" customWidth="1"/>
    <col min="14591" max="14591" width="7.85546875" style="1" customWidth="1"/>
    <col min="14592" max="14592" width="69.7109375" style="1" customWidth="1"/>
    <col min="14593" max="14593" width="11.140625" style="1" customWidth="1"/>
    <col min="14594" max="14594" width="12.140625" style="1" customWidth="1"/>
    <col min="14595" max="14595" width="25.42578125" style="1" customWidth="1"/>
    <col min="14596" max="14596" width="20.42578125" style="1" bestFit="1" customWidth="1"/>
    <col min="14597" max="14597" width="18.42578125" style="1" customWidth="1"/>
    <col min="14598" max="14598" width="0" style="1" hidden="1" customWidth="1"/>
    <col min="14599" max="14599" width="17.140625" style="1" bestFit="1" customWidth="1"/>
    <col min="14600" max="14601" width="12" style="1" bestFit="1" customWidth="1"/>
    <col min="14602" max="14603" width="13.5703125" style="1" bestFit="1" customWidth="1"/>
    <col min="14604" max="14604" width="11.42578125" style="1"/>
    <col min="14605" max="14606" width="12" style="1" bestFit="1" customWidth="1"/>
    <col min="14607" max="14845" width="11.42578125" style="1"/>
    <col min="14846" max="14846" width="6.28515625" style="1" customWidth="1"/>
    <col min="14847" max="14847" width="7.85546875" style="1" customWidth="1"/>
    <col min="14848" max="14848" width="69.7109375" style="1" customWidth="1"/>
    <col min="14849" max="14849" width="11.140625" style="1" customWidth="1"/>
    <col min="14850" max="14850" width="12.140625" style="1" customWidth="1"/>
    <col min="14851" max="14851" width="25.42578125" style="1" customWidth="1"/>
    <col min="14852" max="14852" width="20.42578125" style="1" bestFit="1" customWidth="1"/>
    <col min="14853" max="14853" width="18.42578125" style="1" customWidth="1"/>
    <col min="14854" max="14854" width="0" style="1" hidden="1" customWidth="1"/>
    <col min="14855" max="14855" width="17.140625" style="1" bestFit="1" customWidth="1"/>
    <col min="14856" max="14857" width="12" style="1" bestFit="1" customWidth="1"/>
    <col min="14858" max="14859" width="13.5703125" style="1" bestFit="1" customWidth="1"/>
    <col min="14860" max="14860" width="11.42578125" style="1"/>
    <col min="14861" max="14862" width="12" style="1" bestFit="1" customWidth="1"/>
    <col min="14863" max="15101" width="11.42578125" style="1"/>
    <col min="15102" max="15102" width="6.28515625" style="1" customWidth="1"/>
    <col min="15103" max="15103" width="7.85546875" style="1" customWidth="1"/>
    <col min="15104" max="15104" width="69.7109375" style="1" customWidth="1"/>
    <col min="15105" max="15105" width="11.140625" style="1" customWidth="1"/>
    <col min="15106" max="15106" width="12.140625" style="1" customWidth="1"/>
    <col min="15107" max="15107" width="25.42578125" style="1" customWidth="1"/>
    <col min="15108" max="15108" width="20.42578125" style="1" bestFit="1" customWidth="1"/>
    <col min="15109" max="15109" width="18.42578125" style="1" customWidth="1"/>
    <col min="15110" max="15110" width="0" style="1" hidden="1" customWidth="1"/>
    <col min="15111" max="15111" width="17.140625" style="1" bestFit="1" customWidth="1"/>
    <col min="15112" max="15113" width="12" style="1" bestFit="1" customWidth="1"/>
    <col min="15114" max="15115" width="13.5703125" style="1" bestFit="1" customWidth="1"/>
    <col min="15116" max="15116" width="11.42578125" style="1"/>
    <col min="15117" max="15118" width="12" style="1" bestFit="1" customWidth="1"/>
    <col min="15119" max="15357" width="11.42578125" style="1"/>
    <col min="15358" max="15358" width="6.28515625" style="1" customWidth="1"/>
    <col min="15359" max="15359" width="7.85546875" style="1" customWidth="1"/>
    <col min="15360" max="15360" width="69.7109375" style="1" customWidth="1"/>
    <col min="15361" max="15361" width="11.140625" style="1" customWidth="1"/>
    <col min="15362" max="15362" width="12.140625" style="1" customWidth="1"/>
    <col min="15363" max="15363" width="25.42578125" style="1" customWidth="1"/>
    <col min="15364" max="15364" width="20.42578125" style="1" bestFit="1" customWidth="1"/>
    <col min="15365" max="15365" width="18.42578125" style="1" customWidth="1"/>
    <col min="15366" max="15366" width="0" style="1" hidden="1" customWidth="1"/>
    <col min="15367" max="15367" width="17.140625" style="1" bestFit="1" customWidth="1"/>
    <col min="15368" max="15369" width="12" style="1" bestFit="1" customWidth="1"/>
    <col min="15370" max="15371" width="13.5703125" style="1" bestFit="1" customWidth="1"/>
    <col min="15372" max="15372" width="11.42578125" style="1"/>
    <col min="15373" max="15374" width="12" style="1" bestFit="1" customWidth="1"/>
    <col min="15375" max="15613" width="11.42578125" style="1"/>
    <col min="15614" max="15614" width="6.28515625" style="1" customWidth="1"/>
    <col min="15615" max="15615" width="7.85546875" style="1" customWidth="1"/>
    <col min="15616" max="15616" width="69.7109375" style="1" customWidth="1"/>
    <col min="15617" max="15617" width="11.140625" style="1" customWidth="1"/>
    <col min="15618" max="15618" width="12.140625" style="1" customWidth="1"/>
    <col min="15619" max="15619" width="25.42578125" style="1" customWidth="1"/>
    <col min="15620" max="15620" width="20.42578125" style="1" bestFit="1" customWidth="1"/>
    <col min="15621" max="15621" width="18.42578125" style="1" customWidth="1"/>
    <col min="15622" max="15622" width="0" style="1" hidden="1" customWidth="1"/>
    <col min="15623" max="15623" width="17.140625" style="1" bestFit="1" customWidth="1"/>
    <col min="15624" max="15625" width="12" style="1" bestFit="1" customWidth="1"/>
    <col min="15626" max="15627" width="13.5703125" style="1" bestFit="1" customWidth="1"/>
    <col min="15628" max="15628" width="11.42578125" style="1"/>
    <col min="15629" max="15630" width="12" style="1" bestFit="1" customWidth="1"/>
    <col min="15631" max="15869" width="11.42578125" style="1"/>
    <col min="15870" max="15870" width="6.28515625" style="1" customWidth="1"/>
    <col min="15871" max="15871" width="7.85546875" style="1" customWidth="1"/>
    <col min="15872" max="15872" width="69.7109375" style="1" customWidth="1"/>
    <col min="15873" max="15873" width="11.140625" style="1" customWidth="1"/>
    <col min="15874" max="15874" width="12.140625" style="1" customWidth="1"/>
    <col min="15875" max="15875" width="25.42578125" style="1" customWidth="1"/>
    <col min="15876" max="15876" width="20.42578125" style="1" bestFit="1" customWidth="1"/>
    <col min="15877" max="15877" width="18.42578125" style="1" customWidth="1"/>
    <col min="15878" max="15878" width="0" style="1" hidden="1" customWidth="1"/>
    <col min="15879" max="15879" width="17.140625" style="1" bestFit="1" customWidth="1"/>
    <col min="15880" max="15881" width="12" style="1" bestFit="1" customWidth="1"/>
    <col min="15882" max="15883" width="13.5703125" style="1" bestFit="1" customWidth="1"/>
    <col min="15884" max="15884" width="11.42578125" style="1"/>
    <col min="15885" max="15886" width="12" style="1" bestFit="1" customWidth="1"/>
    <col min="15887" max="16125" width="11.42578125" style="1"/>
    <col min="16126" max="16126" width="6.28515625" style="1" customWidth="1"/>
    <col min="16127" max="16127" width="7.85546875" style="1" customWidth="1"/>
    <col min="16128" max="16128" width="69.7109375" style="1" customWidth="1"/>
    <col min="16129" max="16129" width="11.140625" style="1" customWidth="1"/>
    <col min="16130" max="16130" width="12.140625" style="1" customWidth="1"/>
    <col min="16131" max="16131" width="25.42578125" style="1" customWidth="1"/>
    <col min="16132" max="16132" width="20.42578125" style="1" bestFit="1" customWidth="1"/>
    <col min="16133" max="16133" width="18.42578125" style="1" customWidth="1"/>
    <col min="16134" max="16134" width="0" style="1" hidden="1" customWidth="1"/>
    <col min="16135" max="16135" width="17.140625" style="1" bestFit="1" customWidth="1"/>
    <col min="16136" max="16137" width="12" style="1" bestFit="1" customWidth="1"/>
    <col min="16138" max="16139" width="13.5703125" style="1" bestFit="1" customWidth="1"/>
    <col min="16140" max="16140" width="11.42578125" style="1"/>
    <col min="16141" max="16142" width="12" style="1" bestFit="1" customWidth="1"/>
    <col min="16143" max="16384" width="11.42578125" style="1"/>
  </cols>
  <sheetData>
    <row r="1" spans="1:14" ht="13.5" thickBot="1" x14ac:dyDescent="0.25"/>
    <row r="2" spans="1:14" ht="30" customHeight="1" x14ac:dyDescent="0.2">
      <c r="A2" s="142" t="s">
        <v>0</v>
      </c>
      <c r="B2" s="143"/>
      <c r="C2" s="143"/>
      <c r="D2" s="143"/>
      <c r="E2" s="143"/>
      <c r="F2" s="143"/>
      <c r="G2" s="144"/>
    </row>
    <row r="3" spans="1:14" ht="30" customHeight="1" thickBot="1" x14ac:dyDescent="0.25">
      <c r="A3" s="145"/>
      <c r="B3" s="146"/>
      <c r="C3" s="146"/>
      <c r="D3" s="146"/>
      <c r="E3" s="146"/>
      <c r="F3" s="146"/>
      <c r="G3" s="147"/>
    </row>
    <row r="4" spans="1:14" ht="9.75" customHeight="1" thickBot="1" x14ac:dyDescent="0.25">
      <c r="A4" s="5"/>
      <c r="B4" s="6"/>
      <c r="C4" s="6"/>
      <c r="D4" s="6"/>
      <c r="E4" s="6"/>
      <c r="F4" s="6"/>
      <c r="G4" s="7"/>
    </row>
    <row r="5" spans="1:14" ht="21" customHeight="1" thickBot="1" x14ac:dyDescent="0.25">
      <c r="A5" s="139" t="s">
        <v>34</v>
      </c>
      <c r="B5" s="140"/>
      <c r="C5" s="140"/>
      <c r="D5" s="140"/>
      <c r="E5" s="140"/>
      <c r="F5" s="140"/>
      <c r="G5" s="141"/>
    </row>
    <row r="6" spans="1:14" ht="9.75" customHeight="1" thickBot="1" x14ac:dyDescent="0.25">
      <c r="A6" s="5"/>
      <c r="B6" s="6"/>
      <c r="C6" s="6"/>
      <c r="D6" s="6"/>
      <c r="E6" s="6"/>
      <c r="F6" s="6"/>
      <c r="G6" s="7"/>
    </row>
    <row r="7" spans="1:14" ht="66" customHeight="1" thickBot="1" x14ac:dyDescent="0.25">
      <c r="A7" s="139" t="s">
        <v>33</v>
      </c>
      <c r="B7" s="140"/>
      <c r="C7" s="140"/>
      <c r="D7" s="140"/>
      <c r="E7" s="140"/>
      <c r="F7" s="140"/>
      <c r="G7" s="141"/>
    </row>
    <row r="8" spans="1:14" ht="14.25" customHeight="1" thickBot="1" x14ac:dyDescent="0.25">
      <c r="A8" s="5"/>
      <c r="B8" s="6"/>
      <c r="C8" s="6"/>
      <c r="D8" s="6"/>
      <c r="E8" s="6"/>
      <c r="F8" s="6"/>
      <c r="G8" s="7"/>
    </row>
    <row r="9" spans="1:14" ht="20.100000000000001" customHeight="1" thickBot="1" x14ac:dyDescent="0.25">
      <c r="A9" s="117" t="s">
        <v>1</v>
      </c>
      <c r="B9" s="118"/>
      <c r="C9" s="118"/>
      <c r="D9" s="118"/>
      <c r="E9" s="118"/>
      <c r="F9" s="118"/>
      <c r="G9" s="119"/>
    </row>
    <row r="10" spans="1:14" s="2" customFormat="1" ht="20.100000000000001" customHeight="1" thickBot="1" x14ac:dyDescent="0.25">
      <c r="A10" s="8" t="s">
        <v>2</v>
      </c>
      <c r="B10" s="9" t="s">
        <v>3</v>
      </c>
      <c r="C10" s="10" t="s">
        <v>4</v>
      </c>
      <c r="D10" s="11" t="s">
        <v>5</v>
      </c>
      <c r="E10" s="12" t="s">
        <v>6</v>
      </c>
      <c r="F10" s="11" t="s">
        <v>7</v>
      </c>
      <c r="G10" s="13" t="s">
        <v>8</v>
      </c>
      <c r="H10" s="138"/>
      <c r="I10" s="138"/>
      <c r="J10" s="138"/>
      <c r="K10" s="138"/>
      <c r="L10" s="138"/>
      <c r="M10" s="138"/>
      <c r="N10" s="138"/>
    </row>
    <row r="11" spans="1:14" ht="20.100000000000001" customHeight="1" x14ac:dyDescent="0.2">
      <c r="A11" s="120" t="s">
        <v>9</v>
      </c>
      <c r="B11" s="121"/>
      <c r="C11" s="121"/>
      <c r="D11" s="121"/>
      <c r="E11" s="121"/>
      <c r="F11" s="122"/>
      <c r="G11" s="14">
        <f>SUM(G12:G12)</f>
        <v>0</v>
      </c>
      <c r="H11" s="3"/>
      <c r="I11" s="3"/>
      <c r="J11" s="3"/>
      <c r="K11" s="3"/>
      <c r="L11" s="3"/>
      <c r="M11" s="3"/>
      <c r="N11" s="3"/>
    </row>
    <row r="12" spans="1:14" ht="24.95" customHeight="1" x14ac:dyDescent="0.2">
      <c r="A12" s="15" t="s">
        <v>10</v>
      </c>
      <c r="B12" s="16" t="s">
        <v>11</v>
      </c>
      <c r="C12" s="17" t="s">
        <v>12</v>
      </c>
      <c r="D12" s="18" t="s">
        <v>13</v>
      </c>
      <c r="E12" s="19">
        <v>2</v>
      </c>
      <c r="F12" s="20"/>
      <c r="G12" s="21">
        <f>ROUND(F12*E12,0)</f>
        <v>0</v>
      </c>
    </row>
    <row r="13" spans="1:14" hidden="1" x14ac:dyDescent="0.2">
      <c r="A13" s="22"/>
      <c r="B13" s="23"/>
      <c r="C13" s="23"/>
      <c r="D13" s="23"/>
      <c r="E13" s="23"/>
      <c r="F13" s="23"/>
      <c r="G13" s="24"/>
    </row>
    <row r="14" spans="1:14" ht="20.100000000000001" customHeight="1" x14ac:dyDescent="0.2">
      <c r="A14" s="123" t="s">
        <v>14</v>
      </c>
      <c r="B14" s="124"/>
      <c r="C14" s="124"/>
      <c r="D14" s="124"/>
      <c r="E14" s="124"/>
      <c r="F14" s="125"/>
      <c r="G14" s="25">
        <f>SUM(G15:G15)</f>
        <v>0</v>
      </c>
    </row>
    <row r="15" spans="1:14" ht="35.1" customHeight="1" x14ac:dyDescent="0.2">
      <c r="A15" s="15" t="s">
        <v>15</v>
      </c>
      <c r="B15" s="16" t="s">
        <v>16</v>
      </c>
      <c r="C15" s="26" t="s">
        <v>17</v>
      </c>
      <c r="D15" s="27" t="s">
        <v>18</v>
      </c>
      <c r="E15" s="28">
        <v>45917.59</v>
      </c>
      <c r="F15" s="29"/>
      <c r="G15" s="30">
        <f>ROUND(F15*E15,0)</f>
        <v>0</v>
      </c>
      <c r="H15" s="4"/>
      <c r="I15" s="4"/>
      <c r="J15" s="4"/>
      <c r="K15" s="4"/>
      <c r="L15" s="4"/>
      <c r="M15" s="4"/>
      <c r="N15" s="4"/>
    </row>
    <row r="16" spans="1:14" ht="13.5" thickBot="1" x14ac:dyDescent="0.25">
      <c r="A16" s="31"/>
      <c r="B16" s="32"/>
      <c r="C16" s="33"/>
      <c r="D16" s="32"/>
      <c r="E16" s="34"/>
      <c r="F16" s="35"/>
      <c r="G16" s="36"/>
    </row>
    <row r="17" spans="1:14" ht="24.95" customHeight="1" thickBot="1" x14ac:dyDescent="0.25">
      <c r="A17" s="37"/>
      <c r="B17" s="38"/>
      <c r="C17" s="38"/>
      <c r="D17" s="38"/>
      <c r="E17" s="38"/>
      <c r="F17" s="39" t="s">
        <v>19</v>
      </c>
      <c r="G17" s="40">
        <f>+G14+G11</f>
        <v>0</v>
      </c>
      <c r="H17" s="4"/>
      <c r="I17" s="4"/>
      <c r="J17" s="4"/>
      <c r="K17" s="4"/>
      <c r="L17" s="4"/>
      <c r="M17" s="4"/>
      <c r="N17" s="4"/>
    </row>
    <row r="18" spans="1:14" ht="13.5" thickBot="1" x14ac:dyDescent="0.25">
      <c r="A18" s="37"/>
      <c r="B18" s="38"/>
      <c r="C18" s="38"/>
      <c r="D18" s="38"/>
      <c r="E18" s="38"/>
      <c r="F18" s="41"/>
      <c r="G18" s="42"/>
      <c r="H18" s="4"/>
      <c r="I18" s="4"/>
      <c r="J18" s="4"/>
      <c r="K18" s="4"/>
      <c r="L18" s="4"/>
      <c r="M18" s="4"/>
      <c r="N18" s="4"/>
    </row>
    <row r="19" spans="1:14" x14ac:dyDescent="0.2">
      <c r="A19" s="37"/>
      <c r="B19" s="38"/>
      <c r="D19" s="38"/>
      <c r="E19" s="38"/>
      <c r="F19" s="43" t="s">
        <v>20</v>
      </c>
      <c r="G19" s="44">
        <f>+ROUND(G17*0.23,0)</f>
        <v>0</v>
      </c>
      <c r="H19" s="4"/>
      <c r="I19" s="4"/>
      <c r="J19" s="4"/>
      <c r="K19" s="4"/>
      <c r="L19" s="4"/>
      <c r="M19" s="4"/>
      <c r="N19" s="4"/>
    </row>
    <row r="20" spans="1:14" x14ac:dyDescent="0.2">
      <c r="A20" s="45"/>
      <c r="B20" s="46"/>
      <c r="C20" s="38"/>
      <c r="D20" s="38"/>
      <c r="E20" s="38"/>
      <c r="F20" s="47" t="s">
        <v>21</v>
      </c>
      <c r="G20" s="48">
        <f>+ROUND(G17*0.02,0)</f>
        <v>0</v>
      </c>
      <c r="H20" s="4"/>
      <c r="I20" s="4"/>
      <c r="J20" s="4"/>
      <c r="K20" s="4"/>
      <c r="L20" s="4"/>
      <c r="M20" s="4"/>
      <c r="N20" s="4"/>
    </row>
    <row r="21" spans="1:14" x14ac:dyDescent="0.2">
      <c r="A21" s="37"/>
      <c r="B21" s="38"/>
      <c r="C21" s="38"/>
      <c r="D21" s="38"/>
      <c r="E21" s="38"/>
      <c r="F21" s="47" t="s">
        <v>22</v>
      </c>
      <c r="G21" s="48">
        <f>+ROUND(G17*0.05,0)</f>
        <v>0</v>
      </c>
      <c r="H21" s="4"/>
      <c r="I21" s="4"/>
      <c r="J21" s="4"/>
      <c r="K21" s="4"/>
      <c r="L21" s="4"/>
      <c r="M21" s="4"/>
      <c r="N21" s="4"/>
    </row>
    <row r="22" spans="1:14" ht="13.5" thickBot="1" x14ac:dyDescent="0.25">
      <c r="A22" s="49"/>
      <c r="B22" s="50"/>
      <c r="C22" s="50"/>
      <c r="D22" s="38"/>
      <c r="E22" s="38"/>
      <c r="F22" s="51" t="s">
        <v>23</v>
      </c>
      <c r="G22" s="52">
        <f>ROUND(G21*19%,0)</f>
        <v>0</v>
      </c>
    </row>
    <row r="23" spans="1:14" ht="13.5" thickBot="1" x14ac:dyDescent="0.25">
      <c r="A23" s="37"/>
      <c r="B23" s="38"/>
      <c r="C23" s="38"/>
      <c r="D23" s="38"/>
      <c r="E23" s="38"/>
      <c r="F23" s="39" t="s">
        <v>24</v>
      </c>
      <c r="G23" s="40">
        <f>SUM(G19:G22)</f>
        <v>0</v>
      </c>
    </row>
    <row r="24" spans="1:14" ht="15.75" thickBot="1" x14ac:dyDescent="0.25">
      <c r="A24" s="45"/>
      <c r="B24" s="46"/>
      <c r="C24" s="46"/>
      <c r="D24" s="38"/>
      <c r="E24" s="38"/>
      <c r="F24" s="53"/>
      <c r="G24" s="54"/>
    </row>
    <row r="25" spans="1:14" ht="26.25" thickBot="1" x14ac:dyDescent="0.25">
      <c r="A25" s="45"/>
      <c r="B25" s="46"/>
      <c r="C25" s="46"/>
      <c r="D25" s="38"/>
      <c r="E25" s="38"/>
      <c r="F25" s="55" t="s">
        <v>25</v>
      </c>
      <c r="G25" s="56">
        <f>+G17+G23</f>
        <v>0</v>
      </c>
    </row>
    <row r="26" spans="1:14" x14ac:dyDescent="0.2">
      <c r="A26" s="45"/>
      <c r="B26" s="46"/>
      <c r="C26" s="46"/>
      <c r="D26" s="38"/>
      <c r="E26" s="38"/>
      <c r="F26" s="46"/>
      <c r="G26" s="57"/>
    </row>
    <row r="27" spans="1:14" ht="20.100000000000001" customHeight="1" x14ac:dyDescent="0.2">
      <c r="A27" s="112" t="s">
        <v>26</v>
      </c>
      <c r="B27" s="113"/>
      <c r="C27" s="113"/>
      <c r="D27" s="58"/>
      <c r="E27" s="58"/>
      <c r="F27" s="59"/>
      <c r="G27" s="25">
        <f>SUM(G28:G28)</f>
        <v>0</v>
      </c>
    </row>
    <row r="28" spans="1:14" ht="24.95" customHeight="1" x14ac:dyDescent="0.2">
      <c r="A28" s="60" t="s">
        <v>27</v>
      </c>
      <c r="B28" s="61" t="s">
        <v>28</v>
      </c>
      <c r="C28" s="62" t="s">
        <v>29</v>
      </c>
      <c r="D28" s="63" t="s">
        <v>30</v>
      </c>
      <c r="E28" s="64">
        <v>2</v>
      </c>
      <c r="F28" s="29"/>
      <c r="G28" s="21">
        <f>ROUND(F28*E28,0)</f>
        <v>0</v>
      </c>
    </row>
    <row r="29" spans="1:14" ht="13.5" thickBot="1" x14ac:dyDescent="0.25">
      <c r="A29" s="45"/>
      <c r="B29" s="46"/>
      <c r="C29" s="46"/>
      <c r="D29" s="46"/>
      <c r="E29" s="38"/>
      <c r="F29" s="46"/>
      <c r="G29" s="57"/>
    </row>
    <row r="30" spans="1:14" ht="26.25" thickBot="1" x14ac:dyDescent="0.25">
      <c r="A30" s="45"/>
      <c r="B30" s="46"/>
      <c r="C30" s="46"/>
      <c r="D30" s="46"/>
      <c r="E30" s="38"/>
      <c r="F30" s="55" t="s">
        <v>31</v>
      </c>
      <c r="G30" s="56">
        <f>+ROUND(G27*0.19,0)</f>
        <v>0</v>
      </c>
    </row>
    <row r="31" spans="1:14" ht="13.5" thickBot="1" x14ac:dyDescent="0.25">
      <c r="A31" s="45"/>
      <c r="B31" s="46"/>
      <c r="C31" s="46"/>
      <c r="D31" s="46"/>
      <c r="E31" s="38"/>
      <c r="F31" s="46"/>
      <c r="G31" s="57"/>
    </row>
    <row r="32" spans="1:14" ht="39" thickBot="1" x14ac:dyDescent="0.25">
      <c r="A32" s="45"/>
      <c r="B32" s="46"/>
      <c r="C32" s="46"/>
      <c r="D32" s="46"/>
      <c r="E32" s="38"/>
      <c r="F32" s="55" t="s">
        <v>32</v>
      </c>
      <c r="G32" s="56">
        <f>+G27+G30</f>
        <v>0</v>
      </c>
    </row>
    <row r="33" spans="1:7" ht="13.5" thickBot="1" x14ac:dyDescent="0.25">
      <c r="A33" s="45"/>
      <c r="B33" s="46"/>
      <c r="C33" s="46"/>
      <c r="D33" s="46"/>
      <c r="E33" s="38"/>
      <c r="F33" s="46"/>
      <c r="G33" s="57"/>
    </row>
    <row r="34" spans="1:7" ht="26.25" thickBot="1" x14ac:dyDescent="0.25">
      <c r="A34" s="65"/>
      <c r="B34" s="66"/>
      <c r="C34" s="66"/>
      <c r="D34" s="66"/>
      <c r="E34" s="67"/>
      <c r="F34" s="68" t="s">
        <v>35</v>
      </c>
      <c r="G34" s="69">
        <f>+G32+G25</f>
        <v>0</v>
      </c>
    </row>
    <row r="35" spans="1:7" ht="13.5" thickBot="1" x14ac:dyDescent="0.25"/>
    <row r="36" spans="1:7" ht="22.5" customHeight="1" thickBot="1" x14ac:dyDescent="0.25">
      <c r="A36" s="117" t="s">
        <v>36</v>
      </c>
      <c r="B36" s="118"/>
      <c r="C36" s="118"/>
      <c r="D36" s="118"/>
      <c r="E36" s="118"/>
      <c r="F36" s="118"/>
      <c r="G36" s="119"/>
    </row>
    <row r="37" spans="1:7" ht="13.5" thickBot="1" x14ac:dyDescent="0.25">
      <c r="A37" s="8" t="s">
        <v>2</v>
      </c>
      <c r="B37" s="9" t="s">
        <v>3</v>
      </c>
      <c r="C37" s="10" t="s">
        <v>4</v>
      </c>
      <c r="D37" s="11" t="s">
        <v>5</v>
      </c>
      <c r="E37" s="12" t="s">
        <v>6</v>
      </c>
      <c r="F37" s="11" t="s">
        <v>7</v>
      </c>
      <c r="G37" s="13" t="s">
        <v>8</v>
      </c>
    </row>
    <row r="38" spans="1:7" x14ac:dyDescent="0.2">
      <c r="A38" s="120" t="s">
        <v>9</v>
      </c>
      <c r="B38" s="121"/>
      <c r="C38" s="121"/>
      <c r="D38" s="121"/>
      <c r="E38" s="121"/>
      <c r="F38" s="122"/>
      <c r="G38" s="14">
        <f>SUM(G39:G39)</f>
        <v>0</v>
      </c>
    </row>
    <row r="39" spans="1:7" x14ac:dyDescent="0.2">
      <c r="A39" s="15" t="s">
        <v>10</v>
      </c>
      <c r="B39" s="16" t="s">
        <v>11</v>
      </c>
      <c r="C39" s="17" t="s">
        <v>12</v>
      </c>
      <c r="D39" s="18" t="s">
        <v>13</v>
      </c>
      <c r="E39" s="19">
        <v>2</v>
      </c>
      <c r="F39" s="20">
        <f>+ROUND('[1]APU´s-OBRA'!H67+('[1]APU´s-OBRA'!H67*'[1]Indice IPC'!$B$23),0)</f>
        <v>0</v>
      </c>
      <c r="G39" s="21">
        <f>ROUND(F39*E39,0)</f>
        <v>0</v>
      </c>
    </row>
    <row r="40" spans="1:7" x14ac:dyDescent="0.2">
      <c r="A40" s="22"/>
      <c r="B40" s="23"/>
      <c r="C40" s="23"/>
      <c r="D40" s="23"/>
      <c r="E40" s="23"/>
      <c r="F40" s="23"/>
      <c r="G40" s="24"/>
    </row>
    <row r="41" spans="1:7" x14ac:dyDescent="0.2">
      <c r="A41" s="123" t="s">
        <v>14</v>
      </c>
      <c r="B41" s="124"/>
      <c r="C41" s="124"/>
      <c r="D41" s="124"/>
      <c r="E41" s="124"/>
      <c r="F41" s="125"/>
      <c r="G41" s="25">
        <f>SUM(G42:G48)</f>
        <v>0</v>
      </c>
    </row>
    <row r="42" spans="1:7" ht="38.25" x14ac:dyDescent="0.2">
      <c r="A42" s="15" t="s">
        <v>37</v>
      </c>
      <c r="B42" s="16" t="s">
        <v>38</v>
      </c>
      <c r="C42" s="17" t="s">
        <v>39</v>
      </c>
      <c r="D42" s="18" t="s">
        <v>40</v>
      </c>
      <c r="E42" s="28">
        <v>42881.21</v>
      </c>
      <c r="F42" s="29"/>
      <c r="G42" s="21">
        <f>ROUND(F42*E42,0)</f>
        <v>0</v>
      </c>
    </row>
    <row r="43" spans="1:7" ht="38.25" x14ac:dyDescent="0.2">
      <c r="A43" s="15" t="s">
        <v>15</v>
      </c>
      <c r="B43" s="16" t="s">
        <v>16</v>
      </c>
      <c r="C43" s="17" t="s">
        <v>41</v>
      </c>
      <c r="D43" s="18" t="s">
        <v>40</v>
      </c>
      <c r="E43" s="28">
        <v>10000</v>
      </c>
      <c r="F43" s="29"/>
      <c r="G43" s="21">
        <f>ROUND(F43*E43,0)</f>
        <v>0</v>
      </c>
    </row>
    <row r="44" spans="1:7" ht="25.5" x14ac:dyDescent="0.2">
      <c r="A44" s="15" t="s">
        <v>42</v>
      </c>
      <c r="B44" s="16" t="s">
        <v>43</v>
      </c>
      <c r="C44" s="70" t="s">
        <v>44</v>
      </c>
      <c r="D44" s="27" t="s">
        <v>40</v>
      </c>
      <c r="E44" s="28">
        <v>9874</v>
      </c>
      <c r="F44" s="71"/>
      <c r="G44" s="21">
        <f>ROUND(F44*E44,0)</f>
        <v>0</v>
      </c>
    </row>
    <row r="45" spans="1:7" ht="38.25" x14ac:dyDescent="0.2">
      <c r="A45" s="15" t="s">
        <v>50</v>
      </c>
      <c r="B45" s="16" t="s">
        <v>51</v>
      </c>
      <c r="C45" s="26" t="s">
        <v>52</v>
      </c>
      <c r="D45" s="27" t="s">
        <v>40</v>
      </c>
      <c r="E45" s="28">
        <v>6439.9999999999991</v>
      </c>
      <c r="F45" s="29"/>
      <c r="G45" s="30">
        <f t="shared" ref="G45:G48" si="0">ROUND(F45*E45,0)</f>
        <v>0</v>
      </c>
    </row>
    <row r="46" spans="1:7" ht="25.5" x14ac:dyDescent="0.2">
      <c r="A46" s="15" t="s">
        <v>53</v>
      </c>
      <c r="B46" s="16" t="s">
        <v>54</v>
      </c>
      <c r="C46" s="26" t="s">
        <v>55</v>
      </c>
      <c r="D46" s="27" t="s">
        <v>18</v>
      </c>
      <c r="E46" s="28">
        <v>2400</v>
      </c>
      <c r="F46" s="29"/>
      <c r="G46" s="30">
        <f t="shared" si="0"/>
        <v>0</v>
      </c>
    </row>
    <row r="47" spans="1:7" x14ac:dyDescent="0.2">
      <c r="A47" s="15" t="s">
        <v>56</v>
      </c>
      <c r="B47" s="16" t="s">
        <v>57</v>
      </c>
      <c r="C47" s="26" t="s">
        <v>58</v>
      </c>
      <c r="D47" s="27" t="s">
        <v>18</v>
      </c>
      <c r="E47" s="28">
        <v>7500</v>
      </c>
      <c r="F47" s="29"/>
      <c r="G47" s="30">
        <f t="shared" si="0"/>
        <v>0</v>
      </c>
    </row>
    <row r="48" spans="1:7" x14ac:dyDescent="0.2">
      <c r="A48" s="15" t="s">
        <v>59</v>
      </c>
      <c r="B48" s="16" t="s">
        <v>60</v>
      </c>
      <c r="C48" s="26" t="s">
        <v>61</v>
      </c>
      <c r="D48" s="27" t="s">
        <v>18</v>
      </c>
      <c r="E48" s="28">
        <v>5500</v>
      </c>
      <c r="F48" s="29"/>
      <c r="G48" s="30">
        <f t="shared" si="0"/>
        <v>0</v>
      </c>
    </row>
    <row r="49" spans="1:7" ht="13.5" thickBot="1" x14ac:dyDescent="0.25">
      <c r="A49" s="135"/>
      <c r="B49" s="136"/>
      <c r="C49" s="136"/>
      <c r="D49" s="136"/>
      <c r="E49" s="136"/>
      <c r="F49" s="136"/>
      <c r="G49" s="137"/>
    </row>
    <row r="50" spans="1:7" ht="13.5" thickBot="1" x14ac:dyDescent="0.25">
      <c r="A50" s="8" t="s">
        <v>2</v>
      </c>
      <c r="B50" s="8" t="s">
        <v>3</v>
      </c>
      <c r="C50" s="8" t="s">
        <v>4</v>
      </c>
      <c r="D50" s="8" t="s">
        <v>5</v>
      </c>
      <c r="E50" s="8" t="s">
        <v>6</v>
      </c>
      <c r="F50" s="8" t="s">
        <v>7</v>
      </c>
      <c r="G50" s="72" t="s">
        <v>8</v>
      </c>
    </row>
    <row r="51" spans="1:7" x14ac:dyDescent="0.2">
      <c r="A51" s="120" t="s">
        <v>62</v>
      </c>
      <c r="B51" s="121"/>
      <c r="C51" s="121"/>
      <c r="D51" s="121"/>
      <c r="E51" s="121"/>
      <c r="F51" s="122"/>
      <c r="G51" s="25">
        <f>SUM(G52:G54)</f>
        <v>0</v>
      </c>
    </row>
    <row r="52" spans="1:7" x14ac:dyDescent="0.2">
      <c r="A52" s="73" t="s">
        <v>27</v>
      </c>
      <c r="B52" s="61" t="s">
        <v>28</v>
      </c>
      <c r="C52" s="74" t="s">
        <v>63</v>
      </c>
      <c r="D52" s="75" t="s">
        <v>64</v>
      </c>
      <c r="E52" s="76">
        <v>20</v>
      </c>
      <c r="F52" s="71"/>
      <c r="G52" s="77">
        <f>ROUND(F52*E52,0)</f>
        <v>0</v>
      </c>
    </row>
    <row r="53" spans="1:7" x14ac:dyDescent="0.2">
      <c r="A53" s="60" t="s">
        <v>65</v>
      </c>
      <c r="B53" s="61" t="s">
        <v>66</v>
      </c>
      <c r="C53" s="74" t="s">
        <v>67</v>
      </c>
      <c r="D53" s="75" t="s">
        <v>64</v>
      </c>
      <c r="E53" s="76">
        <v>20</v>
      </c>
      <c r="F53" s="29"/>
      <c r="G53" s="77">
        <f>ROUND(F53*E53,0)</f>
        <v>0</v>
      </c>
    </row>
    <row r="54" spans="1:7" x14ac:dyDescent="0.2">
      <c r="A54" s="73" t="s">
        <v>68</v>
      </c>
      <c r="B54" s="61" t="s">
        <v>69</v>
      </c>
      <c r="C54" s="74" t="s">
        <v>70</v>
      </c>
      <c r="D54" s="75" t="s">
        <v>64</v>
      </c>
      <c r="E54" s="76">
        <v>20</v>
      </c>
      <c r="F54" s="29"/>
      <c r="G54" s="77">
        <f>ROUND(F54*E54,0)</f>
        <v>0</v>
      </c>
    </row>
    <row r="55" spans="1:7" ht="13.5" thickBot="1" x14ac:dyDescent="0.25">
      <c r="A55" s="31"/>
      <c r="B55" s="32"/>
      <c r="C55" s="33"/>
      <c r="D55" s="32"/>
      <c r="E55" s="34"/>
      <c r="F55" s="35"/>
      <c r="G55" s="36"/>
    </row>
    <row r="56" spans="1:7" ht="13.5" thickBot="1" x14ac:dyDescent="0.25">
      <c r="A56" s="37"/>
      <c r="B56" s="38"/>
      <c r="C56" s="38"/>
      <c r="D56" s="38"/>
      <c r="E56" s="38"/>
      <c r="F56" s="39" t="s">
        <v>19</v>
      </c>
      <c r="G56" s="40">
        <f>+G51+G41+G38</f>
        <v>0</v>
      </c>
    </row>
    <row r="57" spans="1:7" ht="13.5" thickBot="1" x14ac:dyDescent="0.25">
      <c r="A57" s="37"/>
      <c r="B57" s="38"/>
      <c r="C57" s="38"/>
      <c r="D57" s="38"/>
      <c r="E57" s="38"/>
      <c r="F57" s="41"/>
      <c r="G57" s="42"/>
    </row>
    <row r="58" spans="1:7" x14ac:dyDescent="0.2">
      <c r="A58" s="37"/>
      <c r="B58" s="38"/>
      <c r="D58" s="38"/>
      <c r="E58" s="38"/>
      <c r="F58" s="43" t="s">
        <v>20</v>
      </c>
      <c r="G58" s="44">
        <f>+ROUND(G56*0.23,0)</f>
        <v>0</v>
      </c>
    </row>
    <row r="59" spans="1:7" x14ac:dyDescent="0.2">
      <c r="A59" s="45"/>
      <c r="B59" s="46"/>
      <c r="C59" s="38"/>
      <c r="D59" s="38"/>
      <c r="E59" s="38"/>
      <c r="F59" s="47" t="s">
        <v>21</v>
      </c>
      <c r="G59" s="48">
        <f>+ROUND(G56*0.02,0)</f>
        <v>0</v>
      </c>
    </row>
    <row r="60" spans="1:7" x14ac:dyDescent="0.2">
      <c r="A60" s="37"/>
      <c r="B60" s="38"/>
      <c r="C60" s="38"/>
      <c r="D60" s="38"/>
      <c r="E60" s="38"/>
      <c r="F60" s="47" t="s">
        <v>22</v>
      </c>
      <c r="G60" s="48">
        <f>+ROUND(G56*0.05,0)</f>
        <v>0</v>
      </c>
    </row>
    <row r="61" spans="1:7" ht="13.5" thickBot="1" x14ac:dyDescent="0.25">
      <c r="A61" s="49"/>
      <c r="B61" s="50"/>
      <c r="C61" s="50"/>
      <c r="D61" s="38"/>
      <c r="E61" s="38"/>
      <c r="F61" s="51" t="s">
        <v>23</v>
      </c>
      <c r="G61" s="52">
        <f>ROUND(G60*19%,0)</f>
        <v>0</v>
      </c>
    </row>
    <row r="62" spans="1:7" ht="13.5" thickBot="1" x14ac:dyDescent="0.25">
      <c r="A62" s="37"/>
      <c r="B62" s="38"/>
      <c r="C62" s="38"/>
      <c r="D62" s="38"/>
      <c r="E62" s="38"/>
      <c r="F62" s="39" t="s">
        <v>24</v>
      </c>
      <c r="G62" s="40">
        <f>SUM(G58:G61)</f>
        <v>0</v>
      </c>
    </row>
    <row r="63" spans="1:7" ht="15.75" thickBot="1" x14ac:dyDescent="0.25">
      <c r="A63" s="45"/>
      <c r="B63" s="46"/>
      <c r="C63" s="46"/>
      <c r="D63" s="38"/>
      <c r="E63" s="38"/>
      <c r="F63" s="53"/>
      <c r="G63" s="54"/>
    </row>
    <row r="64" spans="1:7" ht="26.25" thickBot="1" x14ac:dyDescent="0.25">
      <c r="A64" s="45"/>
      <c r="B64" s="46"/>
      <c r="C64" s="46"/>
      <c r="D64" s="38"/>
      <c r="E64" s="38"/>
      <c r="F64" s="55" t="s">
        <v>25</v>
      </c>
      <c r="G64" s="56">
        <f>+G56+G62</f>
        <v>0</v>
      </c>
    </row>
    <row r="65" spans="1:7" x14ac:dyDescent="0.2">
      <c r="A65" s="45"/>
      <c r="B65" s="46"/>
      <c r="C65" s="46"/>
      <c r="D65" s="38"/>
      <c r="E65" s="38"/>
      <c r="F65" s="46"/>
      <c r="G65" s="57"/>
    </row>
    <row r="66" spans="1:7" x14ac:dyDescent="0.2">
      <c r="A66" s="112" t="s">
        <v>71</v>
      </c>
      <c r="B66" s="113"/>
      <c r="C66" s="113"/>
      <c r="D66" s="58"/>
      <c r="E66" s="58"/>
      <c r="F66" s="59"/>
      <c r="G66" s="25">
        <f>SUM(G67:G70)</f>
        <v>0</v>
      </c>
    </row>
    <row r="67" spans="1:7" x14ac:dyDescent="0.2">
      <c r="A67" s="60" t="s">
        <v>72</v>
      </c>
      <c r="B67" s="61" t="s">
        <v>73</v>
      </c>
      <c r="C67" s="62" t="s">
        <v>74</v>
      </c>
      <c r="D67" s="63" t="s">
        <v>30</v>
      </c>
      <c r="E67" s="64">
        <v>8</v>
      </c>
      <c r="F67" s="29"/>
      <c r="G67" s="21">
        <f>ROUND(F67*E67,0)</f>
        <v>0</v>
      </c>
    </row>
    <row r="68" spans="1:7" ht="25.5" x14ac:dyDescent="0.2">
      <c r="A68" s="60" t="s">
        <v>75</v>
      </c>
      <c r="B68" s="61" t="s">
        <v>76</v>
      </c>
      <c r="C68" s="62" t="s">
        <v>77</v>
      </c>
      <c r="D68" s="63" t="s">
        <v>13</v>
      </c>
      <c r="E68" s="64">
        <v>1</v>
      </c>
      <c r="F68" s="29"/>
      <c r="G68" s="21">
        <f>ROUND(F68*E68,0)</f>
        <v>0</v>
      </c>
    </row>
    <row r="69" spans="1:7" x14ac:dyDescent="0.2">
      <c r="A69" s="60" t="s">
        <v>78</v>
      </c>
      <c r="B69" s="61" t="s">
        <v>79</v>
      </c>
      <c r="C69" s="62" t="s">
        <v>80</v>
      </c>
      <c r="D69" s="63" t="s">
        <v>13</v>
      </c>
      <c r="E69" s="64">
        <v>1</v>
      </c>
      <c r="F69" s="29"/>
      <c r="G69" s="21">
        <f>ROUND(F69*E69,0)</f>
        <v>0</v>
      </c>
    </row>
    <row r="70" spans="1:7" x14ac:dyDescent="0.2">
      <c r="A70" s="60" t="s">
        <v>81</v>
      </c>
      <c r="B70" s="61" t="s">
        <v>82</v>
      </c>
      <c r="C70" s="78" t="s">
        <v>83</v>
      </c>
      <c r="D70" s="79" t="s">
        <v>13</v>
      </c>
      <c r="E70" s="80">
        <v>5</v>
      </c>
      <c r="F70" s="29"/>
      <c r="G70" s="21">
        <f>ROUND(F70*E70,0)</f>
        <v>0</v>
      </c>
    </row>
    <row r="71" spans="1:7" ht="13.5" thickBot="1" x14ac:dyDescent="0.25">
      <c r="A71" s="45"/>
      <c r="B71" s="46"/>
      <c r="C71" s="46"/>
      <c r="D71" s="46"/>
      <c r="E71" s="38"/>
      <c r="F71" s="46"/>
      <c r="G71" s="57"/>
    </row>
    <row r="72" spans="1:7" ht="26.25" thickBot="1" x14ac:dyDescent="0.25">
      <c r="A72" s="45"/>
      <c r="B72" s="46"/>
      <c r="C72" s="46"/>
      <c r="D72" s="46"/>
      <c r="E72" s="38"/>
      <c r="F72" s="55" t="s">
        <v>31</v>
      </c>
      <c r="G72" s="56">
        <f>+ROUND(G66*0.19,0)</f>
        <v>0</v>
      </c>
    </row>
    <row r="73" spans="1:7" ht="13.5" thickBot="1" x14ac:dyDescent="0.25">
      <c r="A73" s="45"/>
      <c r="B73" s="46"/>
      <c r="C73" s="46"/>
      <c r="D73" s="46"/>
      <c r="E73" s="38"/>
      <c r="F73" s="46"/>
      <c r="G73" s="57"/>
    </row>
    <row r="74" spans="1:7" ht="39" thickBot="1" x14ac:dyDescent="0.25">
      <c r="A74" s="45"/>
      <c r="B74" s="46"/>
      <c r="C74" s="46"/>
      <c r="D74" s="46"/>
      <c r="E74" s="38"/>
      <c r="F74" s="55" t="s">
        <v>32</v>
      </c>
      <c r="G74" s="56">
        <f>+G66+G72</f>
        <v>0</v>
      </c>
    </row>
    <row r="75" spans="1:7" ht="13.5" thickBot="1" x14ac:dyDescent="0.25">
      <c r="A75" s="45"/>
      <c r="B75" s="46"/>
      <c r="C75" s="46"/>
      <c r="D75" s="46"/>
      <c r="E75" s="38"/>
      <c r="F75" s="46"/>
      <c r="G75" s="57"/>
    </row>
    <row r="76" spans="1:7" ht="26.25" thickBot="1" x14ac:dyDescent="0.25">
      <c r="A76" s="65"/>
      <c r="B76" s="66"/>
      <c r="C76" s="66"/>
      <c r="D76" s="66"/>
      <c r="E76" s="67"/>
      <c r="F76" s="68" t="s">
        <v>85</v>
      </c>
      <c r="G76" s="69">
        <f>+G74+G64</f>
        <v>0</v>
      </c>
    </row>
    <row r="77" spans="1:7" ht="13.5" thickBot="1" x14ac:dyDescent="0.25"/>
    <row r="78" spans="1:7" ht="18.75" customHeight="1" thickBot="1" x14ac:dyDescent="0.25">
      <c r="A78" s="117" t="s">
        <v>86</v>
      </c>
      <c r="B78" s="118"/>
      <c r="C78" s="118"/>
      <c r="D78" s="118"/>
      <c r="E78" s="118"/>
      <c r="F78" s="118"/>
      <c r="G78" s="119"/>
    </row>
    <row r="79" spans="1:7" ht="13.5" thickBot="1" x14ac:dyDescent="0.25">
      <c r="A79" s="8" t="s">
        <v>2</v>
      </c>
      <c r="B79" s="9" t="s">
        <v>3</v>
      </c>
      <c r="C79" s="10" t="s">
        <v>4</v>
      </c>
      <c r="D79" s="11" t="s">
        <v>5</v>
      </c>
      <c r="E79" s="12" t="s">
        <v>6</v>
      </c>
      <c r="F79" s="11" t="s">
        <v>7</v>
      </c>
      <c r="G79" s="13" t="s">
        <v>8</v>
      </c>
    </row>
    <row r="80" spans="1:7" x14ac:dyDescent="0.2">
      <c r="A80" s="120" t="s">
        <v>9</v>
      </c>
      <c r="B80" s="121"/>
      <c r="C80" s="121"/>
      <c r="D80" s="121"/>
      <c r="E80" s="121"/>
      <c r="F80" s="122"/>
      <c r="G80" s="14">
        <f>SUM(G81:G81)</f>
        <v>0</v>
      </c>
    </row>
    <row r="81" spans="1:7" x14ac:dyDescent="0.2">
      <c r="A81" s="15" t="s">
        <v>10</v>
      </c>
      <c r="B81" s="16" t="s">
        <v>11</v>
      </c>
      <c r="C81" s="17" t="s">
        <v>12</v>
      </c>
      <c r="D81" s="18" t="s">
        <v>13</v>
      </c>
      <c r="E81" s="19">
        <v>2</v>
      </c>
      <c r="F81" s="29"/>
      <c r="G81" s="21">
        <f>ROUND(F81*E81,0)</f>
        <v>0</v>
      </c>
    </row>
    <row r="82" spans="1:7" x14ac:dyDescent="0.2">
      <c r="A82" s="22"/>
      <c r="B82" s="23"/>
      <c r="C82" s="23"/>
      <c r="D82" s="23"/>
      <c r="E82" s="23"/>
      <c r="F82" s="23"/>
      <c r="G82" s="24"/>
    </row>
    <row r="83" spans="1:7" x14ac:dyDescent="0.2">
      <c r="A83" s="123" t="s">
        <v>14</v>
      </c>
      <c r="B83" s="124"/>
      <c r="C83" s="124"/>
      <c r="D83" s="124"/>
      <c r="E83" s="124"/>
      <c r="F83" s="125"/>
      <c r="G83" s="25">
        <f>SUM(G84:G91)</f>
        <v>0</v>
      </c>
    </row>
    <row r="84" spans="1:7" ht="38.25" x14ac:dyDescent="0.2">
      <c r="A84" s="15" t="s">
        <v>37</v>
      </c>
      <c r="B84" s="16" t="s">
        <v>38</v>
      </c>
      <c r="C84" s="17" t="s">
        <v>39</v>
      </c>
      <c r="D84" s="18" t="s">
        <v>40</v>
      </c>
      <c r="E84" s="28">
        <v>77713.009999999995</v>
      </c>
      <c r="F84" s="29"/>
      <c r="G84" s="21">
        <f>ROUND(F84*E84,0)</f>
        <v>0</v>
      </c>
    </row>
    <row r="85" spans="1:7" ht="38.25" x14ac:dyDescent="0.2">
      <c r="A85" s="15" t="s">
        <v>15</v>
      </c>
      <c r="B85" s="16" t="s">
        <v>16</v>
      </c>
      <c r="C85" s="17" t="s">
        <v>41</v>
      </c>
      <c r="D85" s="18" t="s">
        <v>40</v>
      </c>
      <c r="E85" s="28">
        <v>20000</v>
      </c>
      <c r="F85" s="29"/>
      <c r="G85" s="21">
        <f>ROUND(F85*E85,0)</f>
        <v>0</v>
      </c>
    </row>
    <row r="86" spans="1:7" ht="25.5" x14ac:dyDescent="0.2">
      <c r="A86" s="15" t="s">
        <v>42</v>
      </c>
      <c r="B86" s="16" t="s">
        <v>43</v>
      </c>
      <c r="C86" s="70" t="s">
        <v>44</v>
      </c>
      <c r="D86" s="27" t="s">
        <v>40</v>
      </c>
      <c r="E86" s="28">
        <v>34560</v>
      </c>
      <c r="F86" s="29"/>
      <c r="G86" s="21">
        <f>ROUND(F86*E86,0)</f>
        <v>0</v>
      </c>
    </row>
    <row r="87" spans="1:7" ht="25.5" x14ac:dyDescent="0.2">
      <c r="A87" s="15" t="s">
        <v>48</v>
      </c>
      <c r="B87" s="16" t="s">
        <v>49</v>
      </c>
      <c r="C87" s="70" t="s">
        <v>17</v>
      </c>
      <c r="D87" s="27" t="s">
        <v>18</v>
      </c>
      <c r="E87" s="28">
        <v>10000</v>
      </c>
      <c r="F87" s="29"/>
      <c r="G87" s="21">
        <f>ROUND(F87*E87,0)</f>
        <v>0</v>
      </c>
    </row>
    <row r="88" spans="1:7" ht="38.25" x14ac:dyDescent="0.2">
      <c r="A88" s="15" t="s">
        <v>50</v>
      </c>
      <c r="B88" s="16" t="s">
        <v>51</v>
      </c>
      <c r="C88" s="26" t="s">
        <v>52</v>
      </c>
      <c r="D88" s="27" t="s">
        <v>40</v>
      </c>
      <c r="E88" s="28">
        <v>7244.9999999999991</v>
      </c>
      <c r="F88" s="29"/>
      <c r="G88" s="30">
        <f t="shared" ref="G88:G91" si="1">ROUND(F88*E88,0)</f>
        <v>0</v>
      </c>
    </row>
    <row r="89" spans="1:7" ht="25.5" x14ac:dyDescent="0.2">
      <c r="A89" s="15" t="s">
        <v>53</v>
      </c>
      <c r="B89" s="16" t="s">
        <v>54</v>
      </c>
      <c r="C89" s="26" t="s">
        <v>55</v>
      </c>
      <c r="D89" s="27" t="s">
        <v>18</v>
      </c>
      <c r="E89" s="28">
        <v>2700</v>
      </c>
      <c r="F89" s="29"/>
      <c r="G89" s="30">
        <f t="shared" si="1"/>
        <v>0</v>
      </c>
    </row>
    <row r="90" spans="1:7" x14ac:dyDescent="0.2">
      <c r="A90" s="15" t="s">
        <v>56</v>
      </c>
      <c r="B90" s="16" t="s">
        <v>57</v>
      </c>
      <c r="C90" s="26" t="s">
        <v>58</v>
      </c>
      <c r="D90" s="27" t="s">
        <v>18</v>
      </c>
      <c r="E90" s="28">
        <v>8437.5</v>
      </c>
      <c r="F90" s="29"/>
      <c r="G90" s="30">
        <f t="shared" si="1"/>
        <v>0</v>
      </c>
    </row>
    <row r="91" spans="1:7" x14ac:dyDescent="0.2">
      <c r="A91" s="15" t="s">
        <v>59</v>
      </c>
      <c r="B91" s="16" t="s">
        <v>60</v>
      </c>
      <c r="C91" s="26" t="s">
        <v>61</v>
      </c>
      <c r="D91" s="27" t="s">
        <v>18</v>
      </c>
      <c r="E91" s="28">
        <v>6187.5</v>
      </c>
      <c r="F91" s="29"/>
      <c r="G91" s="30">
        <f t="shared" si="1"/>
        <v>0</v>
      </c>
    </row>
    <row r="92" spans="1:7" ht="13.5" thickBot="1" x14ac:dyDescent="0.25">
      <c r="A92" s="132"/>
      <c r="B92" s="133"/>
      <c r="C92" s="133"/>
      <c r="D92" s="133"/>
      <c r="E92" s="133"/>
      <c r="F92" s="133"/>
      <c r="G92" s="134"/>
    </row>
    <row r="93" spans="1:7" ht="13.5" thickBot="1" x14ac:dyDescent="0.25">
      <c r="A93" s="8" t="s">
        <v>2</v>
      </c>
      <c r="B93" s="9" t="s">
        <v>3</v>
      </c>
      <c r="C93" s="10" t="s">
        <v>4</v>
      </c>
      <c r="D93" s="11" t="s">
        <v>5</v>
      </c>
      <c r="E93" s="12" t="s">
        <v>6</v>
      </c>
      <c r="F93" s="11" t="s">
        <v>7</v>
      </c>
      <c r="G93" s="13" t="s">
        <v>8</v>
      </c>
    </row>
    <row r="94" spans="1:7" x14ac:dyDescent="0.2">
      <c r="A94" s="126" t="s">
        <v>62</v>
      </c>
      <c r="B94" s="127"/>
      <c r="C94" s="127"/>
      <c r="D94" s="127"/>
      <c r="E94" s="127"/>
      <c r="F94" s="128"/>
      <c r="G94" s="81">
        <f>SUM(G95:G97)</f>
        <v>0</v>
      </c>
    </row>
    <row r="95" spans="1:7" x14ac:dyDescent="0.2">
      <c r="A95" s="73" t="s">
        <v>27</v>
      </c>
      <c r="B95" s="61" t="s">
        <v>28</v>
      </c>
      <c r="C95" s="70" t="s">
        <v>63</v>
      </c>
      <c r="D95" s="63" t="s">
        <v>64</v>
      </c>
      <c r="E95" s="76">
        <v>20</v>
      </c>
      <c r="F95" s="29"/>
      <c r="G95" s="82">
        <f>ROUND(F95*E95,0)</f>
        <v>0</v>
      </c>
    </row>
    <row r="96" spans="1:7" x14ac:dyDescent="0.2">
      <c r="A96" s="60" t="s">
        <v>65</v>
      </c>
      <c r="B96" s="61" t="s">
        <v>66</v>
      </c>
      <c r="C96" s="70" t="s">
        <v>67</v>
      </c>
      <c r="D96" s="63" t="s">
        <v>64</v>
      </c>
      <c r="E96" s="76">
        <v>20</v>
      </c>
      <c r="F96" s="29"/>
      <c r="G96" s="82">
        <f>ROUND(F96*E96,0)</f>
        <v>0</v>
      </c>
    </row>
    <row r="97" spans="1:7" x14ac:dyDescent="0.2">
      <c r="A97" s="73" t="s">
        <v>68</v>
      </c>
      <c r="B97" s="61" t="s">
        <v>69</v>
      </c>
      <c r="C97" s="70" t="s">
        <v>70</v>
      </c>
      <c r="D97" s="63" t="s">
        <v>64</v>
      </c>
      <c r="E97" s="76">
        <v>40</v>
      </c>
      <c r="F97" s="29"/>
      <c r="G97" s="82">
        <f>ROUND(F97*E97,0)</f>
        <v>0</v>
      </c>
    </row>
    <row r="98" spans="1:7" ht="13.5" thickBot="1" x14ac:dyDescent="0.25">
      <c r="A98" s="83"/>
      <c r="B98" s="84"/>
      <c r="C98" s="85"/>
      <c r="D98" s="84"/>
      <c r="E98" s="34"/>
      <c r="F98" s="35"/>
      <c r="G98" s="86"/>
    </row>
    <row r="99" spans="1:7" ht="13.5" thickBot="1" x14ac:dyDescent="0.25">
      <c r="A99" s="37"/>
      <c r="B99" s="38"/>
      <c r="C99" s="38"/>
      <c r="D99" s="38"/>
      <c r="E99" s="38"/>
      <c r="F99" s="39" t="s">
        <v>19</v>
      </c>
      <c r="G99" s="40">
        <f>+G94+G83+G80</f>
        <v>0</v>
      </c>
    </row>
    <row r="100" spans="1:7" ht="13.5" thickBot="1" x14ac:dyDescent="0.25">
      <c r="A100" s="37"/>
      <c r="B100" s="38"/>
      <c r="C100" s="38"/>
      <c r="D100" s="38"/>
      <c r="E100" s="38"/>
      <c r="F100" s="41"/>
      <c r="G100" s="87"/>
    </row>
    <row r="101" spans="1:7" x14ac:dyDescent="0.2">
      <c r="A101" s="37"/>
      <c r="B101" s="38"/>
      <c r="D101" s="38"/>
      <c r="E101" s="38"/>
      <c r="F101" s="43" t="s">
        <v>20</v>
      </c>
      <c r="G101" s="44">
        <f>+ROUND(G99*0.23,0)</f>
        <v>0</v>
      </c>
    </row>
    <row r="102" spans="1:7" x14ac:dyDescent="0.2">
      <c r="A102" s="45"/>
      <c r="B102" s="46"/>
      <c r="C102" s="38"/>
      <c r="D102" s="38"/>
      <c r="E102" s="38"/>
      <c r="F102" s="47" t="s">
        <v>21</v>
      </c>
      <c r="G102" s="48">
        <f>+ROUND(G99*0.02,0)</f>
        <v>0</v>
      </c>
    </row>
    <row r="103" spans="1:7" x14ac:dyDescent="0.2">
      <c r="A103" s="37"/>
      <c r="B103" s="38"/>
      <c r="C103" s="38"/>
      <c r="D103" s="38"/>
      <c r="E103" s="38"/>
      <c r="F103" s="47" t="s">
        <v>22</v>
      </c>
      <c r="G103" s="48">
        <f>+ROUND(G99*0.05,0)</f>
        <v>0</v>
      </c>
    </row>
    <row r="104" spans="1:7" ht="13.5" thickBot="1" x14ac:dyDescent="0.25">
      <c r="A104" s="49"/>
      <c r="B104" s="50"/>
      <c r="C104" s="50"/>
      <c r="D104" s="38"/>
      <c r="E104" s="38"/>
      <c r="F104" s="51" t="s">
        <v>23</v>
      </c>
      <c r="G104" s="52">
        <f>ROUND(G103*19%,0)</f>
        <v>0</v>
      </c>
    </row>
    <row r="105" spans="1:7" ht="13.5" thickBot="1" x14ac:dyDescent="0.25">
      <c r="A105" s="37"/>
      <c r="B105" s="38"/>
      <c r="C105" s="38"/>
      <c r="D105" s="38"/>
      <c r="E105" s="38"/>
      <c r="F105" s="39" t="s">
        <v>24</v>
      </c>
      <c r="G105" s="40">
        <f>SUM(G101:G104)</f>
        <v>0</v>
      </c>
    </row>
    <row r="106" spans="1:7" ht="15.75" thickBot="1" x14ac:dyDescent="0.25">
      <c r="A106" s="45"/>
      <c r="B106" s="46"/>
      <c r="C106" s="46"/>
      <c r="D106" s="38"/>
      <c r="E106" s="38"/>
      <c r="F106" s="53"/>
      <c r="G106" s="88"/>
    </row>
    <row r="107" spans="1:7" ht="26.25" thickBot="1" x14ac:dyDescent="0.25">
      <c r="A107" s="45"/>
      <c r="B107" s="46"/>
      <c r="C107" s="46"/>
      <c r="D107" s="38"/>
      <c r="E107" s="38"/>
      <c r="F107" s="55" t="s">
        <v>25</v>
      </c>
      <c r="G107" s="56">
        <f>+G99+G105</f>
        <v>0</v>
      </c>
    </row>
    <row r="108" spans="1:7" x14ac:dyDescent="0.2">
      <c r="A108" s="45"/>
      <c r="B108" s="46"/>
      <c r="C108" s="46"/>
      <c r="D108" s="38"/>
      <c r="E108" s="38"/>
      <c r="F108" s="46"/>
      <c r="G108" s="89"/>
    </row>
    <row r="109" spans="1:7" x14ac:dyDescent="0.2">
      <c r="A109" s="112" t="s">
        <v>71</v>
      </c>
      <c r="B109" s="113"/>
      <c r="C109" s="113"/>
      <c r="D109" s="58"/>
      <c r="E109" s="58"/>
      <c r="F109" s="59"/>
      <c r="G109" s="25">
        <f>SUM(G110:G112)</f>
        <v>0</v>
      </c>
    </row>
    <row r="110" spans="1:7" x14ac:dyDescent="0.2">
      <c r="A110" s="60" t="s">
        <v>72</v>
      </c>
      <c r="B110" s="61" t="s">
        <v>73</v>
      </c>
      <c r="C110" s="62" t="s">
        <v>74</v>
      </c>
      <c r="D110" s="63" t="s">
        <v>30</v>
      </c>
      <c r="E110" s="64">
        <v>8</v>
      </c>
      <c r="F110" s="29"/>
      <c r="G110" s="21">
        <f>ROUND(F110*E110,0)</f>
        <v>0</v>
      </c>
    </row>
    <row r="111" spans="1:7" ht="25.5" x14ac:dyDescent="0.2">
      <c r="A111" s="60" t="s">
        <v>75</v>
      </c>
      <c r="B111" s="61" t="s">
        <v>76</v>
      </c>
      <c r="C111" s="62" t="s">
        <v>77</v>
      </c>
      <c r="D111" s="63" t="s">
        <v>13</v>
      </c>
      <c r="E111" s="64">
        <v>1</v>
      </c>
      <c r="F111" s="29"/>
      <c r="G111" s="21">
        <f>ROUND(F111*E111,0)</f>
        <v>0</v>
      </c>
    </row>
    <row r="112" spans="1:7" x14ac:dyDescent="0.2">
      <c r="A112" s="60" t="s">
        <v>81</v>
      </c>
      <c r="B112" s="61" t="s">
        <v>82</v>
      </c>
      <c r="C112" s="78" t="s">
        <v>83</v>
      </c>
      <c r="D112" s="79" t="s">
        <v>13</v>
      </c>
      <c r="E112" s="80">
        <v>5</v>
      </c>
      <c r="F112" s="29"/>
      <c r="G112" s="21">
        <f>ROUND(F112*E112,0)</f>
        <v>0</v>
      </c>
    </row>
    <row r="113" spans="1:7" ht="13.5" thickBot="1" x14ac:dyDescent="0.25">
      <c r="A113" s="45"/>
      <c r="B113" s="46"/>
      <c r="C113" s="46"/>
      <c r="D113" s="46"/>
      <c r="E113" s="38"/>
      <c r="F113" s="46"/>
      <c r="G113" s="57"/>
    </row>
    <row r="114" spans="1:7" ht="26.25" thickBot="1" x14ac:dyDescent="0.25">
      <c r="A114" s="45"/>
      <c r="B114" s="46"/>
      <c r="C114" s="46"/>
      <c r="D114" s="46"/>
      <c r="E114" s="38"/>
      <c r="F114" s="55" t="s">
        <v>87</v>
      </c>
      <c r="G114" s="56">
        <f>+ROUND(G109*0.19,0)</f>
        <v>0</v>
      </c>
    </row>
    <row r="115" spans="1:7" ht="13.5" thickBot="1" x14ac:dyDescent="0.25">
      <c r="A115" s="45"/>
      <c r="B115" s="46"/>
      <c r="C115" s="46"/>
      <c r="D115" s="46"/>
      <c r="E115" s="38"/>
      <c r="F115" s="46"/>
      <c r="G115" s="57"/>
    </row>
    <row r="116" spans="1:7" ht="39" thickBot="1" x14ac:dyDescent="0.25">
      <c r="A116" s="45"/>
      <c r="B116" s="46"/>
      <c r="C116" s="46"/>
      <c r="D116" s="46"/>
      <c r="E116" s="38"/>
      <c r="F116" s="55" t="s">
        <v>32</v>
      </c>
      <c r="G116" s="56">
        <f>+G114+G109</f>
        <v>0</v>
      </c>
    </row>
    <row r="117" spans="1:7" ht="13.5" thickBot="1" x14ac:dyDescent="0.25">
      <c r="A117" s="45"/>
      <c r="B117" s="46"/>
      <c r="C117" s="46"/>
      <c r="D117" s="46"/>
      <c r="E117" s="38"/>
      <c r="F117" s="46"/>
      <c r="G117" s="57"/>
    </row>
    <row r="118" spans="1:7" ht="26.25" thickBot="1" x14ac:dyDescent="0.25">
      <c r="A118" s="65"/>
      <c r="B118" s="66"/>
      <c r="C118" s="66"/>
      <c r="D118" s="66"/>
      <c r="E118" s="67"/>
      <c r="F118" s="68" t="s">
        <v>88</v>
      </c>
      <c r="G118" s="69">
        <f>+G116+G107</f>
        <v>0</v>
      </c>
    </row>
    <row r="119" spans="1:7" ht="13.5" thickBot="1" x14ac:dyDescent="0.25"/>
    <row r="120" spans="1:7" ht="26.25" customHeight="1" thickBot="1" x14ac:dyDescent="0.25">
      <c r="A120" s="117" t="s">
        <v>89</v>
      </c>
      <c r="B120" s="118"/>
      <c r="C120" s="118"/>
      <c r="D120" s="118"/>
      <c r="E120" s="118"/>
      <c r="F120" s="118"/>
      <c r="G120" s="119"/>
    </row>
    <row r="121" spans="1:7" ht="13.5" thickBot="1" x14ac:dyDescent="0.25">
      <c r="A121" s="8" t="s">
        <v>2</v>
      </c>
      <c r="B121" s="9" t="s">
        <v>3</v>
      </c>
      <c r="C121" s="10" t="s">
        <v>4</v>
      </c>
      <c r="D121" s="11" t="s">
        <v>5</v>
      </c>
      <c r="E121" s="12" t="s">
        <v>6</v>
      </c>
      <c r="F121" s="11" t="s">
        <v>7</v>
      </c>
      <c r="G121" s="13" t="s">
        <v>8</v>
      </c>
    </row>
    <row r="122" spans="1:7" x14ac:dyDescent="0.2">
      <c r="A122" s="120" t="s">
        <v>9</v>
      </c>
      <c r="B122" s="121"/>
      <c r="C122" s="121"/>
      <c r="D122" s="121"/>
      <c r="E122" s="121"/>
      <c r="F122" s="122"/>
      <c r="G122" s="14">
        <f>SUM(G123:G123)</f>
        <v>0</v>
      </c>
    </row>
    <row r="123" spans="1:7" x14ac:dyDescent="0.2">
      <c r="A123" s="15" t="s">
        <v>10</v>
      </c>
      <c r="B123" s="16" t="s">
        <v>11</v>
      </c>
      <c r="C123" s="17" t="s">
        <v>12</v>
      </c>
      <c r="D123" s="18" t="s">
        <v>13</v>
      </c>
      <c r="E123" s="19">
        <v>2</v>
      </c>
      <c r="F123" s="29"/>
      <c r="G123" s="21">
        <f>ROUND(F123*E123,0)</f>
        <v>0</v>
      </c>
    </row>
    <row r="124" spans="1:7" x14ac:dyDescent="0.2">
      <c r="A124" s="22"/>
      <c r="B124" s="23"/>
      <c r="C124" s="23"/>
      <c r="D124" s="23"/>
      <c r="E124" s="23"/>
      <c r="F124" s="23"/>
      <c r="G124" s="24"/>
    </row>
    <row r="125" spans="1:7" x14ac:dyDescent="0.2">
      <c r="A125" s="123" t="s">
        <v>14</v>
      </c>
      <c r="B125" s="124"/>
      <c r="C125" s="124"/>
      <c r="D125" s="124"/>
      <c r="E125" s="124"/>
      <c r="F125" s="125"/>
      <c r="G125" s="25">
        <f>SUM(G126:G132)</f>
        <v>0</v>
      </c>
    </row>
    <row r="126" spans="1:7" ht="38.25" x14ac:dyDescent="0.2">
      <c r="A126" s="15" t="s">
        <v>37</v>
      </c>
      <c r="B126" s="16" t="s">
        <v>38</v>
      </c>
      <c r="C126" s="17" t="s">
        <v>39</v>
      </c>
      <c r="D126" s="18" t="s">
        <v>40</v>
      </c>
      <c r="E126" s="28">
        <v>116128.79</v>
      </c>
      <c r="F126" s="29"/>
      <c r="G126" s="21">
        <f>ROUND(F126*E126,0)</f>
        <v>0</v>
      </c>
    </row>
    <row r="127" spans="1:7" ht="38.25" x14ac:dyDescent="0.2">
      <c r="A127" s="15" t="s">
        <v>15</v>
      </c>
      <c r="B127" s="16" t="s">
        <v>16</v>
      </c>
      <c r="C127" s="17" t="s">
        <v>41</v>
      </c>
      <c r="D127" s="18" t="s">
        <v>40</v>
      </c>
      <c r="E127" s="28">
        <v>10000</v>
      </c>
      <c r="F127" s="29"/>
      <c r="G127" s="21">
        <f>ROUND(F127*E127,0)</f>
        <v>0</v>
      </c>
    </row>
    <row r="128" spans="1:7" ht="25.5" x14ac:dyDescent="0.2">
      <c r="A128" s="15" t="s">
        <v>42</v>
      </c>
      <c r="B128" s="16" t="s">
        <v>43</v>
      </c>
      <c r="C128" s="70" t="s">
        <v>44</v>
      </c>
      <c r="D128" s="27" t="s">
        <v>40</v>
      </c>
      <c r="E128" s="28">
        <v>33800</v>
      </c>
      <c r="F128" s="29"/>
      <c r="G128" s="21">
        <f>ROUND(F128*E128,0)</f>
        <v>0</v>
      </c>
    </row>
    <row r="129" spans="1:7" ht="38.25" x14ac:dyDescent="0.2">
      <c r="A129" s="15" t="s">
        <v>50</v>
      </c>
      <c r="B129" s="16" t="s">
        <v>51</v>
      </c>
      <c r="C129" s="26" t="s">
        <v>52</v>
      </c>
      <c r="D129" s="27" t="s">
        <v>40</v>
      </c>
      <c r="E129" s="28">
        <v>8050</v>
      </c>
      <c r="F129" s="29"/>
      <c r="G129" s="30">
        <f t="shared" ref="G129:G132" si="2">ROUND(F129*E129,0)</f>
        <v>0</v>
      </c>
    </row>
    <row r="130" spans="1:7" ht="25.5" x14ac:dyDescent="0.2">
      <c r="A130" s="15" t="s">
        <v>53</v>
      </c>
      <c r="B130" s="16" t="s">
        <v>54</v>
      </c>
      <c r="C130" s="26" t="s">
        <v>55</v>
      </c>
      <c r="D130" s="27" t="s">
        <v>18</v>
      </c>
      <c r="E130" s="28">
        <v>3000</v>
      </c>
      <c r="F130" s="29"/>
      <c r="G130" s="30">
        <f t="shared" si="2"/>
        <v>0</v>
      </c>
    </row>
    <row r="131" spans="1:7" x14ac:dyDescent="0.2">
      <c r="A131" s="15" t="s">
        <v>56</v>
      </c>
      <c r="B131" s="16" t="s">
        <v>57</v>
      </c>
      <c r="C131" s="26" t="s">
        <v>58</v>
      </c>
      <c r="D131" s="27" t="s">
        <v>18</v>
      </c>
      <c r="E131" s="28">
        <v>9375</v>
      </c>
      <c r="F131" s="29"/>
      <c r="G131" s="30">
        <f t="shared" si="2"/>
        <v>0</v>
      </c>
    </row>
    <row r="132" spans="1:7" x14ac:dyDescent="0.2">
      <c r="A132" s="15" t="s">
        <v>59</v>
      </c>
      <c r="B132" s="16" t="s">
        <v>60</v>
      </c>
      <c r="C132" s="26" t="s">
        <v>61</v>
      </c>
      <c r="D132" s="27" t="s">
        <v>18</v>
      </c>
      <c r="E132" s="28">
        <v>6875</v>
      </c>
      <c r="F132" s="29"/>
      <c r="G132" s="30">
        <f t="shared" si="2"/>
        <v>0</v>
      </c>
    </row>
    <row r="133" spans="1:7" ht="13.5" thickBot="1" x14ac:dyDescent="0.25">
      <c r="A133" s="129"/>
      <c r="B133" s="130"/>
      <c r="C133" s="130"/>
      <c r="D133" s="130"/>
      <c r="E133" s="130"/>
      <c r="F133" s="130"/>
      <c r="G133" s="131"/>
    </row>
    <row r="134" spans="1:7" ht="13.5" thickBot="1" x14ac:dyDescent="0.25">
      <c r="A134" s="8" t="s">
        <v>2</v>
      </c>
      <c r="B134" s="9" t="s">
        <v>3</v>
      </c>
      <c r="C134" s="10" t="s">
        <v>4</v>
      </c>
      <c r="D134" s="11" t="s">
        <v>5</v>
      </c>
      <c r="E134" s="12" t="s">
        <v>6</v>
      </c>
      <c r="F134" s="11" t="s">
        <v>7</v>
      </c>
      <c r="G134" s="13" t="s">
        <v>8</v>
      </c>
    </row>
    <row r="135" spans="1:7" x14ac:dyDescent="0.2">
      <c r="A135" s="126" t="s">
        <v>62</v>
      </c>
      <c r="B135" s="127"/>
      <c r="C135" s="127"/>
      <c r="D135" s="127"/>
      <c r="E135" s="127"/>
      <c r="F135" s="128"/>
      <c r="G135" s="81">
        <f>SUM(G136:G138)</f>
        <v>0</v>
      </c>
    </row>
    <row r="136" spans="1:7" x14ac:dyDescent="0.2">
      <c r="A136" s="90" t="s">
        <v>27</v>
      </c>
      <c r="B136" s="91" t="s">
        <v>28</v>
      </c>
      <c r="C136" s="70" t="s">
        <v>63</v>
      </c>
      <c r="D136" s="63" t="s">
        <v>64</v>
      </c>
      <c r="E136" s="76">
        <v>20</v>
      </c>
      <c r="F136" s="92"/>
      <c r="G136" s="82">
        <f>ROUND(F136*E136,0)</f>
        <v>0</v>
      </c>
    </row>
    <row r="137" spans="1:7" x14ac:dyDescent="0.2">
      <c r="A137" s="93" t="s">
        <v>65</v>
      </c>
      <c r="B137" s="91" t="s">
        <v>66</v>
      </c>
      <c r="C137" s="70" t="s">
        <v>67</v>
      </c>
      <c r="D137" s="63" t="s">
        <v>64</v>
      </c>
      <c r="E137" s="76">
        <v>20</v>
      </c>
      <c r="F137" s="92"/>
      <c r="G137" s="82">
        <f>ROUND(F137*E137,0)</f>
        <v>0</v>
      </c>
    </row>
    <row r="138" spans="1:7" x14ac:dyDescent="0.2">
      <c r="A138" s="90" t="s">
        <v>68</v>
      </c>
      <c r="B138" s="91" t="s">
        <v>69</v>
      </c>
      <c r="C138" s="70" t="s">
        <v>70</v>
      </c>
      <c r="D138" s="63" t="s">
        <v>64</v>
      </c>
      <c r="E138" s="76">
        <v>40</v>
      </c>
      <c r="F138" s="92"/>
      <c r="G138" s="82">
        <f>ROUND(F138*E138,0)</f>
        <v>0</v>
      </c>
    </row>
    <row r="139" spans="1:7" ht="13.5" thickBot="1" x14ac:dyDescent="0.25">
      <c r="A139" s="83"/>
      <c r="B139" s="84"/>
      <c r="C139" s="85"/>
      <c r="D139" s="84"/>
      <c r="E139" s="34"/>
      <c r="F139" s="35"/>
      <c r="G139" s="86"/>
    </row>
    <row r="140" spans="1:7" ht="13.5" thickBot="1" x14ac:dyDescent="0.25">
      <c r="A140" s="37"/>
      <c r="B140" s="38"/>
      <c r="C140" s="38"/>
      <c r="D140" s="38"/>
      <c r="E140" s="38"/>
      <c r="F140" s="39" t="s">
        <v>19</v>
      </c>
      <c r="G140" s="40">
        <f>+G135+G125+G122</f>
        <v>0</v>
      </c>
    </row>
    <row r="141" spans="1:7" ht="13.5" thickBot="1" x14ac:dyDescent="0.25">
      <c r="A141" s="37"/>
      <c r="B141" s="38"/>
      <c r="C141" s="38"/>
      <c r="D141" s="38"/>
      <c r="E141" s="38"/>
      <c r="F141" s="41"/>
      <c r="G141" s="42"/>
    </row>
    <row r="142" spans="1:7" x14ac:dyDescent="0.2">
      <c r="A142" s="37"/>
      <c r="B142" s="38"/>
      <c r="D142" s="38"/>
      <c r="E142" s="38"/>
      <c r="F142" s="43" t="s">
        <v>20</v>
      </c>
      <c r="G142" s="44">
        <f>+ROUND(G140*0.23,0)</f>
        <v>0</v>
      </c>
    </row>
    <row r="143" spans="1:7" x14ac:dyDescent="0.2">
      <c r="A143" s="45"/>
      <c r="B143" s="46"/>
      <c r="C143" s="38"/>
      <c r="D143" s="38"/>
      <c r="E143" s="38"/>
      <c r="F143" s="47" t="s">
        <v>21</v>
      </c>
      <c r="G143" s="48">
        <f>+ROUND(G140*0.02,0)</f>
        <v>0</v>
      </c>
    </row>
    <row r="144" spans="1:7" x14ac:dyDescent="0.2">
      <c r="A144" s="37"/>
      <c r="B144" s="38"/>
      <c r="C144" s="38"/>
      <c r="D144" s="38"/>
      <c r="E144" s="38"/>
      <c r="F144" s="47" t="s">
        <v>22</v>
      </c>
      <c r="G144" s="48">
        <f>+ROUND(G140*0.05,0)</f>
        <v>0</v>
      </c>
    </row>
    <row r="145" spans="1:7" ht="13.5" thickBot="1" x14ac:dyDescent="0.25">
      <c r="A145" s="49"/>
      <c r="B145" s="50"/>
      <c r="C145" s="50"/>
      <c r="D145" s="38"/>
      <c r="E145" s="38"/>
      <c r="F145" s="51" t="s">
        <v>23</v>
      </c>
      <c r="G145" s="52">
        <f>ROUND(G144*19%,0)</f>
        <v>0</v>
      </c>
    </row>
    <row r="146" spans="1:7" ht="13.5" thickBot="1" x14ac:dyDescent="0.25">
      <c r="A146" s="37"/>
      <c r="B146" s="38"/>
      <c r="C146" s="38"/>
      <c r="D146" s="38"/>
      <c r="E146" s="38"/>
      <c r="F146" s="39" t="s">
        <v>24</v>
      </c>
      <c r="G146" s="40">
        <f>SUM(G142:G145)</f>
        <v>0</v>
      </c>
    </row>
    <row r="147" spans="1:7" ht="15.75" thickBot="1" x14ac:dyDescent="0.25">
      <c r="A147" s="45"/>
      <c r="B147" s="46"/>
      <c r="C147" s="46"/>
      <c r="D147" s="38"/>
      <c r="E147" s="38"/>
      <c r="F147" s="53"/>
      <c r="G147" s="88"/>
    </row>
    <row r="148" spans="1:7" ht="26.25" thickBot="1" x14ac:dyDescent="0.25">
      <c r="A148" s="45"/>
      <c r="B148" s="46"/>
      <c r="C148" s="46"/>
      <c r="D148" s="38"/>
      <c r="E148" s="38"/>
      <c r="F148" s="55" t="s">
        <v>25</v>
      </c>
      <c r="G148" s="56">
        <f>+G140+G146</f>
        <v>0</v>
      </c>
    </row>
    <row r="149" spans="1:7" x14ac:dyDescent="0.2">
      <c r="A149" s="45"/>
      <c r="B149" s="46"/>
      <c r="C149" s="46"/>
      <c r="D149" s="38"/>
      <c r="E149" s="38"/>
      <c r="F149" s="46"/>
      <c r="G149" s="89"/>
    </row>
    <row r="150" spans="1:7" x14ac:dyDescent="0.2">
      <c r="A150" s="45"/>
      <c r="B150" s="46"/>
      <c r="C150" s="94"/>
      <c r="D150" s="94"/>
      <c r="E150" s="94"/>
      <c r="F150" s="94"/>
      <c r="G150" s="95"/>
    </row>
    <row r="151" spans="1:7" x14ac:dyDescent="0.2">
      <c r="A151" s="45"/>
      <c r="B151" s="46"/>
      <c r="C151" s="46"/>
      <c r="D151" s="38"/>
      <c r="E151" s="38"/>
      <c r="F151" s="46"/>
      <c r="G151" s="57"/>
    </row>
    <row r="152" spans="1:7" x14ac:dyDescent="0.2">
      <c r="A152" s="112" t="s">
        <v>71</v>
      </c>
      <c r="B152" s="113"/>
      <c r="C152" s="113"/>
      <c r="D152" s="58"/>
      <c r="E152" s="58"/>
      <c r="F152" s="59"/>
      <c r="G152" s="25">
        <f>SUM(G153:G156)</f>
        <v>0</v>
      </c>
    </row>
    <row r="153" spans="1:7" x14ac:dyDescent="0.2">
      <c r="A153" s="60" t="s">
        <v>72</v>
      </c>
      <c r="B153" s="61" t="s">
        <v>73</v>
      </c>
      <c r="C153" s="62" t="s">
        <v>74</v>
      </c>
      <c r="D153" s="63" t="s">
        <v>30</v>
      </c>
      <c r="E153" s="64">
        <v>8</v>
      </c>
      <c r="F153" s="29"/>
      <c r="G153" s="21">
        <f>ROUND(F153*E153,0)</f>
        <v>0</v>
      </c>
    </row>
    <row r="154" spans="1:7" ht="25.5" x14ac:dyDescent="0.2">
      <c r="A154" s="60" t="s">
        <v>75</v>
      </c>
      <c r="B154" s="61" t="s">
        <v>76</v>
      </c>
      <c r="C154" s="62" t="s">
        <v>77</v>
      </c>
      <c r="D154" s="63" t="s">
        <v>13</v>
      </c>
      <c r="E154" s="64">
        <v>1</v>
      </c>
      <c r="F154" s="29"/>
      <c r="G154" s="21">
        <f>ROUND(F154*E154,0)</f>
        <v>0</v>
      </c>
    </row>
    <row r="155" spans="1:7" x14ac:dyDescent="0.2">
      <c r="A155" s="60" t="s">
        <v>78</v>
      </c>
      <c r="B155" s="61" t="s">
        <v>79</v>
      </c>
      <c r="C155" s="62" t="s">
        <v>80</v>
      </c>
      <c r="D155" s="63" t="s">
        <v>13</v>
      </c>
      <c r="E155" s="64">
        <v>1</v>
      </c>
      <c r="F155" s="29"/>
      <c r="G155" s="21">
        <f>ROUND(F155*E155,0)</f>
        <v>0</v>
      </c>
    </row>
    <row r="156" spans="1:7" x14ac:dyDescent="0.2">
      <c r="A156" s="60" t="s">
        <v>81</v>
      </c>
      <c r="B156" s="61" t="s">
        <v>82</v>
      </c>
      <c r="C156" s="78" t="s">
        <v>83</v>
      </c>
      <c r="D156" s="79" t="s">
        <v>13</v>
      </c>
      <c r="E156" s="80">
        <v>6</v>
      </c>
      <c r="F156" s="29"/>
      <c r="G156" s="21">
        <f>ROUND(F156*E156,0)</f>
        <v>0</v>
      </c>
    </row>
    <row r="157" spans="1:7" ht="13.5" thickBot="1" x14ac:dyDescent="0.25">
      <c r="A157" s="45"/>
      <c r="B157" s="46"/>
      <c r="C157" s="46"/>
      <c r="D157" s="46"/>
      <c r="E157" s="38"/>
      <c r="F157" s="46"/>
      <c r="G157" s="57"/>
    </row>
    <row r="158" spans="1:7" ht="26.25" thickBot="1" x14ac:dyDescent="0.25">
      <c r="A158" s="45"/>
      <c r="B158" s="46"/>
      <c r="C158" s="46"/>
      <c r="D158" s="46"/>
      <c r="E158" s="38"/>
      <c r="F158" s="55" t="s">
        <v>87</v>
      </c>
      <c r="G158" s="56">
        <f>+ROUND(G152*0.19,0)</f>
        <v>0</v>
      </c>
    </row>
    <row r="159" spans="1:7" ht="13.5" thickBot="1" x14ac:dyDescent="0.25">
      <c r="A159" s="45"/>
      <c r="B159" s="46"/>
      <c r="C159" s="46"/>
      <c r="D159" s="46"/>
      <c r="E159" s="38"/>
      <c r="F159" s="46"/>
      <c r="G159" s="57"/>
    </row>
    <row r="160" spans="1:7" ht="39" thickBot="1" x14ac:dyDescent="0.25">
      <c r="A160" s="45"/>
      <c r="B160" s="46"/>
      <c r="C160" s="46"/>
      <c r="D160" s="46"/>
      <c r="E160" s="38"/>
      <c r="F160" s="55" t="s">
        <v>32</v>
      </c>
      <c r="G160" s="56">
        <f>+G158+G152</f>
        <v>0</v>
      </c>
    </row>
    <row r="161" spans="1:7" ht="13.5" thickBot="1" x14ac:dyDescent="0.25">
      <c r="A161" s="45"/>
      <c r="B161" s="46"/>
      <c r="C161" s="46"/>
      <c r="D161" s="46"/>
      <c r="E161" s="38"/>
      <c r="F161" s="46"/>
      <c r="G161" s="57"/>
    </row>
    <row r="162" spans="1:7" ht="26.25" thickBot="1" x14ac:dyDescent="0.25">
      <c r="A162" s="65"/>
      <c r="B162" s="66"/>
      <c r="C162" s="66"/>
      <c r="D162" s="66"/>
      <c r="E162" s="67"/>
      <c r="F162" s="68" t="s">
        <v>84</v>
      </c>
      <c r="G162" s="69">
        <f>+G160+G148</f>
        <v>0</v>
      </c>
    </row>
    <row r="163" spans="1:7" ht="13.5" thickBot="1" x14ac:dyDescent="0.25"/>
    <row r="164" spans="1:7" ht="21" customHeight="1" thickBot="1" x14ac:dyDescent="0.25">
      <c r="A164" s="117" t="s">
        <v>90</v>
      </c>
      <c r="B164" s="118"/>
      <c r="C164" s="118"/>
      <c r="D164" s="118"/>
      <c r="E164" s="118"/>
      <c r="F164" s="118"/>
      <c r="G164" s="119"/>
    </row>
    <row r="165" spans="1:7" ht="13.5" thickBot="1" x14ac:dyDescent="0.25">
      <c r="A165" s="8" t="s">
        <v>2</v>
      </c>
      <c r="B165" s="9" t="s">
        <v>3</v>
      </c>
      <c r="C165" s="10" t="s">
        <v>4</v>
      </c>
      <c r="D165" s="11" t="s">
        <v>5</v>
      </c>
      <c r="E165" s="12" t="s">
        <v>6</v>
      </c>
      <c r="F165" s="11" t="s">
        <v>7</v>
      </c>
      <c r="G165" s="13" t="s">
        <v>8</v>
      </c>
    </row>
    <row r="166" spans="1:7" x14ac:dyDescent="0.2">
      <c r="A166" s="120" t="s">
        <v>9</v>
      </c>
      <c r="B166" s="121"/>
      <c r="C166" s="121"/>
      <c r="D166" s="121"/>
      <c r="E166" s="121"/>
      <c r="F166" s="122"/>
      <c r="G166" s="14">
        <f>SUM(G167:G167)</f>
        <v>0</v>
      </c>
    </row>
    <row r="167" spans="1:7" x14ac:dyDescent="0.2">
      <c r="A167" s="15" t="s">
        <v>10</v>
      </c>
      <c r="B167" s="16" t="s">
        <v>11</v>
      </c>
      <c r="C167" s="17" t="s">
        <v>12</v>
      </c>
      <c r="D167" s="18" t="s">
        <v>13</v>
      </c>
      <c r="E167" s="19">
        <v>2</v>
      </c>
      <c r="F167" s="20"/>
      <c r="G167" s="21">
        <f>ROUND(F167*E167,0)</f>
        <v>0</v>
      </c>
    </row>
    <row r="168" spans="1:7" x14ac:dyDescent="0.2">
      <c r="A168" s="22"/>
      <c r="B168" s="23"/>
      <c r="C168" s="23"/>
      <c r="D168" s="23"/>
      <c r="E168" s="23"/>
      <c r="F168" s="23"/>
      <c r="G168" s="24"/>
    </row>
    <row r="169" spans="1:7" ht="12.75" customHeight="1" x14ac:dyDescent="0.2">
      <c r="A169" s="123" t="s">
        <v>14</v>
      </c>
      <c r="B169" s="124"/>
      <c r="C169" s="124"/>
      <c r="D169" s="124"/>
      <c r="E169" s="124"/>
      <c r="F169" s="125"/>
      <c r="G169" s="25">
        <f>SUM(G170:G176)</f>
        <v>0</v>
      </c>
    </row>
    <row r="170" spans="1:7" ht="38.25" x14ac:dyDescent="0.2">
      <c r="A170" s="15" t="s">
        <v>37</v>
      </c>
      <c r="B170" s="16" t="s">
        <v>38</v>
      </c>
      <c r="C170" s="17" t="s">
        <v>39</v>
      </c>
      <c r="D170" s="18" t="s">
        <v>40</v>
      </c>
      <c r="E170" s="28">
        <v>180594.02</v>
      </c>
      <c r="F170" s="20"/>
      <c r="G170" s="21">
        <f>ROUND(F170*E170,0)</f>
        <v>0</v>
      </c>
    </row>
    <row r="171" spans="1:7" ht="38.25" x14ac:dyDescent="0.2">
      <c r="A171" s="15" t="s">
        <v>15</v>
      </c>
      <c r="B171" s="16" t="s">
        <v>16</v>
      </c>
      <c r="C171" s="17" t="s">
        <v>41</v>
      </c>
      <c r="D171" s="18" t="s">
        <v>40</v>
      </c>
      <c r="E171" s="28">
        <v>10000</v>
      </c>
      <c r="F171" s="20"/>
      <c r="G171" s="21">
        <f>ROUND(F171*E171,0)</f>
        <v>0</v>
      </c>
    </row>
    <row r="172" spans="1:7" ht="25.5" x14ac:dyDescent="0.2">
      <c r="A172" s="15" t="s">
        <v>42</v>
      </c>
      <c r="B172" s="16" t="s">
        <v>43</v>
      </c>
      <c r="C172" s="70" t="s">
        <v>44</v>
      </c>
      <c r="D172" s="27" t="s">
        <v>40</v>
      </c>
      <c r="E172" s="28">
        <v>40600</v>
      </c>
      <c r="F172" s="20"/>
      <c r="G172" s="21">
        <f>ROUND(F172*E172,0)</f>
        <v>0</v>
      </c>
    </row>
    <row r="173" spans="1:7" ht="38.25" x14ac:dyDescent="0.2">
      <c r="A173" s="15" t="s">
        <v>50</v>
      </c>
      <c r="B173" s="16" t="s">
        <v>51</v>
      </c>
      <c r="C173" s="26" t="s">
        <v>52</v>
      </c>
      <c r="D173" s="27" t="s">
        <v>40</v>
      </c>
      <c r="E173" s="28">
        <v>5634.9999999999991</v>
      </c>
      <c r="F173" s="20"/>
      <c r="G173" s="30">
        <f t="shared" ref="G173:G176" si="3">ROUND(F173*E173,0)</f>
        <v>0</v>
      </c>
    </row>
    <row r="174" spans="1:7" ht="25.5" x14ac:dyDescent="0.2">
      <c r="A174" s="15" t="s">
        <v>53</v>
      </c>
      <c r="B174" s="16" t="s">
        <v>54</v>
      </c>
      <c r="C174" s="26" t="s">
        <v>55</v>
      </c>
      <c r="D174" s="27" t="s">
        <v>18</v>
      </c>
      <c r="E174" s="28">
        <v>2100</v>
      </c>
      <c r="F174" s="20"/>
      <c r="G174" s="30">
        <f t="shared" si="3"/>
        <v>0</v>
      </c>
    </row>
    <row r="175" spans="1:7" x14ac:dyDescent="0.2">
      <c r="A175" s="15" t="s">
        <v>56</v>
      </c>
      <c r="B175" s="16" t="s">
        <v>57</v>
      </c>
      <c r="C175" s="26" t="s">
        <v>58</v>
      </c>
      <c r="D175" s="27" t="s">
        <v>18</v>
      </c>
      <c r="E175" s="28">
        <v>6562.5</v>
      </c>
      <c r="F175" s="20"/>
      <c r="G175" s="30">
        <f t="shared" si="3"/>
        <v>0</v>
      </c>
    </row>
    <row r="176" spans="1:7" x14ac:dyDescent="0.2">
      <c r="A176" s="15" t="s">
        <v>59</v>
      </c>
      <c r="B176" s="16" t="s">
        <v>60</v>
      </c>
      <c r="C176" s="26" t="s">
        <v>61</v>
      </c>
      <c r="D176" s="27" t="s">
        <v>18</v>
      </c>
      <c r="E176" s="28">
        <v>4812.5</v>
      </c>
      <c r="F176" s="20"/>
      <c r="G176" s="30">
        <f t="shared" si="3"/>
        <v>0</v>
      </c>
    </row>
    <row r="177" spans="1:7" ht="13.5" thickBot="1" x14ac:dyDescent="0.25">
      <c r="A177" s="96"/>
      <c r="B177" s="97"/>
      <c r="C177" s="98"/>
      <c r="D177" s="97"/>
      <c r="E177" s="99"/>
      <c r="F177" s="100"/>
      <c r="G177" s="101"/>
    </row>
    <row r="178" spans="1:7" ht="13.5" thickBot="1" x14ac:dyDescent="0.25">
      <c r="A178" s="8" t="s">
        <v>2</v>
      </c>
      <c r="B178" s="9" t="s">
        <v>3</v>
      </c>
      <c r="C178" s="10" t="s">
        <v>4</v>
      </c>
      <c r="D178" s="11" t="s">
        <v>5</v>
      </c>
      <c r="E178" s="12" t="s">
        <v>6</v>
      </c>
      <c r="F178" s="11" t="s">
        <v>7</v>
      </c>
      <c r="G178" s="13" t="s">
        <v>8</v>
      </c>
    </row>
    <row r="179" spans="1:7" x14ac:dyDescent="0.2">
      <c r="A179" s="126" t="s">
        <v>91</v>
      </c>
      <c r="B179" s="127"/>
      <c r="C179" s="127"/>
      <c r="D179" s="127"/>
      <c r="E179" s="127"/>
      <c r="F179" s="128"/>
      <c r="G179" s="25">
        <f>SUM(G180:G182)</f>
        <v>0</v>
      </c>
    </row>
    <row r="180" spans="1:7" x14ac:dyDescent="0.2">
      <c r="A180" s="90" t="s">
        <v>27</v>
      </c>
      <c r="B180" s="91" t="s">
        <v>28</v>
      </c>
      <c r="C180" s="70" t="s">
        <v>63</v>
      </c>
      <c r="D180" s="63" t="s">
        <v>64</v>
      </c>
      <c r="E180" s="76">
        <v>20</v>
      </c>
      <c r="F180" s="20"/>
      <c r="G180" s="21">
        <f>ROUND(F180*E180,0)</f>
        <v>0</v>
      </c>
    </row>
    <row r="181" spans="1:7" x14ac:dyDescent="0.2">
      <c r="A181" s="93" t="s">
        <v>65</v>
      </c>
      <c r="B181" s="91" t="s">
        <v>66</v>
      </c>
      <c r="C181" s="70" t="s">
        <v>67</v>
      </c>
      <c r="D181" s="63" t="s">
        <v>64</v>
      </c>
      <c r="E181" s="76">
        <f>+E180</f>
        <v>20</v>
      </c>
      <c r="F181" s="20"/>
      <c r="G181" s="21">
        <f>ROUND(F181*E181,0)</f>
        <v>0</v>
      </c>
    </row>
    <row r="182" spans="1:7" x14ac:dyDescent="0.2">
      <c r="A182" s="90" t="s">
        <v>68</v>
      </c>
      <c r="B182" s="91" t="s">
        <v>69</v>
      </c>
      <c r="C182" s="70" t="s">
        <v>70</v>
      </c>
      <c r="D182" s="63" t="s">
        <v>64</v>
      </c>
      <c r="E182" s="76">
        <v>40</v>
      </c>
      <c r="F182" s="20"/>
      <c r="G182" s="21">
        <f>ROUND(F182*E182,0)</f>
        <v>0</v>
      </c>
    </row>
    <row r="183" spans="1:7" ht="13.5" thickBot="1" x14ac:dyDescent="0.25">
      <c r="A183" s="83"/>
      <c r="B183" s="84"/>
      <c r="C183" s="85"/>
      <c r="D183" s="84"/>
      <c r="E183" s="34"/>
      <c r="F183" s="35"/>
      <c r="G183" s="86"/>
    </row>
    <row r="184" spans="1:7" ht="13.5" thickBot="1" x14ac:dyDescent="0.25">
      <c r="A184" s="37"/>
      <c r="B184" s="38"/>
      <c r="C184" s="38"/>
      <c r="D184" s="38"/>
      <c r="E184" s="38"/>
      <c r="F184" s="39" t="s">
        <v>19</v>
      </c>
      <c r="G184" s="40">
        <f>+G179+G169+G166</f>
        <v>0</v>
      </c>
    </row>
    <row r="185" spans="1:7" ht="13.5" thickBot="1" x14ac:dyDescent="0.25">
      <c r="A185" s="37"/>
      <c r="B185" s="38"/>
      <c r="C185" s="38"/>
      <c r="D185" s="38"/>
      <c r="E185" s="38"/>
      <c r="F185" s="41"/>
      <c r="G185" s="87"/>
    </row>
    <row r="186" spans="1:7" x14ac:dyDescent="0.2">
      <c r="A186" s="37"/>
      <c r="B186" s="38"/>
      <c r="D186" s="38"/>
      <c r="E186" s="38"/>
      <c r="F186" s="43" t="s">
        <v>20</v>
      </c>
      <c r="G186" s="44">
        <f>+ROUND(G184*0.23,0)</f>
        <v>0</v>
      </c>
    </row>
    <row r="187" spans="1:7" x14ac:dyDescent="0.2">
      <c r="A187" s="45"/>
      <c r="B187" s="46"/>
      <c r="C187" s="38"/>
      <c r="D187" s="38"/>
      <c r="E187" s="38"/>
      <c r="F187" s="47" t="s">
        <v>21</v>
      </c>
      <c r="G187" s="48">
        <f>+ROUND(G184*0.02,0)</f>
        <v>0</v>
      </c>
    </row>
    <row r="188" spans="1:7" x14ac:dyDescent="0.2">
      <c r="A188" s="37"/>
      <c r="B188" s="38"/>
      <c r="C188" s="38"/>
      <c r="D188" s="38"/>
      <c r="E188" s="38"/>
      <c r="F188" s="47" t="s">
        <v>22</v>
      </c>
      <c r="G188" s="48">
        <f>+ROUND(G184*0.05,0)</f>
        <v>0</v>
      </c>
    </row>
    <row r="189" spans="1:7" ht="13.5" thickBot="1" x14ac:dyDescent="0.25">
      <c r="A189" s="49"/>
      <c r="B189" s="50"/>
      <c r="C189" s="50"/>
      <c r="D189" s="38"/>
      <c r="E189" s="38"/>
      <c r="F189" s="51" t="s">
        <v>23</v>
      </c>
      <c r="G189" s="52">
        <f>ROUND(G188*19%,0)</f>
        <v>0</v>
      </c>
    </row>
    <row r="190" spans="1:7" ht="13.5" thickBot="1" x14ac:dyDescent="0.25">
      <c r="A190" s="37"/>
      <c r="B190" s="38"/>
      <c r="C190" s="38"/>
      <c r="D190" s="38"/>
      <c r="E190" s="38"/>
      <c r="F190" s="39" t="s">
        <v>24</v>
      </c>
      <c r="G190" s="40">
        <f>SUM(G186:G189)</f>
        <v>0</v>
      </c>
    </row>
    <row r="191" spans="1:7" ht="15.75" thickBot="1" x14ac:dyDescent="0.25">
      <c r="A191" s="45"/>
      <c r="B191" s="46"/>
      <c r="C191" s="46"/>
      <c r="D191" s="38"/>
      <c r="E191" s="38"/>
      <c r="F191" s="53"/>
      <c r="G191" s="88"/>
    </row>
    <row r="192" spans="1:7" ht="26.25" thickBot="1" x14ac:dyDescent="0.25">
      <c r="A192" s="45"/>
      <c r="B192" s="46"/>
      <c r="C192" s="46"/>
      <c r="D192" s="38"/>
      <c r="E192" s="38"/>
      <c r="F192" s="55" t="s">
        <v>25</v>
      </c>
      <c r="G192" s="56">
        <f>+G184+G190</f>
        <v>0</v>
      </c>
    </row>
    <row r="193" spans="1:7" x14ac:dyDescent="0.2">
      <c r="A193" s="45"/>
      <c r="B193" s="46"/>
      <c r="C193" s="46"/>
      <c r="D193" s="38"/>
      <c r="E193" s="38"/>
      <c r="F193" s="46"/>
      <c r="G193" s="89"/>
    </row>
    <row r="194" spans="1:7" x14ac:dyDescent="0.2">
      <c r="A194" s="112" t="s">
        <v>92</v>
      </c>
      <c r="B194" s="113"/>
      <c r="C194" s="113"/>
      <c r="D194" s="58"/>
      <c r="E194" s="58"/>
      <c r="F194" s="59"/>
      <c r="G194" s="25">
        <f>SUM(G195:G197)</f>
        <v>0</v>
      </c>
    </row>
    <row r="195" spans="1:7" x14ac:dyDescent="0.2">
      <c r="A195" s="60" t="s">
        <v>72</v>
      </c>
      <c r="B195" s="61" t="s">
        <v>73</v>
      </c>
      <c r="C195" s="62" t="s">
        <v>74</v>
      </c>
      <c r="D195" s="63" t="s">
        <v>30</v>
      </c>
      <c r="E195" s="64">
        <v>8</v>
      </c>
      <c r="F195" s="20"/>
      <c r="G195" s="21">
        <f>ROUND(F195*E195,0)</f>
        <v>0</v>
      </c>
    </row>
    <row r="196" spans="1:7" ht="25.5" x14ac:dyDescent="0.2">
      <c r="A196" s="60" t="s">
        <v>75</v>
      </c>
      <c r="B196" s="61" t="s">
        <v>76</v>
      </c>
      <c r="C196" s="62" t="s">
        <v>77</v>
      </c>
      <c r="D196" s="63" t="s">
        <v>13</v>
      </c>
      <c r="E196" s="64">
        <v>1</v>
      </c>
      <c r="F196" s="20"/>
      <c r="G196" s="21">
        <f>ROUND(F196*E196,0)</f>
        <v>0</v>
      </c>
    </row>
    <row r="197" spans="1:7" x14ac:dyDescent="0.2">
      <c r="A197" s="60" t="s">
        <v>81</v>
      </c>
      <c r="B197" s="61" t="s">
        <v>82</v>
      </c>
      <c r="C197" s="78" t="s">
        <v>83</v>
      </c>
      <c r="D197" s="79" t="s">
        <v>13</v>
      </c>
      <c r="E197" s="80">
        <v>6</v>
      </c>
      <c r="F197" s="20"/>
      <c r="G197" s="21">
        <f>ROUND(F197*E197,0)</f>
        <v>0</v>
      </c>
    </row>
    <row r="198" spans="1:7" ht="13.5" thickBot="1" x14ac:dyDescent="0.25">
      <c r="A198" s="45"/>
      <c r="B198" s="46"/>
      <c r="C198" s="46"/>
      <c r="D198" s="46"/>
      <c r="E198" s="38"/>
      <c r="F198" s="102"/>
      <c r="G198" s="57"/>
    </row>
    <row r="199" spans="1:7" ht="26.25" thickBot="1" x14ac:dyDescent="0.25">
      <c r="A199" s="45"/>
      <c r="B199" s="46"/>
      <c r="C199" s="46"/>
      <c r="D199" s="46"/>
      <c r="E199" s="38"/>
      <c r="F199" s="55" t="s">
        <v>87</v>
      </c>
      <c r="G199" s="56">
        <f>+ROUND(G194*0.19,0)</f>
        <v>0</v>
      </c>
    </row>
    <row r="200" spans="1:7" ht="13.5" thickBot="1" x14ac:dyDescent="0.25">
      <c r="A200" s="45"/>
      <c r="B200" s="46"/>
      <c r="C200" s="46"/>
      <c r="D200" s="46"/>
      <c r="E200" s="38"/>
      <c r="F200" s="46"/>
      <c r="G200" s="57"/>
    </row>
    <row r="201" spans="1:7" ht="39" thickBot="1" x14ac:dyDescent="0.25">
      <c r="A201" s="45"/>
      <c r="B201" s="46"/>
      <c r="C201" s="46"/>
      <c r="D201" s="46"/>
      <c r="E201" s="38"/>
      <c r="F201" s="55" t="s">
        <v>32</v>
      </c>
      <c r="G201" s="56">
        <f>+G199+G194</f>
        <v>0</v>
      </c>
    </row>
    <row r="202" spans="1:7" ht="13.5" thickBot="1" x14ac:dyDescent="0.25">
      <c r="A202" s="45"/>
      <c r="B202" s="46"/>
      <c r="C202" s="46"/>
      <c r="D202" s="46"/>
      <c r="E202" s="38"/>
      <c r="F202" s="46"/>
      <c r="G202" s="57"/>
    </row>
    <row r="203" spans="1:7" ht="26.25" thickBot="1" x14ac:dyDescent="0.25">
      <c r="A203" s="65"/>
      <c r="B203" s="66"/>
      <c r="C203" s="66"/>
      <c r="D203" s="66"/>
      <c r="E203" s="67"/>
      <c r="F203" s="68" t="s">
        <v>93</v>
      </c>
      <c r="G203" s="69">
        <f>+G201+G192</f>
        <v>0</v>
      </c>
    </row>
    <row r="204" spans="1:7" ht="13.5" thickBot="1" x14ac:dyDescent="0.25"/>
    <row r="205" spans="1:7" ht="24" customHeight="1" thickBot="1" x14ac:dyDescent="0.25">
      <c r="A205" s="117" t="s">
        <v>94</v>
      </c>
      <c r="B205" s="118"/>
      <c r="C205" s="118"/>
      <c r="D205" s="118"/>
      <c r="E205" s="118"/>
      <c r="F205" s="118"/>
      <c r="G205" s="119"/>
    </row>
    <row r="206" spans="1:7" ht="13.5" thickBot="1" x14ac:dyDescent="0.25">
      <c r="A206" s="8" t="s">
        <v>2</v>
      </c>
      <c r="B206" s="9" t="s">
        <v>3</v>
      </c>
      <c r="C206" s="10" t="s">
        <v>4</v>
      </c>
      <c r="D206" s="11" t="s">
        <v>5</v>
      </c>
      <c r="E206" s="12" t="s">
        <v>6</v>
      </c>
      <c r="F206" s="11" t="s">
        <v>7</v>
      </c>
      <c r="G206" s="13" t="s">
        <v>8</v>
      </c>
    </row>
    <row r="207" spans="1:7" x14ac:dyDescent="0.2">
      <c r="A207" s="120" t="s">
        <v>9</v>
      </c>
      <c r="B207" s="121"/>
      <c r="C207" s="121"/>
      <c r="D207" s="121"/>
      <c r="E207" s="121"/>
      <c r="F207" s="122"/>
      <c r="G207" s="14">
        <f>SUM(G208:G208)</f>
        <v>0</v>
      </c>
    </row>
    <row r="208" spans="1:7" x14ac:dyDescent="0.2">
      <c r="A208" s="15" t="s">
        <v>10</v>
      </c>
      <c r="B208" s="16" t="s">
        <v>11</v>
      </c>
      <c r="C208" s="17" t="s">
        <v>12</v>
      </c>
      <c r="D208" s="18" t="s">
        <v>13</v>
      </c>
      <c r="E208" s="19">
        <v>2</v>
      </c>
      <c r="F208" s="29"/>
      <c r="G208" s="21">
        <f>ROUND(F208*E208,0)</f>
        <v>0</v>
      </c>
    </row>
    <row r="209" spans="1:7" x14ac:dyDescent="0.2">
      <c r="A209" s="22"/>
      <c r="B209" s="23"/>
      <c r="C209" s="23"/>
      <c r="D209" s="23"/>
      <c r="E209" s="23"/>
      <c r="F209" s="23"/>
      <c r="G209" s="24"/>
    </row>
    <row r="210" spans="1:7" x14ac:dyDescent="0.2">
      <c r="A210" s="123" t="s">
        <v>14</v>
      </c>
      <c r="B210" s="124"/>
      <c r="C210" s="124"/>
      <c r="D210" s="124"/>
      <c r="E210" s="124"/>
      <c r="F210" s="125"/>
      <c r="G210" s="25">
        <f>SUM(G211:G217)</f>
        <v>0</v>
      </c>
    </row>
    <row r="211" spans="1:7" ht="38.25" x14ac:dyDescent="0.2">
      <c r="A211" s="15" t="s">
        <v>37</v>
      </c>
      <c r="B211" s="16" t="s">
        <v>38</v>
      </c>
      <c r="C211" s="17" t="s">
        <v>39</v>
      </c>
      <c r="D211" s="18" t="s">
        <v>40</v>
      </c>
      <c r="E211" s="28">
        <v>164632.32999999999</v>
      </c>
      <c r="F211" s="29"/>
      <c r="G211" s="21">
        <f>ROUND(F211*E211,0)</f>
        <v>0</v>
      </c>
    </row>
    <row r="212" spans="1:7" ht="38.25" x14ac:dyDescent="0.2">
      <c r="A212" s="15" t="s">
        <v>15</v>
      </c>
      <c r="B212" s="16" t="s">
        <v>16</v>
      </c>
      <c r="C212" s="17" t="s">
        <v>41</v>
      </c>
      <c r="D212" s="18" t="s">
        <v>40</v>
      </c>
      <c r="E212" s="28">
        <v>10000</v>
      </c>
      <c r="F212" s="29"/>
      <c r="G212" s="21">
        <f>ROUND(F212*E212,0)</f>
        <v>0</v>
      </c>
    </row>
    <row r="213" spans="1:7" ht="25.5" x14ac:dyDescent="0.2">
      <c r="A213" s="15" t="s">
        <v>42</v>
      </c>
      <c r="B213" s="16" t="s">
        <v>43</v>
      </c>
      <c r="C213" s="70" t="s">
        <v>44</v>
      </c>
      <c r="D213" s="27" t="s">
        <v>40</v>
      </c>
      <c r="E213" s="28">
        <v>63500</v>
      </c>
      <c r="F213" s="29"/>
      <c r="G213" s="21">
        <f>ROUND(F213*E213,0)</f>
        <v>0</v>
      </c>
    </row>
    <row r="214" spans="1:7" ht="38.25" x14ac:dyDescent="0.2">
      <c r="A214" s="15" t="s">
        <v>50</v>
      </c>
      <c r="B214" s="16" t="s">
        <v>51</v>
      </c>
      <c r="C214" s="26" t="s">
        <v>52</v>
      </c>
      <c r="D214" s="27" t="s">
        <v>40</v>
      </c>
      <c r="E214" s="28">
        <v>6439.9999999999991</v>
      </c>
      <c r="F214" s="29"/>
      <c r="G214" s="30">
        <f t="shared" ref="G214:G217" si="4">ROUND(F214*E214,0)</f>
        <v>0</v>
      </c>
    </row>
    <row r="215" spans="1:7" ht="25.5" x14ac:dyDescent="0.2">
      <c r="A215" s="15" t="s">
        <v>53</v>
      </c>
      <c r="B215" s="16" t="s">
        <v>54</v>
      </c>
      <c r="C215" s="26" t="s">
        <v>55</v>
      </c>
      <c r="D215" s="27" t="s">
        <v>18</v>
      </c>
      <c r="E215" s="28">
        <v>2400</v>
      </c>
      <c r="F215" s="29"/>
      <c r="G215" s="30">
        <f t="shared" si="4"/>
        <v>0</v>
      </c>
    </row>
    <row r="216" spans="1:7" x14ac:dyDescent="0.2">
      <c r="A216" s="15" t="s">
        <v>56</v>
      </c>
      <c r="B216" s="16" t="s">
        <v>57</v>
      </c>
      <c r="C216" s="26" t="s">
        <v>58</v>
      </c>
      <c r="D216" s="27" t="s">
        <v>18</v>
      </c>
      <c r="E216" s="28">
        <v>7500</v>
      </c>
      <c r="F216" s="29"/>
      <c r="G216" s="30">
        <f t="shared" si="4"/>
        <v>0</v>
      </c>
    </row>
    <row r="217" spans="1:7" x14ac:dyDescent="0.2">
      <c r="A217" s="15" t="s">
        <v>59</v>
      </c>
      <c r="B217" s="16" t="s">
        <v>60</v>
      </c>
      <c r="C217" s="26" t="s">
        <v>61</v>
      </c>
      <c r="D217" s="27" t="s">
        <v>18</v>
      </c>
      <c r="E217" s="28">
        <v>5500</v>
      </c>
      <c r="F217" s="29"/>
      <c r="G217" s="30">
        <f t="shared" si="4"/>
        <v>0</v>
      </c>
    </row>
    <row r="218" spans="1:7" ht="13.5" thickBot="1" x14ac:dyDescent="0.25">
      <c r="A218" s="103"/>
      <c r="B218" s="97"/>
      <c r="C218" s="97"/>
      <c r="D218" s="97"/>
      <c r="E218" s="97"/>
      <c r="F218" s="97"/>
      <c r="G218" s="104"/>
    </row>
    <row r="219" spans="1:7" ht="13.5" thickBot="1" x14ac:dyDescent="0.25">
      <c r="A219" s="8" t="s">
        <v>2</v>
      </c>
      <c r="B219" s="9" t="s">
        <v>3</v>
      </c>
      <c r="C219" s="10" t="s">
        <v>4</v>
      </c>
      <c r="D219" s="11" t="s">
        <v>5</v>
      </c>
      <c r="E219" s="12" t="s">
        <v>6</v>
      </c>
      <c r="F219" s="11" t="s">
        <v>7</v>
      </c>
      <c r="G219" s="13" t="s">
        <v>8</v>
      </c>
    </row>
    <row r="220" spans="1:7" x14ac:dyDescent="0.2">
      <c r="A220" s="126" t="s">
        <v>62</v>
      </c>
      <c r="B220" s="127"/>
      <c r="C220" s="127"/>
      <c r="D220" s="127"/>
      <c r="E220" s="127"/>
      <c r="F220" s="128"/>
      <c r="G220" s="25">
        <f>SUM(G221:G223)</f>
        <v>0</v>
      </c>
    </row>
    <row r="221" spans="1:7" x14ac:dyDescent="0.2">
      <c r="A221" s="90" t="s">
        <v>27</v>
      </c>
      <c r="B221" s="91" t="s">
        <v>28</v>
      </c>
      <c r="C221" s="70" t="s">
        <v>63</v>
      </c>
      <c r="D221" s="63" t="s">
        <v>64</v>
      </c>
      <c r="E221" s="76">
        <v>20</v>
      </c>
      <c r="F221" s="29"/>
      <c r="G221" s="21">
        <f>ROUND(F221*E221,0)</f>
        <v>0</v>
      </c>
    </row>
    <row r="222" spans="1:7" x14ac:dyDescent="0.2">
      <c r="A222" s="93" t="s">
        <v>65</v>
      </c>
      <c r="B222" s="91" t="s">
        <v>66</v>
      </c>
      <c r="C222" s="70" t="s">
        <v>67</v>
      </c>
      <c r="D222" s="63" t="s">
        <v>64</v>
      </c>
      <c r="E222" s="76">
        <v>20</v>
      </c>
      <c r="F222" s="29"/>
      <c r="G222" s="21">
        <f>ROUND(F222*E222,0)</f>
        <v>0</v>
      </c>
    </row>
    <row r="223" spans="1:7" x14ac:dyDescent="0.2">
      <c r="A223" s="90" t="s">
        <v>68</v>
      </c>
      <c r="B223" s="91" t="s">
        <v>69</v>
      </c>
      <c r="C223" s="70" t="s">
        <v>70</v>
      </c>
      <c r="D223" s="63" t="s">
        <v>64</v>
      </c>
      <c r="E223" s="76">
        <v>40</v>
      </c>
      <c r="F223" s="29"/>
      <c r="G223" s="21">
        <f>ROUND(F223*E223,0)</f>
        <v>0</v>
      </c>
    </row>
    <row r="224" spans="1:7" x14ac:dyDescent="0.2">
      <c r="A224" s="129"/>
      <c r="B224" s="130"/>
      <c r="C224" s="130"/>
      <c r="D224" s="130"/>
      <c r="E224" s="130"/>
      <c r="F224" s="130"/>
      <c r="G224" s="131"/>
    </row>
    <row r="225" spans="1:7" ht="13.5" thickBot="1" x14ac:dyDescent="0.25">
      <c r="A225" s="83"/>
      <c r="B225" s="84"/>
      <c r="C225" s="85"/>
      <c r="D225" s="84"/>
      <c r="E225" s="34"/>
      <c r="F225" s="35"/>
      <c r="G225" s="86"/>
    </row>
    <row r="226" spans="1:7" ht="13.5" thickBot="1" x14ac:dyDescent="0.25">
      <c r="A226" s="37"/>
      <c r="B226" s="38"/>
      <c r="C226" s="38"/>
      <c r="D226" s="38"/>
      <c r="E226" s="38"/>
      <c r="F226" s="39" t="s">
        <v>19</v>
      </c>
      <c r="G226" s="40">
        <f>G220+G210+G207</f>
        <v>0</v>
      </c>
    </row>
    <row r="227" spans="1:7" ht="13.5" thickBot="1" x14ac:dyDescent="0.25">
      <c r="A227" s="37"/>
      <c r="B227" s="38"/>
      <c r="C227" s="38"/>
      <c r="D227" s="38"/>
      <c r="E227" s="38"/>
      <c r="F227" s="41"/>
      <c r="G227" s="87"/>
    </row>
    <row r="228" spans="1:7" x14ac:dyDescent="0.2">
      <c r="A228" s="37"/>
      <c r="B228" s="38"/>
      <c r="D228" s="38"/>
      <c r="E228" s="38"/>
      <c r="F228" s="43" t="s">
        <v>20</v>
      </c>
      <c r="G228" s="44">
        <f>+ROUND(G226*0.23,0)</f>
        <v>0</v>
      </c>
    </row>
    <row r="229" spans="1:7" x14ac:dyDescent="0.2">
      <c r="A229" s="45"/>
      <c r="B229" s="46"/>
      <c r="C229" s="38"/>
      <c r="D229" s="38"/>
      <c r="E229" s="38"/>
      <c r="F229" s="47" t="s">
        <v>21</v>
      </c>
      <c r="G229" s="48">
        <f>+ROUND(G226*0.02,0)</f>
        <v>0</v>
      </c>
    </row>
    <row r="230" spans="1:7" x14ac:dyDescent="0.2">
      <c r="A230" s="37"/>
      <c r="B230" s="38"/>
      <c r="C230" s="38"/>
      <c r="D230" s="38"/>
      <c r="E230" s="38"/>
      <c r="F230" s="47" t="s">
        <v>22</v>
      </c>
      <c r="G230" s="48">
        <f>+ROUND(G226*0.05,0)</f>
        <v>0</v>
      </c>
    </row>
    <row r="231" spans="1:7" ht="13.5" thickBot="1" x14ac:dyDescent="0.25">
      <c r="A231" s="49"/>
      <c r="B231" s="50"/>
      <c r="C231" s="50"/>
      <c r="D231" s="38"/>
      <c r="E231" s="38"/>
      <c r="F231" s="51" t="s">
        <v>23</v>
      </c>
      <c r="G231" s="52">
        <f>ROUND(G230*19%,0)</f>
        <v>0</v>
      </c>
    </row>
    <row r="232" spans="1:7" ht="13.5" thickBot="1" x14ac:dyDescent="0.25">
      <c r="A232" s="37"/>
      <c r="B232" s="38"/>
      <c r="C232" s="38"/>
      <c r="D232" s="38"/>
      <c r="E232" s="38"/>
      <c r="F232" s="39" t="s">
        <v>24</v>
      </c>
      <c r="G232" s="40">
        <f>SUM(G228:G231)</f>
        <v>0</v>
      </c>
    </row>
    <row r="233" spans="1:7" ht="15.75" thickBot="1" x14ac:dyDescent="0.25">
      <c r="A233" s="45"/>
      <c r="B233" s="46"/>
      <c r="C233" s="46"/>
      <c r="D233" s="38"/>
      <c r="E233" s="38"/>
      <c r="F233" s="53"/>
      <c r="G233" s="88"/>
    </row>
    <row r="234" spans="1:7" ht="26.25" thickBot="1" x14ac:dyDescent="0.25">
      <c r="A234" s="45"/>
      <c r="B234" s="46"/>
      <c r="C234" s="46"/>
      <c r="D234" s="38"/>
      <c r="E234" s="38"/>
      <c r="F234" s="55" t="s">
        <v>25</v>
      </c>
      <c r="G234" s="56">
        <f>+G226+G232</f>
        <v>0</v>
      </c>
    </row>
    <row r="235" spans="1:7" x14ac:dyDescent="0.2">
      <c r="A235" s="45"/>
      <c r="B235" s="46"/>
      <c r="C235" s="46"/>
      <c r="D235" s="38"/>
      <c r="E235" s="38"/>
      <c r="F235" s="46"/>
      <c r="G235" s="89"/>
    </row>
    <row r="236" spans="1:7" x14ac:dyDescent="0.2">
      <c r="A236" s="45"/>
      <c r="B236" s="46"/>
      <c r="G236" s="105"/>
    </row>
    <row r="237" spans="1:7" x14ac:dyDescent="0.2">
      <c r="A237" s="45"/>
      <c r="B237" s="46"/>
      <c r="C237" s="46"/>
      <c r="D237" s="38"/>
      <c r="E237" s="38"/>
      <c r="F237" s="46"/>
      <c r="G237" s="57"/>
    </row>
    <row r="238" spans="1:7" x14ac:dyDescent="0.2">
      <c r="A238" s="112" t="s">
        <v>71</v>
      </c>
      <c r="B238" s="113"/>
      <c r="C238" s="113"/>
      <c r="D238" s="58"/>
      <c r="E238" s="58"/>
      <c r="F238" s="59"/>
      <c r="G238" s="25">
        <f>SUM(G239:G242)</f>
        <v>0</v>
      </c>
    </row>
    <row r="239" spans="1:7" x14ac:dyDescent="0.2">
      <c r="A239" s="60" t="s">
        <v>72</v>
      </c>
      <c r="B239" s="61" t="s">
        <v>73</v>
      </c>
      <c r="C239" s="62" t="s">
        <v>74</v>
      </c>
      <c r="D239" s="63" t="s">
        <v>30</v>
      </c>
      <c r="E239" s="64">
        <v>8</v>
      </c>
      <c r="F239" s="29"/>
      <c r="G239" s="21">
        <f>ROUND(F239*E239,0)</f>
        <v>0</v>
      </c>
    </row>
    <row r="240" spans="1:7" ht="25.5" x14ac:dyDescent="0.2">
      <c r="A240" s="60" t="s">
        <v>75</v>
      </c>
      <c r="B240" s="61" t="s">
        <v>76</v>
      </c>
      <c r="C240" s="62" t="s">
        <v>77</v>
      </c>
      <c r="D240" s="63" t="s">
        <v>13</v>
      </c>
      <c r="E240" s="64">
        <v>1</v>
      </c>
      <c r="F240" s="29"/>
      <c r="G240" s="21">
        <f>ROUND(F240*E240,0)</f>
        <v>0</v>
      </c>
    </row>
    <row r="241" spans="1:7" x14ac:dyDescent="0.2">
      <c r="A241" s="60" t="s">
        <v>78</v>
      </c>
      <c r="B241" s="61" t="s">
        <v>79</v>
      </c>
      <c r="C241" s="62" t="s">
        <v>80</v>
      </c>
      <c r="D241" s="63" t="s">
        <v>13</v>
      </c>
      <c r="E241" s="64">
        <v>1</v>
      </c>
      <c r="F241" s="29"/>
      <c r="G241" s="21">
        <f>ROUND(F241*E241,0)</f>
        <v>0</v>
      </c>
    </row>
    <row r="242" spans="1:7" x14ac:dyDescent="0.2">
      <c r="A242" s="60" t="s">
        <v>81</v>
      </c>
      <c r="B242" s="61" t="s">
        <v>82</v>
      </c>
      <c r="C242" s="78" t="s">
        <v>83</v>
      </c>
      <c r="D242" s="79" t="s">
        <v>13</v>
      </c>
      <c r="E242" s="80">
        <v>7</v>
      </c>
      <c r="F242" s="29"/>
      <c r="G242" s="21">
        <f>ROUND(F242*E242,0)</f>
        <v>0</v>
      </c>
    </row>
    <row r="243" spans="1:7" ht="13.5" thickBot="1" x14ac:dyDescent="0.25">
      <c r="A243" s="45"/>
      <c r="B243" s="46"/>
      <c r="C243" s="46"/>
      <c r="D243" s="46"/>
      <c r="E243" s="38"/>
      <c r="F243" s="46"/>
      <c r="G243" s="57"/>
    </row>
    <row r="244" spans="1:7" ht="26.25" thickBot="1" x14ac:dyDescent="0.25">
      <c r="A244" s="45"/>
      <c r="B244" s="46"/>
      <c r="C244" s="46"/>
      <c r="D244" s="46"/>
      <c r="E244" s="38"/>
      <c r="F244" s="55" t="s">
        <v>87</v>
      </c>
      <c r="G244" s="56">
        <f>+ROUND(G238*0.19,0)</f>
        <v>0</v>
      </c>
    </row>
    <row r="245" spans="1:7" ht="13.5" thickBot="1" x14ac:dyDescent="0.25">
      <c r="A245" s="45"/>
      <c r="B245" s="46"/>
      <c r="C245" s="46"/>
      <c r="D245" s="46"/>
      <c r="E245" s="38"/>
      <c r="F245" s="46"/>
      <c r="G245" s="57"/>
    </row>
    <row r="246" spans="1:7" ht="39" thickBot="1" x14ac:dyDescent="0.25">
      <c r="A246" s="45"/>
      <c r="B246" s="46"/>
      <c r="C246" s="46"/>
      <c r="D246" s="46"/>
      <c r="E246" s="38"/>
      <c r="F246" s="55" t="s">
        <v>32</v>
      </c>
      <c r="G246" s="56">
        <f>+G244+G238</f>
        <v>0</v>
      </c>
    </row>
    <row r="247" spans="1:7" ht="13.5" thickBot="1" x14ac:dyDescent="0.25">
      <c r="A247" s="45"/>
      <c r="B247" s="46"/>
      <c r="C247" s="46"/>
      <c r="D247" s="46"/>
      <c r="E247" s="38"/>
      <c r="F247" s="46"/>
      <c r="G247" s="57"/>
    </row>
    <row r="248" spans="1:7" ht="26.25" thickBot="1" x14ac:dyDescent="0.25">
      <c r="A248" s="65"/>
      <c r="B248" s="66"/>
      <c r="C248" s="66"/>
      <c r="D248" s="66"/>
      <c r="E248" s="67"/>
      <c r="F248" s="68" t="s">
        <v>95</v>
      </c>
      <c r="G248" s="69">
        <f>+G246+G234</f>
        <v>0</v>
      </c>
    </row>
    <row r="249" spans="1:7" ht="13.5" thickBot="1" x14ac:dyDescent="0.25"/>
    <row r="250" spans="1:7" ht="22.5" customHeight="1" thickBot="1" x14ac:dyDescent="0.25">
      <c r="A250" s="117" t="s">
        <v>96</v>
      </c>
      <c r="B250" s="118"/>
      <c r="C250" s="118"/>
      <c r="D250" s="118"/>
      <c r="E250" s="118"/>
      <c r="F250" s="118"/>
      <c r="G250" s="119"/>
    </row>
    <row r="251" spans="1:7" ht="13.5" thickBot="1" x14ac:dyDescent="0.25">
      <c r="A251" s="8" t="s">
        <v>2</v>
      </c>
      <c r="B251" s="9" t="s">
        <v>3</v>
      </c>
      <c r="C251" s="10" t="s">
        <v>4</v>
      </c>
      <c r="D251" s="11" t="s">
        <v>5</v>
      </c>
      <c r="E251" s="12" t="s">
        <v>6</v>
      </c>
      <c r="F251" s="11" t="s">
        <v>7</v>
      </c>
      <c r="G251" s="13" t="s">
        <v>8</v>
      </c>
    </row>
    <row r="252" spans="1:7" x14ac:dyDescent="0.2">
      <c r="A252" s="120" t="s">
        <v>9</v>
      </c>
      <c r="B252" s="121"/>
      <c r="C252" s="121"/>
      <c r="D252" s="121"/>
      <c r="E252" s="121"/>
      <c r="F252" s="122"/>
      <c r="G252" s="14">
        <f>SUM(G253:G253)</f>
        <v>0</v>
      </c>
    </row>
    <row r="253" spans="1:7" x14ac:dyDescent="0.2">
      <c r="A253" s="15" t="s">
        <v>10</v>
      </c>
      <c r="B253" s="16" t="s">
        <v>11</v>
      </c>
      <c r="C253" s="17" t="s">
        <v>12</v>
      </c>
      <c r="D253" s="18" t="s">
        <v>13</v>
      </c>
      <c r="E253" s="19">
        <v>2</v>
      </c>
      <c r="F253" s="29">
        <f>+ROUND('[1]Ppto.- AÑO 2028'!F253+('[1]Ppto.- AÑO 2028'!F253*'[1]Indice IPC'!$B$28),0)</f>
        <v>0</v>
      </c>
      <c r="G253" s="21">
        <f>ROUND(F253*E253,0)</f>
        <v>0</v>
      </c>
    </row>
    <row r="254" spans="1:7" x14ac:dyDescent="0.2">
      <c r="A254" s="22"/>
      <c r="B254" s="23"/>
      <c r="C254" s="23"/>
      <c r="D254" s="23"/>
      <c r="E254" s="23"/>
      <c r="F254" s="23"/>
      <c r="G254" s="24"/>
    </row>
    <row r="255" spans="1:7" x14ac:dyDescent="0.2">
      <c r="A255" s="123" t="s">
        <v>14</v>
      </c>
      <c r="B255" s="124"/>
      <c r="C255" s="124"/>
      <c r="D255" s="124"/>
      <c r="E255" s="124"/>
      <c r="F255" s="125"/>
      <c r="G255" s="25">
        <f>SUM(G256:G262)</f>
        <v>0</v>
      </c>
    </row>
    <row r="256" spans="1:7" ht="38.25" x14ac:dyDescent="0.2">
      <c r="A256" s="15" t="s">
        <v>37</v>
      </c>
      <c r="B256" s="16" t="s">
        <v>38</v>
      </c>
      <c r="C256" s="17" t="s">
        <v>39</v>
      </c>
      <c r="D256" s="18" t="s">
        <v>40</v>
      </c>
      <c r="E256" s="28">
        <v>309230.01</v>
      </c>
      <c r="F256" s="29">
        <f>+ROUND('[1]Ppto.- AÑO 2028'!F256+('[1]Ppto.- AÑO 2028'!F256*'[1]Indice IPC'!$B$28),0)</f>
        <v>0</v>
      </c>
      <c r="G256" s="21">
        <f>ROUND(F256*E256,0)</f>
        <v>0</v>
      </c>
    </row>
    <row r="257" spans="1:7" ht="38.25" x14ac:dyDescent="0.2">
      <c r="A257" s="15" t="s">
        <v>15</v>
      </c>
      <c r="B257" s="16" t="s">
        <v>16</v>
      </c>
      <c r="C257" s="17" t="s">
        <v>41</v>
      </c>
      <c r="D257" s="18" t="s">
        <v>40</v>
      </c>
      <c r="E257" s="28">
        <v>20000</v>
      </c>
      <c r="F257" s="29">
        <f>+ROUND('[1]Ppto.- AÑO 2028'!F257+('[1]Ppto.- AÑO 2028'!F257*'[1]Indice IPC'!$B$28),0)</f>
        <v>0</v>
      </c>
      <c r="G257" s="21">
        <f>ROUND(F257*E257,0)</f>
        <v>0</v>
      </c>
    </row>
    <row r="258" spans="1:7" ht="25.5" x14ac:dyDescent="0.2">
      <c r="A258" s="93" t="s">
        <v>42</v>
      </c>
      <c r="B258" s="91" t="s">
        <v>43</v>
      </c>
      <c r="C258" s="70" t="s">
        <v>44</v>
      </c>
      <c r="D258" s="27" t="s">
        <v>40</v>
      </c>
      <c r="E258" s="28">
        <v>49400</v>
      </c>
      <c r="F258" s="29">
        <f>+ROUND('[1]Ppto.- AÑO 2028'!F258+('[1]Ppto.- AÑO 2028'!F258*'[1]Indice IPC'!$B$28),0)</f>
        <v>0</v>
      </c>
      <c r="G258" s="21">
        <f>ROUND(F258*E258,0)</f>
        <v>0</v>
      </c>
    </row>
    <row r="259" spans="1:7" ht="38.25" x14ac:dyDescent="0.2">
      <c r="A259" s="15" t="s">
        <v>50</v>
      </c>
      <c r="B259" s="16" t="s">
        <v>51</v>
      </c>
      <c r="C259" s="26" t="s">
        <v>52</v>
      </c>
      <c r="D259" s="27" t="s">
        <v>40</v>
      </c>
      <c r="E259" s="28">
        <v>7244.9999999999991</v>
      </c>
      <c r="F259" s="29">
        <f>+ROUND('[1]Ppto.- AÑO 2028'!F261+('[1]Ppto.- AÑO 2028'!F261*'[1]Indice IPC'!$B$28),0)</f>
        <v>0</v>
      </c>
      <c r="G259" s="30">
        <f t="shared" ref="G259:G262" si="5">ROUND(F259*E259,0)</f>
        <v>0</v>
      </c>
    </row>
    <row r="260" spans="1:7" ht="25.5" x14ac:dyDescent="0.2">
      <c r="A260" s="15" t="s">
        <v>53</v>
      </c>
      <c r="B260" s="16" t="s">
        <v>54</v>
      </c>
      <c r="C260" s="26" t="s">
        <v>55</v>
      </c>
      <c r="D260" s="27" t="s">
        <v>18</v>
      </c>
      <c r="E260" s="28">
        <v>2700</v>
      </c>
      <c r="F260" s="29">
        <f>+ROUND('[1]Ppto.- AÑO 2028'!F262+('[1]Ppto.- AÑO 2028'!F262*'[1]Indice IPC'!$B$28),0)</f>
        <v>0</v>
      </c>
      <c r="G260" s="30">
        <f t="shared" si="5"/>
        <v>0</v>
      </c>
    </row>
    <row r="261" spans="1:7" x14ac:dyDescent="0.2">
      <c r="A261" s="15" t="s">
        <v>56</v>
      </c>
      <c r="B261" s="16" t="s">
        <v>57</v>
      </c>
      <c r="C261" s="26" t="s">
        <v>58</v>
      </c>
      <c r="D261" s="27" t="s">
        <v>18</v>
      </c>
      <c r="E261" s="28">
        <v>8437.5</v>
      </c>
      <c r="F261" s="29">
        <f>+ROUND('[1]Ppto.- AÑO 2028'!F263+('[1]Ppto.- AÑO 2028'!F263*'[1]Indice IPC'!$B$28),0)</f>
        <v>0</v>
      </c>
      <c r="G261" s="30">
        <f t="shared" si="5"/>
        <v>0</v>
      </c>
    </row>
    <row r="262" spans="1:7" x14ac:dyDescent="0.2">
      <c r="A262" s="15" t="s">
        <v>59</v>
      </c>
      <c r="B262" s="16" t="s">
        <v>60</v>
      </c>
      <c r="C262" s="26" t="s">
        <v>61</v>
      </c>
      <c r="D262" s="27" t="s">
        <v>18</v>
      </c>
      <c r="E262" s="28">
        <v>6187.5</v>
      </c>
      <c r="F262" s="29">
        <f>+ROUND('[1]Ppto.- AÑO 2028'!F264+('[1]Ppto.- AÑO 2028'!F264*'[1]Indice IPC'!$B$28),0)</f>
        <v>0</v>
      </c>
      <c r="G262" s="30">
        <f t="shared" si="5"/>
        <v>0</v>
      </c>
    </row>
    <row r="263" spans="1:7" ht="13.5" thickBot="1" x14ac:dyDescent="0.25">
      <c r="A263" s="103"/>
      <c r="B263" s="97"/>
      <c r="C263" s="97"/>
      <c r="D263" s="97"/>
      <c r="E263" s="97"/>
      <c r="F263" s="97"/>
      <c r="G263" s="104"/>
    </row>
    <row r="264" spans="1:7" ht="13.5" thickBot="1" x14ac:dyDescent="0.25">
      <c r="A264" s="8" t="s">
        <v>2</v>
      </c>
      <c r="B264" s="9" t="s">
        <v>3</v>
      </c>
      <c r="C264" s="10" t="s">
        <v>4</v>
      </c>
      <c r="D264" s="11" t="s">
        <v>5</v>
      </c>
      <c r="E264" s="12" t="s">
        <v>6</v>
      </c>
      <c r="F264" s="11" t="s">
        <v>7</v>
      </c>
      <c r="G264" s="13" t="s">
        <v>8</v>
      </c>
    </row>
    <row r="265" spans="1:7" x14ac:dyDescent="0.2">
      <c r="A265" s="126" t="s">
        <v>62</v>
      </c>
      <c r="B265" s="127"/>
      <c r="C265" s="127"/>
      <c r="D265" s="127"/>
      <c r="E265" s="127"/>
      <c r="F265" s="128"/>
      <c r="G265" s="25">
        <f>SUM(G266:G268)</f>
        <v>0</v>
      </c>
    </row>
    <row r="266" spans="1:7" x14ac:dyDescent="0.2">
      <c r="A266" s="90" t="s">
        <v>27</v>
      </c>
      <c r="B266" s="91" t="s">
        <v>28</v>
      </c>
      <c r="C266" s="70" t="s">
        <v>63</v>
      </c>
      <c r="D266" s="63" t="s">
        <v>64</v>
      </c>
      <c r="E266" s="76">
        <v>40</v>
      </c>
      <c r="F266" s="29">
        <f>+ROUND('[1]Ppto.- AÑO 2028'!F268+('[1]Ppto.- AÑO 2028'!F268*'[1]Indice IPC'!$B$28),0)</f>
        <v>0</v>
      </c>
      <c r="G266" s="21">
        <f>ROUND(F266*E266,0)</f>
        <v>0</v>
      </c>
    </row>
    <row r="267" spans="1:7" x14ac:dyDescent="0.2">
      <c r="A267" s="93" t="s">
        <v>65</v>
      </c>
      <c r="B267" s="91" t="s">
        <v>66</v>
      </c>
      <c r="C267" s="70" t="s">
        <v>67</v>
      </c>
      <c r="D267" s="63" t="s">
        <v>64</v>
      </c>
      <c r="E267" s="76">
        <v>40</v>
      </c>
      <c r="F267" s="29">
        <f>+ROUND('[1]Ppto.- AÑO 2028'!F269+('[1]Ppto.- AÑO 2028'!F269*'[1]Indice IPC'!$B$28),0)</f>
        <v>0</v>
      </c>
      <c r="G267" s="21">
        <f>ROUND(F267*E267,0)</f>
        <v>0</v>
      </c>
    </row>
    <row r="268" spans="1:7" x14ac:dyDescent="0.2">
      <c r="A268" s="90" t="s">
        <v>68</v>
      </c>
      <c r="B268" s="91" t="s">
        <v>69</v>
      </c>
      <c r="C268" s="70" t="s">
        <v>70</v>
      </c>
      <c r="D268" s="63" t="s">
        <v>64</v>
      </c>
      <c r="E268" s="76">
        <v>60</v>
      </c>
      <c r="F268" s="29">
        <f>+ROUND('[1]Ppto.- AÑO 2028'!F270+('[1]Ppto.- AÑO 2028'!F270*'[1]Indice IPC'!$B$28),0)</f>
        <v>0</v>
      </c>
      <c r="G268" s="21">
        <f>ROUND(F268*E268,0)</f>
        <v>0</v>
      </c>
    </row>
    <row r="269" spans="1:7" x14ac:dyDescent="0.2">
      <c r="A269" s="129"/>
      <c r="B269" s="130"/>
      <c r="C269" s="130"/>
      <c r="D269" s="130"/>
      <c r="E269" s="130"/>
      <c r="F269" s="130"/>
      <c r="G269" s="131"/>
    </row>
    <row r="270" spans="1:7" ht="13.5" thickBot="1" x14ac:dyDescent="0.25">
      <c r="A270" s="83"/>
      <c r="B270" s="84"/>
      <c r="C270" s="85"/>
      <c r="D270" s="84"/>
      <c r="E270" s="34"/>
      <c r="F270" s="35"/>
      <c r="G270" s="86"/>
    </row>
    <row r="271" spans="1:7" ht="13.5" thickBot="1" x14ac:dyDescent="0.25">
      <c r="A271" s="37"/>
      <c r="B271" s="38"/>
      <c r="C271" s="38"/>
      <c r="D271" s="38"/>
      <c r="E271" s="38"/>
      <c r="F271" s="39" t="s">
        <v>19</v>
      </c>
      <c r="G271" s="40">
        <f>+G265+G255+G252</f>
        <v>0</v>
      </c>
    </row>
    <row r="272" spans="1:7" ht="13.5" thickBot="1" x14ac:dyDescent="0.25">
      <c r="A272" s="37"/>
      <c r="B272" s="38"/>
      <c r="C272" s="38"/>
      <c r="D272" s="38"/>
      <c r="E272" s="38"/>
      <c r="F272" s="41"/>
      <c r="G272" s="87"/>
    </row>
    <row r="273" spans="1:7" x14ac:dyDescent="0.2">
      <c r="A273" s="37"/>
      <c r="B273" s="38"/>
      <c r="D273" s="38"/>
      <c r="E273" s="38"/>
      <c r="F273" s="43" t="s">
        <v>20</v>
      </c>
      <c r="G273" s="44">
        <f>+ROUND(G271*0.23,0)</f>
        <v>0</v>
      </c>
    </row>
    <row r="274" spans="1:7" x14ac:dyDescent="0.2">
      <c r="A274" s="45"/>
      <c r="B274" s="46"/>
      <c r="C274" s="38"/>
      <c r="D274" s="38"/>
      <c r="E274" s="38"/>
      <c r="F274" s="47" t="s">
        <v>21</v>
      </c>
      <c r="G274" s="48">
        <f>+ROUND(G271*0.02,0)</f>
        <v>0</v>
      </c>
    </row>
    <row r="275" spans="1:7" x14ac:dyDescent="0.2">
      <c r="A275" s="37"/>
      <c r="B275" s="38"/>
      <c r="C275" s="38"/>
      <c r="D275" s="38"/>
      <c r="E275" s="38"/>
      <c r="F275" s="47" t="s">
        <v>22</v>
      </c>
      <c r="G275" s="48">
        <f>+ROUND(G271*0.05,0)</f>
        <v>0</v>
      </c>
    </row>
    <row r="276" spans="1:7" ht="13.5" thickBot="1" x14ac:dyDescent="0.25">
      <c r="A276" s="49"/>
      <c r="B276" s="50"/>
      <c r="C276" s="50"/>
      <c r="D276" s="38"/>
      <c r="E276" s="38"/>
      <c r="F276" s="51" t="s">
        <v>23</v>
      </c>
      <c r="G276" s="52">
        <f>ROUND(G275*19%,0)</f>
        <v>0</v>
      </c>
    </row>
    <row r="277" spans="1:7" ht="13.5" thickBot="1" x14ac:dyDescent="0.25">
      <c r="A277" s="37"/>
      <c r="B277" s="38"/>
      <c r="C277" s="38"/>
      <c r="D277" s="38"/>
      <c r="E277" s="38"/>
      <c r="F277" s="39" t="s">
        <v>24</v>
      </c>
      <c r="G277" s="40">
        <f>SUM(G273:G276)</f>
        <v>0</v>
      </c>
    </row>
    <row r="278" spans="1:7" ht="15.75" thickBot="1" x14ac:dyDescent="0.25">
      <c r="A278" s="45"/>
      <c r="B278" s="46"/>
      <c r="C278" s="46"/>
      <c r="D278" s="38"/>
      <c r="E278" s="38"/>
      <c r="F278" s="53"/>
      <c r="G278" s="88"/>
    </row>
    <row r="279" spans="1:7" ht="26.25" thickBot="1" x14ac:dyDescent="0.25">
      <c r="A279" s="45"/>
      <c r="B279" s="46"/>
      <c r="C279" s="46"/>
      <c r="D279" s="38"/>
      <c r="E279" s="38"/>
      <c r="F279" s="55" t="s">
        <v>25</v>
      </c>
      <c r="G279" s="56">
        <f>+G271+G277</f>
        <v>0</v>
      </c>
    </row>
    <row r="280" spans="1:7" x14ac:dyDescent="0.2">
      <c r="A280" s="45"/>
      <c r="B280" s="46"/>
      <c r="C280" s="46"/>
      <c r="D280" s="38"/>
      <c r="E280" s="38"/>
      <c r="F280" s="46"/>
      <c r="G280" s="89"/>
    </row>
    <row r="281" spans="1:7" x14ac:dyDescent="0.2">
      <c r="A281" s="45"/>
      <c r="B281" s="46"/>
      <c r="G281" s="105"/>
    </row>
    <row r="282" spans="1:7" x14ac:dyDescent="0.2">
      <c r="A282" s="45"/>
      <c r="B282" s="46"/>
      <c r="C282" s="46"/>
      <c r="D282" s="38"/>
      <c r="E282" s="38"/>
      <c r="F282" s="46"/>
      <c r="G282" s="57"/>
    </row>
    <row r="283" spans="1:7" x14ac:dyDescent="0.2">
      <c r="A283" s="112" t="s">
        <v>71</v>
      </c>
      <c r="B283" s="113"/>
      <c r="C283" s="113"/>
      <c r="D283" s="58"/>
      <c r="E283" s="58"/>
      <c r="F283" s="59"/>
      <c r="G283" s="25">
        <f>SUM(G284:G286)</f>
        <v>0</v>
      </c>
    </row>
    <row r="284" spans="1:7" x14ac:dyDescent="0.2">
      <c r="A284" s="60" t="s">
        <v>72</v>
      </c>
      <c r="B284" s="61" t="s">
        <v>73</v>
      </c>
      <c r="C284" s="62" t="s">
        <v>74</v>
      </c>
      <c r="D284" s="63" t="s">
        <v>30</v>
      </c>
      <c r="E284" s="64">
        <v>10</v>
      </c>
      <c r="F284" s="29"/>
      <c r="G284" s="21">
        <f>ROUND(F284*E284,0)</f>
        <v>0</v>
      </c>
    </row>
    <row r="285" spans="1:7" ht="25.5" x14ac:dyDescent="0.2">
      <c r="A285" s="60" t="s">
        <v>75</v>
      </c>
      <c r="B285" s="61" t="s">
        <v>76</v>
      </c>
      <c r="C285" s="62" t="s">
        <v>77</v>
      </c>
      <c r="D285" s="63" t="s">
        <v>13</v>
      </c>
      <c r="E285" s="64">
        <v>1</v>
      </c>
      <c r="F285" s="29"/>
      <c r="G285" s="21">
        <f>ROUND(F285*E285,0)</f>
        <v>0</v>
      </c>
    </row>
    <row r="286" spans="1:7" x14ac:dyDescent="0.2">
      <c r="A286" s="60" t="s">
        <v>81</v>
      </c>
      <c r="B286" s="61" t="s">
        <v>82</v>
      </c>
      <c r="C286" s="78" t="s">
        <v>83</v>
      </c>
      <c r="D286" s="79" t="s">
        <v>13</v>
      </c>
      <c r="E286" s="80">
        <v>7</v>
      </c>
      <c r="F286" s="29"/>
      <c r="G286" s="21">
        <f>ROUND(F286*E286,0)</f>
        <v>0</v>
      </c>
    </row>
    <row r="287" spans="1:7" ht="13.5" thickBot="1" x14ac:dyDescent="0.25">
      <c r="A287" s="45"/>
      <c r="B287" s="46"/>
      <c r="C287" s="46"/>
      <c r="D287" s="46"/>
      <c r="E287" s="38"/>
      <c r="F287" s="46"/>
      <c r="G287" s="57"/>
    </row>
    <row r="288" spans="1:7" ht="26.25" thickBot="1" x14ac:dyDescent="0.25">
      <c r="A288" s="45"/>
      <c r="B288" s="46"/>
      <c r="C288" s="46"/>
      <c r="D288" s="46"/>
      <c r="E288" s="38"/>
      <c r="F288" s="55" t="s">
        <v>87</v>
      </c>
      <c r="G288" s="56">
        <f>+ROUND(G283*0.19,0)</f>
        <v>0</v>
      </c>
    </row>
    <row r="289" spans="1:7" ht="13.5" thickBot="1" x14ac:dyDescent="0.25">
      <c r="A289" s="45"/>
      <c r="B289" s="46"/>
      <c r="C289" s="46"/>
      <c r="D289" s="46"/>
      <c r="E289" s="38"/>
      <c r="F289" s="46"/>
      <c r="G289" s="57"/>
    </row>
    <row r="290" spans="1:7" ht="39" thickBot="1" x14ac:dyDescent="0.25">
      <c r="A290" s="45"/>
      <c r="B290" s="46"/>
      <c r="C290" s="46"/>
      <c r="D290" s="46"/>
      <c r="E290" s="38"/>
      <c r="F290" s="55" t="s">
        <v>32</v>
      </c>
      <c r="G290" s="56">
        <f>+G288+G283</f>
        <v>0</v>
      </c>
    </row>
    <row r="291" spans="1:7" ht="13.5" thickBot="1" x14ac:dyDescent="0.25">
      <c r="A291" s="45"/>
      <c r="B291" s="46"/>
      <c r="C291" s="46"/>
      <c r="D291" s="46"/>
      <c r="E291" s="38"/>
      <c r="F291" s="46"/>
      <c r="G291" s="57"/>
    </row>
    <row r="292" spans="1:7" ht="26.25" thickBot="1" x14ac:dyDescent="0.25">
      <c r="A292" s="65"/>
      <c r="B292" s="66"/>
      <c r="C292" s="66"/>
      <c r="D292" s="66"/>
      <c r="E292" s="67"/>
      <c r="F292" s="68" t="s">
        <v>97</v>
      </c>
      <c r="G292" s="69">
        <f>+G290+G279</f>
        <v>0</v>
      </c>
    </row>
    <row r="293" spans="1:7" ht="13.5" thickBot="1" x14ac:dyDescent="0.25"/>
    <row r="294" spans="1:7" ht="26.25" customHeight="1" thickBot="1" x14ac:dyDescent="0.25">
      <c r="A294" s="117" t="s">
        <v>98</v>
      </c>
      <c r="B294" s="118"/>
      <c r="C294" s="118"/>
      <c r="D294" s="118"/>
      <c r="E294" s="118"/>
      <c r="F294" s="118"/>
      <c r="G294" s="119"/>
    </row>
    <row r="295" spans="1:7" ht="13.5" thickBot="1" x14ac:dyDescent="0.25">
      <c r="A295" s="8" t="s">
        <v>2</v>
      </c>
      <c r="B295" s="9" t="s">
        <v>3</v>
      </c>
      <c r="C295" s="10" t="s">
        <v>4</v>
      </c>
      <c r="D295" s="11" t="s">
        <v>5</v>
      </c>
      <c r="E295" s="12" t="s">
        <v>6</v>
      </c>
      <c r="F295" s="11" t="s">
        <v>7</v>
      </c>
      <c r="G295" s="13" t="s">
        <v>8</v>
      </c>
    </row>
    <row r="296" spans="1:7" x14ac:dyDescent="0.2">
      <c r="A296" s="120" t="s">
        <v>9</v>
      </c>
      <c r="B296" s="121"/>
      <c r="C296" s="121"/>
      <c r="D296" s="121"/>
      <c r="E296" s="121"/>
      <c r="F296" s="122"/>
      <c r="G296" s="14">
        <f>SUM(G297:G297)</f>
        <v>0</v>
      </c>
    </row>
    <row r="297" spans="1:7" x14ac:dyDescent="0.2">
      <c r="A297" s="15" t="s">
        <v>10</v>
      </c>
      <c r="B297" s="16" t="s">
        <v>11</v>
      </c>
      <c r="C297" s="17" t="s">
        <v>12</v>
      </c>
      <c r="D297" s="18" t="s">
        <v>13</v>
      </c>
      <c r="E297" s="19">
        <v>2</v>
      </c>
      <c r="F297" s="29"/>
      <c r="G297" s="21">
        <f>ROUND(F297*E297,0)</f>
        <v>0</v>
      </c>
    </row>
    <row r="298" spans="1:7" x14ac:dyDescent="0.2">
      <c r="A298" s="22"/>
      <c r="B298" s="23"/>
      <c r="C298" s="23"/>
      <c r="D298" s="23"/>
      <c r="E298" s="23"/>
      <c r="F298" s="23"/>
      <c r="G298" s="24"/>
    </row>
    <row r="299" spans="1:7" x14ac:dyDescent="0.2">
      <c r="A299" s="123" t="s">
        <v>14</v>
      </c>
      <c r="B299" s="124"/>
      <c r="C299" s="124"/>
      <c r="D299" s="124"/>
      <c r="E299" s="124"/>
      <c r="F299" s="125"/>
      <c r="G299" s="25">
        <f>SUM(G300:G304)</f>
        <v>0</v>
      </c>
    </row>
    <row r="300" spans="1:7" ht="38.25" x14ac:dyDescent="0.2">
      <c r="A300" s="15" t="s">
        <v>37</v>
      </c>
      <c r="B300" s="16" t="s">
        <v>38</v>
      </c>
      <c r="C300" s="17" t="s">
        <v>39</v>
      </c>
      <c r="D300" s="18" t="s">
        <v>40</v>
      </c>
      <c r="E300" s="28">
        <v>414483.32</v>
      </c>
      <c r="F300" s="29"/>
      <c r="G300" s="21">
        <f>ROUND(F300*E300,0)</f>
        <v>0</v>
      </c>
    </row>
    <row r="301" spans="1:7" ht="38.25" x14ac:dyDescent="0.2">
      <c r="A301" s="15" t="s">
        <v>15</v>
      </c>
      <c r="B301" s="16" t="s">
        <v>16</v>
      </c>
      <c r="C301" s="17" t="s">
        <v>41</v>
      </c>
      <c r="D301" s="18" t="s">
        <v>40</v>
      </c>
      <c r="E301" s="76">
        <v>12000</v>
      </c>
      <c r="F301" s="29"/>
      <c r="G301" s="21">
        <f>ROUND(F301*E301,0)</f>
        <v>0</v>
      </c>
    </row>
    <row r="302" spans="1:7" ht="25.5" x14ac:dyDescent="0.2">
      <c r="A302" s="93" t="s">
        <v>42</v>
      </c>
      <c r="B302" s="91" t="s">
        <v>43</v>
      </c>
      <c r="C302" s="70" t="s">
        <v>44</v>
      </c>
      <c r="D302" s="27" t="s">
        <v>40</v>
      </c>
      <c r="E302" s="28">
        <v>56100</v>
      </c>
      <c r="F302" s="29"/>
      <c r="G302" s="21">
        <f>ROUND(F302*E302,0)</f>
        <v>0</v>
      </c>
    </row>
    <row r="303" spans="1:7" ht="38.25" x14ac:dyDescent="0.2">
      <c r="A303" s="93" t="s">
        <v>45</v>
      </c>
      <c r="B303" s="91" t="s">
        <v>46</v>
      </c>
      <c r="C303" s="106" t="s">
        <v>47</v>
      </c>
      <c r="D303" s="27" t="s">
        <v>40</v>
      </c>
      <c r="E303" s="28">
        <v>50000</v>
      </c>
      <c r="F303" s="29"/>
      <c r="G303" s="21">
        <f>ROUND(F303*E303,0)</f>
        <v>0</v>
      </c>
    </row>
    <row r="304" spans="1:7" ht="25.5" x14ac:dyDescent="0.2">
      <c r="A304" s="15" t="s">
        <v>48</v>
      </c>
      <c r="B304" s="107" t="s">
        <v>49</v>
      </c>
      <c r="C304" s="108" t="s">
        <v>17</v>
      </c>
      <c r="D304" s="27" t="s">
        <v>18</v>
      </c>
      <c r="E304" s="28">
        <v>56800.44</v>
      </c>
      <c r="F304" s="29"/>
      <c r="G304" s="30">
        <f>ROUND(F304*E304,0)</f>
        <v>0</v>
      </c>
    </row>
    <row r="305" spans="1:7" ht="13.5" thickBot="1" x14ac:dyDescent="0.25">
      <c r="A305" s="103"/>
      <c r="B305" s="97"/>
      <c r="C305" s="97"/>
      <c r="D305" s="97"/>
      <c r="E305" s="97"/>
      <c r="F305" s="97"/>
      <c r="G305" s="104"/>
    </row>
    <row r="306" spans="1:7" ht="13.5" thickBot="1" x14ac:dyDescent="0.25">
      <c r="A306" s="8" t="s">
        <v>2</v>
      </c>
      <c r="B306" s="9" t="s">
        <v>3</v>
      </c>
      <c r="C306" s="10" t="s">
        <v>4</v>
      </c>
      <c r="D306" s="11" t="s">
        <v>5</v>
      </c>
      <c r="E306" s="12" t="s">
        <v>6</v>
      </c>
      <c r="F306" s="11" t="s">
        <v>7</v>
      </c>
      <c r="G306" s="13" t="s">
        <v>8</v>
      </c>
    </row>
    <row r="307" spans="1:7" x14ac:dyDescent="0.2">
      <c r="A307" s="126" t="s">
        <v>62</v>
      </c>
      <c r="B307" s="127"/>
      <c r="C307" s="127"/>
      <c r="D307" s="127"/>
      <c r="E307" s="127"/>
      <c r="F307" s="128"/>
      <c r="G307" s="25">
        <f>SUM(G308:G310)</f>
        <v>0</v>
      </c>
    </row>
    <row r="308" spans="1:7" x14ac:dyDescent="0.2">
      <c r="A308" s="90" t="s">
        <v>27</v>
      </c>
      <c r="B308" s="91" t="s">
        <v>28</v>
      </c>
      <c r="C308" s="70" t="s">
        <v>63</v>
      </c>
      <c r="D308" s="63" t="s">
        <v>64</v>
      </c>
      <c r="E308" s="76">
        <v>30</v>
      </c>
      <c r="F308" s="29"/>
      <c r="G308" s="21">
        <f>ROUND(F308*E308,0)</f>
        <v>0</v>
      </c>
    </row>
    <row r="309" spans="1:7" x14ac:dyDescent="0.2">
      <c r="A309" s="93" t="s">
        <v>65</v>
      </c>
      <c r="B309" s="91" t="s">
        <v>66</v>
      </c>
      <c r="C309" s="70" t="s">
        <v>67</v>
      </c>
      <c r="D309" s="63" t="s">
        <v>64</v>
      </c>
      <c r="E309" s="76">
        <f>+E308</f>
        <v>30</v>
      </c>
      <c r="F309" s="29"/>
      <c r="G309" s="21">
        <f>ROUND(F309*E309,0)</f>
        <v>0</v>
      </c>
    </row>
    <row r="310" spans="1:7" x14ac:dyDescent="0.2">
      <c r="A310" s="90" t="s">
        <v>68</v>
      </c>
      <c r="B310" s="91" t="s">
        <v>69</v>
      </c>
      <c r="C310" s="70" t="s">
        <v>70</v>
      </c>
      <c r="D310" s="63" t="s">
        <v>64</v>
      </c>
      <c r="E310" s="76">
        <v>70</v>
      </c>
      <c r="F310" s="29"/>
      <c r="G310" s="21">
        <f>ROUND(F310*E310,0)</f>
        <v>0</v>
      </c>
    </row>
    <row r="311" spans="1:7" x14ac:dyDescent="0.2">
      <c r="A311" s="129"/>
      <c r="B311" s="130"/>
      <c r="C311" s="130"/>
      <c r="D311" s="130"/>
      <c r="E311" s="130"/>
      <c r="F311" s="130"/>
      <c r="G311" s="131"/>
    </row>
    <row r="312" spans="1:7" ht="13.5" thickBot="1" x14ac:dyDescent="0.25">
      <c r="A312" s="83"/>
      <c r="B312" s="84"/>
      <c r="C312" s="85"/>
      <c r="D312" s="84"/>
      <c r="E312" s="34"/>
      <c r="F312" s="35"/>
      <c r="G312" s="86"/>
    </row>
    <row r="313" spans="1:7" ht="13.5" thickBot="1" x14ac:dyDescent="0.25">
      <c r="A313" s="37"/>
      <c r="B313" s="38"/>
      <c r="C313" s="38"/>
      <c r="D313" s="38"/>
      <c r="E313" s="38"/>
      <c r="F313" s="39" t="s">
        <v>19</v>
      </c>
      <c r="G313" s="40">
        <f>+G307+G299+G296</f>
        <v>0</v>
      </c>
    </row>
    <row r="314" spans="1:7" ht="13.5" thickBot="1" x14ac:dyDescent="0.25">
      <c r="A314" s="37"/>
      <c r="B314" s="38"/>
      <c r="C314" s="38"/>
      <c r="D314" s="38"/>
      <c r="E314" s="38"/>
      <c r="F314" s="41"/>
      <c r="G314" s="87"/>
    </row>
    <row r="315" spans="1:7" x14ac:dyDescent="0.2">
      <c r="A315" s="37"/>
      <c r="B315" s="38"/>
      <c r="D315" s="38"/>
      <c r="E315" s="38"/>
      <c r="F315" s="43" t="s">
        <v>20</v>
      </c>
      <c r="G315" s="44">
        <f>+ROUND(G313*0.23,0)</f>
        <v>0</v>
      </c>
    </row>
    <row r="316" spans="1:7" x14ac:dyDescent="0.2">
      <c r="A316" s="45"/>
      <c r="B316" s="46"/>
      <c r="C316" s="38"/>
      <c r="D316" s="38"/>
      <c r="E316" s="38"/>
      <c r="F316" s="47" t="s">
        <v>21</v>
      </c>
      <c r="G316" s="48">
        <f>+ROUND(G313*0.02,0)</f>
        <v>0</v>
      </c>
    </row>
    <row r="317" spans="1:7" x14ac:dyDescent="0.2">
      <c r="A317" s="37"/>
      <c r="B317" s="38"/>
      <c r="C317" s="38"/>
      <c r="D317" s="38"/>
      <c r="E317" s="38"/>
      <c r="F317" s="47" t="s">
        <v>22</v>
      </c>
      <c r="G317" s="48">
        <f>+ROUND(G313*0.05,0)</f>
        <v>0</v>
      </c>
    </row>
    <row r="318" spans="1:7" ht="13.5" thickBot="1" x14ac:dyDescent="0.25">
      <c r="A318" s="49"/>
      <c r="B318" s="50"/>
      <c r="C318" s="50"/>
      <c r="D318" s="38"/>
      <c r="E318" s="38"/>
      <c r="F318" s="51" t="s">
        <v>23</v>
      </c>
      <c r="G318" s="52">
        <f>ROUND(G317*19%,0)</f>
        <v>0</v>
      </c>
    </row>
    <row r="319" spans="1:7" ht="13.5" thickBot="1" x14ac:dyDescent="0.25">
      <c r="A319" s="37"/>
      <c r="B319" s="38"/>
      <c r="C319" s="38"/>
      <c r="D319" s="38"/>
      <c r="E319" s="38"/>
      <c r="F319" s="39" t="s">
        <v>24</v>
      </c>
      <c r="G319" s="40">
        <f>SUM(G315:G318)</f>
        <v>0</v>
      </c>
    </row>
    <row r="320" spans="1:7" ht="15.75" thickBot="1" x14ac:dyDescent="0.25">
      <c r="A320" s="45"/>
      <c r="B320" s="46"/>
      <c r="C320" s="46"/>
      <c r="D320" s="38"/>
      <c r="E320" s="38"/>
      <c r="F320" s="53"/>
      <c r="G320" s="88"/>
    </row>
    <row r="321" spans="1:7" ht="26.25" thickBot="1" x14ac:dyDescent="0.25">
      <c r="A321" s="45"/>
      <c r="B321" s="46"/>
      <c r="C321" s="46"/>
      <c r="D321" s="38"/>
      <c r="E321" s="38"/>
      <c r="F321" s="55" t="s">
        <v>25</v>
      </c>
      <c r="G321" s="56">
        <f>+G313+G319</f>
        <v>0</v>
      </c>
    </row>
    <row r="322" spans="1:7" x14ac:dyDescent="0.2">
      <c r="A322" s="45"/>
      <c r="B322" s="46"/>
      <c r="C322" s="46"/>
      <c r="D322" s="38"/>
      <c r="E322" s="38"/>
      <c r="F322" s="46"/>
      <c r="G322" s="89"/>
    </row>
    <row r="323" spans="1:7" x14ac:dyDescent="0.2">
      <c r="A323" s="45"/>
      <c r="B323" s="46"/>
      <c r="C323" s="46"/>
      <c r="D323" s="38"/>
      <c r="E323" s="38"/>
      <c r="F323" s="46"/>
      <c r="G323" s="57"/>
    </row>
    <row r="324" spans="1:7" x14ac:dyDescent="0.2">
      <c r="A324" s="112" t="s">
        <v>71</v>
      </c>
      <c r="B324" s="113"/>
      <c r="C324" s="113"/>
      <c r="D324" s="58"/>
      <c r="E324" s="58"/>
      <c r="F324" s="59"/>
      <c r="G324" s="25">
        <f>SUM(G325:G328)</f>
        <v>0</v>
      </c>
    </row>
    <row r="325" spans="1:7" x14ac:dyDescent="0.2">
      <c r="A325" s="60" t="s">
        <v>72</v>
      </c>
      <c r="B325" s="61" t="s">
        <v>73</v>
      </c>
      <c r="C325" s="62" t="s">
        <v>74</v>
      </c>
      <c r="D325" s="63" t="s">
        <v>30</v>
      </c>
      <c r="E325" s="64">
        <v>8</v>
      </c>
      <c r="F325" s="29"/>
      <c r="G325" s="21">
        <f>ROUND(F325*E325,0)</f>
        <v>0</v>
      </c>
    </row>
    <row r="326" spans="1:7" ht="25.5" x14ac:dyDescent="0.2">
      <c r="A326" s="60" t="s">
        <v>75</v>
      </c>
      <c r="B326" s="61" t="s">
        <v>76</v>
      </c>
      <c r="C326" s="62" t="s">
        <v>77</v>
      </c>
      <c r="D326" s="63" t="s">
        <v>13</v>
      </c>
      <c r="E326" s="64">
        <v>1</v>
      </c>
      <c r="F326" s="29"/>
      <c r="G326" s="21">
        <f>ROUND(F326*E326,0)</f>
        <v>0</v>
      </c>
    </row>
    <row r="327" spans="1:7" x14ac:dyDescent="0.2">
      <c r="A327" s="60" t="s">
        <v>78</v>
      </c>
      <c r="B327" s="61" t="s">
        <v>79</v>
      </c>
      <c r="C327" s="62" t="s">
        <v>80</v>
      </c>
      <c r="D327" s="63" t="s">
        <v>13</v>
      </c>
      <c r="E327" s="64">
        <v>1</v>
      </c>
      <c r="F327" s="29"/>
      <c r="G327" s="21">
        <f>ROUND(F327*E327,0)</f>
        <v>0</v>
      </c>
    </row>
    <row r="328" spans="1:7" x14ac:dyDescent="0.2">
      <c r="A328" s="60" t="s">
        <v>81</v>
      </c>
      <c r="B328" s="61" t="s">
        <v>82</v>
      </c>
      <c r="C328" s="78" t="s">
        <v>83</v>
      </c>
      <c r="D328" s="79" t="s">
        <v>13</v>
      </c>
      <c r="E328" s="80">
        <v>8</v>
      </c>
      <c r="F328" s="29"/>
      <c r="G328" s="21">
        <f>ROUND(F328*E328,0)</f>
        <v>0</v>
      </c>
    </row>
    <row r="329" spans="1:7" ht="13.5" thickBot="1" x14ac:dyDescent="0.25">
      <c r="A329" s="45"/>
      <c r="B329" s="46"/>
      <c r="C329" s="46"/>
      <c r="D329" s="46"/>
      <c r="E329" s="38"/>
      <c r="F329" s="46"/>
      <c r="G329" s="57"/>
    </row>
    <row r="330" spans="1:7" ht="26.25" thickBot="1" x14ac:dyDescent="0.25">
      <c r="A330" s="45"/>
      <c r="B330" s="46"/>
      <c r="C330" s="46"/>
      <c r="D330" s="46"/>
      <c r="E330" s="38"/>
      <c r="F330" s="55" t="s">
        <v>87</v>
      </c>
      <c r="G330" s="56">
        <f>+ROUND(G324*0.19,0)</f>
        <v>0</v>
      </c>
    </row>
    <row r="331" spans="1:7" ht="13.5" thickBot="1" x14ac:dyDescent="0.25">
      <c r="A331" s="45"/>
      <c r="B331" s="46"/>
      <c r="C331" s="46"/>
      <c r="D331" s="46"/>
      <c r="E331" s="38"/>
      <c r="F331" s="46"/>
      <c r="G331" s="57"/>
    </row>
    <row r="332" spans="1:7" ht="39" thickBot="1" x14ac:dyDescent="0.25">
      <c r="A332" s="45"/>
      <c r="B332" s="46"/>
      <c r="C332" s="46"/>
      <c r="D332" s="46"/>
      <c r="E332" s="38"/>
      <c r="F332" s="55" t="s">
        <v>32</v>
      </c>
      <c r="G332" s="56">
        <f>+G330+G324</f>
        <v>0</v>
      </c>
    </row>
    <row r="333" spans="1:7" ht="13.5" thickBot="1" x14ac:dyDescent="0.25">
      <c r="A333" s="45"/>
      <c r="B333" s="46"/>
      <c r="C333" s="46"/>
      <c r="D333" s="46"/>
      <c r="E333" s="38"/>
      <c r="F333" s="46"/>
      <c r="G333" s="57"/>
    </row>
    <row r="334" spans="1:7" ht="26.25" thickBot="1" x14ac:dyDescent="0.25">
      <c r="A334" s="65"/>
      <c r="B334" s="66"/>
      <c r="C334" s="66"/>
      <c r="D334" s="66"/>
      <c r="E334" s="67"/>
      <c r="F334" s="68" t="s">
        <v>99</v>
      </c>
      <c r="G334" s="69">
        <f>+G332+G321</f>
        <v>0</v>
      </c>
    </row>
    <row r="335" spans="1:7" ht="13.5" thickBot="1" x14ac:dyDescent="0.25"/>
    <row r="336" spans="1:7" ht="23.25" customHeight="1" thickBot="1" x14ac:dyDescent="0.25">
      <c r="A336" s="117" t="s">
        <v>100</v>
      </c>
      <c r="B336" s="118"/>
      <c r="C336" s="118"/>
      <c r="D336" s="118"/>
      <c r="E336" s="118"/>
      <c r="F336" s="118"/>
      <c r="G336" s="119"/>
    </row>
    <row r="337" spans="1:7" ht="13.5" thickBot="1" x14ac:dyDescent="0.25">
      <c r="A337" s="8" t="s">
        <v>2</v>
      </c>
      <c r="B337" s="9" t="s">
        <v>3</v>
      </c>
      <c r="C337" s="10" t="s">
        <v>4</v>
      </c>
      <c r="D337" s="11" t="s">
        <v>5</v>
      </c>
      <c r="E337" s="12" t="s">
        <v>6</v>
      </c>
      <c r="F337" s="11" t="s">
        <v>7</v>
      </c>
      <c r="G337" s="13" t="s">
        <v>8</v>
      </c>
    </row>
    <row r="338" spans="1:7" x14ac:dyDescent="0.2">
      <c r="A338" s="120" t="s">
        <v>9</v>
      </c>
      <c r="B338" s="121"/>
      <c r="C338" s="121"/>
      <c r="D338" s="121"/>
      <c r="E338" s="121"/>
      <c r="F338" s="122"/>
      <c r="G338" s="14">
        <f>SUM(G339:G339)</f>
        <v>0</v>
      </c>
    </row>
    <row r="339" spans="1:7" x14ac:dyDescent="0.2">
      <c r="A339" s="15" t="s">
        <v>10</v>
      </c>
      <c r="B339" s="16" t="s">
        <v>11</v>
      </c>
      <c r="C339" s="17" t="s">
        <v>12</v>
      </c>
      <c r="D339" s="18" t="s">
        <v>13</v>
      </c>
      <c r="E339" s="19">
        <v>2</v>
      </c>
      <c r="F339" s="29"/>
      <c r="G339" s="21">
        <f>ROUND(F339*E339,0)</f>
        <v>0</v>
      </c>
    </row>
    <row r="340" spans="1:7" x14ac:dyDescent="0.2">
      <c r="A340" s="22"/>
      <c r="B340" s="23"/>
      <c r="C340" s="23"/>
      <c r="D340" s="23"/>
      <c r="E340" s="23"/>
      <c r="F340" s="23"/>
      <c r="G340" s="24"/>
    </row>
    <row r="341" spans="1:7" x14ac:dyDescent="0.2">
      <c r="A341" s="123" t="s">
        <v>14</v>
      </c>
      <c r="B341" s="124"/>
      <c r="C341" s="124"/>
      <c r="D341" s="124"/>
      <c r="E341" s="124"/>
      <c r="F341" s="125"/>
      <c r="G341" s="25">
        <f>SUM(G342:G346)</f>
        <v>0</v>
      </c>
    </row>
    <row r="342" spans="1:7" ht="38.25" x14ac:dyDescent="0.2">
      <c r="A342" s="15" t="s">
        <v>37</v>
      </c>
      <c r="B342" s="16" t="s">
        <v>38</v>
      </c>
      <c r="C342" s="17" t="s">
        <v>39</v>
      </c>
      <c r="D342" s="18" t="s">
        <v>40</v>
      </c>
      <c r="E342" s="28">
        <v>698377.77</v>
      </c>
      <c r="F342" s="29"/>
      <c r="G342" s="21">
        <f>ROUND(F342*E342,0)</f>
        <v>0</v>
      </c>
    </row>
    <row r="343" spans="1:7" ht="38.25" x14ac:dyDescent="0.2">
      <c r="A343" s="15" t="s">
        <v>15</v>
      </c>
      <c r="B343" s="16" t="s">
        <v>16</v>
      </c>
      <c r="C343" s="17" t="s">
        <v>41</v>
      </c>
      <c r="D343" s="18" t="s">
        <v>40</v>
      </c>
      <c r="E343" s="109">
        <v>150000</v>
      </c>
      <c r="F343" s="29"/>
      <c r="G343" s="21">
        <f>ROUND(F343*E343,0)</f>
        <v>0</v>
      </c>
    </row>
    <row r="344" spans="1:7" ht="25.5" x14ac:dyDescent="0.2">
      <c r="A344" s="93" t="s">
        <v>42</v>
      </c>
      <c r="B344" s="91" t="s">
        <v>43</v>
      </c>
      <c r="C344" s="70" t="s">
        <v>44</v>
      </c>
      <c r="D344" s="27" t="s">
        <v>40</v>
      </c>
      <c r="E344" s="28">
        <v>67850</v>
      </c>
      <c r="F344" s="29"/>
      <c r="G344" s="21">
        <f>ROUND(F344*E344,0)</f>
        <v>0</v>
      </c>
    </row>
    <row r="345" spans="1:7" ht="38.25" x14ac:dyDescent="0.2">
      <c r="A345" s="93" t="s">
        <v>45</v>
      </c>
      <c r="B345" s="91" t="s">
        <v>46</v>
      </c>
      <c r="C345" s="106" t="s">
        <v>47</v>
      </c>
      <c r="D345" s="27" t="s">
        <v>40</v>
      </c>
      <c r="E345" s="109">
        <v>70000</v>
      </c>
      <c r="F345" s="29"/>
      <c r="G345" s="21">
        <f>ROUND(F345*E345,0)</f>
        <v>0</v>
      </c>
    </row>
    <row r="346" spans="1:7" ht="25.5" x14ac:dyDescent="0.2">
      <c r="A346" s="15" t="s">
        <v>48</v>
      </c>
      <c r="B346" s="107" t="s">
        <v>49</v>
      </c>
      <c r="C346" s="108" t="s">
        <v>17</v>
      </c>
      <c r="D346" s="27" t="s">
        <v>18</v>
      </c>
      <c r="E346" s="109">
        <v>30000</v>
      </c>
      <c r="F346" s="29"/>
      <c r="G346" s="30">
        <f>ROUND(F346*E346,0)</f>
        <v>0</v>
      </c>
    </row>
    <row r="347" spans="1:7" ht="13.5" thickBot="1" x14ac:dyDescent="0.25">
      <c r="A347" s="103"/>
      <c r="B347" s="97"/>
      <c r="C347" s="97"/>
      <c r="D347" s="97"/>
      <c r="E347" s="97"/>
      <c r="F347" s="97"/>
      <c r="G347" s="104"/>
    </row>
    <row r="348" spans="1:7" ht="13.5" thickBot="1" x14ac:dyDescent="0.25">
      <c r="A348" s="8" t="s">
        <v>2</v>
      </c>
      <c r="B348" s="9" t="s">
        <v>3</v>
      </c>
      <c r="C348" s="10" t="s">
        <v>4</v>
      </c>
      <c r="D348" s="11" t="s">
        <v>5</v>
      </c>
      <c r="E348" s="12" t="s">
        <v>6</v>
      </c>
      <c r="F348" s="11" t="s">
        <v>7</v>
      </c>
      <c r="G348" s="13" t="s">
        <v>8</v>
      </c>
    </row>
    <row r="349" spans="1:7" x14ac:dyDescent="0.2">
      <c r="A349" s="126" t="s">
        <v>91</v>
      </c>
      <c r="B349" s="127"/>
      <c r="C349" s="127"/>
      <c r="D349" s="127"/>
      <c r="E349" s="127"/>
      <c r="F349" s="128"/>
      <c r="G349" s="25">
        <f>SUM(G350:G352)</f>
        <v>0</v>
      </c>
    </row>
    <row r="350" spans="1:7" x14ac:dyDescent="0.2">
      <c r="A350" s="90" t="s">
        <v>27</v>
      </c>
      <c r="B350" s="91" t="s">
        <v>28</v>
      </c>
      <c r="C350" s="70" t="s">
        <v>63</v>
      </c>
      <c r="D350" s="63" t="s">
        <v>64</v>
      </c>
      <c r="E350" s="76">
        <v>30</v>
      </c>
      <c r="F350" s="29"/>
      <c r="G350" s="21">
        <f>ROUND(F350*E350,0)</f>
        <v>0</v>
      </c>
    </row>
    <row r="351" spans="1:7" x14ac:dyDescent="0.2">
      <c r="A351" s="93" t="s">
        <v>65</v>
      </c>
      <c r="B351" s="91" t="s">
        <v>66</v>
      </c>
      <c r="C351" s="70" t="s">
        <v>67</v>
      </c>
      <c r="D351" s="63" t="s">
        <v>64</v>
      </c>
      <c r="E351" s="76">
        <f>+E350</f>
        <v>30</v>
      </c>
      <c r="F351" s="29"/>
      <c r="G351" s="21">
        <f>ROUND(F351*E351,0)</f>
        <v>0</v>
      </c>
    </row>
    <row r="352" spans="1:7" x14ac:dyDescent="0.2">
      <c r="A352" s="90" t="s">
        <v>68</v>
      </c>
      <c r="B352" s="91" t="s">
        <v>69</v>
      </c>
      <c r="C352" s="70" t="s">
        <v>70</v>
      </c>
      <c r="D352" s="63" t="s">
        <v>64</v>
      </c>
      <c r="E352" s="76">
        <v>60</v>
      </c>
      <c r="F352" s="29"/>
      <c r="G352" s="21">
        <f>ROUND(F352*E352,0)</f>
        <v>0</v>
      </c>
    </row>
    <row r="353" spans="1:7" ht="13.5" thickBot="1" x14ac:dyDescent="0.25">
      <c r="A353" s="83"/>
      <c r="B353" s="84"/>
      <c r="C353" s="85"/>
      <c r="D353" s="84"/>
      <c r="E353" s="34"/>
      <c r="F353" s="35"/>
      <c r="G353" s="86"/>
    </row>
    <row r="354" spans="1:7" ht="13.5" thickBot="1" x14ac:dyDescent="0.25">
      <c r="A354" s="37"/>
      <c r="B354" s="38"/>
      <c r="C354" s="38"/>
      <c r="D354" s="38"/>
      <c r="E354" s="38"/>
      <c r="F354" s="39" t="s">
        <v>19</v>
      </c>
      <c r="G354" s="40">
        <f>+G349+G341+G338</f>
        <v>0</v>
      </c>
    </row>
    <row r="355" spans="1:7" ht="13.5" thickBot="1" x14ac:dyDescent="0.25">
      <c r="A355" s="37"/>
      <c r="B355" s="38"/>
      <c r="C355" s="38"/>
      <c r="D355" s="38"/>
      <c r="E355" s="38"/>
      <c r="F355" s="41"/>
      <c r="G355" s="87"/>
    </row>
    <row r="356" spans="1:7" x14ac:dyDescent="0.2">
      <c r="A356" s="37"/>
      <c r="B356" s="38"/>
      <c r="D356" s="38"/>
      <c r="E356" s="38"/>
      <c r="F356" s="43" t="s">
        <v>20</v>
      </c>
      <c r="G356" s="44">
        <f>+ROUND(G354*0.23,0)</f>
        <v>0</v>
      </c>
    </row>
    <row r="357" spans="1:7" x14ac:dyDescent="0.2">
      <c r="A357" s="45"/>
      <c r="B357" s="46"/>
      <c r="C357" s="38"/>
      <c r="D357" s="38"/>
      <c r="E357" s="38"/>
      <c r="F357" s="47" t="s">
        <v>21</v>
      </c>
      <c r="G357" s="48">
        <f>+ROUND(G354*0.02,0)</f>
        <v>0</v>
      </c>
    </row>
    <row r="358" spans="1:7" x14ac:dyDescent="0.2">
      <c r="A358" s="37"/>
      <c r="B358" s="38"/>
      <c r="C358" s="38"/>
      <c r="D358" s="38"/>
      <c r="E358" s="38"/>
      <c r="F358" s="47" t="s">
        <v>22</v>
      </c>
      <c r="G358" s="48">
        <f>+ROUND(G354*0.05,0)</f>
        <v>0</v>
      </c>
    </row>
    <row r="359" spans="1:7" ht="13.5" thickBot="1" x14ac:dyDescent="0.25">
      <c r="A359" s="49"/>
      <c r="B359" s="50"/>
      <c r="C359" s="50"/>
      <c r="D359" s="38"/>
      <c r="E359" s="38"/>
      <c r="F359" s="51" t="s">
        <v>23</v>
      </c>
      <c r="G359" s="52">
        <f>ROUND(G358*19%,0)</f>
        <v>0</v>
      </c>
    </row>
    <row r="360" spans="1:7" ht="13.5" thickBot="1" x14ac:dyDescent="0.25">
      <c r="A360" s="37"/>
      <c r="B360" s="38"/>
      <c r="C360" s="38"/>
      <c r="D360" s="38"/>
      <c r="E360" s="38"/>
      <c r="F360" s="39" t="s">
        <v>24</v>
      </c>
      <c r="G360" s="40">
        <f>SUM(G356:G359)</f>
        <v>0</v>
      </c>
    </row>
    <row r="361" spans="1:7" ht="15.75" thickBot="1" x14ac:dyDescent="0.25">
      <c r="A361" s="45"/>
      <c r="B361" s="46"/>
      <c r="C361" s="46"/>
      <c r="D361" s="38"/>
      <c r="E361" s="38"/>
      <c r="F361" s="53"/>
      <c r="G361" s="88"/>
    </row>
    <row r="362" spans="1:7" ht="26.25" thickBot="1" x14ac:dyDescent="0.25">
      <c r="A362" s="45"/>
      <c r="B362" s="46"/>
      <c r="C362" s="46"/>
      <c r="D362" s="38"/>
      <c r="E362" s="38"/>
      <c r="F362" s="55" t="s">
        <v>25</v>
      </c>
      <c r="G362" s="56">
        <f>+G354+G360</f>
        <v>0</v>
      </c>
    </row>
    <row r="363" spans="1:7" x14ac:dyDescent="0.2">
      <c r="A363" s="45"/>
      <c r="B363" s="46"/>
      <c r="C363" s="46"/>
      <c r="D363" s="38"/>
      <c r="E363" s="38"/>
      <c r="F363" s="46"/>
      <c r="G363" s="89"/>
    </row>
    <row r="364" spans="1:7" x14ac:dyDescent="0.2">
      <c r="A364" s="45"/>
      <c r="B364" s="46"/>
      <c r="C364" s="46"/>
      <c r="D364" s="38"/>
      <c r="E364" s="38"/>
      <c r="F364" s="46"/>
      <c r="G364" s="57"/>
    </row>
    <row r="365" spans="1:7" x14ac:dyDescent="0.2">
      <c r="A365" s="112" t="s">
        <v>92</v>
      </c>
      <c r="B365" s="113"/>
      <c r="C365" s="113"/>
      <c r="D365" s="58"/>
      <c r="E365" s="58"/>
      <c r="F365" s="59"/>
      <c r="G365" s="25">
        <f>SUM(G366:G368)</f>
        <v>0</v>
      </c>
    </row>
    <row r="366" spans="1:7" x14ac:dyDescent="0.2">
      <c r="A366" s="60" t="s">
        <v>72</v>
      </c>
      <c r="B366" s="61" t="s">
        <v>73</v>
      </c>
      <c r="C366" s="62" t="s">
        <v>74</v>
      </c>
      <c r="D366" s="63" t="s">
        <v>30</v>
      </c>
      <c r="E366" s="64">
        <v>10</v>
      </c>
      <c r="F366" s="29"/>
      <c r="G366" s="21">
        <f>ROUND(F366*E366,0)</f>
        <v>0</v>
      </c>
    </row>
    <row r="367" spans="1:7" ht="25.5" x14ac:dyDescent="0.2">
      <c r="A367" s="60" t="s">
        <v>75</v>
      </c>
      <c r="B367" s="61" t="s">
        <v>76</v>
      </c>
      <c r="C367" s="62" t="s">
        <v>77</v>
      </c>
      <c r="D367" s="63" t="s">
        <v>13</v>
      </c>
      <c r="E367" s="64">
        <v>1</v>
      </c>
      <c r="F367" s="29"/>
      <c r="G367" s="21">
        <f>ROUND(F367*E367,0)</f>
        <v>0</v>
      </c>
    </row>
    <row r="368" spans="1:7" x14ac:dyDescent="0.2">
      <c r="A368" s="60" t="s">
        <v>81</v>
      </c>
      <c r="B368" s="61" t="s">
        <v>82</v>
      </c>
      <c r="C368" s="78" t="s">
        <v>83</v>
      </c>
      <c r="D368" s="79" t="s">
        <v>13</v>
      </c>
      <c r="E368" s="80">
        <v>8</v>
      </c>
      <c r="F368" s="29"/>
      <c r="G368" s="21">
        <f>ROUND(F368*E368,0)</f>
        <v>0</v>
      </c>
    </row>
    <row r="369" spans="1:7" ht="13.5" thickBot="1" x14ac:dyDescent="0.25">
      <c r="A369" s="45"/>
      <c r="B369" s="46"/>
      <c r="C369" s="46"/>
      <c r="D369" s="46"/>
      <c r="E369" s="38"/>
      <c r="F369" s="46"/>
      <c r="G369" s="57"/>
    </row>
    <row r="370" spans="1:7" ht="26.25" thickBot="1" x14ac:dyDescent="0.25">
      <c r="A370" s="45"/>
      <c r="B370" s="46"/>
      <c r="C370" s="46"/>
      <c r="D370" s="46"/>
      <c r="E370" s="38"/>
      <c r="F370" s="55" t="s">
        <v>87</v>
      </c>
      <c r="G370" s="56">
        <f>+ROUND(G365*0.19,0)</f>
        <v>0</v>
      </c>
    </row>
    <row r="371" spans="1:7" ht="13.5" thickBot="1" x14ac:dyDescent="0.25">
      <c r="A371" s="45"/>
      <c r="B371" s="46"/>
      <c r="C371" s="46"/>
      <c r="D371" s="46"/>
      <c r="E371" s="38"/>
      <c r="F371" s="46"/>
      <c r="G371" s="57"/>
    </row>
    <row r="372" spans="1:7" ht="39" thickBot="1" x14ac:dyDescent="0.25">
      <c r="A372" s="45"/>
      <c r="B372" s="46"/>
      <c r="C372" s="46"/>
      <c r="D372" s="46"/>
      <c r="E372" s="38"/>
      <c r="F372" s="55" t="s">
        <v>32</v>
      </c>
      <c r="G372" s="56">
        <f>+G370+G365</f>
        <v>0</v>
      </c>
    </row>
    <row r="373" spans="1:7" ht="13.5" thickBot="1" x14ac:dyDescent="0.25">
      <c r="A373" s="45"/>
      <c r="B373" s="46"/>
      <c r="C373" s="46"/>
      <c r="D373" s="46"/>
      <c r="E373" s="38"/>
      <c r="F373" s="46"/>
      <c r="G373" s="57"/>
    </row>
    <row r="374" spans="1:7" ht="26.25" thickBot="1" x14ac:dyDescent="0.25">
      <c r="A374" s="65"/>
      <c r="B374" s="66"/>
      <c r="C374" s="66"/>
      <c r="D374" s="66"/>
      <c r="E374" s="67"/>
      <c r="F374" s="68" t="s">
        <v>101</v>
      </c>
      <c r="G374" s="69">
        <f>+G372+G362</f>
        <v>0</v>
      </c>
    </row>
    <row r="375" spans="1:7" ht="13.5" thickBot="1" x14ac:dyDescent="0.25"/>
    <row r="376" spans="1:7" ht="23.25" customHeight="1" thickBot="1" x14ac:dyDescent="0.25">
      <c r="A376" s="117" t="s">
        <v>102</v>
      </c>
      <c r="B376" s="118"/>
      <c r="C376" s="118"/>
      <c r="D376" s="118"/>
      <c r="E376" s="118"/>
      <c r="F376" s="118"/>
      <c r="G376" s="119"/>
    </row>
    <row r="377" spans="1:7" ht="13.5" thickBot="1" x14ac:dyDescent="0.25">
      <c r="A377" s="8" t="s">
        <v>2</v>
      </c>
      <c r="B377" s="9" t="s">
        <v>3</v>
      </c>
      <c r="C377" s="10" t="s">
        <v>4</v>
      </c>
      <c r="D377" s="11" t="s">
        <v>5</v>
      </c>
      <c r="E377" s="12" t="s">
        <v>6</v>
      </c>
      <c r="F377" s="11" t="s">
        <v>7</v>
      </c>
      <c r="G377" s="13" t="s">
        <v>8</v>
      </c>
    </row>
    <row r="378" spans="1:7" x14ac:dyDescent="0.2">
      <c r="A378" s="120" t="s">
        <v>9</v>
      </c>
      <c r="B378" s="121"/>
      <c r="C378" s="121"/>
      <c r="D378" s="121"/>
      <c r="E378" s="121"/>
      <c r="F378" s="122"/>
      <c r="G378" s="14">
        <f>SUM(G379:G379)</f>
        <v>0</v>
      </c>
    </row>
    <row r="379" spans="1:7" x14ac:dyDescent="0.2">
      <c r="A379" s="15" t="s">
        <v>10</v>
      </c>
      <c r="B379" s="16" t="s">
        <v>11</v>
      </c>
      <c r="C379" s="17" t="s">
        <v>12</v>
      </c>
      <c r="D379" s="18" t="s">
        <v>13</v>
      </c>
      <c r="E379" s="19">
        <v>2</v>
      </c>
      <c r="F379" s="29"/>
      <c r="G379" s="21">
        <f>ROUND(F379*E379,0)</f>
        <v>0</v>
      </c>
    </row>
    <row r="380" spans="1:7" x14ac:dyDescent="0.2">
      <c r="A380" s="22"/>
      <c r="B380" s="23"/>
      <c r="C380" s="23"/>
      <c r="D380" s="23"/>
      <c r="E380" s="23"/>
      <c r="F380" s="23"/>
      <c r="G380" s="24"/>
    </row>
    <row r="381" spans="1:7" x14ac:dyDescent="0.2">
      <c r="A381" s="123" t="s">
        <v>14</v>
      </c>
      <c r="B381" s="124"/>
      <c r="C381" s="124"/>
      <c r="D381" s="124"/>
      <c r="E381" s="124"/>
      <c r="F381" s="125"/>
      <c r="G381" s="25">
        <f>SUM(G382:G386)</f>
        <v>0</v>
      </c>
    </row>
    <row r="382" spans="1:7" ht="38.25" x14ac:dyDescent="0.2">
      <c r="A382" s="15" t="s">
        <v>37</v>
      </c>
      <c r="B382" s="16" t="s">
        <v>38</v>
      </c>
      <c r="C382" s="17" t="s">
        <v>39</v>
      </c>
      <c r="D382" s="18" t="s">
        <v>40</v>
      </c>
      <c r="E382" s="28">
        <v>705752.25</v>
      </c>
      <c r="F382" s="29"/>
      <c r="G382" s="21">
        <f>ROUND(F382*E382,0)</f>
        <v>0</v>
      </c>
    </row>
    <row r="383" spans="1:7" ht="38.25" x14ac:dyDescent="0.2">
      <c r="A383" s="15" t="s">
        <v>15</v>
      </c>
      <c r="B383" s="16" t="s">
        <v>16</v>
      </c>
      <c r="C383" s="17" t="s">
        <v>41</v>
      </c>
      <c r="D383" s="18" t="s">
        <v>40</v>
      </c>
      <c r="E383" s="76">
        <v>150000</v>
      </c>
      <c r="F383" s="29"/>
      <c r="G383" s="21">
        <f>ROUND(F383*E383,0)</f>
        <v>0</v>
      </c>
    </row>
    <row r="384" spans="1:7" ht="25.5" x14ac:dyDescent="0.2">
      <c r="A384" s="93" t="s">
        <v>42</v>
      </c>
      <c r="B384" s="91" t="s">
        <v>43</v>
      </c>
      <c r="C384" s="70" t="s">
        <v>44</v>
      </c>
      <c r="D384" s="27" t="s">
        <v>40</v>
      </c>
      <c r="E384" s="28">
        <v>78650</v>
      </c>
      <c r="F384" s="29"/>
      <c r="G384" s="21">
        <f>ROUND(F384*E384,0)</f>
        <v>0</v>
      </c>
    </row>
    <row r="385" spans="1:7" ht="38.25" x14ac:dyDescent="0.2">
      <c r="A385" s="93" t="s">
        <v>45</v>
      </c>
      <c r="B385" s="91" t="s">
        <v>46</v>
      </c>
      <c r="C385" s="106" t="s">
        <v>47</v>
      </c>
      <c r="D385" s="27" t="s">
        <v>40</v>
      </c>
      <c r="E385" s="76">
        <v>50000</v>
      </c>
      <c r="F385" s="29"/>
      <c r="G385" s="21">
        <f>ROUND(F385*E385,0)</f>
        <v>0</v>
      </c>
    </row>
    <row r="386" spans="1:7" ht="25.5" x14ac:dyDescent="0.2">
      <c r="A386" s="15" t="s">
        <v>48</v>
      </c>
      <c r="B386" s="107" t="s">
        <v>49</v>
      </c>
      <c r="C386" s="108" t="s">
        <v>17</v>
      </c>
      <c r="D386" s="27" t="s">
        <v>18</v>
      </c>
      <c r="E386" s="28">
        <v>42000</v>
      </c>
      <c r="F386" s="29"/>
      <c r="G386" s="30">
        <f>ROUND(F386*E386,0)</f>
        <v>0</v>
      </c>
    </row>
    <row r="387" spans="1:7" ht="13.5" thickBot="1" x14ac:dyDescent="0.25">
      <c r="A387" s="103"/>
      <c r="B387" s="97"/>
      <c r="C387" s="97"/>
      <c r="D387" s="97"/>
      <c r="E387" s="97"/>
      <c r="F387" s="97"/>
      <c r="G387" s="104"/>
    </row>
    <row r="388" spans="1:7" ht="13.5" thickBot="1" x14ac:dyDescent="0.25">
      <c r="A388" s="8" t="s">
        <v>2</v>
      </c>
      <c r="B388" s="9" t="s">
        <v>3</v>
      </c>
      <c r="C388" s="10" t="s">
        <v>4</v>
      </c>
      <c r="D388" s="11" t="s">
        <v>5</v>
      </c>
      <c r="E388" s="12" t="s">
        <v>6</v>
      </c>
      <c r="F388" s="11" t="s">
        <v>7</v>
      </c>
      <c r="G388" s="13" t="s">
        <v>8</v>
      </c>
    </row>
    <row r="389" spans="1:7" x14ac:dyDescent="0.2">
      <c r="A389" s="126" t="s">
        <v>62</v>
      </c>
      <c r="B389" s="127"/>
      <c r="C389" s="127"/>
      <c r="D389" s="127"/>
      <c r="E389" s="127"/>
      <c r="F389" s="128"/>
      <c r="G389" s="25">
        <f>SUM(G390:G392)</f>
        <v>0</v>
      </c>
    </row>
    <row r="390" spans="1:7" x14ac:dyDescent="0.2">
      <c r="A390" s="90" t="s">
        <v>27</v>
      </c>
      <c r="B390" s="91" t="s">
        <v>28</v>
      </c>
      <c r="C390" s="70" t="s">
        <v>63</v>
      </c>
      <c r="D390" s="63" t="s">
        <v>64</v>
      </c>
      <c r="E390" s="76">
        <v>40</v>
      </c>
      <c r="F390" s="29"/>
      <c r="G390" s="21">
        <f>ROUND(F390*E390,0)</f>
        <v>0</v>
      </c>
    </row>
    <row r="391" spans="1:7" x14ac:dyDescent="0.2">
      <c r="A391" s="93" t="s">
        <v>65</v>
      </c>
      <c r="B391" s="91" t="s">
        <v>66</v>
      </c>
      <c r="C391" s="70" t="s">
        <v>67</v>
      </c>
      <c r="D391" s="63" t="s">
        <v>64</v>
      </c>
      <c r="E391" s="76">
        <f>+E390</f>
        <v>40</v>
      </c>
      <c r="F391" s="29"/>
      <c r="G391" s="21">
        <f>ROUND(F391*E391,0)</f>
        <v>0</v>
      </c>
    </row>
    <row r="392" spans="1:7" x14ac:dyDescent="0.2">
      <c r="A392" s="90" t="s">
        <v>68</v>
      </c>
      <c r="B392" s="91" t="s">
        <v>69</v>
      </c>
      <c r="C392" s="70" t="s">
        <v>70</v>
      </c>
      <c r="D392" s="63" t="s">
        <v>64</v>
      </c>
      <c r="E392" s="76">
        <v>70</v>
      </c>
      <c r="F392" s="29"/>
      <c r="G392" s="21">
        <f>ROUND(F392*E392,0)</f>
        <v>0</v>
      </c>
    </row>
    <row r="393" spans="1:7" ht="13.5" thickBot="1" x14ac:dyDescent="0.25">
      <c r="A393" s="83"/>
      <c r="B393" s="84"/>
      <c r="C393" s="85"/>
      <c r="D393" s="84"/>
      <c r="E393" s="34"/>
      <c r="F393" s="35"/>
      <c r="G393" s="86"/>
    </row>
    <row r="394" spans="1:7" ht="13.5" thickBot="1" x14ac:dyDescent="0.25">
      <c r="A394" s="37"/>
      <c r="B394" s="38"/>
      <c r="C394" s="38"/>
      <c r="D394" s="38"/>
      <c r="E394" s="38"/>
      <c r="F394" s="39" t="s">
        <v>19</v>
      </c>
      <c r="G394" s="40">
        <f>+G389+G381+G378</f>
        <v>0</v>
      </c>
    </row>
    <row r="395" spans="1:7" ht="13.5" thickBot="1" x14ac:dyDescent="0.25">
      <c r="A395" s="37"/>
      <c r="B395" s="38"/>
      <c r="C395" s="38"/>
      <c r="D395" s="38"/>
      <c r="E395" s="38"/>
      <c r="F395" s="41"/>
      <c r="G395" s="87"/>
    </row>
    <row r="396" spans="1:7" x14ac:dyDescent="0.2">
      <c r="A396" s="37"/>
      <c r="B396" s="38"/>
      <c r="D396" s="38"/>
      <c r="E396" s="38"/>
      <c r="F396" s="43" t="s">
        <v>20</v>
      </c>
      <c r="G396" s="44">
        <f>+ROUND(G394*0.23,0)</f>
        <v>0</v>
      </c>
    </row>
    <row r="397" spans="1:7" x14ac:dyDescent="0.2">
      <c r="A397" s="45"/>
      <c r="B397" s="46"/>
      <c r="C397" s="38"/>
      <c r="D397" s="38"/>
      <c r="E397" s="38"/>
      <c r="F397" s="47" t="s">
        <v>21</v>
      </c>
      <c r="G397" s="48">
        <f>+ROUND(G394*0.02,0)</f>
        <v>0</v>
      </c>
    </row>
    <row r="398" spans="1:7" x14ac:dyDescent="0.2">
      <c r="A398" s="37"/>
      <c r="B398" s="38"/>
      <c r="C398" s="38"/>
      <c r="D398" s="38"/>
      <c r="E398" s="38"/>
      <c r="F398" s="47" t="s">
        <v>22</v>
      </c>
      <c r="G398" s="48">
        <f>+ROUND(G394*0.05,0)</f>
        <v>0</v>
      </c>
    </row>
    <row r="399" spans="1:7" ht="13.5" thickBot="1" x14ac:dyDescent="0.25">
      <c r="A399" s="49"/>
      <c r="B399" s="50"/>
      <c r="C399" s="50"/>
      <c r="D399" s="38"/>
      <c r="E399" s="38"/>
      <c r="F399" s="51" t="s">
        <v>23</v>
      </c>
      <c r="G399" s="52">
        <f>ROUND(G398*19%,0)</f>
        <v>0</v>
      </c>
    </row>
    <row r="400" spans="1:7" ht="13.5" thickBot="1" x14ac:dyDescent="0.25">
      <c r="A400" s="37"/>
      <c r="B400" s="38"/>
      <c r="C400" s="38"/>
      <c r="D400" s="38"/>
      <c r="E400" s="38"/>
      <c r="F400" s="39" t="s">
        <v>24</v>
      </c>
      <c r="G400" s="40">
        <f>SUM(G396:G399)</f>
        <v>0</v>
      </c>
    </row>
    <row r="401" spans="1:7" ht="15.75" thickBot="1" x14ac:dyDescent="0.25">
      <c r="A401" s="45"/>
      <c r="B401" s="46"/>
      <c r="C401" s="46"/>
      <c r="D401" s="38"/>
      <c r="E401" s="38"/>
      <c r="F401" s="53"/>
      <c r="G401" s="88"/>
    </row>
    <row r="402" spans="1:7" ht="26.25" thickBot="1" x14ac:dyDescent="0.25">
      <c r="A402" s="45"/>
      <c r="B402" s="46"/>
      <c r="C402" s="46"/>
      <c r="D402" s="38"/>
      <c r="E402" s="38"/>
      <c r="F402" s="55" t="s">
        <v>25</v>
      </c>
      <c r="G402" s="56">
        <f>+G394+G400</f>
        <v>0</v>
      </c>
    </row>
    <row r="403" spans="1:7" x14ac:dyDescent="0.2">
      <c r="A403" s="45"/>
      <c r="B403" s="46"/>
      <c r="C403" s="46"/>
      <c r="D403" s="38"/>
      <c r="E403" s="38"/>
      <c r="F403" s="46"/>
      <c r="G403" s="89"/>
    </row>
    <row r="404" spans="1:7" x14ac:dyDescent="0.2">
      <c r="A404" s="45"/>
      <c r="B404" s="46"/>
      <c r="C404" s="46"/>
      <c r="D404" s="38"/>
      <c r="E404" s="38"/>
      <c r="F404" s="46"/>
      <c r="G404" s="57"/>
    </row>
    <row r="405" spans="1:7" x14ac:dyDescent="0.2">
      <c r="A405" s="112" t="s">
        <v>71</v>
      </c>
      <c r="B405" s="113"/>
      <c r="C405" s="113"/>
      <c r="D405" s="58"/>
      <c r="E405" s="58"/>
      <c r="F405" s="59"/>
      <c r="G405" s="25">
        <f>SUM(G406:G409)</f>
        <v>0</v>
      </c>
    </row>
    <row r="406" spans="1:7" x14ac:dyDescent="0.2">
      <c r="A406" s="60" t="s">
        <v>72</v>
      </c>
      <c r="B406" s="61" t="s">
        <v>73</v>
      </c>
      <c r="C406" s="62" t="s">
        <v>74</v>
      </c>
      <c r="D406" s="63" t="s">
        <v>30</v>
      </c>
      <c r="E406" s="64">
        <v>10</v>
      </c>
      <c r="F406" s="29"/>
      <c r="G406" s="21">
        <f>ROUND(F406*E406,0)</f>
        <v>0</v>
      </c>
    </row>
    <row r="407" spans="1:7" ht="25.5" x14ac:dyDescent="0.2">
      <c r="A407" s="60" t="s">
        <v>75</v>
      </c>
      <c r="B407" s="61" t="s">
        <v>76</v>
      </c>
      <c r="C407" s="62" t="s">
        <v>77</v>
      </c>
      <c r="D407" s="63" t="s">
        <v>13</v>
      </c>
      <c r="E407" s="64">
        <v>1</v>
      </c>
      <c r="F407" s="29"/>
      <c r="G407" s="21">
        <f>ROUND(F407*E407,0)</f>
        <v>0</v>
      </c>
    </row>
    <row r="408" spans="1:7" x14ac:dyDescent="0.2">
      <c r="A408" s="60" t="s">
        <v>78</v>
      </c>
      <c r="B408" s="61" t="s">
        <v>79</v>
      </c>
      <c r="C408" s="62" t="s">
        <v>80</v>
      </c>
      <c r="D408" s="63" t="s">
        <v>13</v>
      </c>
      <c r="E408" s="64">
        <v>1</v>
      </c>
      <c r="F408" s="29"/>
      <c r="G408" s="21">
        <f>ROUND(F408*E408,0)</f>
        <v>0</v>
      </c>
    </row>
    <row r="409" spans="1:7" x14ac:dyDescent="0.2">
      <c r="A409" s="60" t="s">
        <v>81</v>
      </c>
      <c r="B409" s="61" t="s">
        <v>82</v>
      </c>
      <c r="C409" s="78" t="s">
        <v>83</v>
      </c>
      <c r="D409" s="79" t="s">
        <v>13</v>
      </c>
      <c r="E409" s="80">
        <v>9</v>
      </c>
      <c r="F409" s="29"/>
      <c r="G409" s="21">
        <f>ROUND(F409*E409,0)</f>
        <v>0</v>
      </c>
    </row>
    <row r="410" spans="1:7" ht="13.5" thickBot="1" x14ac:dyDescent="0.25">
      <c r="A410" s="45"/>
      <c r="B410" s="46"/>
      <c r="C410" s="46"/>
      <c r="D410" s="46"/>
      <c r="E410" s="38"/>
      <c r="F410" s="46"/>
      <c r="G410" s="57"/>
    </row>
    <row r="411" spans="1:7" ht="26.25" thickBot="1" x14ac:dyDescent="0.25">
      <c r="A411" s="45"/>
      <c r="B411" s="46"/>
      <c r="C411" s="46"/>
      <c r="D411" s="46"/>
      <c r="E411" s="38"/>
      <c r="F411" s="55" t="s">
        <v>87</v>
      </c>
      <c r="G411" s="56">
        <f>+ROUND(G405*0.19,0)</f>
        <v>0</v>
      </c>
    </row>
    <row r="412" spans="1:7" ht="13.5" thickBot="1" x14ac:dyDescent="0.25">
      <c r="A412" s="45"/>
      <c r="B412" s="46"/>
      <c r="C412" s="46"/>
      <c r="D412" s="46"/>
      <c r="E412" s="38"/>
      <c r="F412" s="46"/>
      <c r="G412" s="57"/>
    </row>
    <row r="413" spans="1:7" ht="39" thickBot="1" x14ac:dyDescent="0.25">
      <c r="A413" s="45"/>
      <c r="B413" s="46"/>
      <c r="C413" s="46"/>
      <c r="D413" s="46"/>
      <c r="E413" s="38"/>
      <c r="F413" s="55" t="s">
        <v>32</v>
      </c>
      <c r="G413" s="56">
        <f>+G411+G405</f>
        <v>0</v>
      </c>
    </row>
    <row r="414" spans="1:7" ht="13.5" thickBot="1" x14ac:dyDescent="0.25">
      <c r="A414" s="45"/>
      <c r="B414" s="46"/>
      <c r="C414" s="46"/>
      <c r="D414" s="46"/>
      <c r="E414" s="38"/>
      <c r="F414" s="46"/>
      <c r="G414" s="57"/>
    </row>
    <row r="415" spans="1:7" ht="26.25" thickBot="1" x14ac:dyDescent="0.25">
      <c r="A415" s="65"/>
      <c r="B415" s="66"/>
      <c r="C415" s="66"/>
      <c r="D415" s="66"/>
      <c r="E415" s="67"/>
      <c r="F415" s="68" t="s">
        <v>103</v>
      </c>
      <c r="G415" s="69">
        <f>+G413+G402</f>
        <v>0</v>
      </c>
    </row>
    <row r="416" spans="1:7" ht="13.5" thickBot="1" x14ac:dyDescent="0.25"/>
    <row r="417" spans="1:7" ht="22.5" customHeight="1" thickBot="1" x14ac:dyDescent="0.25">
      <c r="A417" s="117" t="s">
        <v>104</v>
      </c>
      <c r="B417" s="118"/>
      <c r="C417" s="118"/>
      <c r="D417" s="118"/>
      <c r="E417" s="118"/>
      <c r="F417" s="118"/>
      <c r="G417" s="119"/>
    </row>
    <row r="418" spans="1:7" ht="13.5" thickBot="1" x14ac:dyDescent="0.25">
      <c r="A418" s="8" t="s">
        <v>2</v>
      </c>
      <c r="B418" s="9" t="s">
        <v>3</v>
      </c>
      <c r="C418" s="10" t="s">
        <v>4</v>
      </c>
      <c r="D418" s="11" t="s">
        <v>5</v>
      </c>
      <c r="E418" s="12" t="s">
        <v>6</v>
      </c>
      <c r="F418" s="11" t="s">
        <v>7</v>
      </c>
      <c r="G418" s="13" t="s">
        <v>8</v>
      </c>
    </row>
    <row r="419" spans="1:7" x14ac:dyDescent="0.2">
      <c r="A419" s="120" t="s">
        <v>9</v>
      </c>
      <c r="B419" s="121"/>
      <c r="C419" s="121"/>
      <c r="D419" s="121"/>
      <c r="E419" s="121"/>
      <c r="F419" s="122"/>
      <c r="G419" s="14">
        <f>SUM(G420:G420)</f>
        <v>0</v>
      </c>
    </row>
    <row r="420" spans="1:7" x14ac:dyDescent="0.2">
      <c r="A420" s="15" t="s">
        <v>10</v>
      </c>
      <c r="B420" s="16" t="s">
        <v>11</v>
      </c>
      <c r="C420" s="17" t="s">
        <v>12</v>
      </c>
      <c r="D420" s="18" t="s">
        <v>13</v>
      </c>
      <c r="E420" s="19">
        <v>2</v>
      </c>
      <c r="F420" s="29"/>
      <c r="G420" s="21">
        <f>ROUND(F420*E420,0)</f>
        <v>0</v>
      </c>
    </row>
    <row r="421" spans="1:7" x14ac:dyDescent="0.2">
      <c r="A421" s="22"/>
      <c r="B421" s="23"/>
      <c r="C421" s="23"/>
      <c r="D421" s="23"/>
      <c r="E421" s="23"/>
      <c r="F421" s="23"/>
      <c r="G421" s="24"/>
    </row>
    <row r="422" spans="1:7" x14ac:dyDescent="0.2">
      <c r="A422" s="123" t="s">
        <v>14</v>
      </c>
      <c r="B422" s="124"/>
      <c r="C422" s="124"/>
      <c r="D422" s="124"/>
      <c r="E422" s="124"/>
      <c r="F422" s="125"/>
      <c r="G422" s="25">
        <f>SUM(G423:G427)</f>
        <v>0</v>
      </c>
    </row>
    <row r="423" spans="1:7" ht="38.25" x14ac:dyDescent="0.2">
      <c r="A423" s="15" t="s">
        <v>37</v>
      </c>
      <c r="B423" s="16" t="s">
        <v>38</v>
      </c>
      <c r="C423" s="17" t="s">
        <v>39</v>
      </c>
      <c r="D423" s="18" t="s">
        <v>40</v>
      </c>
      <c r="E423" s="28">
        <v>669248.78</v>
      </c>
      <c r="F423" s="29"/>
      <c r="G423" s="21">
        <f>ROUND(F423*E423,0)</f>
        <v>0</v>
      </c>
    </row>
    <row r="424" spans="1:7" ht="38.25" x14ac:dyDescent="0.2">
      <c r="A424" s="15" t="s">
        <v>15</v>
      </c>
      <c r="B424" s="16" t="s">
        <v>16</v>
      </c>
      <c r="C424" s="17" t="s">
        <v>41</v>
      </c>
      <c r="D424" s="18" t="s">
        <v>40</v>
      </c>
      <c r="E424" s="76">
        <v>200000</v>
      </c>
      <c r="F424" s="29"/>
      <c r="G424" s="21">
        <f>ROUND(F424*E424,0)</f>
        <v>0</v>
      </c>
    </row>
    <row r="425" spans="1:7" ht="25.5" x14ac:dyDescent="0.2">
      <c r="A425" s="93" t="s">
        <v>42</v>
      </c>
      <c r="B425" s="91" t="s">
        <v>43</v>
      </c>
      <c r="C425" s="70" t="s">
        <v>44</v>
      </c>
      <c r="D425" s="27" t="s">
        <v>40</v>
      </c>
      <c r="E425" s="28">
        <v>84720</v>
      </c>
      <c r="F425" s="29"/>
      <c r="G425" s="21">
        <f>ROUND(F425*E425,0)</f>
        <v>0</v>
      </c>
    </row>
    <row r="426" spans="1:7" ht="38.25" x14ac:dyDescent="0.2">
      <c r="A426" s="93" t="s">
        <v>45</v>
      </c>
      <c r="B426" s="91" t="s">
        <v>46</v>
      </c>
      <c r="C426" s="106" t="s">
        <v>47</v>
      </c>
      <c r="D426" s="27" t="s">
        <v>40</v>
      </c>
      <c r="E426" s="76">
        <v>70000</v>
      </c>
      <c r="F426" s="29"/>
      <c r="G426" s="21">
        <f>ROUND(F426*E426,0)</f>
        <v>0</v>
      </c>
    </row>
    <row r="427" spans="1:7" ht="25.5" x14ac:dyDescent="0.2">
      <c r="A427" s="15" t="s">
        <v>48</v>
      </c>
      <c r="B427" s="107" t="s">
        <v>49</v>
      </c>
      <c r="C427" s="108" t="s">
        <v>17</v>
      </c>
      <c r="D427" s="27" t="s">
        <v>18</v>
      </c>
      <c r="E427" s="28">
        <v>48600</v>
      </c>
      <c r="F427" s="29"/>
      <c r="G427" s="30">
        <f>ROUND(F427*E427,0)</f>
        <v>0</v>
      </c>
    </row>
    <row r="428" spans="1:7" ht="13.5" thickBot="1" x14ac:dyDescent="0.25">
      <c r="A428" s="103"/>
      <c r="B428" s="97"/>
      <c r="C428" s="97"/>
      <c r="D428" s="97"/>
      <c r="E428" s="97"/>
      <c r="F428" s="97"/>
      <c r="G428" s="104"/>
    </row>
    <row r="429" spans="1:7" ht="13.5" thickBot="1" x14ac:dyDescent="0.25">
      <c r="A429" s="8" t="s">
        <v>2</v>
      </c>
      <c r="B429" s="9" t="s">
        <v>3</v>
      </c>
      <c r="C429" s="10" t="s">
        <v>4</v>
      </c>
      <c r="D429" s="11" t="s">
        <v>5</v>
      </c>
      <c r="E429" s="12" t="s">
        <v>6</v>
      </c>
      <c r="F429" s="11" t="s">
        <v>7</v>
      </c>
      <c r="G429" s="13" t="s">
        <v>8</v>
      </c>
    </row>
    <row r="430" spans="1:7" x14ac:dyDescent="0.2">
      <c r="A430" s="126" t="s">
        <v>62</v>
      </c>
      <c r="B430" s="127"/>
      <c r="C430" s="127"/>
      <c r="D430" s="127"/>
      <c r="E430" s="127"/>
      <c r="F430" s="128"/>
      <c r="G430" s="25">
        <f>SUM(G431:G433)</f>
        <v>0</v>
      </c>
    </row>
    <row r="431" spans="1:7" x14ac:dyDescent="0.2">
      <c r="A431" s="90" t="s">
        <v>27</v>
      </c>
      <c r="B431" s="91" t="s">
        <v>28</v>
      </c>
      <c r="C431" s="70" t="s">
        <v>63</v>
      </c>
      <c r="D431" s="63" t="s">
        <v>64</v>
      </c>
      <c r="E431" s="76">
        <v>40</v>
      </c>
      <c r="F431" s="29"/>
      <c r="G431" s="21">
        <f>ROUND(F431*E431,0)</f>
        <v>0</v>
      </c>
    </row>
    <row r="432" spans="1:7" x14ac:dyDescent="0.2">
      <c r="A432" s="93" t="s">
        <v>65</v>
      </c>
      <c r="B432" s="91" t="s">
        <v>66</v>
      </c>
      <c r="C432" s="70" t="s">
        <v>67</v>
      </c>
      <c r="D432" s="63" t="s">
        <v>64</v>
      </c>
      <c r="E432" s="76">
        <v>40</v>
      </c>
      <c r="F432" s="29"/>
      <c r="G432" s="21">
        <f>ROUND(F432*E432,0)</f>
        <v>0</v>
      </c>
    </row>
    <row r="433" spans="1:7" x14ac:dyDescent="0.2">
      <c r="A433" s="90" t="s">
        <v>68</v>
      </c>
      <c r="B433" s="91" t="s">
        <v>69</v>
      </c>
      <c r="C433" s="70" t="s">
        <v>70</v>
      </c>
      <c r="D433" s="63" t="s">
        <v>64</v>
      </c>
      <c r="E433" s="76">
        <v>80</v>
      </c>
      <c r="F433" s="29"/>
      <c r="G433" s="21">
        <f>ROUND(F433*E433,0)</f>
        <v>0</v>
      </c>
    </row>
    <row r="434" spans="1:7" ht="13.5" thickBot="1" x14ac:dyDescent="0.25">
      <c r="A434" s="83"/>
      <c r="B434" s="84"/>
      <c r="C434" s="85"/>
      <c r="D434" s="84"/>
      <c r="E434" s="34"/>
      <c r="F434" s="35"/>
      <c r="G434" s="86"/>
    </row>
    <row r="435" spans="1:7" ht="13.5" thickBot="1" x14ac:dyDescent="0.25">
      <c r="A435" s="37"/>
      <c r="B435" s="38"/>
      <c r="C435" s="38"/>
      <c r="D435" s="38"/>
      <c r="E435" s="38"/>
      <c r="F435" s="39" t="s">
        <v>19</v>
      </c>
      <c r="G435" s="40">
        <f>+G430+G422+G419</f>
        <v>0</v>
      </c>
    </row>
    <row r="436" spans="1:7" ht="13.5" thickBot="1" x14ac:dyDescent="0.25">
      <c r="A436" s="37"/>
      <c r="B436" s="38"/>
      <c r="C436" s="38"/>
      <c r="D436" s="38"/>
      <c r="E436" s="38"/>
      <c r="F436" s="41"/>
      <c r="G436" s="87"/>
    </row>
    <row r="437" spans="1:7" x14ac:dyDescent="0.2">
      <c r="A437" s="37"/>
      <c r="B437" s="38"/>
      <c r="D437" s="38"/>
      <c r="E437" s="38"/>
      <c r="F437" s="43" t="s">
        <v>20</v>
      </c>
      <c r="G437" s="44">
        <f>+ROUND(G435*0.23,0)</f>
        <v>0</v>
      </c>
    </row>
    <row r="438" spans="1:7" x14ac:dyDescent="0.2">
      <c r="A438" s="45"/>
      <c r="B438" s="46"/>
      <c r="C438" s="38"/>
      <c r="D438" s="38"/>
      <c r="E438" s="38"/>
      <c r="F438" s="47" t="s">
        <v>21</v>
      </c>
      <c r="G438" s="48">
        <f>+ROUND(G435*0.02,0)</f>
        <v>0</v>
      </c>
    </row>
    <row r="439" spans="1:7" x14ac:dyDescent="0.2">
      <c r="A439" s="37"/>
      <c r="B439" s="38"/>
      <c r="C439" s="38"/>
      <c r="D439" s="38"/>
      <c r="E439" s="38"/>
      <c r="F439" s="47" t="s">
        <v>22</v>
      </c>
      <c r="G439" s="48">
        <f>+ROUND(G435*0.05,0)</f>
        <v>0</v>
      </c>
    </row>
    <row r="440" spans="1:7" ht="13.5" thickBot="1" x14ac:dyDescent="0.25">
      <c r="A440" s="49"/>
      <c r="B440" s="50"/>
      <c r="C440" s="50"/>
      <c r="D440" s="38"/>
      <c r="E440" s="38"/>
      <c r="F440" s="51" t="s">
        <v>23</v>
      </c>
      <c r="G440" s="52">
        <f>ROUND(G439*19%,0)</f>
        <v>0</v>
      </c>
    </row>
    <row r="441" spans="1:7" ht="13.5" thickBot="1" x14ac:dyDescent="0.25">
      <c r="A441" s="37"/>
      <c r="B441" s="38"/>
      <c r="C441" s="38"/>
      <c r="D441" s="38"/>
      <c r="E441" s="38"/>
      <c r="F441" s="39" t="s">
        <v>24</v>
      </c>
      <c r="G441" s="40">
        <f>SUM(G437:G440)</f>
        <v>0</v>
      </c>
    </row>
    <row r="442" spans="1:7" ht="15.75" thickBot="1" x14ac:dyDescent="0.25">
      <c r="A442" s="45"/>
      <c r="B442" s="46"/>
      <c r="C442" s="46"/>
      <c r="D442" s="38"/>
      <c r="E442" s="38"/>
      <c r="F442" s="53"/>
      <c r="G442" s="88"/>
    </row>
    <row r="443" spans="1:7" ht="26.25" thickBot="1" x14ac:dyDescent="0.25">
      <c r="A443" s="45"/>
      <c r="B443" s="46"/>
      <c r="C443" s="46"/>
      <c r="D443" s="38"/>
      <c r="E443" s="38"/>
      <c r="F443" s="55" t="s">
        <v>25</v>
      </c>
      <c r="G443" s="56">
        <f>+G435+G441</f>
        <v>0</v>
      </c>
    </row>
    <row r="444" spans="1:7" x14ac:dyDescent="0.2">
      <c r="A444" s="45"/>
      <c r="B444" s="46"/>
      <c r="C444" s="46"/>
      <c r="D444" s="38"/>
      <c r="E444" s="38"/>
      <c r="F444" s="46"/>
      <c r="G444" s="89"/>
    </row>
    <row r="445" spans="1:7" x14ac:dyDescent="0.2">
      <c r="A445" s="45"/>
      <c r="B445" s="46"/>
      <c r="C445" s="46"/>
      <c r="D445" s="38"/>
      <c r="E445" s="38"/>
      <c r="F445" s="46"/>
      <c r="G445" s="57"/>
    </row>
    <row r="446" spans="1:7" x14ac:dyDescent="0.2">
      <c r="A446" s="112" t="s">
        <v>71</v>
      </c>
      <c r="B446" s="113"/>
      <c r="C446" s="113"/>
      <c r="D446" s="58"/>
      <c r="E446" s="58"/>
      <c r="F446" s="59"/>
      <c r="G446" s="25">
        <f>SUM(G447:G449)</f>
        <v>0</v>
      </c>
    </row>
    <row r="447" spans="1:7" x14ac:dyDescent="0.2">
      <c r="A447" s="60" t="s">
        <v>72</v>
      </c>
      <c r="B447" s="61" t="s">
        <v>73</v>
      </c>
      <c r="C447" s="62" t="s">
        <v>74</v>
      </c>
      <c r="D447" s="63" t="s">
        <v>30</v>
      </c>
      <c r="E447" s="64">
        <v>10</v>
      </c>
      <c r="F447" s="29"/>
      <c r="G447" s="21">
        <f>ROUND(F447*E447,0)</f>
        <v>0</v>
      </c>
    </row>
    <row r="448" spans="1:7" ht="25.5" x14ac:dyDescent="0.2">
      <c r="A448" s="60" t="s">
        <v>75</v>
      </c>
      <c r="B448" s="61" t="s">
        <v>76</v>
      </c>
      <c r="C448" s="62" t="s">
        <v>77</v>
      </c>
      <c r="D448" s="63" t="s">
        <v>13</v>
      </c>
      <c r="E448" s="64">
        <v>1</v>
      </c>
      <c r="F448" s="29"/>
      <c r="G448" s="21">
        <f>ROUND(F448*E448,0)</f>
        <v>0</v>
      </c>
    </row>
    <row r="449" spans="1:7" x14ac:dyDescent="0.2">
      <c r="A449" s="60" t="s">
        <v>81</v>
      </c>
      <c r="B449" s="61" t="s">
        <v>82</v>
      </c>
      <c r="C449" s="78" t="s">
        <v>83</v>
      </c>
      <c r="D449" s="79" t="s">
        <v>13</v>
      </c>
      <c r="E449" s="80">
        <v>9</v>
      </c>
      <c r="F449" s="29"/>
      <c r="G449" s="21">
        <f>ROUND(F449*E449,0)</f>
        <v>0</v>
      </c>
    </row>
    <row r="450" spans="1:7" ht="13.5" thickBot="1" x14ac:dyDescent="0.25">
      <c r="A450" s="45"/>
      <c r="B450" s="46"/>
      <c r="C450" s="46"/>
      <c r="D450" s="46"/>
      <c r="E450" s="38"/>
      <c r="F450" s="46"/>
      <c r="G450" s="57"/>
    </row>
    <row r="451" spans="1:7" ht="26.25" thickBot="1" x14ac:dyDescent="0.25">
      <c r="A451" s="45"/>
      <c r="B451" s="46"/>
      <c r="C451" s="46"/>
      <c r="D451" s="46"/>
      <c r="E451" s="38"/>
      <c r="F451" s="55" t="s">
        <v>87</v>
      </c>
      <c r="G451" s="56">
        <f>+ROUND(G446*0.19,0)</f>
        <v>0</v>
      </c>
    </row>
    <row r="452" spans="1:7" ht="13.5" thickBot="1" x14ac:dyDescent="0.25">
      <c r="A452" s="45"/>
      <c r="B452" s="46"/>
      <c r="C452" s="46"/>
      <c r="D452" s="46"/>
      <c r="E452" s="38"/>
      <c r="F452" s="46"/>
      <c r="G452" s="57"/>
    </row>
    <row r="453" spans="1:7" ht="39" thickBot="1" x14ac:dyDescent="0.25">
      <c r="A453" s="45"/>
      <c r="B453" s="46"/>
      <c r="C453" s="46"/>
      <c r="D453" s="46"/>
      <c r="E453" s="38"/>
      <c r="F453" s="55" t="s">
        <v>32</v>
      </c>
      <c r="G453" s="56">
        <f>+G451+G446</f>
        <v>0</v>
      </c>
    </row>
    <row r="454" spans="1:7" ht="13.5" thickBot="1" x14ac:dyDescent="0.25">
      <c r="A454" s="45"/>
      <c r="B454" s="46"/>
      <c r="C454" s="46"/>
      <c r="D454" s="46"/>
      <c r="E454" s="38"/>
      <c r="F454" s="46"/>
      <c r="G454" s="57"/>
    </row>
    <row r="455" spans="1:7" ht="26.25" thickBot="1" x14ac:dyDescent="0.25">
      <c r="A455" s="65"/>
      <c r="B455" s="66"/>
      <c r="C455" s="66"/>
      <c r="D455" s="66"/>
      <c r="E455" s="67"/>
      <c r="F455" s="68" t="s">
        <v>105</v>
      </c>
      <c r="G455" s="69">
        <f>+G453+G443</f>
        <v>0</v>
      </c>
    </row>
    <row r="456" spans="1:7" ht="13.5" thickBot="1" x14ac:dyDescent="0.25"/>
    <row r="457" spans="1:7" ht="23.25" customHeight="1" thickBot="1" x14ac:dyDescent="0.25">
      <c r="A457" s="117" t="s">
        <v>106</v>
      </c>
      <c r="B457" s="118"/>
      <c r="C457" s="118"/>
      <c r="D457" s="118"/>
      <c r="E457" s="118"/>
      <c r="F457" s="118"/>
      <c r="G457" s="119"/>
    </row>
    <row r="458" spans="1:7" ht="13.5" thickBot="1" x14ac:dyDescent="0.25">
      <c r="A458" s="8" t="s">
        <v>2</v>
      </c>
      <c r="B458" s="9" t="s">
        <v>3</v>
      </c>
      <c r="C458" s="10" t="s">
        <v>4</v>
      </c>
      <c r="D458" s="11" t="s">
        <v>5</v>
      </c>
      <c r="E458" s="12" t="s">
        <v>6</v>
      </c>
      <c r="F458" s="11" t="s">
        <v>7</v>
      </c>
      <c r="G458" s="13" t="s">
        <v>8</v>
      </c>
    </row>
    <row r="459" spans="1:7" x14ac:dyDescent="0.2">
      <c r="A459" s="120" t="s">
        <v>9</v>
      </c>
      <c r="B459" s="121"/>
      <c r="C459" s="121"/>
      <c r="D459" s="121"/>
      <c r="E459" s="121"/>
      <c r="F459" s="122"/>
      <c r="G459" s="14">
        <f>SUM(G460:G460)</f>
        <v>0</v>
      </c>
    </row>
    <row r="460" spans="1:7" x14ac:dyDescent="0.2">
      <c r="A460" s="15" t="s">
        <v>10</v>
      </c>
      <c r="B460" s="16" t="s">
        <v>11</v>
      </c>
      <c r="C460" s="17" t="s">
        <v>12</v>
      </c>
      <c r="D460" s="18" t="s">
        <v>13</v>
      </c>
      <c r="E460" s="19">
        <v>2</v>
      </c>
      <c r="F460" s="29"/>
      <c r="G460" s="21">
        <f>ROUND(F460*E460,0)</f>
        <v>0</v>
      </c>
    </row>
    <row r="461" spans="1:7" x14ac:dyDescent="0.2">
      <c r="A461" s="22"/>
      <c r="B461" s="23"/>
      <c r="C461" s="23"/>
      <c r="D461" s="23"/>
      <c r="E461" s="23"/>
      <c r="F461" s="23"/>
      <c r="G461" s="24"/>
    </row>
    <row r="462" spans="1:7" x14ac:dyDescent="0.2">
      <c r="A462" s="123" t="s">
        <v>14</v>
      </c>
      <c r="B462" s="124"/>
      <c r="C462" s="124"/>
      <c r="D462" s="124"/>
      <c r="E462" s="124"/>
      <c r="F462" s="125"/>
      <c r="G462" s="25">
        <f>SUM(G463:G467)</f>
        <v>0</v>
      </c>
    </row>
    <row r="463" spans="1:7" ht="38.25" x14ac:dyDescent="0.2">
      <c r="A463" s="15" t="s">
        <v>37</v>
      </c>
      <c r="B463" s="16" t="s">
        <v>38</v>
      </c>
      <c r="C463" s="17" t="s">
        <v>39</v>
      </c>
      <c r="D463" s="18" t="s">
        <v>40</v>
      </c>
      <c r="E463" s="28">
        <v>714898.03</v>
      </c>
      <c r="F463" s="29"/>
      <c r="G463" s="21">
        <f>ROUND(F463*E463,0)</f>
        <v>0</v>
      </c>
    </row>
    <row r="464" spans="1:7" ht="38.25" x14ac:dyDescent="0.2">
      <c r="A464" s="15" t="s">
        <v>15</v>
      </c>
      <c r="B464" s="16" t="s">
        <v>16</v>
      </c>
      <c r="C464" s="17" t="s">
        <v>41</v>
      </c>
      <c r="D464" s="18" t="s">
        <v>40</v>
      </c>
      <c r="E464" s="76">
        <v>150000</v>
      </c>
      <c r="F464" s="29"/>
      <c r="G464" s="21">
        <f>ROUND(F464*E464,0)</f>
        <v>0</v>
      </c>
    </row>
    <row r="465" spans="1:7" ht="25.5" x14ac:dyDescent="0.2">
      <c r="A465" s="93" t="s">
        <v>42</v>
      </c>
      <c r="B465" s="91" t="s">
        <v>43</v>
      </c>
      <c r="C465" s="70" t="s">
        <v>44</v>
      </c>
      <c r="D465" s="27" t="s">
        <v>40</v>
      </c>
      <c r="E465" s="28">
        <v>105600</v>
      </c>
      <c r="F465" s="29"/>
      <c r="G465" s="21">
        <f>ROUND(F465*E465,0)</f>
        <v>0</v>
      </c>
    </row>
    <row r="466" spans="1:7" ht="38.25" x14ac:dyDescent="0.2">
      <c r="A466" s="93" t="s">
        <v>45</v>
      </c>
      <c r="B466" s="91" t="s">
        <v>46</v>
      </c>
      <c r="C466" s="106" t="s">
        <v>47</v>
      </c>
      <c r="D466" s="27" t="s">
        <v>40</v>
      </c>
      <c r="E466" s="76">
        <v>76000</v>
      </c>
      <c r="F466" s="29"/>
      <c r="G466" s="21">
        <f>ROUND(F466*E466,0)</f>
        <v>0</v>
      </c>
    </row>
    <row r="467" spans="1:7" ht="25.5" x14ac:dyDescent="0.2">
      <c r="A467" s="15" t="s">
        <v>48</v>
      </c>
      <c r="B467" s="107" t="s">
        <v>49</v>
      </c>
      <c r="C467" s="108" t="s">
        <v>17</v>
      </c>
      <c r="D467" s="27" t="s">
        <v>18</v>
      </c>
      <c r="E467" s="28">
        <v>65500</v>
      </c>
      <c r="F467" s="29"/>
      <c r="G467" s="30">
        <f>ROUND(F467*E467,0)</f>
        <v>0</v>
      </c>
    </row>
    <row r="468" spans="1:7" ht="13.5" thickBot="1" x14ac:dyDescent="0.25">
      <c r="A468" s="103"/>
      <c r="B468" s="97"/>
      <c r="C468" s="97"/>
      <c r="D468" s="97"/>
      <c r="E468" s="97"/>
      <c r="F468" s="97"/>
      <c r="G468" s="104"/>
    </row>
    <row r="469" spans="1:7" ht="13.5" thickBot="1" x14ac:dyDescent="0.25">
      <c r="A469" s="8" t="s">
        <v>2</v>
      </c>
      <c r="B469" s="9" t="s">
        <v>3</v>
      </c>
      <c r="C469" s="10" t="s">
        <v>4</v>
      </c>
      <c r="D469" s="11" t="s">
        <v>5</v>
      </c>
      <c r="E469" s="12" t="s">
        <v>6</v>
      </c>
      <c r="F469" s="11" t="s">
        <v>7</v>
      </c>
      <c r="G469" s="13" t="s">
        <v>8</v>
      </c>
    </row>
    <row r="470" spans="1:7" x14ac:dyDescent="0.2">
      <c r="A470" s="126" t="s">
        <v>62</v>
      </c>
      <c r="B470" s="127"/>
      <c r="C470" s="127"/>
      <c r="D470" s="127"/>
      <c r="E470" s="127"/>
      <c r="F470" s="128"/>
      <c r="G470" s="25">
        <f>SUM(G471:G473)</f>
        <v>0</v>
      </c>
    </row>
    <row r="471" spans="1:7" x14ac:dyDescent="0.2">
      <c r="A471" s="90" t="s">
        <v>27</v>
      </c>
      <c r="B471" s="91" t="s">
        <v>28</v>
      </c>
      <c r="C471" s="70" t="s">
        <v>63</v>
      </c>
      <c r="D471" s="63" t="s">
        <v>64</v>
      </c>
      <c r="E471" s="76">
        <v>50</v>
      </c>
      <c r="F471" s="29"/>
      <c r="G471" s="21">
        <f>ROUND(F471*E471,0)</f>
        <v>0</v>
      </c>
    </row>
    <row r="472" spans="1:7" x14ac:dyDescent="0.2">
      <c r="A472" s="93" t="s">
        <v>65</v>
      </c>
      <c r="B472" s="91" t="s">
        <v>66</v>
      </c>
      <c r="C472" s="70" t="s">
        <v>67</v>
      </c>
      <c r="D472" s="63" t="s">
        <v>64</v>
      </c>
      <c r="E472" s="76">
        <f>+E471</f>
        <v>50</v>
      </c>
      <c r="F472" s="29"/>
      <c r="G472" s="21">
        <f>ROUND(F472*E472,0)</f>
        <v>0</v>
      </c>
    </row>
    <row r="473" spans="1:7" x14ac:dyDescent="0.2">
      <c r="A473" s="90" t="s">
        <v>68</v>
      </c>
      <c r="B473" s="91" t="s">
        <v>69</v>
      </c>
      <c r="C473" s="70" t="s">
        <v>70</v>
      </c>
      <c r="D473" s="63" t="s">
        <v>64</v>
      </c>
      <c r="E473" s="76">
        <v>90</v>
      </c>
      <c r="F473" s="29"/>
      <c r="G473" s="21">
        <f>ROUND(F473*E473,0)</f>
        <v>0</v>
      </c>
    </row>
    <row r="474" spans="1:7" x14ac:dyDescent="0.2">
      <c r="A474" s="129"/>
      <c r="B474" s="130"/>
      <c r="C474" s="130"/>
      <c r="D474" s="130"/>
      <c r="E474" s="130"/>
      <c r="F474" s="130"/>
      <c r="G474" s="131"/>
    </row>
    <row r="475" spans="1:7" ht="13.5" thickBot="1" x14ac:dyDescent="0.25">
      <c r="A475" s="83"/>
      <c r="B475" s="84"/>
      <c r="C475" s="85"/>
      <c r="D475" s="84"/>
      <c r="E475" s="34"/>
      <c r="F475" s="35"/>
      <c r="G475" s="86"/>
    </row>
    <row r="476" spans="1:7" ht="13.5" thickBot="1" x14ac:dyDescent="0.25">
      <c r="A476" s="37"/>
      <c r="B476" s="38"/>
      <c r="C476" s="38"/>
      <c r="D476" s="38"/>
      <c r="E476" s="38"/>
      <c r="F476" s="39" t="s">
        <v>19</v>
      </c>
      <c r="G476" s="40">
        <f>+G470+G462+G459</f>
        <v>0</v>
      </c>
    </row>
    <row r="477" spans="1:7" ht="13.5" thickBot="1" x14ac:dyDescent="0.25">
      <c r="A477" s="37"/>
      <c r="B477" s="38"/>
      <c r="C477" s="38"/>
      <c r="D477" s="38"/>
      <c r="E477" s="38"/>
      <c r="F477" s="41"/>
      <c r="G477" s="87"/>
    </row>
    <row r="478" spans="1:7" x14ac:dyDescent="0.2">
      <c r="A478" s="37"/>
      <c r="B478" s="38"/>
      <c r="D478" s="38"/>
      <c r="E478" s="38"/>
      <c r="F478" s="43" t="s">
        <v>20</v>
      </c>
      <c r="G478" s="44">
        <f>+ROUND(G476*0.23,0)</f>
        <v>0</v>
      </c>
    </row>
    <row r="479" spans="1:7" x14ac:dyDescent="0.2">
      <c r="A479" s="45"/>
      <c r="B479" s="46"/>
      <c r="C479" s="38"/>
      <c r="D479" s="38"/>
      <c r="E479" s="38"/>
      <c r="F479" s="47" t="s">
        <v>21</v>
      </c>
      <c r="G479" s="48">
        <f>+ROUND(G476*0.02,0)</f>
        <v>0</v>
      </c>
    </row>
    <row r="480" spans="1:7" x14ac:dyDescent="0.2">
      <c r="A480" s="37"/>
      <c r="B480" s="38"/>
      <c r="C480" s="38"/>
      <c r="D480" s="38"/>
      <c r="E480" s="38"/>
      <c r="F480" s="47" t="s">
        <v>22</v>
      </c>
      <c r="G480" s="48">
        <f>+ROUND(G476*0.05,0)</f>
        <v>0</v>
      </c>
    </row>
    <row r="481" spans="1:7" ht="13.5" thickBot="1" x14ac:dyDescent="0.25">
      <c r="A481" s="49"/>
      <c r="B481" s="50"/>
      <c r="C481" s="50"/>
      <c r="D481" s="38"/>
      <c r="E481" s="38"/>
      <c r="F481" s="51" t="s">
        <v>23</v>
      </c>
      <c r="G481" s="52">
        <f>ROUND(G480*19%,0)</f>
        <v>0</v>
      </c>
    </row>
    <row r="482" spans="1:7" ht="13.5" thickBot="1" x14ac:dyDescent="0.25">
      <c r="A482" s="37"/>
      <c r="B482" s="38"/>
      <c r="C482" s="38"/>
      <c r="D482" s="38"/>
      <c r="E482" s="38"/>
      <c r="F482" s="39" t="s">
        <v>24</v>
      </c>
      <c r="G482" s="40">
        <f>SUM(G478:G481)</f>
        <v>0</v>
      </c>
    </row>
    <row r="483" spans="1:7" ht="15.75" thickBot="1" x14ac:dyDescent="0.25">
      <c r="A483" s="45"/>
      <c r="B483" s="46"/>
      <c r="C483" s="46"/>
      <c r="D483" s="38"/>
      <c r="E483" s="38"/>
      <c r="F483" s="53"/>
      <c r="G483" s="88"/>
    </row>
    <row r="484" spans="1:7" ht="26.25" thickBot="1" x14ac:dyDescent="0.25">
      <c r="A484" s="45"/>
      <c r="B484" s="46"/>
      <c r="C484" s="46"/>
      <c r="D484" s="38"/>
      <c r="E484" s="38"/>
      <c r="F484" s="55" t="s">
        <v>25</v>
      </c>
      <c r="G484" s="56">
        <f>+G476+G482</f>
        <v>0</v>
      </c>
    </row>
    <row r="485" spans="1:7" x14ac:dyDescent="0.2">
      <c r="A485" s="45"/>
      <c r="B485" s="46"/>
      <c r="C485" s="46"/>
      <c r="D485" s="38"/>
      <c r="E485" s="38"/>
      <c r="F485" s="46"/>
      <c r="G485" s="89"/>
    </row>
    <row r="486" spans="1:7" x14ac:dyDescent="0.2">
      <c r="A486" s="45"/>
      <c r="B486" s="46"/>
      <c r="C486" s="46"/>
      <c r="D486" s="38"/>
      <c r="E486" s="38"/>
      <c r="F486" s="46"/>
      <c r="G486" s="57"/>
    </row>
    <row r="487" spans="1:7" x14ac:dyDescent="0.2">
      <c r="A487" s="112" t="s">
        <v>71</v>
      </c>
      <c r="B487" s="113"/>
      <c r="C487" s="113"/>
      <c r="D487" s="58"/>
      <c r="E487" s="58"/>
      <c r="F487" s="59"/>
      <c r="G487" s="25">
        <f>SUM(G488:G491)</f>
        <v>0</v>
      </c>
    </row>
    <row r="488" spans="1:7" x14ac:dyDescent="0.2">
      <c r="A488" s="60" t="s">
        <v>72</v>
      </c>
      <c r="B488" s="61" t="s">
        <v>73</v>
      </c>
      <c r="C488" s="62" t="s">
        <v>74</v>
      </c>
      <c r="D488" s="63" t="s">
        <v>30</v>
      </c>
      <c r="E488" s="64">
        <v>10</v>
      </c>
      <c r="F488" s="29"/>
      <c r="G488" s="21">
        <f>ROUND(F488*E488,0)</f>
        <v>0</v>
      </c>
    </row>
    <row r="489" spans="1:7" ht="25.5" x14ac:dyDescent="0.2">
      <c r="A489" s="60" t="s">
        <v>75</v>
      </c>
      <c r="B489" s="61" t="s">
        <v>76</v>
      </c>
      <c r="C489" s="62" t="s">
        <v>77</v>
      </c>
      <c r="D489" s="63" t="s">
        <v>13</v>
      </c>
      <c r="E489" s="64">
        <v>1</v>
      </c>
      <c r="F489" s="29"/>
      <c r="G489" s="21">
        <f>ROUND(F489*E489,0)</f>
        <v>0</v>
      </c>
    </row>
    <row r="490" spans="1:7" x14ac:dyDescent="0.2">
      <c r="A490" s="60" t="s">
        <v>78</v>
      </c>
      <c r="B490" s="61" t="s">
        <v>79</v>
      </c>
      <c r="C490" s="62" t="s">
        <v>80</v>
      </c>
      <c r="D490" s="63" t="s">
        <v>13</v>
      </c>
      <c r="E490" s="64">
        <v>1</v>
      </c>
      <c r="F490" s="29"/>
      <c r="G490" s="21">
        <f>ROUND(F490*E490,0)</f>
        <v>0</v>
      </c>
    </row>
    <row r="491" spans="1:7" x14ac:dyDescent="0.2">
      <c r="A491" s="60" t="s">
        <v>81</v>
      </c>
      <c r="B491" s="61" t="s">
        <v>82</v>
      </c>
      <c r="C491" s="78" t="s">
        <v>83</v>
      </c>
      <c r="D491" s="79" t="s">
        <v>13</v>
      </c>
      <c r="E491" s="80">
        <v>10</v>
      </c>
      <c r="F491" s="29"/>
      <c r="G491" s="21">
        <f>ROUND(F491*E491,0)</f>
        <v>0</v>
      </c>
    </row>
    <row r="492" spans="1:7" ht="13.5" thickBot="1" x14ac:dyDescent="0.25">
      <c r="A492" s="45"/>
      <c r="B492" s="46"/>
      <c r="C492" s="46"/>
      <c r="D492" s="46"/>
      <c r="E492" s="38"/>
      <c r="F492" s="46"/>
      <c r="G492" s="57"/>
    </row>
    <row r="493" spans="1:7" ht="26.25" thickBot="1" x14ac:dyDescent="0.25">
      <c r="A493" s="45"/>
      <c r="B493" s="46"/>
      <c r="C493" s="46"/>
      <c r="D493" s="46"/>
      <c r="E493" s="38"/>
      <c r="F493" s="55" t="s">
        <v>87</v>
      </c>
      <c r="G493" s="56">
        <f>+ROUND(G487*0.19,0)</f>
        <v>0</v>
      </c>
    </row>
    <row r="494" spans="1:7" ht="13.5" thickBot="1" x14ac:dyDescent="0.25">
      <c r="A494" s="45"/>
      <c r="B494" s="46"/>
      <c r="C494" s="46"/>
      <c r="D494" s="46"/>
      <c r="E494" s="38"/>
      <c r="F494" s="46"/>
      <c r="G494" s="57"/>
    </row>
    <row r="495" spans="1:7" ht="39" thickBot="1" x14ac:dyDescent="0.25">
      <c r="A495" s="45"/>
      <c r="B495" s="46"/>
      <c r="C495" s="46"/>
      <c r="D495" s="46"/>
      <c r="E495" s="38"/>
      <c r="F495" s="55" t="s">
        <v>32</v>
      </c>
      <c r="G495" s="56">
        <f>+G493+G487</f>
        <v>0</v>
      </c>
    </row>
    <row r="496" spans="1:7" ht="13.5" thickBot="1" x14ac:dyDescent="0.25">
      <c r="A496" s="45"/>
      <c r="B496" s="46"/>
      <c r="C496" s="46"/>
      <c r="D496" s="46"/>
      <c r="E496" s="38"/>
      <c r="F496" s="46"/>
      <c r="G496" s="57"/>
    </row>
    <row r="497" spans="1:7" ht="26.25" thickBot="1" x14ac:dyDescent="0.25">
      <c r="A497" s="65"/>
      <c r="B497" s="66"/>
      <c r="C497" s="66"/>
      <c r="D497" s="66"/>
      <c r="E497" s="67"/>
      <c r="F497" s="68" t="s">
        <v>107</v>
      </c>
      <c r="G497" s="69">
        <f>+G495+G484</f>
        <v>0</v>
      </c>
    </row>
    <row r="498" spans="1:7" ht="13.5" thickBot="1" x14ac:dyDescent="0.25"/>
    <row r="499" spans="1:7" ht="23.25" customHeight="1" thickBot="1" x14ac:dyDescent="0.25">
      <c r="A499" s="117" t="s">
        <v>108</v>
      </c>
      <c r="B499" s="118"/>
      <c r="C499" s="118"/>
      <c r="D499" s="118"/>
      <c r="E499" s="118"/>
      <c r="F499" s="118"/>
      <c r="G499" s="119"/>
    </row>
    <row r="500" spans="1:7" ht="13.5" thickBot="1" x14ac:dyDescent="0.25">
      <c r="A500" s="8" t="s">
        <v>2</v>
      </c>
      <c r="B500" s="9" t="s">
        <v>3</v>
      </c>
      <c r="C500" s="10" t="s">
        <v>4</v>
      </c>
      <c r="D500" s="11" t="s">
        <v>5</v>
      </c>
      <c r="E500" s="12" t="s">
        <v>6</v>
      </c>
      <c r="F500" s="11" t="s">
        <v>7</v>
      </c>
      <c r="G500" s="13" t="s">
        <v>8</v>
      </c>
    </row>
    <row r="501" spans="1:7" x14ac:dyDescent="0.2">
      <c r="A501" s="120" t="s">
        <v>9</v>
      </c>
      <c r="B501" s="121"/>
      <c r="C501" s="121"/>
      <c r="D501" s="121"/>
      <c r="E501" s="121"/>
      <c r="F501" s="122"/>
      <c r="G501" s="14">
        <f>SUM(G502:G502)</f>
        <v>0</v>
      </c>
    </row>
    <row r="502" spans="1:7" x14ac:dyDescent="0.2">
      <c r="A502" s="15" t="s">
        <v>10</v>
      </c>
      <c r="B502" s="16" t="s">
        <v>11</v>
      </c>
      <c r="C502" s="17" t="s">
        <v>12</v>
      </c>
      <c r="D502" s="18" t="s">
        <v>13</v>
      </c>
      <c r="E502" s="19">
        <v>2</v>
      </c>
      <c r="F502" s="29"/>
      <c r="G502" s="21">
        <f>ROUND(F502*E502,0)</f>
        <v>0</v>
      </c>
    </row>
    <row r="503" spans="1:7" x14ac:dyDescent="0.2">
      <c r="A503" s="22"/>
      <c r="B503" s="23"/>
      <c r="C503" s="23"/>
      <c r="D503" s="23"/>
      <c r="E503" s="23"/>
      <c r="F503" s="23"/>
      <c r="G503" s="24"/>
    </row>
    <row r="504" spans="1:7" x14ac:dyDescent="0.2">
      <c r="A504" s="123" t="s">
        <v>14</v>
      </c>
      <c r="B504" s="124"/>
      <c r="C504" s="124"/>
      <c r="D504" s="124"/>
      <c r="E504" s="124"/>
      <c r="F504" s="125"/>
      <c r="G504" s="25">
        <f>SUM(G505:G509)</f>
        <v>0</v>
      </c>
    </row>
    <row r="505" spans="1:7" ht="38.25" x14ac:dyDescent="0.2">
      <c r="A505" s="15" t="s">
        <v>37</v>
      </c>
      <c r="B505" s="16" t="s">
        <v>38</v>
      </c>
      <c r="C505" s="17" t="s">
        <v>39</v>
      </c>
      <c r="D505" s="18" t="s">
        <v>40</v>
      </c>
      <c r="E505" s="28">
        <v>779752.6</v>
      </c>
      <c r="F505" s="29"/>
      <c r="G505" s="21">
        <f>ROUND(F505*E505,0)</f>
        <v>0</v>
      </c>
    </row>
    <row r="506" spans="1:7" ht="38.25" x14ac:dyDescent="0.2">
      <c r="A506" s="15" t="s">
        <v>15</v>
      </c>
      <c r="B506" s="16" t="s">
        <v>16</v>
      </c>
      <c r="C506" s="17" t="s">
        <v>41</v>
      </c>
      <c r="D506" s="18" t="s">
        <v>40</v>
      </c>
      <c r="E506" s="76">
        <v>156162</v>
      </c>
      <c r="F506" s="29"/>
      <c r="G506" s="21">
        <f>ROUND(F506*E506,0)</f>
        <v>0</v>
      </c>
    </row>
    <row r="507" spans="1:7" ht="25.5" x14ac:dyDescent="0.2">
      <c r="A507" s="93" t="s">
        <v>42</v>
      </c>
      <c r="B507" s="91" t="s">
        <v>43</v>
      </c>
      <c r="C507" s="70" t="s">
        <v>44</v>
      </c>
      <c r="D507" s="27" t="s">
        <v>40</v>
      </c>
      <c r="E507" s="28">
        <v>132874</v>
      </c>
      <c r="F507" s="29"/>
      <c r="G507" s="21">
        <f>ROUND(F507*E507,0)</f>
        <v>0</v>
      </c>
    </row>
    <row r="508" spans="1:7" ht="38.25" x14ac:dyDescent="0.2">
      <c r="A508" s="93" t="s">
        <v>45</v>
      </c>
      <c r="B508" s="91" t="s">
        <v>46</v>
      </c>
      <c r="C508" s="110" t="s">
        <v>47</v>
      </c>
      <c r="D508" s="27" t="s">
        <v>40</v>
      </c>
      <c r="E508" s="76">
        <v>76000</v>
      </c>
      <c r="F508" s="29"/>
      <c r="G508" s="21">
        <f>ROUND(F508*E508,0)</f>
        <v>0</v>
      </c>
    </row>
    <row r="509" spans="1:7" ht="25.5" x14ac:dyDescent="0.2">
      <c r="A509" s="15" t="s">
        <v>48</v>
      </c>
      <c r="B509" s="107" t="s">
        <v>49</v>
      </c>
      <c r="C509" s="108" t="s">
        <v>17</v>
      </c>
      <c r="D509" s="27" t="s">
        <v>18</v>
      </c>
      <c r="E509" s="28">
        <v>65500</v>
      </c>
      <c r="F509" s="29"/>
      <c r="G509" s="30">
        <f>ROUND(F509*E509,0)</f>
        <v>0</v>
      </c>
    </row>
    <row r="510" spans="1:7" ht="13.5" thickBot="1" x14ac:dyDescent="0.25">
      <c r="A510" s="103"/>
      <c r="B510" s="97"/>
      <c r="C510" s="97"/>
      <c r="D510" s="97"/>
      <c r="E510" s="97"/>
      <c r="F510" s="97"/>
      <c r="G510" s="104"/>
    </row>
    <row r="511" spans="1:7" ht="13.5" thickBot="1" x14ac:dyDescent="0.25">
      <c r="A511" s="8" t="s">
        <v>2</v>
      </c>
      <c r="B511" s="9" t="s">
        <v>3</v>
      </c>
      <c r="C511" s="10" t="s">
        <v>4</v>
      </c>
      <c r="D511" s="11" t="s">
        <v>5</v>
      </c>
      <c r="E511" s="12" t="s">
        <v>6</v>
      </c>
      <c r="F511" s="11" t="s">
        <v>7</v>
      </c>
      <c r="G511" s="13" t="s">
        <v>8</v>
      </c>
    </row>
    <row r="512" spans="1:7" x14ac:dyDescent="0.2">
      <c r="A512" s="126" t="s">
        <v>62</v>
      </c>
      <c r="B512" s="127"/>
      <c r="C512" s="127"/>
      <c r="D512" s="127"/>
      <c r="E512" s="127"/>
      <c r="F512" s="128"/>
      <c r="G512" s="25">
        <f>SUM(G513:G513)</f>
        <v>0</v>
      </c>
    </row>
    <row r="513" spans="1:7" x14ac:dyDescent="0.2">
      <c r="A513" s="90" t="s">
        <v>68</v>
      </c>
      <c r="B513" s="91" t="s">
        <v>69</v>
      </c>
      <c r="C513" s="70" t="s">
        <v>70</v>
      </c>
      <c r="D513" s="63" t="s">
        <v>64</v>
      </c>
      <c r="E513" s="76">
        <v>50</v>
      </c>
      <c r="F513" s="29"/>
      <c r="G513" s="21">
        <f>ROUND(F513*E513,0)</f>
        <v>0</v>
      </c>
    </row>
    <row r="514" spans="1:7" ht="13.5" thickBot="1" x14ac:dyDescent="0.25">
      <c r="A514" s="83"/>
      <c r="B514" s="84"/>
      <c r="C514" s="85"/>
      <c r="D514" s="84"/>
      <c r="E514" s="34"/>
      <c r="F514" s="35"/>
      <c r="G514" s="86"/>
    </row>
    <row r="515" spans="1:7" ht="13.5" thickBot="1" x14ac:dyDescent="0.25">
      <c r="A515" s="37"/>
      <c r="B515" s="38"/>
      <c r="C515" s="38"/>
      <c r="D515" s="38"/>
      <c r="E515" s="38"/>
      <c r="F515" s="39" t="s">
        <v>19</v>
      </c>
      <c r="G515" s="40">
        <f>+G512+G504+G501</f>
        <v>0</v>
      </c>
    </row>
    <row r="516" spans="1:7" ht="13.5" thickBot="1" x14ac:dyDescent="0.25">
      <c r="A516" s="37"/>
      <c r="B516" s="38"/>
      <c r="C516" s="38"/>
      <c r="D516" s="38"/>
      <c r="E516" s="38"/>
      <c r="F516" s="41"/>
      <c r="G516" s="87"/>
    </row>
    <row r="517" spans="1:7" x14ac:dyDescent="0.2">
      <c r="A517" s="37"/>
      <c r="B517" s="38"/>
      <c r="D517" s="38"/>
      <c r="E517" s="38"/>
      <c r="F517" s="43" t="s">
        <v>20</v>
      </c>
      <c r="G517" s="44">
        <f>+ROUND(G515*0.23,0)</f>
        <v>0</v>
      </c>
    </row>
    <row r="518" spans="1:7" x14ac:dyDescent="0.2">
      <c r="A518" s="45"/>
      <c r="B518" s="46"/>
      <c r="C518" s="38"/>
      <c r="D518" s="38"/>
      <c r="E518" s="38"/>
      <c r="F518" s="47" t="s">
        <v>21</v>
      </c>
      <c r="G518" s="48">
        <f>+ROUND(G515*0.02,0)</f>
        <v>0</v>
      </c>
    </row>
    <row r="519" spans="1:7" x14ac:dyDescent="0.2">
      <c r="A519" s="37"/>
      <c r="B519" s="38"/>
      <c r="C519" s="38"/>
      <c r="D519" s="38"/>
      <c r="E519" s="38"/>
      <c r="F519" s="47" t="s">
        <v>22</v>
      </c>
      <c r="G519" s="48">
        <f>+ROUND(G515*0.05,0)</f>
        <v>0</v>
      </c>
    </row>
    <row r="520" spans="1:7" ht="13.5" thickBot="1" x14ac:dyDescent="0.25">
      <c r="A520" s="49"/>
      <c r="B520" s="50"/>
      <c r="C520" s="50"/>
      <c r="D520" s="38"/>
      <c r="E520" s="38"/>
      <c r="F520" s="51" t="s">
        <v>23</v>
      </c>
      <c r="G520" s="52">
        <f>ROUND(G519*19%,0)</f>
        <v>0</v>
      </c>
    </row>
    <row r="521" spans="1:7" ht="13.5" thickBot="1" x14ac:dyDescent="0.25">
      <c r="A521" s="37"/>
      <c r="B521" s="38"/>
      <c r="C521" s="38"/>
      <c r="D521" s="38"/>
      <c r="E521" s="38"/>
      <c r="F521" s="39" t="s">
        <v>24</v>
      </c>
      <c r="G521" s="40">
        <f>SUM(G517:G520)</f>
        <v>0</v>
      </c>
    </row>
    <row r="522" spans="1:7" ht="15.75" thickBot="1" x14ac:dyDescent="0.25">
      <c r="A522" s="45"/>
      <c r="B522" s="46"/>
      <c r="C522" s="46"/>
      <c r="D522" s="38"/>
      <c r="E522" s="38"/>
      <c r="F522" s="53"/>
      <c r="G522" s="88"/>
    </row>
    <row r="523" spans="1:7" ht="26.25" thickBot="1" x14ac:dyDescent="0.25">
      <c r="A523" s="45"/>
      <c r="B523" s="46"/>
      <c r="C523" s="46"/>
      <c r="D523" s="38"/>
      <c r="E523" s="38"/>
      <c r="F523" s="55" t="s">
        <v>25</v>
      </c>
      <c r="G523" s="56">
        <f>+G515+G521</f>
        <v>0</v>
      </c>
    </row>
    <row r="524" spans="1:7" x14ac:dyDescent="0.2">
      <c r="A524" s="45"/>
      <c r="B524" s="46"/>
      <c r="C524" s="46"/>
      <c r="D524" s="38"/>
      <c r="E524" s="38"/>
      <c r="F524" s="46"/>
      <c r="G524" s="89"/>
    </row>
    <row r="525" spans="1:7" x14ac:dyDescent="0.2">
      <c r="A525" s="45"/>
      <c r="B525" s="46"/>
      <c r="C525" s="46"/>
      <c r="D525" s="38"/>
      <c r="E525" s="38"/>
      <c r="F525" s="46"/>
      <c r="G525" s="57"/>
    </row>
    <row r="526" spans="1:7" x14ac:dyDescent="0.2">
      <c r="A526" s="112" t="s">
        <v>71</v>
      </c>
      <c r="B526" s="113"/>
      <c r="C526" s="113"/>
      <c r="D526" s="58"/>
      <c r="E526" s="58"/>
      <c r="F526" s="59"/>
      <c r="G526" s="25">
        <f>SUM(G527:G529)</f>
        <v>0</v>
      </c>
    </row>
    <row r="527" spans="1:7" x14ac:dyDescent="0.2">
      <c r="A527" s="60" t="s">
        <v>72</v>
      </c>
      <c r="B527" s="61" t="s">
        <v>73</v>
      </c>
      <c r="C527" s="62" t="s">
        <v>74</v>
      </c>
      <c r="D527" s="63" t="s">
        <v>30</v>
      </c>
      <c r="E527" s="64">
        <v>10</v>
      </c>
      <c r="F527" s="29"/>
      <c r="G527" s="21">
        <f>ROUND(F527*E527,0)</f>
        <v>0</v>
      </c>
    </row>
    <row r="528" spans="1:7" ht="25.5" x14ac:dyDescent="0.2">
      <c r="A528" s="60" t="s">
        <v>75</v>
      </c>
      <c r="B528" s="61" t="s">
        <v>76</v>
      </c>
      <c r="C528" s="62" t="s">
        <v>77</v>
      </c>
      <c r="D528" s="63" t="s">
        <v>13</v>
      </c>
      <c r="E528" s="64">
        <v>1</v>
      </c>
      <c r="F528" s="29"/>
      <c r="G528" s="21">
        <f>ROUND(F528*E528,0)</f>
        <v>0</v>
      </c>
    </row>
    <row r="529" spans="1:7" x14ac:dyDescent="0.2">
      <c r="A529" s="60" t="s">
        <v>81</v>
      </c>
      <c r="B529" s="61" t="s">
        <v>82</v>
      </c>
      <c r="C529" s="78" t="s">
        <v>83</v>
      </c>
      <c r="D529" s="79" t="s">
        <v>13</v>
      </c>
      <c r="E529" s="80">
        <v>10</v>
      </c>
      <c r="F529" s="29"/>
      <c r="G529" s="21">
        <f>ROUND(F529*E529,0)</f>
        <v>0</v>
      </c>
    </row>
    <row r="530" spans="1:7" ht="13.5" thickBot="1" x14ac:dyDescent="0.25">
      <c r="A530" s="45"/>
      <c r="B530" s="46"/>
      <c r="C530" s="46"/>
      <c r="D530" s="46"/>
      <c r="E530" s="38"/>
      <c r="F530" s="46"/>
      <c r="G530" s="57"/>
    </row>
    <row r="531" spans="1:7" ht="26.25" thickBot="1" x14ac:dyDescent="0.25">
      <c r="A531" s="45"/>
      <c r="B531" s="46"/>
      <c r="C531" s="46"/>
      <c r="D531" s="46"/>
      <c r="E531" s="38"/>
      <c r="F531" s="55" t="s">
        <v>87</v>
      </c>
      <c r="G531" s="56">
        <f>+ROUND(G526*0.19,0)</f>
        <v>0</v>
      </c>
    </row>
    <row r="532" spans="1:7" ht="13.5" thickBot="1" x14ac:dyDescent="0.25">
      <c r="A532" s="45"/>
      <c r="B532" s="46"/>
      <c r="C532" s="46"/>
      <c r="D532" s="46"/>
      <c r="E532" s="38"/>
      <c r="F532" s="46"/>
      <c r="G532" s="57"/>
    </row>
    <row r="533" spans="1:7" ht="39" thickBot="1" x14ac:dyDescent="0.25">
      <c r="A533" s="45"/>
      <c r="B533" s="46"/>
      <c r="C533" s="46"/>
      <c r="D533" s="46"/>
      <c r="E533" s="38"/>
      <c r="F533" s="55" t="s">
        <v>32</v>
      </c>
      <c r="G533" s="56">
        <f>+G531+G526</f>
        <v>0</v>
      </c>
    </row>
    <row r="534" spans="1:7" ht="13.5" thickBot="1" x14ac:dyDescent="0.25">
      <c r="A534" s="45"/>
      <c r="B534" s="46"/>
      <c r="C534" s="46"/>
      <c r="D534" s="46"/>
      <c r="E534" s="38"/>
      <c r="F534" s="46"/>
      <c r="G534" s="57"/>
    </row>
    <row r="535" spans="1:7" ht="26.25" thickBot="1" x14ac:dyDescent="0.25">
      <c r="A535" s="65"/>
      <c r="B535" s="66"/>
      <c r="C535" s="66"/>
      <c r="D535" s="66"/>
      <c r="E535" s="67"/>
      <c r="F535" s="68" t="s">
        <v>109</v>
      </c>
      <c r="G535" s="69">
        <f>+G533+G523</f>
        <v>0</v>
      </c>
    </row>
    <row r="536" spans="1:7" ht="13.5" thickBot="1" x14ac:dyDescent="0.25"/>
    <row r="537" spans="1:7" ht="16.5" thickBot="1" x14ac:dyDescent="0.3">
      <c r="A537" s="114" t="s">
        <v>110</v>
      </c>
      <c r="B537" s="115"/>
      <c r="C537" s="115"/>
      <c r="D537" s="115"/>
      <c r="E537" s="115"/>
      <c r="F537" s="116"/>
      <c r="G537" s="111">
        <f>+G535+G497+G455+G415+G374+G334+G292+G248+G203+G162+G118+G76+G34</f>
        <v>0</v>
      </c>
    </row>
  </sheetData>
  <mergeCells count="77">
    <mergeCell ref="A7:G7"/>
    <mergeCell ref="A5:G5"/>
    <mergeCell ref="A2:G3"/>
    <mergeCell ref="A9:G9"/>
    <mergeCell ref="H10:J10"/>
    <mergeCell ref="K10:N10"/>
    <mergeCell ref="A11:F11"/>
    <mergeCell ref="A14:F14"/>
    <mergeCell ref="A36:G36"/>
    <mergeCell ref="A27:C27"/>
    <mergeCell ref="A38:F38"/>
    <mergeCell ref="A41:F41"/>
    <mergeCell ref="A49:G49"/>
    <mergeCell ref="A51:F51"/>
    <mergeCell ref="A66:C66"/>
    <mergeCell ref="A78:G78"/>
    <mergeCell ref="A80:F80"/>
    <mergeCell ref="A83:F83"/>
    <mergeCell ref="A92:G92"/>
    <mergeCell ref="A94:F94"/>
    <mergeCell ref="A109:C109"/>
    <mergeCell ref="A120:G120"/>
    <mergeCell ref="A122:F122"/>
    <mergeCell ref="A125:F125"/>
    <mergeCell ref="A133:G133"/>
    <mergeCell ref="A179:F179"/>
    <mergeCell ref="A194:C194"/>
    <mergeCell ref="A205:G205"/>
    <mergeCell ref="A207:F207"/>
    <mergeCell ref="A135:F135"/>
    <mergeCell ref="A152:C152"/>
    <mergeCell ref="A164:G164"/>
    <mergeCell ref="A166:F166"/>
    <mergeCell ref="A169:F169"/>
    <mergeCell ref="A210:F210"/>
    <mergeCell ref="A220:F220"/>
    <mergeCell ref="A224:G224"/>
    <mergeCell ref="A238:C238"/>
    <mergeCell ref="A250:G250"/>
    <mergeCell ref="A252:F252"/>
    <mergeCell ref="A255:F255"/>
    <mergeCell ref="A265:F265"/>
    <mergeCell ref="A269:G269"/>
    <mergeCell ref="A283:C283"/>
    <mergeCell ref="A294:G294"/>
    <mergeCell ref="A296:F296"/>
    <mergeCell ref="A299:F299"/>
    <mergeCell ref="A307:F307"/>
    <mergeCell ref="A311:G311"/>
    <mergeCell ref="A365:C365"/>
    <mergeCell ref="A376:G376"/>
    <mergeCell ref="A378:F378"/>
    <mergeCell ref="A381:F381"/>
    <mergeCell ref="A324:C324"/>
    <mergeCell ref="A336:G336"/>
    <mergeCell ref="A338:F338"/>
    <mergeCell ref="A341:F341"/>
    <mergeCell ref="A349:F349"/>
    <mergeCell ref="A422:F422"/>
    <mergeCell ref="A430:F430"/>
    <mergeCell ref="A446:C446"/>
    <mergeCell ref="A457:G457"/>
    <mergeCell ref="A389:F389"/>
    <mergeCell ref="A405:C405"/>
    <mergeCell ref="A417:G417"/>
    <mergeCell ref="A419:F419"/>
    <mergeCell ref="A459:F459"/>
    <mergeCell ref="A462:F462"/>
    <mergeCell ref="A470:F470"/>
    <mergeCell ref="A474:G474"/>
    <mergeCell ref="A487:C487"/>
    <mergeCell ref="A526:C526"/>
    <mergeCell ref="A537:F537"/>
    <mergeCell ref="A499:G499"/>
    <mergeCell ref="A501:F501"/>
    <mergeCell ref="A504:F504"/>
    <mergeCell ref="A512:F512"/>
  </mergeCells>
  <pageMargins left="0.7" right="0.7" top="0.75" bottom="0.75" header="0.3" footer="0.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Katty Paola Amaya Brieva</dc:creator>
  <cp:lastModifiedBy>Natalia Carretero Chedaui</cp:lastModifiedBy>
  <dcterms:created xsi:type="dcterms:W3CDTF">2023-11-17T20:58:57Z</dcterms:created>
  <dcterms:modified xsi:type="dcterms:W3CDTF">2023-11-21T16:50:09Z</dcterms:modified>
</cp:coreProperties>
</file>