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lia\Desktop\IP\Nueva carpeta\OneDrive_2023-11-20\7. IP-DT-CAS-021-2023 Cravo Norte\"/>
    </mc:Choice>
  </mc:AlternateContent>
  <bookViews>
    <workbookView xWindow="0" yWindow="0" windowWidth="20490" windowHeight="7230"/>
  </bookViews>
  <sheets>
    <sheet name="Propuesta Economica " sheetId="1" r:id="rId1"/>
    <sheet name="PO (3JAC) DIR 98" sheetId="2" state="hidden" r:id="rId2"/>
    <sheet name="PO (4JAC) DIR 113" sheetId="3" state="hidden" r:id="rId3"/>
    <sheet name="PO (5JAC) DIR 116" sheetId="4" state="hidden" r:id="rId4"/>
  </sheets>
  <externalReferences>
    <externalReference r:id="rId5"/>
    <externalReference r:id="rId6"/>
    <externalReference r:id="rId7"/>
    <externalReference r:id="rId8"/>
    <externalReference r:id="rId9"/>
  </externalReferences>
  <definedNames>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2" hidden="1">{"via1",#N/A,TRUE,"general";"via2",#N/A,TRUE,"general";"via3",#N/A,TRUE,"general"}</definedName>
    <definedName name="________r4r" localSheetId="3"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2" hidden="1">{"via1",#N/A,TRUE,"general";"via2",#N/A,TRUE,"general";"via3",#N/A,TRUE,"general"}</definedName>
    <definedName name="_______a4" localSheetId="3"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2" hidden="1">{"via1",#N/A,TRUE,"general";"via2",#N/A,TRUE,"general";"via3",#N/A,TRUE,"general"}</definedName>
    <definedName name="_______b7" localSheetId="3"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localSheetId="3"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2" hidden="1">{"via1",#N/A,TRUE,"general";"via2",#N/A,TRUE,"general";"via3",#N/A,TRUE,"general"}</definedName>
    <definedName name="_______g3" localSheetId="3"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localSheetId="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localSheetId="3"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localSheetId="3"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2" hidden="1">{"via1",#N/A,TRUE,"general";"via2",#N/A,TRUE,"general";"via3",#N/A,TRUE,"general"}</definedName>
    <definedName name="_______gtr4" localSheetId="3"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localSheetId="3"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localSheetId="3"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2" hidden="1">{"via1",#N/A,TRUE,"general";"via2",#N/A,TRUE,"general";"via3",#N/A,TRUE,"general"}</definedName>
    <definedName name="_______h6" localSheetId="3"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2" hidden="1">{"via1",#N/A,TRUE,"general";"via2",#N/A,TRUE,"general";"via3",#N/A,TRUE,"general"}</definedName>
    <definedName name="_______h8" localSheetId="3"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localSheetId="3"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localSheetId="3"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2" hidden="1">{"via1",#N/A,TRUE,"general";"via2",#N/A,TRUE,"general";"via3",#N/A,TRUE,"general"}</definedName>
    <definedName name="_______i7" localSheetId="3"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2" hidden="1">{"via1",#N/A,TRUE,"general";"via2",#N/A,TRUE,"general";"via3",#N/A,TRUE,"general"}</definedName>
    <definedName name="_______i8" localSheetId="3"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2" hidden="1">{"via1",#N/A,TRUE,"general";"via2",#N/A,TRUE,"general";"via3",#N/A,TRUE,"general"}</definedName>
    <definedName name="_______k4" localSheetId="3"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localSheetId="3"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2" hidden="1">{"via1",#N/A,TRUE,"general";"via2",#N/A,TRUE,"general";"via3",#N/A,TRUE,"general"}</definedName>
    <definedName name="_______k7" localSheetId="3"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localSheetId="3"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2" hidden="1">{"via1",#N/A,TRUE,"general";"via2",#N/A,TRUE,"general";"via3",#N/A,TRUE,"general"}</definedName>
    <definedName name="_______m3" localSheetId="3"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2" hidden="1">{"via1",#N/A,TRUE,"general";"via2",#N/A,TRUE,"general";"via3",#N/A,TRUE,"general"}</definedName>
    <definedName name="_______m5" localSheetId="3"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2" hidden="1">{"via1",#N/A,TRUE,"general";"via2",#N/A,TRUE,"general";"via3",#N/A,TRUE,"general"}</definedName>
    <definedName name="_______m8" localSheetId="3"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localSheetId="3"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2" hidden="1">{"via1",#N/A,TRUE,"general";"via2",#N/A,TRUE,"general";"via3",#N/A,TRUE,"general"}</definedName>
    <definedName name="_______n4" localSheetId="3"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2" hidden="1">{"via1",#N/A,TRUE,"general";"via2",#N/A,TRUE,"general";"via3",#N/A,TRUE,"general"}</definedName>
    <definedName name="_______nyn7" localSheetId="3"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localSheetId="3"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2" hidden="1">{"via1",#N/A,TRUE,"general";"via2",#N/A,TRUE,"general";"via3",#N/A,TRUE,"general"}</definedName>
    <definedName name="_______o8" localSheetId="3"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2" hidden="1">{"via1",#N/A,TRUE,"general";"via2",#N/A,TRUE,"general";"via3",#N/A,TRUE,"general"}</definedName>
    <definedName name="_______p6" localSheetId="3"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localSheetId="3"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2" hidden="1">{"via1",#N/A,TRUE,"general";"via2",#N/A,TRUE,"general";"via3",#N/A,TRUE,"general"}</definedName>
    <definedName name="_______r4r" localSheetId="3"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localSheetId="3"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localSheetId="3"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2" hidden="1">{"via1",#N/A,TRUE,"general";"via2",#N/A,TRUE,"general";"via3",#N/A,TRUE,"general"}</definedName>
    <definedName name="_______s4" localSheetId="3"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localSheetId="3"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2" hidden="1">{"via1",#N/A,TRUE,"general";"via2",#N/A,TRUE,"general";"via3",#N/A,TRUE,"general"}</definedName>
    <definedName name="_______s7" localSheetId="3"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2" hidden="1">{"via1",#N/A,TRUE,"general";"via2",#N/A,TRUE,"general";"via3",#N/A,TRUE,"general"}</definedName>
    <definedName name="_______t4" localSheetId="3"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2" hidden="1">{"via1",#N/A,TRUE,"general";"via2",#N/A,TRUE,"general";"via3",#N/A,TRUE,"general"}</definedName>
    <definedName name="_______t6" localSheetId="3"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2" hidden="1">{"via1",#N/A,TRUE,"general";"via2",#N/A,TRUE,"general";"via3",#N/A,TRUE,"general"}</definedName>
    <definedName name="_______t7" localSheetId="3"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2" hidden="1">{"via1",#N/A,TRUE,"general";"via2",#N/A,TRUE,"general";"via3",#N/A,TRUE,"general"}</definedName>
    <definedName name="_______t88" localSheetId="3"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2" hidden="1">{"via1",#N/A,TRUE,"general";"via2",#N/A,TRUE,"general";"via3",#N/A,TRUE,"general"}</definedName>
    <definedName name="_______t99" localSheetId="3"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2" hidden="1">{"via1",#N/A,TRUE,"general";"via2",#N/A,TRUE,"general";"via3",#N/A,TRUE,"general"}</definedName>
    <definedName name="_______u7" localSheetId="3"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2" hidden="1">{"via1",#N/A,TRUE,"general";"via2",#N/A,TRUE,"general";"via3",#N/A,TRUE,"general"}</definedName>
    <definedName name="_______v2" localSheetId="3"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2" hidden="1">{"via1",#N/A,TRUE,"general";"via2",#N/A,TRUE,"general";"via3",#N/A,TRUE,"general"}</definedName>
    <definedName name="_______v7" localSheetId="3"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2" hidden="1">{"via1",#N/A,TRUE,"general";"via2",#N/A,TRUE,"general";"via3",#N/A,TRUE,"general"}</definedName>
    <definedName name="_______vfv4" localSheetId="3"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2" hidden="1">{"via1",#N/A,TRUE,"general";"via2",#N/A,TRUE,"general";"via3",#N/A,TRUE,"general"}</definedName>
    <definedName name="_______x2" localSheetId="3"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localSheetId="3"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localSheetId="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2" hidden="1">{"via1",#N/A,TRUE,"general";"via2",#N/A,TRUE,"general";"via3",#N/A,TRUE,"general"}</definedName>
    <definedName name="_______x8" localSheetId="3"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2" hidden="1">{"via1",#N/A,TRUE,"general";"via2",#N/A,TRUE,"general";"via3",#N/A,TRUE,"general"}</definedName>
    <definedName name="_______y3" localSheetId="3"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localSheetId="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2" hidden="1">{"via1",#N/A,TRUE,"general";"via2",#N/A,TRUE,"general";"via3",#N/A,TRUE,"general"}</definedName>
    <definedName name="_______y6" localSheetId="3"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localSheetId="3"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localSheetId="3"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2" hidden="1">{"via1",#N/A,TRUE,"general";"via2",#N/A,TRUE,"general";"via3",#N/A,TRUE,"general"}</definedName>
    <definedName name="_______z2" localSheetId="3"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localSheetId="3"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2" hidden="1">{"via1",#N/A,TRUE,"general";"via2",#N/A,TRUE,"general";"via3",#N/A,TRUE,"general"}</definedName>
    <definedName name="_______z5" localSheetId="3"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2" hidden="1">{"via1",#N/A,TRUE,"general";"via2",#N/A,TRUE,"general";"via3",#N/A,TRUE,"general"}</definedName>
    <definedName name="______a4" localSheetId="3"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2" hidden="1">{"via1",#N/A,TRUE,"general";"via2",#N/A,TRUE,"general";"via3",#N/A,TRUE,"general"}</definedName>
    <definedName name="______b7" localSheetId="3"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localSheetId="3"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2" hidden="1">{"via1",#N/A,TRUE,"general";"via2",#N/A,TRUE,"general";"via3",#N/A,TRUE,"general"}</definedName>
    <definedName name="______g3" localSheetId="3"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localSheetId="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localSheetId="3"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localSheetId="3"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2" hidden="1">{"via1",#N/A,TRUE,"general";"via2",#N/A,TRUE,"general";"via3",#N/A,TRUE,"general"}</definedName>
    <definedName name="______gtr4" localSheetId="3"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localSheetId="3"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localSheetId="3"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2" hidden="1">{"via1",#N/A,TRUE,"general";"via2",#N/A,TRUE,"general";"via3",#N/A,TRUE,"general"}</definedName>
    <definedName name="______h6" localSheetId="3"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2" hidden="1">{"via1",#N/A,TRUE,"general";"via2",#N/A,TRUE,"general";"via3",#N/A,TRUE,"general"}</definedName>
    <definedName name="______h8" localSheetId="3"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localSheetId="3"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localSheetId="3"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2" hidden="1">{"via1",#N/A,TRUE,"general";"via2",#N/A,TRUE,"general";"via3",#N/A,TRUE,"general"}</definedName>
    <definedName name="______i7" localSheetId="3"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2" hidden="1">{"via1",#N/A,TRUE,"general";"via2",#N/A,TRUE,"general";"via3",#N/A,TRUE,"general"}</definedName>
    <definedName name="______i8" localSheetId="3"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2" hidden="1">{"via1",#N/A,TRUE,"general";"via2",#N/A,TRUE,"general";"via3",#N/A,TRUE,"general"}</definedName>
    <definedName name="______k4" localSheetId="3"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localSheetId="3"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2" hidden="1">{"via1",#N/A,TRUE,"general";"via2",#N/A,TRUE,"general";"via3",#N/A,TRUE,"general"}</definedName>
    <definedName name="______k7" localSheetId="3"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localSheetId="3"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2" hidden="1">{"via1",#N/A,TRUE,"general";"via2",#N/A,TRUE,"general";"via3",#N/A,TRUE,"general"}</definedName>
    <definedName name="______m3" localSheetId="3"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2" hidden="1">{"via1",#N/A,TRUE,"general";"via2",#N/A,TRUE,"general";"via3",#N/A,TRUE,"general"}</definedName>
    <definedName name="______m5" localSheetId="3"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2" hidden="1">{"via1",#N/A,TRUE,"general";"via2",#N/A,TRUE,"general";"via3",#N/A,TRUE,"general"}</definedName>
    <definedName name="______m8" localSheetId="3"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localSheetId="3"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2" hidden="1">{"via1",#N/A,TRUE,"general";"via2",#N/A,TRUE,"general";"via3",#N/A,TRUE,"general"}</definedName>
    <definedName name="______n4" localSheetId="3"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2" hidden="1">{"via1",#N/A,TRUE,"general";"via2",#N/A,TRUE,"general";"via3",#N/A,TRUE,"general"}</definedName>
    <definedName name="______nyn7" localSheetId="3"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localSheetId="3"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2" hidden="1">{"via1",#N/A,TRUE,"general";"via2",#N/A,TRUE,"general";"via3",#N/A,TRUE,"general"}</definedName>
    <definedName name="______o8" localSheetId="3"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2" hidden="1">{"via1",#N/A,TRUE,"general";"via2",#N/A,TRUE,"general";"via3",#N/A,TRUE,"general"}</definedName>
    <definedName name="______p6" localSheetId="3"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localSheetId="3"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2" hidden="1">{"via1",#N/A,TRUE,"general";"via2",#N/A,TRUE,"general";"via3",#N/A,TRUE,"general"}</definedName>
    <definedName name="______r4r" localSheetId="3"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localSheetId="3"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localSheetId="3"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2" hidden="1">{"via1",#N/A,TRUE,"general";"via2",#N/A,TRUE,"general";"via3",#N/A,TRUE,"general"}</definedName>
    <definedName name="______s4" localSheetId="3"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localSheetId="3"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2" hidden="1">{"via1",#N/A,TRUE,"general";"via2",#N/A,TRUE,"general";"via3",#N/A,TRUE,"general"}</definedName>
    <definedName name="______s7" localSheetId="3"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2" hidden="1">{"via1",#N/A,TRUE,"general";"via2",#N/A,TRUE,"general";"via3",#N/A,TRUE,"general"}</definedName>
    <definedName name="______t4" localSheetId="3"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2" hidden="1">{"via1",#N/A,TRUE,"general";"via2",#N/A,TRUE,"general";"via3",#N/A,TRUE,"general"}</definedName>
    <definedName name="______t6" localSheetId="3"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2" hidden="1">{"via1",#N/A,TRUE,"general";"via2",#N/A,TRUE,"general";"via3",#N/A,TRUE,"general"}</definedName>
    <definedName name="______t7" localSheetId="3"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2" hidden="1">{"via1",#N/A,TRUE,"general";"via2",#N/A,TRUE,"general";"via3",#N/A,TRUE,"general"}</definedName>
    <definedName name="______t88" localSheetId="3"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2" hidden="1">{"via1",#N/A,TRUE,"general";"via2",#N/A,TRUE,"general";"via3",#N/A,TRUE,"general"}</definedName>
    <definedName name="______t99" localSheetId="3"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2" hidden="1">{"via1",#N/A,TRUE,"general";"via2",#N/A,TRUE,"general";"via3",#N/A,TRUE,"general"}</definedName>
    <definedName name="______u7" localSheetId="3"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2" hidden="1">{"via1",#N/A,TRUE,"general";"via2",#N/A,TRUE,"general";"via3",#N/A,TRUE,"general"}</definedName>
    <definedName name="______v2" localSheetId="3"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2" hidden="1">{"via1",#N/A,TRUE,"general";"via2",#N/A,TRUE,"general";"via3",#N/A,TRUE,"general"}</definedName>
    <definedName name="______v7" localSheetId="3"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2" hidden="1">{"via1",#N/A,TRUE,"general";"via2",#N/A,TRUE,"general";"via3",#N/A,TRUE,"general"}</definedName>
    <definedName name="______vfv4" localSheetId="3"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2" hidden="1">{"via1",#N/A,TRUE,"general";"via2",#N/A,TRUE,"general";"via3",#N/A,TRUE,"general"}</definedName>
    <definedName name="______x2" localSheetId="3"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localSheetId="3"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localSheetId="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2" hidden="1">{"via1",#N/A,TRUE,"general";"via2",#N/A,TRUE,"general";"via3",#N/A,TRUE,"general"}</definedName>
    <definedName name="______x8" localSheetId="3"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2" hidden="1">{"via1",#N/A,TRUE,"general";"via2",#N/A,TRUE,"general";"via3",#N/A,TRUE,"general"}</definedName>
    <definedName name="______y3" localSheetId="3"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localSheetId="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2" hidden="1">{"via1",#N/A,TRUE,"general";"via2",#N/A,TRUE,"general";"via3",#N/A,TRUE,"general"}</definedName>
    <definedName name="______y6" localSheetId="3"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localSheetId="3"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localSheetId="3"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2" hidden="1">{"via1",#N/A,TRUE,"general";"via2",#N/A,TRUE,"general";"via3",#N/A,TRUE,"general"}</definedName>
    <definedName name="______z2" localSheetId="3"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localSheetId="3"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2" hidden="1">{"via1",#N/A,TRUE,"general";"via2",#N/A,TRUE,"general";"via3",#N/A,TRUE,"general"}</definedName>
    <definedName name="______z5" localSheetId="3"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2" hidden="1">{"via1",#N/A,TRUE,"general";"via2",#N/A,TRUE,"general";"via3",#N/A,TRUE,"general"}</definedName>
    <definedName name="_____a4" localSheetId="3"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2" hidden="1">{"via1",#N/A,TRUE,"general";"via2",#N/A,TRUE,"general";"via3",#N/A,TRUE,"general"}</definedName>
    <definedName name="_____b7" localSheetId="3"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localSheetId="3"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2" hidden="1">{"via1",#N/A,TRUE,"general";"via2",#N/A,TRUE,"general";"via3",#N/A,TRUE,"general"}</definedName>
    <definedName name="_____g3" localSheetId="3"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localSheetId="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localSheetId="3"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localSheetId="3"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2" hidden="1">{"via1",#N/A,TRUE,"general";"via2",#N/A,TRUE,"general";"via3",#N/A,TRUE,"general"}</definedName>
    <definedName name="_____gtr4" localSheetId="3"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localSheetId="3"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localSheetId="3"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2" hidden="1">{"via1",#N/A,TRUE,"general";"via2",#N/A,TRUE,"general";"via3",#N/A,TRUE,"general"}</definedName>
    <definedName name="_____h6" localSheetId="3"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2" hidden="1">{"via1",#N/A,TRUE,"general";"via2",#N/A,TRUE,"general";"via3",#N/A,TRUE,"general"}</definedName>
    <definedName name="_____h8" localSheetId="3"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localSheetId="3"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localSheetId="3"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2" hidden="1">{"via1",#N/A,TRUE,"general";"via2",#N/A,TRUE,"general";"via3",#N/A,TRUE,"general"}</definedName>
    <definedName name="_____i7" localSheetId="3"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2" hidden="1">{"via1",#N/A,TRUE,"general";"via2",#N/A,TRUE,"general";"via3",#N/A,TRUE,"general"}</definedName>
    <definedName name="_____i8" localSheetId="3"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2" hidden="1">{"via1",#N/A,TRUE,"general";"via2",#N/A,TRUE,"general";"via3",#N/A,TRUE,"general"}</definedName>
    <definedName name="_____k4" localSheetId="3"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localSheetId="3"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2" hidden="1">{"via1",#N/A,TRUE,"general";"via2",#N/A,TRUE,"general";"via3",#N/A,TRUE,"general"}</definedName>
    <definedName name="_____k7" localSheetId="3"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localSheetId="3"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2" hidden="1">{"via1",#N/A,TRUE,"general";"via2",#N/A,TRUE,"general";"via3",#N/A,TRUE,"general"}</definedName>
    <definedName name="_____m3" localSheetId="3"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2" hidden="1">{"via1",#N/A,TRUE,"general";"via2",#N/A,TRUE,"general";"via3",#N/A,TRUE,"general"}</definedName>
    <definedName name="_____m5" localSheetId="3"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2" hidden="1">{"via1",#N/A,TRUE,"general";"via2",#N/A,TRUE,"general";"via3",#N/A,TRUE,"general"}</definedName>
    <definedName name="_____m8" localSheetId="3"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localSheetId="3"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2" hidden="1">{"via1",#N/A,TRUE,"general";"via2",#N/A,TRUE,"general";"via3",#N/A,TRUE,"general"}</definedName>
    <definedName name="_____n4" localSheetId="3"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2" hidden="1">{"via1",#N/A,TRUE,"general";"via2",#N/A,TRUE,"general";"via3",#N/A,TRUE,"general"}</definedName>
    <definedName name="_____nyn7" localSheetId="3"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localSheetId="3"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2" hidden="1">{"via1",#N/A,TRUE,"general";"via2",#N/A,TRUE,"general";"via3",#N/A,TRUE,"general"}</definedName>
    <definedName name="_____o8" localSheetId="3"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2" hidden="1">{"via1",#N/A,TRUE,"general";"via2",#N/A,TRUE,"general";"via3",#N/A,TRUE,"general"}</definedName>
    <definedName name="_____p6" localSheetId="3"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localSheetId="3"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2" hidden="1">{"via1",#N/A,TRUE,"general";"via2",#N/A,TRUE,"general";"via3",#N/A,TRUE,"general"}</definedName>
    <definedName name="_____r4r" localSheetId="3"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localSheetId="3"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localSheetId="3"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2" hidden="1">{"via1",#N/A,TRUE,"general";"via2",#N/A,TRUE,"general";"via3",#N/A,TRUE,"general"}</definedName>
    <definedName name="_____s4" localSheetId="3"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localSheetId="3"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2" hidden="1">{"via1",#N/A,TRUE,"general";"via2",#N/A,TRUE,"general";"via3",#N/A,TRUE,"general"}</definedName>
    <definedName name="_____s7" localSheetId="3"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2" hidden="1">{"via1",#N/A,TRUE,"general";"via2",#N/A,TRUE,"general";"via3",#N/A,TRUE,"general"}</definedName>
    <definedName name="_____t4" localSheetId="3"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2" hidden="1">{"via1",#N/A,TRUE,"general";"via2",#N/A,TRUE,"general";"via3",#N/A,TRUE,"general"}</definedName>
    <definedName name="_____t6" localSheetId="3"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2" hidden="1">{"via1",#N/A,TRUE,"general";"via2",#N/A,TRUE,"general";"via3",#N/A,TRUE,"general"}</definedName>
    <definedName name="_____t7" localSheetId="3"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2" hidden="1">{"via1",#N/A,TRUE,"general";"via2",#N/A,TRUE,"general";"via3",#N/A,TRUE,"general"}</definedName>
    <definedName name="_____t88" localSheetId="3"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2" hidden="1">{"via1",#N/A,TRUE,"general";"via2",#N/A,TRUE,"general";"via3",#N/A,TRUE,"general"}</definedName>
    <definedName name="_____t99" localSheetId="3"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2" hidden="1">{"via1",#N/A,TRUE,"general";"via2",#N/A,TRUE,"general";"via3",#N/A,TRUE,"general"}</definedName>
    <definedName name="_____u7" localSheetId="3"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2" hidden="1">{"via1",#N/A,TRUE,"general";"via2",#N/A,TRUE,"general";"via3",#N/A,TRUE,"general"}</definedName>
    <definedName name="_____v2" localSheetId="3"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2" hidden="1">{"via1",#N/A,TRUE,"general";"via2",#N/A,TRUE,"general";"via3",#N/A,TRUE,"general"}</definedName>
    <definedName name="_____v7" localSheetId="3"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2" hidden="1">{"via1",#N/A,TRUE,"general";"via2",#N/A,TRUE,"general";"via3",#N/A,TRUE,"general"}</definedName>
    <definedName name="_____vfv4" localSheetId="3"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2" hidden="1">{"via1",#N/A,TRUE,"general";"via2",#N/A,TRUE,"general";"via3",#N/A,TRUE,"general"}</definedName>
    <definedName name="_____x2" localSheetId="3"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localSheetId="3"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localSheetId="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2" hidden="1">{"via1",#N/A,TRUE,"general";"via2",#N/A,TRUE,"general";"via3",#N/A,TRUE,"general"}</definedName>
    <definedName name="_____x8" localSheetId="3"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2" hidden="1">{"via1",#N/A,TRUE,"general";"via2",#N/A,TRUE,"general";"via3",#N/A,TRUE,"general"}</definedName>
    <definedName name="_____y3" localSheetId="3"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localSheetId="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2" hidden="1">{"via1",#N/A,TRUE,"general";"via2",#N/A,TRUE,"general";"via3",#N/A,TRUE,"general"}</definedName>
    <definedName name="_____y6" localSheetId="3"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localSheetId="3"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localSheetId="3"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2" hidden="1">{"via1",#N/A,TRUE,"general";"via2",#N/A,TRUE,"general";"via3",#N/A,TRUE,"general"}</definedName>
    <definedName name="_____z2" localSheetId="3"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localSheetId="3"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2" hidden="1">{"via1",#N/A,TRUE,"general";"via2",#N/A,TRUE,"general";"via3",#N/A,TRUE,"general"}</definedName>
    <definedName name="_____z5" localSheetId="3"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2" hidden="1">{"via1",#N/A,TRUE,"general";"via2",#N/A,TRUE,"general";"via3",#N/A,TRUE,"general"}</definedName>
    <definedName name="____a4" localSheetId="3"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2" hidden="1">{"via1",#N/A,TRUE,"general";"via2",#N/A,TRUE,"general";"via3",#N/A,TRUE,"general"}</definedName>
    <definedName name="____b7" localSheetId="3"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localSheetId="3"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2" hidden="1">{"via1",#N/A,TRUE,"general";"via2",#N/A,TRUE,"general";"via3",#N/A,TRUE,"general"}</definedName>
    <definedName name="____g3" localSheetId="3"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localSheetId="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localSheetId="3"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localSheetId="3"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2" hidden="1">{"via1",#N/A,TRUE,"general";"via2",#N/A,TRUE,"general";"via3",#N/A,TRUE,"general"}</definedName>
    <definedName name="____gtr4" localSheetId="3"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localSheetId="3"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localSheetId="3"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2" hidden="1">{"via1",#N/A,TRUE,"general";"via2",#N/A,TRUE,"general";"via3",#N/A,TRUE,"general"}</definedName>
    <definedName name="____h6" localSheetId="3"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2" hidden="1">{"via1",#N/A,TRUE,"general";"via2",#N/A,TRUE,"general";"via3",#N/A,TRUE,"general"}</definedName>
    <definedName name="____h8" localSheetId="3"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localSheetId="3"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localSheetId="3"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2" hidden="1">{"via1",#N/A,TRUE,"general";"via2",#N/A,TRUE,"general";"via3",#N/A,TRUE,"general"}</definedName>
    <definedName name="____i7" localSheetId="3"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2" hidden="1">{"via1",#N/A,TRUE,"general";"via2",#N/A,TRUE,"general";"via3",#N/A,TRUE,"general"}</definedName>
    <definedName name="____i8" localSheetId="3"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2" hidden="1">{"via1",#N/A,TRUE,"general";"via2",#N/A,TRUE,"general";"via3",#N/A,TRUE,"general"}</definedName>
    <definedName name="____k4" localSheetId="3"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localSheetId="3"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2" hidden="1">{"via1",#N/A,TRUE,"general";"via2",#N/A,TRUE,"general";"via3",#N/A,TRUE,"general"}</definedName>
    <definedName name="____k7" localSheetId="3"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localSheetId="3"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2" hidden="1">{"via1",#N/A,TRUE,"general";"via2",#N/A,TRUE,"general";"via3",#N/A,TRUE,"general"}</definedName>
    <definedName name="____m3" localSheetId="3"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2" hidden="1">{"via1",#N/A,TRUE,"general";"via2",#N/A,TRUE,"general";"via3",#N/A,TRUE,"general"}</definedName>
    <definedName name="____m5" localSheetId="3"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2" hidden="1">{"via1",#N/A,TRUE,"general";"via2",#N/A,TRUE,"general";"via3",#N/A,TRUE,"general"}</definedName>
    <definedName name="____m8" localSheetId="3"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localSheetId="3"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2" hidden="1">{"via1",#N/A,TRUE,"general";"via2",#N/A,TRUE,"general";"via3",#N/A,TRUE,"general"}</definedName>
    <definedName name="____n4" localSheetId="3"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2" hidden="1">{"via1",#N/A,TRUE,"general";"via2",#N/A,TRUE,"general";"via3",#N/A,TRUE,"general"}</definedName>
    <definedName name="____nyn7" localSheetId="3"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localSheetId="3"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2" hidden="1">{"via1",#N/A,TRUE,"general";"via2",#N/A,TRUE,"general";"via3",#N/A,TRUE,"general"}</definedName>
    <definedName name="____o8" localSheetId="3"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2" hidden="1">{"via1",#N/A,TRUE,"general";"via2",#N/A,TRUE,"general";"via3",#N/A,TRUE,"general"}</definedName>
    <definedName name="____p6" localSheetId="3"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localSheetId="3"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localSheetId="3"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2" hidden="1">{"via1",#N/A,TRUE,"general";"via2",#N/A,TRUE,"general";"via3",#N/A,TRUE,"general"}</definedName>
    <definedName name="____r4r" localSheetId="3"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localSheetId="3"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localSheetId="3"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2" hidden="1">{"via1",#N/A,TRUE,"general";"via2",#N/A,TRUE,"general";"via3",#N/A,TRUE,"general"}</definedName>
    <definedName name="____s4" localSheetId="3"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localSheetId="3"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2" hidden="1">{"via1",#N/A,TRUE,"general";"via2",#N/A,TRUE,"general";"via3",#N/A,TRUE,"general"}</definedName>
    <definedName name="____s7" localSheetId="3"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2" hidden="1">{"via1",#N/A,TRUE,"general";"via2",#N/A,TRUE,"general";"via3",#N/A,TRUE,"general"}</definedName>
    <definedName name="____t4" localSheetId="3"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2" hidden="1">{"via1",#N/A,TRUE,"general";"via2",#N/A,TRUE,"general";"via3",#N/A,TRUE,"general"}</definedName>
    <definedName name="____t6" localSheetId="3"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2" hidden="1">{"via1",#N/A,TRUE,"general";"via2",#N/A,TRUE,"general";"via3",#N/A,TRUE,"general"}</definedName>
    <definedName name="____t7" localSheetId="3"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2" hidden="1">{"via1",#N/A,TRUE,"general";"via2",#N/A,TRUE,"general";"via3",#N/A,TRUE,"general"}</definedName>
    <definedName name="____t88" localSheetId="3"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2" hidden="1">{"via1",#N/A,TRUE,"general";"via2",#N/A,TRUE,"general";"via3",#N/A,TRUE,"general"}</definedName>
    <definedName name="____t99" localSheetId="3"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2" hidden="1">{"via1",#N/A,TRUE,"general";"via2",#N/A,TRUE,"general";"via3",#N/A,TRUE,"general"}</definedName>
    <definedName name="____u7" localSheetId="3"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2" hidden="1">{"via1",#N/A,TRUE,"general";"via2",#N/A,TRUE,"general";"via3",#N/A,TRUE,"general"}</definedName>
    <definedName name="____v2" localSheetId="3"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2" hidden="1">{"via1",#N/A,TRUE,"general";"via2",#N/A,TRUE,"general";"via3",#N/A,TRUE,"general"}</definedName>
    <definedName name="____v7" localSheetId="3"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2" hidden="1">{"via1",#N/A,TRUE,"general";"via2",#N/A,TRUE,"general";"via3",#N/A,TRUE,"general"}</definedName>
    <definedName name="____vfv4" localSheetId="3"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2" hidden="1">{"via1",#N/A,TRUE,"general";"via2",#N/A,TRUE,"general";"via3",#N/A,TRUE,"general"}</definedName>
    <definedName name="____x2" localSheetId="3"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localSheetId="3"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localSheetId="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2" hidden="1">{"via1",#N/A,TRUE,"general";"via2",#N/A,TRUE,"general";"via3",#N/A,TRUE,"general"}</definedName>
    <definedName name="____x8" localSheetId="3"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2" hidden="1">{"via1",#N/A,TRUE,"general";"via2",#N/A,TRUE,"general";"via3",#N/A,TRUE,"general"}</definedName>
    <definedName name="____y3" localSheetId="3"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localSheetId="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2" hidden="1">{"via1",#N/A,TRUE,"general";"via2",#N/A,TRUE,"general";"via3",#N/A,TRUE,"general"}</definedName>
    <definedName name="____y6" localSheetId="3"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localSheetId="3"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localSheetId="3"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2" hidden="1">{"via1",#N/A,TRUE,"general";"via2",#N/A,TRUE,"general";"via3",#N/A,TRUE,"general"}</definedName>
    <definedName name="____z2" localSheetId="3"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localSheetId="3"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2" hidden="1">{"via1",#N/A,TRUE,"general";"via2",#N/A,TRUE,"general";"via3",#N/A,TRUE,"general"}</definedName>
    <definedName name="____z5" localSheetId="3"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localSheetId="3"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2" hidden="1">{"via1",#N/A,TRUE,"general";"via2",#N/A,TRUE,"general";"via3",#N/A,TRUE,"general"}</definedName>
    <definedName name="___a4" localSheetId="3"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localSheetId="3"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localSheetId="3"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localSheetId="3"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localSheetId="3"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localSheetId="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localSheetId="3"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localSheetId="3"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2" hidden="1">{"via1",#N/A,TRUE,"general";"via2",#N/A,TRUE,"general";"via3",#N/A,TRUE,"general"}</definedName>
    <definedName name="___b7" localSheetId="3"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localSheetId="3"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localSheetId="3"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2" hidden="1">{"via1",#N/A,TRUE,"general";"via2",#N/A,TRUE,"general";"via3",#N/A,TRUE,"general"}</definedName>
    <definedName name="___g3" localSheetId="3"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localSheetId="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localSheetId="3"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localSheetId="3"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localSheetId="3"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2" hidden="1">{"via1",#N/A,TRUE,"general";"via2",#N/A,TRUE,"general";"via3",#N/A,TRUE,"general"}</definedName>
    <definedName name="___gtr4" localSheetId="3"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localSheetId="3"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localSheetId="3"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localSheetId="3"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localSheetId="3"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2" hidden="1">{"via1",#N/A,TRUE,"general";"via2",#N/A,TRUE,"general";"via3",#N/A,TRUE,"general"}</definedName>
    <definedName name="___h6" localSheetId="3"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localSheetId="3"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2" hidden="1">{"via1",#N/A,TRUE,"general";"via2",#N/A,TRUE,"general";"via3",#N/A,TRUE,"general"}</definedName>
    <definedName name="___h8" localSheetId="3"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localSheetId="3"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localSheetId="3"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localSheetId="3"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localSheetId="3"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2" hidden="1">{"via1",#N/A,TRUE,"general";"via2",#N/A,TRUE,"general";"via3",#N/A,TRUE,"general"}</definedName>
    <definedName name="___i7" localSheetId="3"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2" hidden="1">{"via1",#N/A,TRUE,"general";"via2",#N/A,TRUE,"general";"via3",#N/A,TRUE,"general"}</definedName>
    <definedName name="___i8" localSheetId="3"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localSheetId="3"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localSheetId="3"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2" hidden="1">{"via1",#N/A,TRUE,"general";"via2",#N/A,TRUE,"general";"via3",#N/A,TRUE,"general"}</definedName>
    <definedName name="___k4" localSheetId="3"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localSheetId="3"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localSheetId="3"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2" hidden="1">{"via1",#N/A,TRUE,"general";"via2",#N/A,TRUE,"general";"via3",#N/A,TRUE,"general"}</definedName>
    <definedName name="___k7" localSheetId="3"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localSheetId="3"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localSheetId="3"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2" hidden="1">{"via1",#N/A,TRUE,"general";"via2",#N/A,TRUE,"general";"via3",#N/A,TRUE,"general"}</definedName>
    <definedName name="___m3" localSheetId="3"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localSheetId="3"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2" hidden="1">{"via1",#N/A,TRUE,"general";"via2",#N/A,TRUE,"general";"via3",#N/A,TRUE,"general"}</definedName>
    <definedName name="___m5" localSheetId="3"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localSheetId="3"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localSheetId="3"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2" hidden="1">{"via1",#N/A,TRUE,"general";"via2",#N/A,TRUE,"general";"via3",#N/A,TRUE,"general"}</definedName>
    <definedName name="___m8" localSheetId="3"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localSheetId="3"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localSheetId="3"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2" hidden="1">{"via1",#N/A,TRUE,"general";"via2",#N/A,TRUE,"general";"via3",#N/A,TRUE,"general"}</definedName>
    <definedName name="___n4" localSheetId="3"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localSheetId="3"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2" hidden="1">{"via1",#N/A,TRUE,"general";"via2",#N/A,TRUE,"general";"via3",#N/A,TRUE,"general"}</definedName>
    <definedName name="___nyn7" localSheetId="3"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localSheetId="3"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localSheetId="3"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localSheetId="3"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localSheetId="3"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2" hidden="1">{"via1",#N/A,TRUE,"general";"via2",#N/A,TRUE,"general";"via3",#N/A,TRUE,"general"}</definedName>
    <definedName name="___o8" localSheetId="3"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localSheetId="3"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2" hidden="1">{"via1",#N/A,TRUE,"general";"via2",#N/A,TRUE,"general";"via3",#N/A,TRUE,"general"}</definedName>
    <definedName name="___p6" localSheetId="3"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localSheetId="3"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localSheetId="3"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localSheetId="3"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2" hidden="1">{"via1",#N/A,TRUE,"general";"via2",#N/A,TRUE,"general";"via3",#N/A,TRUE,"general"}</definedName>
    <definedName name="___r4r" localSheetId="3"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localSheetId="3"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localSheetId="3"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localSheetId="3"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localSheetId="3"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2" hidden="1">{"via1",#N/A,TRUE,"general";"via2",#N/A,TRUE,"general";"via3",#N/A,TRUE,"general"}</definedName>
    <definedName name="___s4" localSheetId="3"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localSheetId="3"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localSheetId="3"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2" hidden="1">{"via1",#N/A,TRUE,"general";"via2",#N/A,TRUE,"general";"via3",#N/A,TRUE,"general"}</definedName>
    <definedName name="___s7" localSheetId="3"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localSheetId="3"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2" hidden="1">{"via1",#N/A,TRUE,"general";"via2",#N/A,TRUE,"general";"via3",#N/A,TRUE,"general"}</definedName>
    <definedName name="___t4" localSheetId="3"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localSheetId="3"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2" hidden="1">{"via1",#N/A,TRUE,"general";"via2",#N/A,TRUE,"general";"via3",#N/A,TRUE,"general"}</definedName>
    <definedName name="___t6" localSheetId="3"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2" hidden="1">{"via1",#N/A,TRUE,"general";"via2",#N/A,TRUE,"general";"via3",#N/A,TRUE,"general"}</definedName>
    <definedName name="___t7" localSheetId="3"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localSheetId="3"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2" hidden="1">{"via1",#N/A,TRUE,"general";"via2",#N/A,TRUE,"general";"via3",#N/A,TRUE,"general"}</definedName>
    <definedName name="___t88" localSheetId="3"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localSheetId="3"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2" hidden="1">{"via1",#N/A,TRUE,"general";"via2",#N/A,TRUE,"general";"via3",#N/A,TRUE,"general"}</definedName>
    <definedName name="___t99" localSheetId="3"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localSheetId="3"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localSheetId="3"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localSheetId="3"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2" hidden="1">{"via1",#N/A,TRUE,"general";"via2",#N/A,TRUE,"general";"via3",#N/A,TRUE,"general"}</definedName>
    <definedName name="___u7" localSheetId="3"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localSheetId="3"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localSheetId="3"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localSheetId="3"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localSheetId="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2" hidden="1">{"via1",#N/A,TRUE,"general";"via2",#N/A,TRUE,"general";"via3",#N/A,TRUE,"general"}</definedName>
    <definedName name="___vfv4" localSheetId="3"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localSheetId="3"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localSheetId="3"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2" hidden="1">{"via1",#N/A,TRUE,"general";"via2",#N/A,TRUE,"general";"via3",#N/A,TRUE,"general"}</definedName>
    <definedName name="___y8" localSheetId="3"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localSheetId="3"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2" hidden="1">{"via1",#N/A,TRUE,"general";"via2",#N/A,TRUE,"general";"via3",#N/A,TRUE,"general"}</definedName>
    <definedName name="___z3" localSheetId="3"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2" hidden="1">{"via1",#N/A,TRUE,"general";"via2",#N/A,TRUE,"general";"via3",#N/A,TRUE,"general"}</definedName>
    <definedName name="__a4" localSheetId="3"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2" hidden="1">{"via1",#N/A,TRUE,"general";"via2",#N/A,TRUE,"general";"via3",#N/A,TRUE,"general"}</definedName>
    <definedName name="__b7" localSheetId="3"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2" hidden="1">{"via1",#N/A,TRUE,"general";"via2",#N/A,TRUE,"general";"via3",#N/A,TRUE,"general"}</definedName>
    <definedName name="__g3" localSheetId="3"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2" hidden="1">{"via1",#N/A,TRUE,"general";"via2",#N/A,TRUE,"general";"via3",#N/A,TRUE,"general"}</definedName>
    <definedName name="__gtr4" localSheetId="3"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2" hidden="1">{"via1",#N/A,TRUE,"general";"via2",#N/A,TRUE,"general";"via3",#N/A,TRUE,"general"}</definedName>
    <definedName name="__h6" localSheetId="3"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2" hidden="1">{"via1",#N/A,TRUE,"general";"via2",#N/A,TRUE,"general";"via3",#N/A,TRUE,"general"}</definedName>
    <definedName name="__h8" localSheetId="3"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2" hidden="1">{"via1",#N/A,TRUE,"general";"via2",#N/A,TRUE,"general";"via3",#N/A,TRUE,"general"}</definedName>
    <definedName name="__i7" localSheetId="3"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2" hidden="1">{"via1",#N/A,TRUE,"general";"via2",#N/A,TRUE,"general";"via3",#N/A,TRUE,"general"}</definedName>
    <definedName name="__i8" localSheetId="3"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2" hidden="1">{"via1",#N/A,TRUE,"general";"via2",#N/A,TRUE,"general";"via3",#N/A,TRUE,"general"}</definedName>
    <definedName name="__k4" localSheetId="3"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2" hidden="1">{"via1",#N/A,TRUE,"general";"via2",#N/A,TRUE,"general";"via3",#N/A,TRUE,"general"}</definedName>
    <definedName name="__k7" localSheetId="3"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2" hidden="1">{"via1",#N/A,TRUE,"general";"via2",#N/A,TRUE,"general";"via3",#N/A,TRUE,"general"}</definedName>
    <definedName name="__m3" localSheetId="3"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2" hidden="1">{"via1",#N/A,TRUE,"general";"via2",#N/A,TRUE,"general";"via3",#N/A,TRUE,"general"}</definedName>
    <definedName name="__m5" localSheetId="3"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2" hidden="1">{"via1",#N/A,TRUE,"general";"via2",#N/A,TRUE,"general";"via3",#N/A,TRUE,"general"}</definedName>
    <definedName name="__m8" localSheetId="3"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2" hidden="1">{"via1",#N/A,TRUE,"general";"via2",#N/A,TRUE,"general";"via3",#N/A,TRUE,"general"}</definedName>
    <definedName name="__n4" localSheetId="3"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2" hidden="1">{"via1",#N/A,TRUE,"general";"via2",#N/A,TRUE,"general";"via3",#N/A,TRUE,"general"}</definedName>
    <definedName name="__nyn7" localSheetId="3"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2" hidden="1">{"via1",#N/A,TRUE,"general";"via2",#N/A,TRUE,"general";"via3",#N/A,TRUE,"general"}</definedName>
    <definedName name="__o8" localSheetId="3"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2" hidden="1">{"via1",#N/A,TRUE,"general";"via2",#N/A,TRUE,"general";"via3",#N/A,TRUE,"general"}</definedName>
    <definedName name="__p6" localSheetId="3"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2" hidden="1">{"via1",#N/A,TRUE,"general";"via2",#N/A,TRUE,"general";"via3",#N/A,TRUE,"general"}</definedName>
    <definedName name="__r4r" localSheetId="3"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2" hidden="1">{"via1",#N/A,TRUE,"general";"via2",#N/A,TRUE,"general";"via3",#N/A,TRUE,"general"}</definedName>
    <definedName name="__s4" localSheetId="3"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2" hidden="1">{"via1",#N/A,TRUE,"general";"via2",#N/A,TRUE,"general";"via3",#N/A,TRUE,"general"}</definedName>
    <definedName name="__s7" localSheetId="3"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2" hidden="1">{"via1",#N/A,TRUE,"general";"via2",#N/A,TRUE,"general";"via3",#N/A,TRUE,"general"}</definedName>
    <definedName name="__t4" localSheetId="3"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2" hidden="1">{"via1",#N/A,TRUE,"general";"via2",#N/A,TRUE,"general";"via3",#N/A,TRUE,"general"}</definedName>
    <definedName name="__t6" localSheetId="3"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2" hidden="1">{"via1",#N/A,TRUE,"general";"via2",#N/A,TRUE,"general";"via3",#N/A,TRUE,"general"}</definedName>
    <definedName name="__t7" localSheetId="3"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2" hidden="1">{"via1",#N/A,TRUE,"general";"via2",#N/A,TRUE,"general";"via3",#N/A,TRUE,"general"}</definedName>
    <definedName name="__t88" localSheetId="3"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2" hidden="1">{"via1",#N/A,TRUE,"general";"via2",#N/A,TRUE,"general";"via3",#N/A,TRUE,"general"}</definedName>
    <definedName name="__t99" localSheetId="3"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2" hidden="1">{"via1",#N/A,TRUE,"general";"via2",#N/A,TRUE,"general";"via3",#N/A,TRUE,"general"}</definedName>
    <definedName name="__u7" localSheetId="3"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2" hidden="1">{"via1",#N/A,TRUE,"general";"via2",#N/A,TRUE,"general";"via3",#N/A,TRUE,"general"}</definedName>
    <definedName name="__vfv4" localSheetId="3"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localSheetId="3"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2" hidden="1">#REF!</definedName>
    <definedName name="_Fill" localSheetId="3"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3" hidden="1">#REF!</definedName>
    <definedName name="_Key1" localSheetId="0" hidden="1">#REF!</definedName>
    <definedName name="_Key1" hidden="1">#REF!</definedName>
    <definedName name="_Key2" localSheetId="1" hidden="1">#REF!</definedName>
    <definedName name="_Key2" localSheetId="2" hidden="1">#REF!</definedName>
    <definedName name="_Key2" localSheetId="3"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2" hidden="1">#REF!</definedName>
    <definedName name="_Parse_Out" localSheetId="3"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2" hidden="1">#REF!</definedName>
    <definedName name="_Sort" localSheetId="3"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2" hidden="1">"A:\SAIN.mdb"</definedName>
    <definedName name="AccessDatabase" localSheetId="3"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'Propuesta Economica '!$A$1:$G$110</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2" hidden="1">{#N/A,#N/A,FALSE,"sumi ";#N/A,#N/A,FALSE,"RESUMEN"}</definedName>
    <definedName name="cds" localSheetId="3"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localSheetId="3"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2" hidden="1">#REF!</definedName>
    <definedName name="FAC" localSheetId="3"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2" hidden="1">{"PRES REHAB ARM-PER POR ITEMS  KM A KM",#N/A,TRUE,"Rehabilitacion Arm-Per"}</definedName>
    <definedName name="fdadsfa" localSheetId="3"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2" hidden="1">{"via1",#N/A,TRUE,"general";"via2",#N/A,TRUE,"general";"via3",#N/A,TRUE,"general"}</definedName>
    <definedName name="jj" localSheetId="3"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localSheetId="3"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2" hidden="1">#REF!</definedName>
    <definedName name="PROG" localSheetId="3"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2" hidden="1">{"via1",#N/A,TRUE,"general";"via2",#N/A,TRUE,"general";"via3",#N/A,TRUE,"general"}</definedName>
    <definedName name="via" localSheetId="3"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2" hidden="1">{#N/A,#N/A,FALSE,"sumi ";#N/A,#N/A,FALSE,"RESUMEN"}</definedName>
    <definedName name="wrn.procurement." localSheetId="3" hidden="1">{#N/A,#N/A,FALSE,"sumi ";#N/A,#N/A,FALSE,"RESUMEN"}</definedName>
    <definedName name="wrn.procurement." hidden="1">{#N/A,#N/A,FALSE,"sumi ";#N/A,#N/A,FALSE,"RESUMEN"}</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2" hidden="1">{"via1",#N/A,TRUE,"general";"via2",#N/A,TRUE,"general";"via3",#N/A,TRUE,"general"}</definedName>
    <definedName name="wwwww" localSheetId="3"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1" l="1"/>
  <c r="G30" i="2"/>
  <c r="G30" i="3"/>
  <c r="G30" i="4" l="1"/>
  <c r="F20" i="4"/>
  <c r="F19" i="4"/>
  <c r="H84" i="4" l="1"/>
  <c r="F82" i="4"/>
  <c r="G82" i="4" s="1"/>
  <c r="F81" i="4"/>
  <c r="G81" i="4" s="1"/>
  <c r="F80" i="4"/>
  <c r="G80" i="4" s="1"/>
  <c r="G79" i="4"/>
  <c r="H78" i="4"/>
  <c r="F77" i="4"/>
  <c r="G77" i="4" s="1"/>
  <c r="F76" i="4"/>
  <c r="G76" i="4" s="1"/>
  <c r="G75" i="4"/>
  <c r="G74" i="4"/>
  <c r="G71" i="4"/>
  <c r="H36" i="4"/>
  <c r="D32" i="4"/>
  <c r="D34" i="4" s="1"/>
  <c r="D35" i="4" s="1"/>
  <c r="D36" i="4" s="1"/>
  <c r="D20" i="4"/>
  <c r="J19" i="4"/>
  <c r="G19" i="4"/>
  <c r="F18" i="4"/>
  <c r="G18" i="4" s="1"/>
  <c r="G17" i="4"/>
  <c r="I5" i="4"/>
  <c r="J19" i="3"/>
  <c r="F53" i="4" l="1"/>
  <c r="G53" i="4" s="1"/>
  <c r="F52" i="4"/>
  <c r="G52" i="4" s="1"/>
  <c r="G20" i="4"/>
  <c r="G63" i="4" s="1"/>
  <c r="G65" i="4" s="1"/>
  <c r="F73" i="4"/>
  <c r="G73" i="4" s="1"/>
  <c r="G83" i="4" s="1"/>
  <c r="F18" i="3"/>
  <c r="G18" i="3" s="1"/>
  <c r="F18" i="2"/>
  <c r="G18" i="2" s="1"/>
  <c r="G17" i="2"/>
  <c r="F19" i="2"/>
  <c r="G19" i="2" s="1"/>
  <c r="F20" i="1"/>
  <c r="F19" i="1"/>
  <c r="H84" i="3"/>
  <c r="F82" i="3"/>
  <c r="G82" i="3" s="1"/>
  <c r="F81" i="3"/>
  <c r="E81" i="3"/>
  <c r="F80" i="3"/>
  <c r="G80" i="3" s="1"/>
  <c r="G79" i="3"/>
  <c r="H78" i="3"/>
  <c r="F77" i="3"/>
  <c r="G77" i="3" s="1"/>
  <c r="F76" i="3"/>
  <c r="G76" i="3" s="1"/>
  <c r="G75" i="3"/>
  <c r="G74" i="3"/>
  <c r="G71" i="3"/>
  <c r="H36" i="3"/>
  <c r="D32" i="3"/>
  <c r="D34" i="3" s="1"/>
  <c r="D35" i="3" s="1"/>
  <c r="D36" i="3" s="1"/>
  <c r="F20" i="3"/>
  <c r="D20" i="3"/>
  <c r="F19" i="3"/>
  <c r="G19" i="3" s="1"/>
  <c r="G17" i="3"/>
  <c r="I5" i="3"/>
  <c r="F53" i="3" s="1"/>
  <c r="G53" i="3" s="1"/>
  <c r="H84" i="2"/>
  <c r="F82" i="2"/>
  <c r="G82" i="2" s="1"/>
  <c r="F81" i="2"/>
  <c r="E81" i="2"/>
  <c r="F80" i="2"/>
  <c r="G80" i="2" s="1"/>
  <c r="G79" i="2"/>
  <c r="H78" i="2"/>
  <c r="F77" i="2"/>
  <c r="G77" i="2" s="1"/>
  <c r="F76" i="2"/>
  <c r="G76" i="2" s="1"/>
  <c r="G75" i="2"/>
  <c r="G74" i="2"/>
  <c r="G71" i="2"/>
  <c r="H36" i="2"/>
  <c r="D32" i="2"/>
  <c r="D34" i="2" s="1"/>
  <c r="D35" i="2" s="1"/>
  <c r="D36" i="2" s="1"/>
  <c r="F20" i="2"/>
  <c r="D20" i="2"/>
  <c r="I5" i="2"/>
  <c r="F52" i="2" s="1"/>
  <c r="G52" i="2" s="1"/>
  <c r="G20" i="3" l="1"/>
  <c r="G81" i="3"/>
  <c r="F53" i="2"/>
  <c r="G53" i="2" s="1"/>
  <c r="F52" i="3"/>
  <c r="F73" i="3" s="1"/>
  <c r="G73" i="3" s="1"/>
  <c r="G83" i="3" s="1"/>
  <c r="G84" i="4"/>
  <c r="G87" i="4" s="1"/>
  <c r="G88" i="4" s="1"/>
  <c r="G20" i="2"/>
  <c r="G81" i="2"/>
  <c r="F73" i="2" l="1"/>
  <c r="G73" i="2" s="1"/>
  <c r="G83" i="2" s="1"/>
  <c r="G52" i="3"/>
  <c r="G63" i="3" s="1"/>
  <c r="G65" i="3" s="1"/>
  <c r="G84" i="3" s="1"/>
  <c r="G87" i="3" s="1"/>
  <c r="G88" i="3" s="1"/>
  <c r="G63" i="2"/>
  <c r="G65" i="2" s="1"/>
  <c r="G84" i="2" s="1"/>
  <c r="G87" i="2" s="1"/>
  <c r="G88" i="2" s="1"/>
  <c r="F82" i="1"/>
  <c r="G82" i="1" s="1"/>
  <c r="G81" i="1"/>
  <c r="G80" i="1"/>
  <c r="G79" i="1"/>
  <c r="H78" i="1"/>
  <c r="G77" i="1"/>
  <c r="G76" i="1"/>
  <c r="G75" i="1"/>
  <c r="G74" i="1"/>
  <c r="G71" i="1"/>
  <c r="H36" i="1"/>
  <c r="D32" i="1"/>
  <c r="D34" i="1" s="1"/>
  <c r="D35" i="1" s="1"/>
  <c r="D36" i="1" s="1"/>
  <c r="G19" i="1"/>
  <c r="G18" i="1"/>
  <c r="I5" i="1"/>
  <c r="G73" i="1" l="1"/>
  <c r="G83" i="1" s="1"/>
  <c r="G53" i="1"/>
  <c r="G20" i="1"/>
  <c r="G52" i="1" l="1"/>
  <c r="G63" i="1" l="1"/>
  <c r="G65" i="1" s="1"/>
  <c r="G84" i="1" s="1"/>
  <c r="G87" i="1" s="1"/>
  <c r="G88" i="1" s="1"/>
</calcChain>
</file>

<file path=xl/comments1.xml><?xml version="1.0" encoding="utf-8"?>
<comments xmlns="http://schemas.openxmlformats.org/spreadsheetml/2006/main">
  <authors>
    <author>tc={D709F845-59A9-494C-8F03-559F6840449B}</author>
  </authors>
  <commentList>
    <comment ref="B8"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comments2.xml><?xml version="1.0" encoding="utf-8"?>
<comments xmlns="http://schemas.openxmlformats.org/spreadsheetml/2006/main">
  <authors>
    <author>tc={1444C6F3-DCE3-4402-BABA-EF0D1ED439A2}</author>
  </authors>
  <commentList>
    <comment ref="B8"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comments3.xml><?xml version="1.0" encoding="utf-8"?>
<comments xmlns="http://schemas.openxmlformats.org/spreadsheetml/2006/main">
  <authors>
    <author>tc={EAD166E6-DDC7-422F-B255-16F071A8B6FF}</author>
  </authors>
  <commentList>
    <comment ref="B8"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comments4.xml><?xml version="1.0" encoding="utf-8"?>
<comments xmlns="http://schemas.openxmlformats.org/spreadsheetml/2006/main">
  <authors>
    <author>tc={CF879D44-E459-410B-B6B0-A920C6C38CAE}</author>
  </authors>
  <commentList>
    <comment ref="B8"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<sst xmlns="http://schemas.openxmlformats.org/spreadsheetml/2006/main" count="479" uniqueCount="110">
  <si>
    <t>MINISTERIO DE TRANSPORTE</t>
  </si>
  <si>
    <t>INSTITUTO NACIONAL DE VÍAS</t>
  </si>
  <si>
    <t>PLAZO TOTAL ESTIMADO (MESES)</t>
  </si>
  <si>
    <t>PLAZO EJECUCIÓN OBRA (MESES)</t>
  </si>
  <si>
    <t>DIRECCIÓN TÉCNICA</t>
  </si>
  <si>
    <t>SUBDIRECCIÓN DE ESTRUCTURACIÓN DE PROYECTOS</t>
  </si>
  <si>
    <t>INVITACIÓN PÚBLICA</t>
  </si>
  <si>
    <t>OBJETO
 “INTERVENTORÍA TÉCNICA, ADMINISTRATIVA, FINANCIERA Y AMBIENTAL PARA EL MEJORAMIENTO Y MANTENIMIENTO DE LAS VÍAS RURALES EN EL MUNICIPIO DE CRAVO NORTE DEPARTAMENTO DE ARAUCA DEL PROGRAMA “CAMINOS COMUNITARIOS DE LA PAZ TOTAL”</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</si>
  <si>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</si>
  <si>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</si>
  <si>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</si>
  <si>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</si>
  <si>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</si>
  <si>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</si>
  <si>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</si>
  <si>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</si>
  <si>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</si>
  <si>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</si>
  <si>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</si>
  <si>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</si>
  <si>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</si>
  <si>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</si>
  <si>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</si>
  <si>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</si>
  <si>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</si>
  <si>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</si>
  <si>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</si>
  <si>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</si>
  <si>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</si>
  <si>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</si>
  <si>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</si>
  <si>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</si>
  <si>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</si>
  <si>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</si>
  <si>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</si>
  <si>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</si>
  <si>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</si>
  <si>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</si>
  <si>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</si>
  <si>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</si>
  <si>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</si>
  <si>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</si>
  <si>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</si>
  <si>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</si>
  <si>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</si>
  <si>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</si>
  <si>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</si>
  <si>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</si>
  <si>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</si>
  <si>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</si>
  <si>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</si>
  <si>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</si>
  <si>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</si>
  <si>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</si>
  <si>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</si>
  <si>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</si>
  <si>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</si>
  <si>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</si>
  <si>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</si>
  <si>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</si>
  <si>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</si>
  <si>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</si>
  <si>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</si>
  <si>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</si>
  <si>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</si>
  <si>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</si>
  <si>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</si>
  <si>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</si>
  <si>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</si>
  <si>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</si>
  <si>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</si>
  <si>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</si>
  <si>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</si>
  <si>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</si>
  <si>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</si>
  <si>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</si>
  <si>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</si>
  <si>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</si>
  <si>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</si>
  <si>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</si>
  <si>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</si>
  <si>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</si>
  <si>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</si>
  <si>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</si>
  <si>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</si>
  <si>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</si>
  <si>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</si>
  <si>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</si>
  <si>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</si>
  <si>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</si>
  <si>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</si>
  <si>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</si>
  <si>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</si>
  <si>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</si>
  <si>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</si>
  <si>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</si>
  <si>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</si>
  <si>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</si>
  <si>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</si>
  <si>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</si>
  <si>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</si>
  <si>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</si>
  <si>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</si>
  <si>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</si>
  <si>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IP-XXXXXX-2023</t>
  </si>
  <si>
    <t>OBJETO
INTERVENTORIA TECNICA, ADMINISTRATIVA, FINANCIERA Y LEGAL PARA LOS CONVENIOS SOLIDARIOS SUSCRITOS ENTRE EL INVÍAS Y LAS ORGANIZACIONES 
DE ACCIÓN COMUNAL DEL MUNICIPIO DE XXXXXX, EN LA DIRECCIÓN TERRITORIALXXXXXX PARA EL MEJORAMIENTO Y MANTENIMIENTO VIAL EN EL MARCO DEL PROGRAMA CAMINOS COMUNITARIOS DE LA PAZ TOTAL</t>
  </si>
  <si>
    <t xml:space="preserve"> Director de Interventoria</t>
  </si>
  <si>
    <t>Viaticos Director y/o  Especialistas</t>
  </si>
  <si>
    <t>Trabajo de topografia (Incluye personal, equipo y transporte)</t>
  </si>
  <si>
    <t>IP-DT-CAS-027-2023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</si>
</sst>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9"/>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1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44" fontId="26" fillId="2" borderId="0" xfId="1" applyFont="1" applyFill="1" applyAlignment="1">
      <alignmen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1" fillId="2" borderId="35" xfId="16" applyFont="1" applyFill="1" applyBorder="1" applyAlignment="1">
      <alignment horizontal="left" vertical="center" wrapText="1"/>
    </xf>
    <xf numFmtId="0" fontId="24" fillId="0" borderId="36"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cellXfs>
  <cellStyles count="19">
    <cellStyle name="Millares 2 2 2 2" xfId="8"/>
    <cellStyle name="Millares 2 2 5" xfId="12"/>
    <cellStyle name="Moneda" xfId="1" builtinId="4"/>
    <cellStyle name="Moneda [0]" xfId="2" builtinId="7"/>
    <cellStyle name="Moneda 3 2" xfId="14"/>
    <cellStyle name="Moneda 3 4" xfId="15"/>
    <cellStyle name="Normal" xfId="0" builtinId="0"/>
    <cellStyle name="Normal 10 3" xfId="16"/>
    <cellStyle name="Normal 10 5 2" xfId="4"/>
    <cellStyle name="Normal 2 3" xfId="5"/>
    <cellStyle name="Normal 3 11 2" xfId="6"/>
    <cellStyle name="Normal 3 2" xfId="3"/>
    <cellStyle name="Normal 3 2 2" xfId="9"/>
    <cellStyle name="Normal 3 2 3" xfId="11"/>
    <cellStyle name="Normal 3 3" xfId="7"/>
    <cellStyle name="Normal 3 4 10" xfId="13"/>
    <cellStyle name="Normal_ESTABLECIMIENTO Y MANTENIMIENTO 2" xfId="17"/>
    <cellStyle name="Porcentaje" xfId="18" builtinId="5"/>
    <cellStyle name="Porcentaje 2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E2259154-54DB-48F5-876E-626739AF7C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6F6795F-0DC3-4E42-A7FA-6EA5284138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D6F1A11-88CE-4CFB-98C9-CAD5C82E7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CC54D453-97D4-4A29-A500-600D8BDDDD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B01FAD95-16D6-478B-A986-6725F7EAF3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threadedComments/threadedComment2.xml><?xml version="1.0" encoding="utf-8"?>
<ThreadedComments xmlns="http://schemas.microsoft.com/office/spreadsheetml/2018/threadedcomments" xmlns:x="http://schemas.openxmlformats.org/spreadsheetml/2006/main">
  <threadedComment ref="B8" dT="2023-07-18T19:34:55.90" personId="{EC33DE30-7EF4-4980-B41A-1D192562A710}" id="{1444C6F3-DCE3-4402-BABA-EF0D1ED439A2}">
    <text>Verificar objeto determinado en los documentos</text>
  </threadedComment>
</ThreadedComments>
</file>

<file path=xl/threadedComments/threadedComment3.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threadedComments/threadedComment4.xml><?xml version="1.0" encoding="utf-8"?>
<ThreadedComments xmlns="http://schemas.microsoft.com/office/spreadsheetml/2018/threadedcomments" xmlns:x="http://schemas.openxmlformats.org/spreadsheetml/2006/main">
  <threadedComment ref="B8" dT="2023-07-18T19:34:55.90" personId="{EC33DE30-7EF4-4980-B41A-1D192562A710}" id="{CF879D44-E459-410B-B6B0-A920C6C38CAE}">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7"/>
  <sheetViews>
    <sheetView tabSelected="1" view="pageBreakPreview" topLeftCell="A50" zoomScaleNormal="100" zoomScaleSheetLayoutView="100" workbookViewId="0">
      <selection activeCell="B8" sqref="B8:G8"/>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70" t="s">
        <v>0</v>
      </c>
      <c r="C2" s="171"/>
      <c r="D2" s="171"/>
      <c r="E2" s="171"/>
      <c r="F2" s="171"/>
      <c r="G2" s="172"/>
    </row>
    <row r="3" spans="2:195" x14ac:dyDescent="0.25">
      <c r="B3" s="170" t="s">
        <v>1</v>
      </c>
      <c r="C3" s="171"/>
      <c r="D3" s="171"/>
      <c r="E3" s="171"/>
      <c r="F3" s="171"/>
      <c r="G3" s="171"/>
      <c r="H3" s="173" t="s">
        <v>2</v>
      </c>
      <c r="I3" s="173" t="s">
        <v>3</v>
      </c>
    </row>
    <row r="4" spans="2:195" x14ac:dyDescent="0.25">
      <c r="B4" s="170" t="s">
        <v>4</v>
      </c>
      <c r="C4" s="171"/>
      <c r="D4" s="171"/>
      <c r="E4" s="171"/>
      <c r="F4" s="171"/>
      <c r="G4" s="171"/>
      <c r="H4" s="174"/>
      <c r="I4" s="174"/>
    </row>
    <row r="5" spans="2:195" ht="15" customHeight="1" x14ac:dyDescent="0.25">
      <c r="B5" s="170" t="s">
        <v>5</v>
      </c>
      <c r="C5" s="171"/>
      <c r="D5" s="171"/>
      <c r="E5" s="171"/>
      <c r="F5" s="171"/>
      <c r="G5" s="171"/>
      <c r="H5" s="8">
        <v>3</v>
      </c>
      <c r="I5" s="8">
        <f>+H5-1</f>
        <v>2</v>
      </c>
    </row>
    <row r="6" spans="2:195" ht="15" x14ac:dyDescent="0.25">
      <c r="B6" s="175" t="s">
        <v>6</v>
      </c>
      <c r="C6" s="176"/>
      <c r="D6" s="176"/>
      <c r="E6" s="176"/>
      <c r="F6" s="176"/>
      <c r="G6" s="177"/>
      <c r="H6"/>
    </row>
    <row r="7" spans="2:195" x14ac:dyDescent="0.25">
      <c r="B7" s="178" t="s">
        <v>109</v>
      </c>
      <c r="C7" s="179"/>
      <c r="D7" s="179"/>
      <c r="E7" s="179"/>
      <c r="F7" s="179"/>
      <c r="G7" s="180"/>
    </row>
    <row r="8" spans="2:195" ht="70.900000000000006" customHeight="1" x14ac:dyDescent="0.25">
      <c r="B8" s="181" t="s">
        <v>7</v>
      </c>
      <c r="C8" s="182"/>
      <c r="D8" s="182"/>
      <c r="E8" s="182"/>
      <c r="F8" s="182"/>
      <c r="G8" s="183"/>
      <c r="J8" s="9"/>
      <c r="K8" s="10"/>
    </row>
    <row r="9" spans="2:195" ht="14.25" thickBot="1" x14ac:dyDescent="0.3">
      <c r="B9" s="184"/>
      <c r="C9" s="185"/>
      <c r="D9" s="185"/>
      <c r="E9" s="185"/>
      <c r="F9" s="185"/>
      <c r="G9" s="186"/>
      <c r="J9" s="9"/>
      <c r="K9" s="10"/>
    </row>
    <row r="10" spans="2:195" ht="15" customHeight="1" thickBot="1" x14ac:dyDescent="0.3">
      <c r="B10" s="184" t="s">
        <v>8</v>
      </c>
      <c r="C10" s="185"/>
      <c r="D10" s="186"/>
      <c r="E10" s="11" t="s">
        <v>9</v>
      </c>
      <c r="F10" s="187" t="s">
        <v>10</v>
      </c>
      <c r="G10" s="188"/>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0" t="s">
        <v>11</v>
      </c>
      <c r="C12" s="191"/>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2"/>
      <c r="C13" s="193"/>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4"/>
      <c r="C14" s="195"/>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26</v>
      </c>
      <c r="D17" s="36">
        <v>5900000</v>
      </c>
      <c r="E17" s="37"/>
      <c r="F17" s="38">
        <v>0.4</v>
      </c>
      <c r="G17" s="39">
        <f>+F17*D17</f>
        <v>2360000</v>
      </c>
      <c r="H17" s="20" t="s">
        <v>27</v>
      </c>
      <c r="I17" s="169"/>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28</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29</v>
      </c>
      <c r="D19" s="36">
        <v>3000000</v>
      </c>
      <c r="E19" s="37"/>
      <c r="F19" s="38">
        <f>0.1*H5</f>
        <v>0.30000000000000004</v>
      </c>
      <c r="G19" s="39">
        <f>+F19*D19</f>
        <v>900000.00000000012</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30</v>
      </c>
      <c r="D20" s="36">
        <v>3000000</v>
      </c>
      <c r="E20" s="37"/>
      <c r="F20" s="38">
        <f>0.1*H5</f>
        <v>0.30000000000000004</v>
      </c>
      <c r="G20" s="39">
        <f>+F20*D20</f>
        <v>900000.00000000012</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33</v>
      </c>
      <c r="D30" s="48"/>
      <c r="E30" s="49"/>
      <c r="F30" s="50"/>
      <c r="G30" s="51">
        <v>3176738</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35</v>
      </c>
      <c r="D31" s="163">
        <v>5000000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36</v>
      </c>
      <c r="D32" s="163">
        <f>+D31</f>
        <v>5000000</v>
      </c>
      <c r="E32" s="164"/>
      <c r="F32" s="165"/>
      <c r="G32" s="166"/>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3"/>
      <c r="E33" s="164"/>
      <c r="F33" s="165"/>
      <c r="G33" s="166"/>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37</v>
      </c>
      <c r="D34" s="163">
        <f>+D32</f>
        <v>5000000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38</v>
      </c>
      <c r="D35" s="163">
        <f>+D34</f>
        <v>5000000</v>
      </c>
      <c r="E35" s="164"/>
      <c r="F35" s="165"/>
      <c r="G35" s="166"/>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40</v>
      </c>
      <c r="D36" s="163">
        <f>+D35</f>
        <v>5000000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43</v>
      </c>
      <c r="D52" s="42">
        <v>1300000</v>
      </c>
      <c r="E52" s="37"/>
      <c r="F52" s="69">
        <v>3</v>
      </c>
      <c r="G52" s="39">
        <f>+F52*D52</f>
        <v>3900000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44</v>
      </c>
      <c r="D53" s="42">
        <v>1350000</v>
      </c>
      <c r="E53" s="70"/>
      <c r="F53" s="71">
        <v>1</v>
      </c>
      <c r="G53" s="39">
        <f>+F53*D53</f>
        <v>1350000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96" t="s">
        <v>46</v>
      </c>
      <c r="D57" s="196"/>
      <c r="E57" s="196"/>
      <c r="F57" s="196"/>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8" t="s">
        <v>47</v>
      </c>
      <c r="C60" s="199"/>
      <c r="D60" s="199"/>
      <c r="E60" s="199"/>
      <c r="F60" s="199"/>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96" t="s">
        <v>50</v>
      </c>
      <c r="D63" s="196"/>
      <c r="E63" s="196"/>
      <c r="F63" s="196"/>
      <c r="G63" s="92">
        <f>ROUND(SUM(G17:G30)+SUM(G51:G62),0)</f>
        <v>20986738</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00" t="s">
        <v>51</v>
      </c>
      <c r="D64" s="200"/>
      <c r="E64" s="200"/>
      <c r="F64" s="200"/>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96" t="s">
        <v>53</v>
      </c>
      <c r="D65" s="196"/>
      <c r="E65" s="196"/>
      <c r="F65" s="196"/>
      <c r="G65" s="98">
        <f>+ROUND(G63*G64,0)</f>
        <v>49528702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1" t="s">
        <v>54</v>
      </c>
      <c r="C66" s="202"/>
      <c r="D66" s="202" t="s">
        <v>55</v>
      </c>
      <c r="E66" s="100" t="s">
        <v>56</v>
      </c>
      <c r="F66" s="203" t="s">
        <v>57</v>
      </c>
      <c r="G66" s="101" t="s">
        <v>15</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01"/>
      <c r="C67" s="202"/>
      <c r="D67" s="202"/>
      <c r="E67" s="100" t="s">
        <v>58</v>
      </c>
      <c r="F67" s="203"/>
      <c r="G67" s="102" t="s">
        <v>19</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1"/>
      <c r="C68" s="202"/>
      <c r="D68" s="202"/>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64</v>
      </c>
      <c r="D71" s="111" t="s">
        <v>65</v>
      </c>
      <c r="E71" s="112">
        <v>140000</v>
      </c>
      <c r="F71" s="113">
        <v>4</v>
      </c>
      <c r="G71" s="114">
        <f>+F71*E71</f>
        <v>560000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44.45" customHeight="1" x14ac:dyDescent="0.25">
      <c r="B73" s="117"/>
      <c r="C73" s="118" t="s">
        <v>67</v>
      </c>
      <c r="D73" s="119" t="s">
        <v>68</v>
      </c>
      <c r="E73" s="112">
        <v>600000</v>
      </c>
      <c r="F73" s="120">
        <v>6</v>
      </c>
      <c r="G73" s="114">
        <f>+F73*E73</f>
        <v>3600000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69</v>
      </c>
      <c r="D74" s="119" t="s">
        <v>68</v>
      </c>
      <c r="E74" s="112">
        <v>4000000</v>
      </c>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71</v>
      </c>
      <c r="D75" s="119" t="s">
        <v>72</v>
      </c>
      <c r="E75" s="112">
        <v>3000000</v>
      </c>
      <c r="F75" s="122">
        <v>1</v>
      </c>
      <c r="G75" s="114">
        <f>+F75*E75</f>
        <v>3000000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74</v>
      </c>
      <c r="D76" s="119" t="s">
        <v>72</v>
      </c>
      <c r="E76" s="112">
        <v>400000</v>
      </c>
      <c r="F76" s="120">
        <v>1</v>
      </c>
      <c r="G76" s="114">
        <f>+F76*E76</f>
        <v>400000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75</v>
      </c>
      <c r="D77" s="111" t="s">
        <v>72</v>
      </c>
      <c r="E77" s="112">
        <v>600000</v>
      </c>
      <c r="F77" s="120">
        <v>3</v>
      </c>
      <c r="G77" s="114">
        <f>+F77*E77</f>
        <v>1800000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77</v>
      </c>
      <c r="D79" s="128" t="s">
        <v>72</v>
      </c>
      <c r="E79" s="112">
        <v>300000</v>
      </c>
      <c r="F79" s="120">
        <v>2</v>
      </c>
      <c r="G79" s="114">
        <f>+F79*E79</f>
        <v>600000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78</v>
      </c>
      <c r="D80" s="111" t="s">
        <v>72</v>
      </c>
      <c r="E80" s="112">
        <v>100000</v>
      </c>
      <c r="F80" s="120">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79</v>
      </c>
      <c r="D81" s="111" t="s">
        <v>72</v>
      </c>
      <c r="E81" s="112">
        <v>200000</v>
      </c>
      <c r="F81" s="129">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204" t="s">
        <v>81</v>
      </c>
      <c r="D83" s="204"/>
      <c r="E83" s="204"/>
      <c r="F83" s="204"/>
      <c r="G83" s="138">
        <f>+SUM(G71:G82)</f>
        <v>10975500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96" t="s">
        <v>82</v>
      </c>
      <c r="D84" s="196"/>
      <c r="E84" s="196"/>
      <c r="F84" s="196"/>
      <c r="G84" s="141">
        <f>+G83+G65</f>
        <v>60504202</v>
      </c>
      <c r="H84" s="139"/>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idden="1" x14ac:dyDescent="0.25">
      <c r="B85" s="140"/>
      <c r="C85" s="189" t="s">
        <v>83</v>
      </c>
      <c r="D85" s="189"/>
      <c r="E85" s="189"/>
      <c r="F85" s="189"/>
      <c r="G85" s="142"/>
      <c r="H85" s="143"/>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idden="1" x14ac:dyDescent="0.25">
      <c r="B86" s="140"/>
      <c r="C86" s="196" t="s">
        <v>84</v>
      </c>
      <c r="D86" s="196"/>
      <c r="E86" s="196"/>
      <c r="F86" s="196"/>
      <c r="G86" s="141"/>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96" t="s">
        <v>85</v>
      </c>
      <c r="D87" s="196"/>
      <c r="E87" s="196"/>
      <c r="F87" s="196"/>
      <c r="G87" s="144">
        <f>+ROUND(G84*0.19,0)</f>
        <v>11495798</v>
      </c>
      <c r="H87" s="6"/>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4.25" thickBot="1" x14ac:dyDescent="0.3">
      <c r="A88" s="45"/>
      <c r="B88" s="145"/>
      <c r="C88" s="208" t="s">
        <v>86</v>
      </c>
      <c r="D88" s="208"/>
      <c r="E88" s="208"/>
      <c r="F88" s="208"/>
      <c r="G88" s="146">
        <f>+G87+G84</f>
        <v>72000000</v>
      </c>
      <c r="H88" s="139"/>
      <c r="I88" s="126"/>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209" t="s">
        <v>87</v>
      </c>
      <c r="C89" s="210"/>
      <c r="D89" s="210"/>
      <c r="E89" s="210"/>
      <c r="F89" s="210"/>
      <c r="G89" s="211"/>
      <c r="H89" s="139"/>
    </row>
    <row r="90" spans="1:195" ht="28.5" customHeight="1" x14ac:dyDescent="0.25">
      <c r="B90" s="205" t="s">
        <v>88</v>
      </c>
      <c r="C90" s="206"/>
      <c r="D90" s="206"/>
      <c r="E90" s="206"/>
      <c r="F90" s="206"/>
      <c r="G90" s="207"/>
      <c r="H90" s="139"/>
    </row>
    <row r="91" spans="1:195" ht="27" customHeight="1" x14ac:dyDescent="0.25">
      <c r="B91" s="205" t="s">
        <v>89</v>
      </c>
      <c r="C91" s="206"/>
      <c r="D91" s="206"/>
      <c r="E91" s="206"/>
      <c r="F91" s="206"/>
      <c r="G91" s="207"/>
      <c r="H91" s="139"/>
    </row>
    <row r="92" spans="1:195" ht="24.75" customHeight="1" x14ac:dyDescent="0.25">
      <c r="B92" s="205" t="s">
        <v>90</v>
      </c>
      <c r="C92" s="206"/>
      <c r="D92" s="206"/>
      <c r="E92" s="206"/>
      <c r="F92" s="206"/>
      <c r="G92" s="207"/>
      <c r="I92" s="167"/>
    </row>
    <row r="93" spans="1:195" ht="38.450000000000003" customHeight="1" x14ac:dyDescent="0.25">
      <c r="B93" s="205" t="s">
        <v>91</v>
      </c>
      <c r="C93" s="206"/>
      <c r="D93" s="206"/>
      <c r="E93" s="206"/>
      <c r="F93" s="206"/>
      <c r="G93" s="207"/>
      <c r="H93" s="147"/>
    </row>
    <row r="94" spans="1:195" ht="28.5" customHeight="1" x14ac:dyDescent="0.25">
      <c r="B94" s="205" t="s">
        <v>92</v>
      </c>
      <c r="C94" s="206"/>
      <c r="D94" s="206"/>
      <c r="E94" s="206"/>
      <c r="F94" s="206"/>
      <c r="G94" s="207"/>
    </row>
    <row r="95" spans="1:195" ht="28.5" customHeight="1" x14ac:dyDescent="0.25">
      <c r="B95" s="205" t="s">
        <v>93</v>
      </c>
      <c r="C95" s="206"/>
      <c r="D95" s="206"/>
      <c r="E95" s="206"/>
      <c r="F95" s="206"/>
      <c r="G95" s="207"/>
    </row>
    <row r="96" spans="1:195" ht="28.5" customHeight="1" x14ac:dyDescent="0.25">
      <c r="B96" s="205" t="s">
        <v>94</v>
      </c>
      <c r="C96" s="206"/>
      <c r="D96" s="206"/>
      <c r="E96" s="206"/>
      <c r="F96" s="206"/>
      <c r="G96" s="207"/>
    </row>
    <row r="97" spans="2:7" ht="28.5" customHeight="1" x14ac:dyDescent="0.25">
      <c r="B97" s="205" t="s">
        <v>95</v>
      </c>
      <c r="C97" s="206"/>
      <c r="D97" s="206"/>
      <c r="E97" s="206"/>
      <c r="F97" s="206"/>
      <c r="G97" s="207"/>
    </row>
    <row r="98" spans="2:7" ht="48" customHeight="1" x14ac:dyDescent="0.25">
      <c r="B98" s="205" t="s">
        <v>96</v>
      </c>
      <c r="C98" s="206"/>
      <c r="D98" s="206"/>
      <c r="E98" s="206"/>
      <c r="F98" s="206"/>
      <c r="G98" s="207"/>
    </row>
    <row r="99" spans="2:7" ht="43.9" customHeight="1" x14ac:dyDescent="0.25">
      <c r="B99" s="213" t="s">
        <v>97</v>
      </c>
      <c r="C99" s="214"/>
      <c r="D99" s="214"/>
      <c r="E99" s="214"/>
      <c r="F99" s="214"/>
      <c r="G99" s="215"/>
    </row>
    <row r="100" spans="2:7" ht="30" customHeight="1" x14ac:dyDescent="0.25">
      <c r="B100" s="216" t="s">
        <v>98</v>
      </c>
      <c r="C100" s="217"/>
      <c r="D100" s="217"/>
      <c r="E100" s="217"/>
      <c r="F100" s="217"/>
      <c r="G100" s="218"/>
    </row>
    <row r="101" spans="2:7" ht="29.45" customHeight="1" x14ac:dyDescent="0.25">
      <c r="B101" s="205" t="s">
        <v>99</v>
      </c>
      <c r="C101" s="206"/>
      <c r="D101" s="206"/>
      <c r="E101" s="206"/>
      <c r="F101" s="206"/>
      <c r="G101" s="207"/>
    </row>
    <row r="102" spans="2:7" ht="44.25" customHeight="1" x14ac:dyDescent="0.25">
      <c r="B102" s="216" t="s">
        <v>100</v>
      </c>
      <c r="C102" s="217"/>
      <c r="D102" s="217"/>
      <c r="E102" s="217"/>
      <c r="F102" s="217"/>
      <c r="G102" s="218"/>
    </row>
    <row r="103" spans="2:7" ht="44.25" customHeight="1" x14ac:dyDescent="0.25">
      <c r="B103" s="168"/>
      <c r="C103" s="168"/>
      <c r="D103" s="168"/>
      <c r="E103" s="168"/>
      <c r="F103" s="168"/>
      <c r="G103" s="168"/>
    </row>
    <row r="104" spans="2:7" x14ac:dyDescent="0.25">
      <c r="B104" s="148"/>
      <c r="C104" s="149"/>
      <c r="D104" s="149"/>
      <c r="E104" s="149"/>
      <c r="F104" s="149"/>
      <c r="G104" s="149"/>
    </row>
    <row r="105" spans="2:7" ht="15.75" x14ac:dyDescent="0.25">
      <c r="B105" s="150" t="s">
        <v>101</v>
      </c>
      <c r="C105" s="151"/>
      <c r="D105" s="151"/>
      <c r="E105" s="152"/>
      <c r="F105" s="153"/>
      <c r="G105" s="153"/>
    </row>
    <row r="106" spans="2:7" ht="38.25" customHeight="1" x14ac:dyDescent="0.25">
      <c r="B106" s="154"/>
      <c r="C106" s="155"/>
      <c r="D106" s="151"/>
      <c r="E106" s="156"/>
      <c r="F106" s="157"/>
      <c r="G106" s="157"/>
    </row>
    <row r="107" spans="2:7" ht="16.5" x14ac:dyDescent="0.25">
      <c r="B107" s="158" t="s">
        <v>102</v>
      </c>
      <c r="C107" s="151"/>
      <c r="D107" s="151"/>
      <c r="E107" s="212" t="s">
        <v>103</v>
      </c>
      <c r="F107" s="212"/>
      <c r="G107" s="212"/>
    </row>
  </sheetData>
  <mergeCells count="42">
    <mergeCell ref="E107:G107"/>
    <mergeCell ref="B98:G98"/>
    <mergeCell ref="B99:G99"/>
    <mergeCell ref="B100:G100"/>
    <mergeCell ref="B101:G101"/>
    <mergeCell ref="B102:G102"/>
    <mergeCell ref="B97:G97"/>
    <mergeCell ref="C86:F86"/>
    <mergeCell ref="C87:F87"/>
    <mergeCell ref="C88:F88"/>
    <mergeCell ref="B89:G89"/>
    <mergeCell ref="B90:G90"/>
    <mergeCell ref="B91:G91"/>
    <mergeCell ref="B92:G92"/>
    <mergeCell ref="B93:G93"/>
    <mergeCell ref="B94:G94"/>
    <mergeCell ref="B95:G95"/>
    <mergeCell ref="B96:G96"/>
    <mergeCell ref="C85:F85"/>
    <mergeCell ref="B12:C14"/>
    <mergeCell ref="C57:G57"/>
    <mergeCell ref="B60:F60"/>
    <mergeCell ref="C63:F63"/>
    <mergeCell ref="C64:F64"/>
    <mergeCell ref="C65:F65"/>
    <mergeCell ref="B66:C68"/>
    <mergeCell ref="D66:D68"/>
    <mergeCell ref="F66:F67"/>
    <mergeCell ref="C83:F83"/>
    <mergeCell ref="C84:F84"/>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scale="63"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6"/>
  <sheetViews>
    <sheetView topLeftCell="A73" zoomScale="70" zoomScaleNormal="70" workbookViewId="0">
      <selection activeCell="B102" sqref="B102:G102"/>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70" t="s">
        <v>0</v>
      </c>
      <c r="C2" s="171"/>
      <c r="D2" s="171"/>
      <c r="E2" s="171"/>
      <c r="F2" s="171"/>
      <c r="G2" s="172"/>
    </row>
    <row r="3" spans="2:195" x14ac:dyDescent="0.25">
      <c r="B3" s="170" t="s">
        <v>1</v>
      </c>
      <c r="C3" s="171"/>
      <c r="D3" s="171"/>
      <c r="E3" s="171"/>
      <c r="F3" s="171"/>
      <c r="G3" s="171"/>
      <c r="H3" s="173" t="s">
        <v>2</v>
      </c>
      <c r="I3" s="173" t="s">
        <v>3</v>
      </c>
    </row>
    <row r="4" spans="2:195" x14ac:dyDescent="0.25">
      <c r="B4" s="170" t="s">
        <v>4</v>
      </c>
      <c r="C4" s="171"/>
      <c r="D4" s="171"/>
      <c r="E4" s="171"/>
      <c r="F4" s="171"/>
      <c r="G4" s="171"/>
      <c r="H4" s="174"/>
      <c r="I4" s="174"/>
    </row>
    <row r="5" spans="2:195" ht="15" customHeight="1" x14ac:dyDescent="0.25">
      <c r="B5" s="170" t="s">
        <v>5</v>
      </c>
      <c r="C5" s="171"/>
      <c r="D5" s="171"/>
      <c r="E5" s="171"/>
      <c r="F5" s="171"/>
      <c r="G5" s="171"/>
      <c r="H5" s="8">
        <v>3</v>
      </c>
      <c r="I5" s="8">
        <f>+H5-1</f>
        <v>2</v>
      </c>
    </row>
    <row r="6" spans="2:195" ht="15" x14ac:dyDescent="0.25">
      <c r="B6" s="175" t="s">
        <v>6</v>
      </c>
      <c r="C6" s="176"/>
      <c r="D6" s="176"/>
      <c r="E6" s="176"/>
      <c r="F6" s="176"/>
      <c r="G6" s="177"/>
      <c r="H6"/>
    </row>
    <row r="7" spans="2:195" x14ac:dyDescent="0.25">
      <c r="B7" s="178" t="s">
        <v>104</v>
      </c>
      <c r="C7" s="179"/>
      <c r="D7" s="179"/>
      <c r="E7" s="179"/>
      <c r="F7" s="179"/>
      <c r="G7" s="180"/>
    </row>
    <row r="8" spans="2:195" ht="70.900000000000006" customHeight="1" x14ac:dyDescent="0.25">
      <c r="B8" s="181" t="s">
        <v>105</v>
      </c>
      <c r="C8" s="182"/>
      <c r="D8" s="182"/>
      <c r="E8" s="182"/>
      <c r="F8" s="182"/>
      <c r="G8" s="183"/>
      <c r="J8" s="9"/>
      <c r="K8" s="10"/>
    </row>
    <row r="9" spans="2:195" ht="14.25" thickBot="1" x14ac:dyDescent="0.3">
      <c r="B9" s="184"/>
      <c r="C9" s="185"/>
      <c r="D9" s="185"/>
      <c r="E9" s="185"/>
      <c r="F9" s="185"/>
      <c r="G9" s="186"/>
      <c r="J9" s="9"/>
      <c r="K9" s="10"/>
    </row>
    <row r="10" spans="2:195" ht="15" customHeight="1" thickBot="1" x14ac:dyDescent="0.3">
      <c r="B10" s="184" t="s">
        <v>8</v>
      </c>
      <c r="C10" s="185"/>
      <c r="D10" s="186"/>
      <c r="E10" s="11" t="s">
        <v>9</v>
      </c>
      <c r="F10" s="187" t="s">
        <v>10</v>
      </c>
      <c r="G10" s="188"/>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0" t="s">
        <v>11</v>
      </c>
      <c r="C12" s="191"/>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2"/>
      <c r="C13" s="193"/>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4"/>
      <c r="C14" s="195"/>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106</v>
      </c>
      <c r="D17" s="36">
        <v>6000000</v>
      </c>
      <c r="E17" s="37"/>
      <c r="F17" s="38">
        <v>1</v>
      </c>
      <c r="G17" s="39">
        <f>+F17*D17</f>
        <v>6000000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28</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29</v>
      </c>
      <c r="D19" s="36">
        <v>3000000</v>
      </c>
      <c r="E19" s="37"/>
      <c r="F19" s="38">
        <f>0.15*H5</f>
        <v>0.44999999999999996</v>
      </c>
      <c r="G19" s="39">
        <f>+F19*D19</f>
        <v>1349999.9999999998</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30</v>
      </c>
      <c r="D20" s="36">
        <f>+D19</f>
        <v>3000000</v>
      </c>
      <c r="E20" s="37"/>
      <c r="F20" s="38">
        <f>0.15*H5</f>
        <v>0.44999999999999996</v>
      </c>
      <c r="G20" s="39">
        <f>+F20*D20</f>
        <v>1349999.9999999998</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33</v>
      </c>
      <c r="D30" s="48"/>
      <c r="E30" s="49"/>
      <c r="F30" s="50"/>
      <c r="G30" s="51">
        <f>+D31*(0.2*3.2)</f>
        <v>3200000.0000000005</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35</v>
      </c>
      <c r="D31" s="163">
        <v>5000000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36</v>
      </c>
      <c r="D32" s="163">
        <f>+D31</f>
        <v>5000000</v>
      </c>
      <c r="E32" s="164"/>
      <c r="F32" s="165"/>
      <c r="G32" s="166"/>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3"/>
      <c r="E33" s="164"/>
      <c r="F33" s="165"/>
      <c r="G33" s="166"/>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37</v>
      </c>
      <c r="D34" s="163">
        <f>+D32</f>
        <v>5000000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38</v>
      </c>
      <c r="D35" s="163">
        <f>+D34</f>
        <v>5000000</v>
      </c>
      <c r="E35" s="164"/>
      <c r="F35" s="165"/>
      <c r="G35" s="166"/>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40</v>
      </c>
      <c r="D36" s="163">
        <f>+D35</f>
        <v>5000000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43</v>
      </c>
      <c r="D52" s="42">
        <v>1300000</v>
      </c>
      <c r="E52" s="37"/>
      <c r="F52" s="69">
        <f>+I5*2</f>
        <v>4</v>
      </c>
      <c r="G52" s="39">
        <f>+F52*D52</f>
        <v>5200000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44</v>
      </c>
      <c r="D53" s="42">
        <v>1350000</v>
      </c>
      <c r="E53" s="70"/>
      <c r="F53" s="71">
        <f>+I5</f>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96" t="s">
        <v>46</v>
      </c>
      <c r="D57" s="196"/>
      <c r="E57" s="196"/>
      <c r="F57" s="196"/>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8" t="s">
        <v>47</v>
      </c>
      <c r="C60" s="199"/>
      <c r="D60" s="199"/>
      <c r="E60" s="199"/>
      <c r="F60" s="199"/>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96" t="s">
        <v>50</v>
      </c>
      <c r="D63" s="196"/>
      <c r="E63" s="196"/>
      <c r="F63" s="196"/>
      <c r="G63" s="92">
        <f>+SUM(G17:G30)+SUM(G51:G62)</f>
        <v>28200000</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00" t="s">
        <v>51</v>
      </c>
      <c r="D64" s="200"/>
      <c r="E64" s="200"/>
      <c r="F64" s="200"/>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96" t="s">
        <v>53</v>
      </c>
      <c r="D65" s="196"/>
      <c r="E65" s="196"/>
      <c r="F65" s="196"/>
      <c r="G65" s="98">
        <f>+ROUND(G63*G64,0)</f>
        <v>66552000</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1" t="s">
        <v>54</v>
      </c>
      <c r="C66" s="202"/>
      <c r="D66" s="202" t="s">
        <v>55</v>
      </c>
      <c r="E66" s="100" t="s">
        <v>56</v>
      </c>
      <c r="F66" s="203" t="s">
        <v>57</v>
      </c>
      <c r="G66" s="101" t="s">
        <v>15</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01"/>
      <c r="C67" s="202"/>
      <c r="D67" s="202"/>
      <c r="E67" s="100" t="s">
        <v>58</v>
      </c>
      <c r="F67" s="203"/>
      <c r="G67" s="102" t="s">
        <v>19</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1"/>
      <c r="C68" s="202"/>
      <c r="D68" s="202"/>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107</v>
      </c>
      <c r="D71" s="111" t="s">
        <v>65</v>
      </c>
      <c r="E71" s="112">
        <v>140000</v>
      </c>
      <c r="F71" s="113">
        <v>7</v>
      </c>
      <c r="G71" s="114">
        <f>+F71*E71</f>
        <v>980000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67</v>
      </c>
      <c r="D73" s="119" t="s">
        <v>68</v>
      </c>
      <c r="E73" s="112">
        <v>600000</v>
      </c>
      <c r="F73" s="120">
        <f>+F18+F52+F53</f>
        <v>9</v>
      </c>
      <c r="G73" s="114">
        <f>+F73*E73</f>
        <v>5400000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69</v>
      </c>
      <c r="D74" s="119" t="s">
        <v>68</v>
      </c>
      <c r="E74" s="112">
        <v>4000000</v>
      </c>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71</v>
      </c>
      <c r="D75" s="119" t="s">
        <v>72</v>
      </c>
      <c r="E75" s="112">
        <v>3000000</v>
      </c>
      <c r="F75" s="122">
        <v>2</v>
      </c>
      <c r="G75" s="114">
        <f>+F75*E75</f>
        <v>6000000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74</v>
      </c>
      <c r="D76" s="119" t="s">
        <v>72</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75</v>
      </c>
      <c r="D77" s="111" t="s">
        <v>72</v>
      </c>
      <c r="E77" s="112">
        <v>400000</v>
      </c>
      <c r="F77" s="120">
        <f>+H5</f>
        <v>3</v>
      </c>
      <c r="G77" s="114">
        <f>+F77*E77</f>
        <v>1200000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77</v>
      </c>
      <c r="D79" s="128" t="s">
        <v>72</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78</v>
      </c>
      <c r="D80" s="111" t="s">
        <v>72</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79</v>
      </c>
      <c r="D81" s="111" t="s">
        <v>72</v>
      </c>
      <c r="E81" s="112">
        <f>+H81</f>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204" t="s">
        <v>81</v>
      </c>
      <c r="D83" s="204"/>
      <c r="E83" s="204"/>
      <c r="F83" s="204"/>
      <c r="G83" s="138">
        <f>+SUM(G71:G82)</f>
        <v>15895500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96" t="s">
        <v>82</v>
      </c>
      <c r="D84" s="196"/>
      <c r="E84" s="196"/>
      <c r="F84" s="196"/>
      <c r="G84" s="141">
        <f>+G83+G65</f>
        <v>82447500</v>
      </c>
      <c r="H84" s="7">
        <f>+H87/2.36</f>
        <v>0</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89" t="s">
        <v>83</v>
      </c>
      <c r="D85" s="189"/>
      <c r="E85" s="189"/>
      <c r="F85" s="189"/>
      <c r="G85" s="142"/>
      <c r="H85" s="161" t="s">
        <v>34</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0"/>
      <c r="C86" s="196" t="s">
        <v>84</v>
      </c>
      <c r="D86" s="196"/>
      <c r="E86" s="196"/>
      <c r="F86" s="196"/>
      <c r="G86" s="141"/>
      <c r="H86" s="20"/>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96" t="s">
        <v>85</v>
      </c>
      <c r="D87" s="196"/>
      <c r="E87" s="196"/>
      <c r="F87" s="196"/>
      <c r="G87" s="144">
        <f>+ROUND(G84*0.19,0)</f>
        <v>15665025</v>
      </c>
      <c r="H87" s="7"/>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4.25" thickBot="1" x14ac:dyDescent="0.3">
      <c r="A88" s="45"/>
      <c r="B88" s="145"/>
      <c r="C88" s="208" t="s">
        <v>86</v>
      </c>
      <c r="D88" s="208"/>
      <c r="E88" s="208"/>
      <c r="F88" s="208"/>
      <c r="G88" s="146">
        <f>+G87+G84</f>
        <v>98112525</v>
      </c>
      <c r="H88" s="7">
        <v>114794540</v>
      </c>
      <c r="I88" s="162"/>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209" t="s">
        <v>87</v>
      </c>
      <c r="C89" s="210"/>
      <c r="D89" s="210"/>
      <c r="E89" s="210"/>
      <c r="F89" s="210"/>
      <c r="G89" s="210"/>
      <c r="H89" s="7"/>
    </row>
    <row r="90" spans="1:195" ht="28.5" customHeight="1" x14ac:dyDescent="0.25">
      <c r="B90" s="205" t="s">
        <v>88</v>
      </c>
      <c r="C90" s="206"/>
      <c r="D90" s="206"/>
      <c r="E90" s="206"/>
      <c r="F90" s="206"/>
      <c r="G90" s="207"/>
      <c r="H90" s="7"/>
    </row>
    <row r="91" spans="1:195" ht="27" customHeight="1" x14ac:dyDescent="0.25">
      <c r="B91" s="205" t="s">
        <v>89</v>
      </c>
      <c r="C91" s="206"/>
      <c r="D91" s="206"/>
      <c r="E91" s="206"/>
      <c r="F91" s="206"/>
      <c r="G91" s="207"/>
      <c r="H91" s="139"/>
    </row>
    <row r="92" spans="1:195" ht="24.75" customHeight="1" x14ac:dyDescent="0.25">
      <c r="B92" s="205" t="s">
        <v>90</v>
      </c>
      <c r="C92" s="206"/>
      <c r="D92" s="206"/>
      <c r="E92" s="206"/>
      <c r="F92" s="206"/>
      <c r="G92" s="207"/>
    </row>
    <row r="93" spans="1:195" ht="38.450000000000003" customHeight="1" x14ac:dyDescent="0.25">
      <c r="B93" s="205" t="s">
        <v>91</v>
      </c>
      <c r="C93" s="206"/>
      <c r="D93" s="206"/>
      <c r="E93" s="206"/>
      <c r="F93" s="206"/>
      <c r="G93" s="207"/>
      <c r="H93" s="147"/>
      <c r="I93" s="167"/>
    </row>
    <row r="94" spans="1:195" ht="28.5" customHeight="1" x14ac:dyDescent="0.25">
      <c r="B94" s="205" t="s">
        <v>92</v>
      </c>
      <c r="C94" s="206"/>
      <c r="D94" s="206"/>
      <c r="E94" s="206"/>
      <c r="F94" s="206"/>
      <c r="G94" s="207"/>
    </row>
    <row r="95" spans="1:195" ht="28.5" customHeight="1" x14ac:dyDescent="0.25">
      <c r="B95" s="205" t="s">
        <v>93</v>
      </c>
      <c r="C95" s="206"/>
      <c r="D95" s="206"/>
      <c r="E95" s="206"/>
      <c r="F95" s="206"/>
      <c r="G95" s="207"/>
    </row>
    <row r="96" spans="1:195" ht="28.5" customHeight="1" x14ac:dyDescent="0.25">
      <c r="B96" s="205" t="s">
        <v>94</v>
      </c>
      <c r="C96" s="206"/>
      <c r="D96" s="206"/>
      <c r="E96" s="206"/>
      <c r="F96" s="206"/>
      <c r="G96" s="207"/>
    </row>
    <row r="97" spans="2:7" ht="28.5" customHeight="1" x14ac:dyDescent="0.25">
      <c r="B97" s="205" t="s">
        <v>95</v>
      </c>
      <c r="C97" s="206"/>
      <c r="D97" s="206"/>
      <c r="E97" s="206"/>
      <c r="F97" s="206"/>
      <c r="G97" s="207"/>
    </row>
    <row r="98" spans="2:7" ht="48" customHeight="1" x14ac:dyDescent="0.25">
      <c r="B98" s="205" t="s">
        <v>96</v>
      </c>
      <c r="C98" s="206"/>
      <c r="D98" s="206"/>
      <c r="E98" s="206"/>
      <c r="F98" s="206"/>
      <c r="G98" s="207"/>
    </row>
    <row r="99" spans="2:7" ht="43.9" customHeight="1" x14ac:dyDescent="0.25">
      <c r="B99" s="213" t="s">
        <v>97</v>
      </c>
      <c r="C99" s="214"/>
      <c r="D99" s="214"/>
      <c r="E99" s="214"/>
      <c r="F99" s="214"/>
      <c r="G99" s="215"/>
    </row>
    <row r="100" spans="2:7" ht="44.25" customHeight="1" x14ac:dyDescent="0.25">
      <c r="B100" s="216" t="s">
        <v>98</v>
      </c>
      <c r="C100" s="217"/>
      <c r="D100" s="217"/>
      <c r="E100" s="217"/>
      <c r="F100" s="217"/>
      <c r="G100" s="218"/>
    </row>
    <row r="101" spans="2:7" ht="30" customHeight="1" x14ac:dyDescent="0.25">
      <c r="B101" s="205" t="s">
        <v>99</v>
      </c>
      <c r="C101" s="206"/>
      <c r="D101" s="206"/>
      <c r="E101" s="206"/>
      <c r="F101" s="206"/>
      <c r="G101" s="207"/>
    </row>
    <row r="102" spans="2:7" ht="29.45" customHeight="1" x14ac:dyDescent="0.25">
      <c r="B102" s="216" t="s">
        <v>100</v>
      </c>
      <c r="C102" s="217"/>
      <c r="D102" s="217"/>
      <c r="E102" s="217"/>
      <c r="F102" s="217"/>
      <c r="G102" s="218"/>
    </row>
    <row r="103" spans="2:7" x14ac:dyDescent="0.25">
      <c r="B103" s="148"/>
      <c r="C103" s="149"/>
      <c r="D103" s="149"/>
      <c r="E103" s="149"/>
      <c r="F103" s="149"/>
      <c r="G103" s="149"/>
    </row>
    <row r="104" spans="2:7" ht="15.75" x14ac:dyDescent="0.25">
      <c r="B104" s="150" t="s">
        <v>101</v>
      </c>
      <c r="C104" s="151"/>
      <c r="D104" s="151"/>
      <c r="E104" s="152"/>
      <c r="F104" s="153"/>
      <c r="G104" s="153"/>
    </row>
    <row r="105" spans="2:7" ht="38.25" customHeight="1" x14ac:dyDescent="0.25">
      <c r="B105" s="154"/>
      <c r="C105" s="155"/>
      <c r="D105" s="151"/>
      <c r="E105" s="156"/>
      <c r="F105" s="157"/>
      <c r="G105" s="157"/>
    </row>
    <row r="106" spans="2:7" ht="16.5" x14ac:dyDescent="0.25">
      <c r="B106" s="158" t="s">
        <v>102</v>
      </c>
      <c r="C106" s="151"/>
      <c r="D106" s="151"/>
      <c r="E106" s="212" t="s">
        <v>103</v>
      </c>
      <c r="F106" s="212"/>
      <c r="G106" s="212"/>
    </row>
  </sheetData>
  <mergeCells count="42">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6:G106"/>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6"/>
  <sheetViews>
    <sheetView topLeftCell="A73" zoomScaleNormal="100" workbookViewId="0">
      <selection activeCell="C81" sqref="C81"/>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70" t="s">
        <v>0</v>
      </c>
      <c r="C2" s="171"/>
      <c r="D2" s="171"/>
      <c r="E2" s="171"/>
      <c r="F2" s="171"/>
      <c r="G2" s="172"/>
    </row>
    <row r="3" spans="2:195" x14ac:dyDescent="0.25">
      <c r="B3" s="170" t="s">
        <v>1</v>
      </c>
      <c r="C3" s="171"/>
      <c r="D3" s="171"/>
      <c r="E3" s="171"/>
      <c r="F3" s="171"/>
      <c r="G3" s="171"/>
      <c r="H3" s="173" t="s">
        <v>2</v>
      </c>
      <c r="I3" s="173" t="s">
        <v>3</v>
      </c>
    </row>
    <row r="4" spans="2:195" x14ac:dyDescent="0.25">
      <c r="B4" s="170" t="s">
        <v>4</v>
      </c>
      <c r="C4" s="171"/>
      <c r="D4" s="171"/>
      <c r="E4" s="171"/>
      <c r="F4" s="171"/>
      <c r="G4" s="171"/>
      <c r="H4" s="174"/>
      <c r="I4" s="174"/>
    </row>
    <row r="5" spans="2:195" ht="15" customHeight="1" x14ac:dyDescent="0.25">
      <c r="B5" s="170" t="s">
        <v>5</v>
      </c>
      <c r="C5" s="171"/>
      <c r="D5" s="171"/>
      <c r="E5" s="171"/>
      <c r="F5" s="171"/>
      <c r="G5" s="171"/>
      <c r="H5" s="8">
        <v>3</v>
      </c>
      <c r="I5" s="8">
        <f>+H5-1</f>
        <v>2</v>
      </c>
    </row>
    <row r="6" spans="2:195" ht="15" x14ac:dyDescent="0.25">
      <c r="B6" s="175" t="s">
        <v>6</v>
      </c>
      <c r="C6" s="176"/>
      <c r="D6" s="176"/>
      <c r="E6" s="176"/>
      <c r="F6" s="176"/>
      <c r="G6" s="177"/>
      <c r="H6"/>
    </row>
    <row r="7" spans="2:195" x14ac:dyDescent="0.25">
      <c r="B7" s="178" t="s">
        <v>104</v>
      </c>
      <c r="C7" s="179"/>
      <c r="D7" s="179"/>
      <c r="E7" s="179"/>
      <c r="F7" s="179"/>
      <c r="G7" s="180"/>
    </row>
    <row r="8" spans="2:195" ht="70.900000000000006" customHeight="1" x14ac:dyDescent="0.25">
      <c r="B8" s="181" t="s">
        <v>105</v>
      </c>
      <c r="C8" s="182"/>
      <c r="D8" s="182"/>
      <c r="E8" s="182"/>
      <c r="F8" s="182"/>
      <c r="G8" s="183"/>
      <c r="J8" s="9"/>
      <c r="K8" s="10"/>
    </row>
    <row r="9" spans="2:195" ht="14.25" thickBot="1" x14ac:dyDescent="0.3">
      <c r="B9" s="184"/>
      <c r="C9" s="185"/>
      <c r="D9" s="185"/>
      <c r="E9" s="185"/>
      <c r="F9" s="185"/>
      <c r="G9" s="186"/>
      <c r="J9" s="9"/>
      <c r="K9" s="10"/>
    </row>
    <row r="10" spans="2:195" ht="15" customHeight="1" thickBot="1" x14ac:dyDescent="0.3">
      <c r="B10" s="184" t="s">
        <v>8</v>
      </c>
      <c r="C10" s="185"/>
      <c r="D10" s="186"/>
      <c r="E10" s="11" t="s">
        <v>9</v>
      </c>
      <c r="F10" s="187" t="s">
        <v>10</v>
      </c>
      <c r="G10" s="188"/>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0" t="s">
        <v>11</v>
      </c>
      <c r="C12" s="191"/>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2"/>
      <c r="C13" s="193"/>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4"/>
      <c r="C14" s="195"/>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106</v>
      </c>
      <c r="D17" s="36">
        <v>6000000</v>
      </c>
      <c r="E17" s="37"/>
      <c r="F17" s="38">
        <v>1</v>
      </c>
      <c r="G17" s="39">
        <f>+F17*D17</f>
        <v>6000000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28</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29</v>
      </c>
      <c r="D19" s="36">
        <v>3000000</v>
      </c>
      <c r="E19" s="37"/>
      <c r="F19" s="38">
        <f>0.15*H5</f>
        <v>0.44999999999999996</v>
      </c>
      <c r="G19" s="39">
        <f>+F19*D19</f>
        <v>1349999.9999999998</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30</v>
      </c>
      <c r="D20" s="36">
        <f>+D19</f>
        <v>3000000</v>
      </c>
      <c r="E20" s="37"/>
      <c r="F20" s="38">
        <f>0.15*H5</f>
        <v>0.44999999999999996</v>
      </c>
      <c r="G20" s="39">
        <f>+F20*D20</f>
        <v>1349999.9999999998</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33</v>
      </c>
      <c r="D30" s="48"/>
      <c r="E30" s="49"/>
      <c r="F30" s="50"/>
      <c r="G30" s="51">
        <f>+D31*(0.18*4)+131200+449</f>
        <v>3731649</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35</v>
      </c>
      <c r="D31" s="163">
        <v>5000000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36</v>
      </c>
      <c r="D32" s="163">
        <f>+D31</f>
        <v>5000000</v>
      </c>
      <c r="E32" s="164"/>
      <c r="F32" s="165"/>
      <c r="G32" s="166"/>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3"/>
      <c r="E33" s="164"/>
      <c r="F33" s="165"/>
      <c r="G33" s="166"/>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37</v>
      </c>
      <c r="D34" s="163">
        <f>+D32</f>
        <v>5000000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38</v>
      </c>
      <c r="D35" s="163">
        <f>+D34</f>
        <v>5000000</v>
      </c>
      <c r="E35" s="164"/>
      <c r="F35" s="165"/>
      <c r="G35" s="166"/>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40</v>
      </c>
      <c r="D36" s="163">
        <f>+D35</f>
        <v>5000000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43</v>
      </c>
      <c r="D52" s="42">
        <v>1300000</v>
      </c>
      <c r="E52" s="37"/>
      <c r="F52" s="69">
        <f>+I5*3</f>
        <v>6</v>
      </c>
      <c r="G52" s="39">
        <f>+F52*D52</f>
        <v>7800000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44</v>
      </c>
      <c r="D53" s="42">
        <v>1350000</v>
      </c>
      <c r="E53" s="70"/>
      <c r="F53" s="71">
        <f>+I5*1.5</f>
        <v>3</v>
      </c>
      <c r="G53" s="39">
        <f>+F53*D53</f>
        <v>4050000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96" t="s">
        <v>46</v>
      </c>
      <c r="D57" s="196"/>
      <c r="E57" s="196"/>
      <c r="F57" s="196"/>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8" t="s">
        <v>47</v>
      </c>
      <c r="C60" s="199"/>
      <c r="D60" s="199"/>
      <c r="E60" s="199"/>
      <c r="F60" s="199"/>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96" t="s">
        <v>50</v>
      </c>
      <c r="D63" s="196"/>
      <c r="E63" s="196"/>
      <c r="F63" s="196"/>
      <c r="G63" s="92">
        <f>+SUM(G17:G30)+SUM(G51:G62)</f>
        <v>32681649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00" t="s">
        <v>51</v>
      </c>
      <c r="D64" s="200"/>
      <c r="E64" s="200"/>
      <c r="F64" s="200"/>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96" t="s">
        <v>53</v>
      </c>
      <c r="D65" s="196"/>
      <c r="E65" s="196"/>
      <c r="F65" s="196"/>
      <c r="G65" s="98">
        <f>+ROUND(G63*G64,0)</f>
        <v>77128692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1" t="s">
        <v>54</v>
      </c>
      <c r="C66" s="202"/>
      <c r="D66" s="202" t="s">
        <v>55</v>
      </c>
      <c r="E66" s="100" t="s">
        <v>56</v>
      </c>
      <c r="F66" s="203" t="s">
        <v>57</v>
      </c>
      <c r="G66" s="101" t="s">
        <v>15</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01"/>
      <c r="C67" s="202"/>
      <c r="D67" s="202"/>
      <c r="E67" s="100" t="s">
        <v>58</v>
      </c>
      <c r="F67" s="203"/>
      <c r="G67" s="102" t="s">
        <v>19</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1"/>
      <c r="C68" s="202"/>
      <c r="D68" s="202"/>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64</v>
      </c>
      <c r="D71" s="111" t="s">
        <v>65</v>
      </c>
      <c r="E71" s="112">
        <v>140000</v>
      </c>
      <c r="F71" s="113">
        <v>10</v>
      </c>
      <c r="G71" s="114">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67</v>
      </c>
      <c r="D73" s="119" t="s">
        <v>68</v>
      </c>
      <c r="E73" s="112">
        <v>600000</v>
      </c>
      <c r="F73" s="120">
        <f>+F18+F52+F53</f>
        <v>12</v>
      </c>
      <c r="G73" s="114">
        <f>+F73*E73</f>
        <v>7200000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69</v>
      </c>
      <c r="D74" s="119" t="s">
        <v>68</v>
      </c>
      <c r="E74" s="112">
        <v>4000000</v>
      </c>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71</v>
      </c>
      <c r="D75" s="119" t="s">
        <v>72</v>
      </c>
      <c r="E75" s="112">
        <v>3000000</v>
      </c>
      <c r="F75" s="122">
        <v>2</v>
      </c>
      <c r="G75" s="114">
        <f>+F75*E75</f>
        <v>6000000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74</v>
      </c>
      <c r="D76" s="119" t="s">
        <v>72</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75</v>
      </c>
      <c r="D77" s="111" t="s">
        <v>72</v>
      </c>
      <c r="E77" s="112">
        <v>400000</v>
      </c>
      <c r="F77" s="120">
        <f>+H5</f>
        <v>3</v>
      </c>
      <c r="G77" s="114">
        <f>+F77*E77</f>
        <v>1200000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77</v>
      </c>
      <c r="D79" s="128" t="s">
        <v>72</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78</v>
      </c>
      <c r="D80" s="111" t="s">
        <v>72</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79</v>
      </c>
      <c r="D81" s="111" t="s">
        <v>72</v>
      </c>
      <c r="E81" s="112">
        <f>+H81</f>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204" t="s">
        <v>81</v>
      </c>
      <c r="D83" s="204"/>
      <c r="E83" s="204"/>
      <c r="F83" s="204"/>
      <c r="G83" s="138">
        <f>+SUM(G71:G82)</f>
        <v>18115500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96" t="s">
        <v>82</v>
      </c>
      <c r="D84" s="196"/>
      <c r="E84" s="196"/>
      <c r="F84" s="196"/>
      <c r="G84" s="141">
        <f>+G83+G65</f>
        <v>95244192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89" t="s">
        <v>83</v>
      </c>
      <c r="D85" s="189"/>
      <c r="E85" s="189"/>
      <c r="F85" s="189"/>
      <c r="G85" s="142"/>
      <c r="H85" s="161" t="s">
        <v>34</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0"/>
      <c r="C86" s="196" t="s">
        <v>84</v>
      </c>
      <c r="D86" s="196"/>
      <c r="E86" s="196"/>
      <c r="F86" s="196"/>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96" t="s">
        <v>85</v>
      </c>
      <c r="D87" s="196"/>
      <c r="E87" s="196"/>
      <c r="F87" s="196"/>
      <c r="G87" s="144">
        <f>+ROUND(G84*0.19,0)</f>
        <v>18096396</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5" customHeight="1" thickBot="1" x14ac:dyDescent="0.3">
      <c r="A88" s="45"/>
      <c r="B88" s="145"/>
      <c r="C88" s="208" t="s">
        <v>86</v>
      </c>
      <c r="D88" s="208"/>
      <c r="E88" s="208"/>
      <c r="F88" s="208"/>
      <c r="G88" s="144">
        <f>+G87+G84</f>
        <v>113340588</v>
      </c>
      <c r="H88" s="7"/>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209" t="s">
        <v>87</v>
      </c>
      <c r="C89" s="210"/>
      <c r="D89" s="210"/>
      <c r="E89" s="210"/>
      <c r="F89" s="210"/>
      <c r="G89" s="210"/>
      <c r="H89" s="7"/>
      <c r="K89" s="20"/>
      <c r="L89" s="20"/>
      <c r="M89" s="20"/>
    </row>
    <row r="90" spans="1:195" ht="28.5" customHeight="1" x14ac:dyDescent="0.25">
      <c r="B90" s="205" t="s">
        <v>88</v>
      </c>
      <c r="C90" s="206"/>
      <c r="D90" s="206"/>
      <c r="E90" s="206"/>
      <c r="F90" s="206"/>
      <c r="G90" s="207"/>
      <c r="H90" s="7"/>
      <c r="K90" s="20"/>
      <c r="L90" s="20"/>
      <c r="M90" s="20"/>
    </row>
    <row r="91" spans="1:195" ht="27" customHeight="1" x14ac:dyDescent="0.25">
      <c r="B91" s="205" t="s">
        <v>89</v>
      </c>
      <c r="C91" s="206"/>
      <c r="D91" s="206"/>
      <c r="E91" s="206"/>
      <c r="F91" s="206"/>
      <c r="G91" s="207"/>
      <c r="H91" s="7"/>
      <c r="K91" s="20"/>
      <c r="L91" s="20"/>
      <c r="M91" s="20"/>
    </row>
    <row r="92" spans="1:195" ht="24.75" customHeight="1" x14ac:dyDescent="0.25">
      <c r="B92" s="205" t="s">
        <v>90</v>
      </c>
      <c r="C92" s="206"/>
      <c r="D92" s="206"/>
      <c r="E92" s="206"/>
      <c r="F92" s="206"/>
      <c r="G92" s="207"/>
      <c r="H92" s="7"/>
      <c r="K92" s="20"/>
      <c r="L92" s="20"/>
      <c r="M92" s="20"/>
    </row>
    <row r="93" spans="1:195" ht="38.450000000000003" customHeight="1" x14ac:dyDescent="0.25">
      <c r="B93" s="205" t="s">
        <v>91</v>
      </c>
      <c r="C93" s="206"/>
      <c r="D93" s="206"/>
      <c r="E93" s="206"/>
      <c r="F93" s="206"/>
      <c r="G93" s="207"/>
      <c r="H93" s="7"/>
      <c r="K93" s="20"/>
      <c r="L93" s="20"/>
      <c r="M93" s="20"/>
    </row>
    <row r="94" spans="1:195" ht="28.5" customHeight="1" x14ac:dyDescent="0.25">
      <c r="B94" s="205" t="s">
        <v>92</v>
      </c>
      <c r="C94" s="206"/>
      <c r="D94" s="206"/>
      <c r="E94" s="206"/>
      <c r="F94" s="206"/>
      <c r="G94" s="207"/>
      <c r="I94" s="167"/>
    </row>
    <row r="95" spans="1:195" ht="28.5" customHeight="1" x14ac:dyDescent="0.25">
      <c r="B95" s="205" t="s">
        <v>93</v>
      </c>
      <c r="C95" s="206"/>
      <c r="D95" s="206"/>
      <c r="E95" s="206"/>
      <c r="F95" s="206"/>
      <c r="G95" s="207"/>
    </row>
    <row r="96" spans="1:195" ht="28.5" customHeight="1" x14ac:dyDescent="0.25">
      <c r="B96" s="205" t="s">
        <v>94</v>
      </c>
      <c r="C96" s="206"/>
      <c r="D96" s="206"/>
      <c r="E96" s="206"/>
      <c r="F96" s="206"/>
      <c r="G96" s="207"/>
    </row>
    <row r="97" spans="2:7" ht="28.5" customHeight="1" x14ac:dyDescent="0.25">
      <c r="B97" s="205" t="s">
        <v>95</v>
      </c>
      <c r="C97" s="206"/>
      <c r="D97" s="206"/>
      <c r="E97" s="206"/>
      <c r="F97" s="206"/>
      <c r="G97" s="207"/>
    </row>
    <row r="98" spans="2:7" ht="48" customHeight="1" x14ac:dyDescent="0.25">
      <c r="B98" s="205" t="s">
        <v>96</v>
      </c>
      <c r="C98" s="206"/>
      <c r="D98" s="206"/>
      <c r="E98" s="206"/>
      <c r="F98" s="206"/>
      <c r="G98" s="207"/>
    </row>
    <row r="99" spans="2:7" ht="43.9" customHeight="1" x14ac:dyDescent="0.25">
      <c r="B99" s="213" t="s">
        <v>97</v>
      </c>
      <c r="C99" s="214"/>
      <c r="D99" s="214"/>
      <c r="E99" s="214"/>
      <c r="F99" s="214"/>
      <c r="G99" s="215"/>
    </row>
    <row r="100" spans="2:7" ht="44.25" customHeight="1" x14ac:dyDescent="0.25">
      <c r="B100" s="216" t="s">
        <v>98</v>
      </c>
      <c r="C100" s="217"/>
      <c r="D100" s="217"/>
      <c r="E100" s="217"/>
      <c r="F100" s="217"/>
      <c r="G100" s="218"/>
    </row>
    <row r="101" spans="2:7" ht="30" customHeight="1" x14ac:dyDescent="0.25">
      <c r="B101" s="205" t="s">
        <v>99</v>
      </c>
      <c r="C101" s="206"/>
      <c r="D101" s="206"/>
      <c r="E101" s="206"/>
      <c r="F101" s="206"/>
      <c r="G101" s="207"/>
    </row>
    <row r="102" spans="2:7" ht="29.45" customHeight="1" x14ac:dyDescent="0.25">
      <c r="B102" s="216" t="s">
        <v>100</v>
      </c>
      <c r="C102" s="217"/>
      <c r="D102" s="217"/>
      <c r="E102" s="217"/>
      <c r="F102" s="217"/>
      <c r="G102" s="218"/>
    </row>
    <row r="103" spans="2:7" ht="13.15" customHeight="1" x14ac:dyDescent="0.25">
      <c r="B103" s="148"/>
      <c r="C103" s="149"/>
      <c r="D103" s="149"/>
      <c r="E103" s="149"/>
      <c r="F103" s="149"/>
      <c r="G103" s="149"/>
    </row>
    <row r="104" spans="2:7" ht="15.75" x14ac:dyDescent="0.25">
      <c r="B104" s="150" t="s">
        <v>101</v>
      </c>
      <c r="C104" s="151"/>
      <c r="D104" s="151"/>
      <c r="E104" s="152"/>
      <c r="F104" s="153"/>
      <c r="G104" s="153"/>
    </row>
    <row r="105" spans="2:7" ht="38.25" customHeight="1" x14ac:dyDescent="0.25">
      <c r="B105" s="154"/>
      <c r="C105" s="155"/>
      <c r="D105" s="151"/>
      <c r="E105" s="156"/>
      <c r="F105" s="157"/>
      <c r="G105" s="157"/>
    </row>
    <row r="106" spans="2:7" ht="16.5" x14ac:dyDescent="0.25">
      <c r="B106" s="158" t="s">
        <v>102</v>
      </c>
      <c r="C106" s="151"/>
      <c r="D106" s="151"/>
      <c r="E106" s="212" t="s">
        <v>103</v>
      </c>
      <c r="F106" s="212"/>
      <c r="G106" s="212"/>
    </row>
  </sheetData>
  <mergeCells count="42">
    <mergeCell ref="B5:G5"/>
    <mergeCell ref="B2:G2"/>
    <mergeCell ref="B3:G3"/>
    <mergeCell ref="H3:H4"/>
    <mergeCell ref="I3:I4"/>
    <mergeCell ref="B4:G4"/>
    <mergeCell ref="C65:F65"/>
    <mergeCell ref="B6:G6"/>
    <mergeCell ref="B7:G7"/>
    <mergeCell ref="B8:G8"/>
    <mergeCell ref="B9:G9"/>
    <mergeCell ref="B10:D10"/>
    <mergeCell ref="F10:G10"/>
    <mergeCell ref="B12:C14"/>
    <mergeCell ref="C57:G57"/>
    <mergeCell ref="B60:F60"/>
    <mergeCell ref="C63:F63"/>
    <mergeCell ref="C64:F64"/>
    <mergeCell ref="B91:G91"/>
    <mergeCell ref="B66:C68"/>
    <mergeCell ref="D66:D68"/>
    <mergeCell ref="F66:F67"/>
    <mergeCell ref="C83:F83"/>
    <mergeCell ref="C84:F84"/>
    <mergeCell ref="C85:F85"/>
    <mergeCell ref="C86:F86"/>
    <mergeCell ref="C87:F87"/>
    <mergeCell ref="C88:F88"/>
    <mergeCell ref="B89:G89"/>
    <mergeCell ref="B90:G90"/>
    <mergeCell ref="B92:G92"/>
    <mergeCell ref="B93:G93"/>
    <mergeCell ref="B94:G94"/>
    <mergeCell ref="B95:G95"/>
    <mergeCell ref="B96:G96"/>
    <mergeCell ref="E106:G106"/>
    <mergeCell ref="B97:G97"/>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6"/>
  <sheetViews>
    <sheetView topLeftCell="A72" zoomScaleNormal="100" workbookViewId="0">
      <selection activeCell="C77" sqref="C77"/>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70" t="s">
        <v>0</v>
      </c>
      <c r="C2" s="171"/>
      <c r="D2" s="171"/>
      <c r="E2" s="171"/>
      <c r="F2" s="171"/>
      <c r="G2" s="172"/>
    </row>
    <row r="3" spans="2:195" x14ac:dyDescent="0.25">
      <c r="B3" s="170" t="s">
        <v>1</v>
      </c>
      <c r="C3" s="171"/>
      <c r="D3" s="171"/>
      <c r="E3" s="171"/>
      <c r="F3" s="171"/>
      <c r="G3" s="171"/>
      <c r="H3" s="173" t="s">
        <v>2</v>
      </c>
      <c r="I3" s="173" t="s">
        <v>3</v>
      </c>
    </row>
    <row r="4" spans="2:195" x14ac:dyDescent="0.25">
      <c r="B4" s="170" t="s">
        <v>4</v>
      </c>
      <c r="C4" s="171"/>
      <c r="D4" s="171"/>
      <c r="E4" s="171"/>
      <c r="F4" s="171"/>
      <c r="G4" s="171"/>
      <c r="H4" s="174"/>
      <c r="I4" s="174"/>
    </row>
    <row r="5" spans="2:195" ht="15" customHeight="1" x14ac:dyDescent="0.25">
      <c r="B5" s="170" t="s">
        <v>5</v>
      </c>
      <c r="C5" s="171"/>
      <c r="D5" s="171"/>
      <c r="E5" s="171"/>
      <c r="F5" s="171"/>
      <c r="G5" s="171"/>
      <c r="H5" s="8">
        <v>3</v>
      </c>
      <c r="I5" s="8">
        <f>+H5-1</f>
        <v>2</v>
      </c>
    </row>
    <row r="6" spans="2:195" ht="15" x14ac:dyDescent="0.25">
      <c r="B6" s="175" t="s">
        <v>6</v>
      </c>
      <c r="C6" s="176"/>
      <c r="D6" s="176"/>
      <c r="E6" s="176"/>
      <c r="F6" s="176"/>
      <c r="G6" s="177"/>
      <c r="H6"/>
    </row>
    <row r="7" spans="2:195" x14ac:dyDescent="0.25">
      <c r="B7" s="178" t="s">
        <v>104</v>
      </c>
      <c r="C7" s="179"/>
      <c r="D7" s="179"/>
      <c r="E7" s="179"/>
      <c r="F7" s="179"/>
      <c r="G7" s="180"/>
    </row>
    <row r="8" spans="2:195" ht="70.900000000000006" customHeight="1" x14ac:dyDescent="0.25">
      <c r="B8" s="181" t="s">
        <v>105</v>
      </c>
      <c r="C8" s="182"/>
      <c r="D8" s="182"/>
      <c r="E8" s="182"/>
      <c r="F8" s="182"/>
      <c r="G8" s="183"/>
      <c r="J8" s="9"/>
      <c r="K8" s="10"/>
    </row>
    <row r="9" spans="2:195" ht="14.25" thickBot="1" x14ac:dyDescent="0.3">
      <c r="B9" s="184"/>
      <c r="C9" s="185"/>
      <c r="D9" s="185"/>
      <c r="E9" s="185"/>
      <c r="F9" s="185"/>
      <c r="G9" s="186"/>
      <c r="J9" s="9"/>
      <c r="K9" s="10"/>
    </row>
    <row r="10" spans="2:195" ht="15" customHeight="1" thickBot="1" x14ac:dyDescent="0.3">
      <c r="B10" s="184" t="s">
        <v>8</v>
      </c>
      <c r="C10" s="185"/>
      <c r="D10" s="186"/>
      <c r="E10" s="11" t="s">
        <v>9</v>
      </c>
      <c r="F10" s="187" t="s">
        <v>10</v>
      </c>
      <c r="G10" s="188"/>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0" t="s">
        <v>11</v>
      </c>
      <c r="C12" s="191"/>
      <c r="D12" s="17" t="s">
        <v>12</v>
      </c>
      <c r="E12" s="18" t="s">
        <v>13</v>
      </c>
      <c r="F12" s="17" t="s">
        <v>14</v>
      </c>
      <c r="G12" s="19" t="s">
        <v>15</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2"/>
      <c r="C13" s="193"/>
      <c r="D13" s="21" t="s">
        <v>16</v>
      </c>
      <c r="E13" s="22" t="s">
        <v>17</v>
      </c>
      <c r="F13" s="21" t="s">
        <v>18</v>
      </c>
      <c r="G13" s="23" t="s">
        <v>19</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4"/>
      <c r="C14" s="195"/>
      <c r="D14" s="24" t="s">
        <v>20</v>
      </c>
      <c r="E14" s="25" t="s">
        <v>21</v>
      </c>
      <c r="F14" s="24" t="s">
        <v>22</v>
      </c>
      <c r="G14" s="26" t="s">
        <v>23</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24</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25</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106</v>
      </c>
      <c r="D17" s="36">
        <v>5800000</v>
      </c>
      <c r="E17" s="37"/>
      <c r="F17" s="38">
        <v>1</v>
      </c>
      <c r="G17" s="39">
        <f>+F17*D17</f>
        <v>5800000</v>
      </c>
      <c r="H17" s="20" t="s">
        <v>27</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28</v>
      </c>
      <c r="D18" s="36">
        <v>2700000</v>
      </c>
      <c r="E18" s="37"/>
      <c r="F18" s="38">
        <f>+H5</f>
        <v>3</v>
      </c>
      <c r="G18" s="39">
        <f>+F18*D18</f>
        <v>8100000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29</v>
      </c>
      <c r="D19" s="36">
        <v>2800000</v>
      </c>
      <c r="E19" s="37"/>
      <c r="F19" s="38">
        <f>0.14*H5</f>
        <v>0.42000000000000004</v>
      </c>
      <c r="G19" s="39">
        <f>+F19*D19</f>
        <v>1176000</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30</v>
      </c>
      <c r="D20" s="36">
        <f>+D19</f>
        <v>2800000</v>
      </c>
      <c r="E20" s="37"/>
      <c r="F20" s="38">
        <f>0.14*H5</f>
        <v>0.42000000000000004</v>
      </c>
      <c r="G20" s="39">
        <f>+F20*D20</f>
        <v>1176000</v>
      </c>
      <c r="H20" s="20" t="s">
        <v>31</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32</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33</v>
      </c>
      <c r="D30" s="48"/>
      <c r="E30" s="49"/>
      <c r="F30" s="50"/>
      <c r="G30" s="51">
        <f>+D31*(0.18*4)+131200+449</f>
        <v>3659649</v>
      </c>
      <c r="H30" s="52" t="s">
        <v>34</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35</v>
      </c>
      <c r="D31" s="163">
        <v>4900000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36</v>
      </c>
      <c r="D32" s="163">
        <f>+D31</f>
        <v>4900000</v>
      </c>
      <c r="E32" s="164"/>
      <c r="F32" s="165"/>
      <c r="G32" s="166"/>
      <c r="H32" s="20" t="s">
        <v>27</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3"/>
      <c r="E33" s="164"/>
      <c r="F33" s="165"/>
      <c r="G33" s="166"/>
      <c r="H33" s="20" t="s">
        <v>27</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37</v>
      </c>
      <c r="D34" s="163">
        <f>+D32</f>
        <v>4900000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38</v>
      </c>
      <c r="D35" s="163">
        <f>+D34</f>
        <v>4900000</v>
      </c>
      <c r="E35" s="164"/>
      <c r="F35" s="165"/>
      <c r="G35" s="166"/>
      <c r="H35" s="20" t="s">
        <v>39</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40</v>
      </c>
      <c r="D36" s="163">
        <f>+D35</f>
        <v>4900000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27</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41</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42</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43</v>
      </c>
      <c r="D52" s="42">
        <v>1200000</v>
      </c>
      <c r="E52" s="37"/>
      <c r="F52" s="69">
        <f>+I5*4</f>
        <v>8</v>
      </c>
      <c r="G52" s="39">
        <f>+F52*D52</f>
        <v>9600000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44</v>
      </c>
      <c r="D53" s="42">
        <v>1200000</v>
      </c>
      <c r="E53" s="70"/>
      <c r="F53" s="71">
        <f>+I5*1.5</f>
        <v>3</v>
      </c>
      <c r="G53" s="39">
        <f>+F53*D53</f>
        <v>3600000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45</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96" t="s">
        <v>46</v>
      </c>
      <c r="D57" s="196"/>
      <c r="E57" s="196"/>
      <c r="F57" s="196"/>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8" t="s">
        <v>47</v>
      </c>
      <c r="C60" s="199"/>
      <c r="D60" s="199"/>
      <c r="E60" s="199"/>
      <c r="F60" s="199"/>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48</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49</v>
      </c>
      <c r="D62" s="87"/>
      <c r="E62" s="87"/>
      <c r="F62" s="88"/>
      <c r="G62" s="89"/>
      <c r="H62" s="52" t="s">
        <v>34</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96" t="s">
        <v>50</v>
      </c>
      <c r="D63" s="196"/>
      <c r="E63" s="196"/>
      <c r="F63" s="196"/>
      <c r="G63" s="92">
        <f>+SUM(G17:G30)+SUM(G51:G62)</f>
        <v>33111649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00" t="s">
        <v>51</v>
      </c>
      <c r="D64" s="200"/>
      <c r="E64" s="200"/>
      <c r="F64" s="200"/>
      <c r="G64" s="96">
        <v>2.36</v>
      </c>
      <c r="H64" s="97" t="s">
        <v>52</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96" t="s">
        <v>53</v>
      </c>
      <c r="D65" s="196"/>
      <c r="E65" s="196"/>
      <c r="F65" s="196"/>
      <c r="G65" s="98">
        <f>+ROUND(G63*G64,0)</f>
        <v>78143492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1" t="s">
        <v>54</v>
      </c>
      <c r="C66" s="202"/>
      <c r="D66" s="202" t="s">
        <v>55</v>
      </c>
      <c r="E66" s="100" t="s">
        <v>56</v>
      </c>
      <c r="F66" s="203" t="s">
        <v>57</v>
      </c>
      <c r="G66" s="101" t="s">
        <v>15</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201"/>
      <c r="C67" s="202"/>
      <c r="D67" s="202"/>
      <c r="E67" s="100" t="s">
        <v>58</v>
      </c>
      <c r="F67" s="203"/>
      <c r="G67" s="102" t="s">
        <v>19</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1"/>
      <c r="C68" s="202"/>
      <c r="D68" s="202"/>
      <c r="E68" s="103" t="s">
        <v>59</v>
      </c>
      <c r="F68" s="104" t="s">
        <v>60</v>
      </c>
      <c r="G68" s="102" t="s">
        <v>61</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62</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63</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64</v>
      </c>
      <c r="D71" s="111" t="s">
        <v>65</v>
      </c>
      <c r="E71" s="112">
        <v>140000</v>
      </c>
      <c r="F71" s="113">
        <v>10</v>
      </c>
      <c r="G71" s="114">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66</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67</v>
      </c>
      <c r="D73" s="119" t="s">
        <v>68</v>
      </c>
      <c r="E73" s="112">
        <v>600000</v>
      </c>
      <c r="F73" s="120">
        <f>+F18+F52+F53</f>
        <v>14</v>
      </c>
      <c r="G73" s="114">
        <f>+F73*E73</f>
        <v>8400000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69</v>
      </c>
      <c r="D74" s="119" t="s">
        <v>68</v>
      </c>
      <c r="E74" s="112">
        <v>4000000</v>
      </c>
      <c r="F74" s="120"/>
      <c r="G74" s="114">
        <f>+F74*E74</f>
        <v>0</v>
      </c>
      <c r="H74" s="20">
        <v>4000000</v>
      </c>
      <c r="I74" s="7"/>
      <c r="J74" s="7" t="s">
        <v>70</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108</v>
      </c>
      <c r="D75" s="119" t="s">
        <v>72</v>
      </c>
      <c r="E75" s="112">
        <v>2800000</v>
      </c>
      <c r="F75" s="122">
        <v>2</v>
      </c>
      <c r="G75" s="114">
        <f>+F75*E75</f>
        <v>5600000</v>
      </c>
      <c r="H75" s="20">
        <v>3000000</v>
      </c>
      <c r="I75" s="7"/>
      <c r="J75" s="7" t="s">
        <v>73</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74</v>
      </c>
      <c r="D76" s="119" t="s">
        <v>72</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75</v>
      </c>
      <c r="D77" s="111" t="s">
        <v>72</v>
      </c>
      <c r="E77" s="112">
        <v>600000</v>
      </c>
      <c r="F77" s="120">
        <f>+H5</f>
        <v>3</v>
      </c>
      <c r="G77" s="114">
        <f>+F77*E77</f>
        <v>1800000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76</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77</v>
      </c>
      <c r="D79" s="128" t="s">
        <v>72</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78</v>
      </c>
      <c r="D80" s="111" t="s">
        <v>72</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79</v>
      </c>
      <c r="D81" s="111" t="s">
        <v>72</v>
      </c>
      <c r="E81" s="112">
        <v>140000</v>
      </c>
      <c r="F81" s="129">
        <f>+H5</f>
        <v>3</v>
      </c>
      <c r="G81" s="114">
        <f>+F81*E81</f>
        <v>420000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80</v>
      </c>
      <c r="D82" s="132" t="s">
        <v>72</v>
      </c>
      <c r="E82" s="133">
        <v>38500</v>
      </c>
      <c r="F82" s="134">
        <f>+H5</f>
        <v>3</v>
      </c>
      <c r="G82" s="135">
        <f>+F82*E82</f>
        <v>115500</v>
      </c>
      <c r="H82" s="136" t="s">
        <v>34</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204" t="s">
        <v>81</v>
      </c>
      <c r="D83" s="204"/>
      <c r="E83" s="204"/>
      <c r="F83" s="204"/>
      <c r="G83" s="138">
        <f>+SUM(G71:G82)</f>
        <v>19335500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96" t="s">
        <v>82</v>
      </c>
      <c r="D84" s="196"/>
      <c r="E84" s="196"/>
      <c r="F84" s="196"/>
      <c r="G84" s="141">
        <f>+G83+G65</f>
        <v>97478992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89" t="s">
        <v>83</v>
      </c>
      <c r="D85" s="189"/>
      <c r="E85" s="189"/>
      <c r="F85" s="189"/>
      <c r="G85" s="142"/>
      <c r="H85" s="161" t="s">
        <v>34</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0"/>
      <c r="C86" s="196" t="s">
        <v>84</v>
      </c>
      <c r="D86" s="196"/>
      <c r="E86" s="196"/>
      <c r="F86" s="196"/>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96" t="s">
        <v>85</v>
      </c>
      <c r="D87" s="196"/>
      <c r="E87" s="196"/>
      <c r="F87" s="196"/>
      <c r="G87" s="144">
        <f>+ROUND(G84*0.19,0)</f>
        <v>18521008</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5" customHeight="1" thickBot="1" x14ac:dyDescent="0.3">
      <c r="A88" s="45"/>
      <c r="B88" s="145"/>
      <c r="C88" s="208" t="s">
        <v>86</v>
      </c>
      <c r="D88" s="208"/>
      <c r="E88" s="208"/>
      <c r="F88" s="208"/>
      <c r="G88" s="144">
        <f>+G87+G84</f>
        <v>116000000</v>
      </c>
      <c r="H88" s="139"/>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209" t="s">
        <v>87</v>
      </c>
      <c r="C89" s="210"/>
      <c r="D89" s="210"/>
      <c r="E89" s="210"/>
      <c r="F89" s="210"/>
      <c r="G89" s="210"/>
      <c r="H89" s="139"/>
      <c r="K89" s="20"/>
      <c r="L89" s="20"/>
      <c r="M89" s="20"/>
    </row>
    <row r="90" spans="1:195" ht="28.5" customHeight="1" x14ac:dyDescent="0.25">
      <c r="B90" s="205" t="s">
        <v>88</v>
      </c>
      <c r="C90" s="206"/>
      <c r="D90" s="206"/>
      <c r="E90" s="206"/>
      <c r="F90" s="206"/>
      <c r="G90" s="207"/>
      <c r="H90" s="139"/>
      <c r="K90" s="20"/>
      <c r="L90" s="20"/>
      <c r="M90" s="20"/>
    </row>
    <row r="91" spans="1:195" ht="27" customHeight="1" x14ac:dyDescent="0.25">
      <c r="B91" s="205" t="s">
        <v>89</v>
      </c>
      <c r="C91" s="206"/>
      <c r="D91" s="206"/>
      <c r="E91" s="206"/>
      <c r="F91" s="206"/>
      <c r="G91" s="207"/>
      <c r="H91" s="139"/>
      <c r="K91" s="20"/>
      <c r="L91" s="20"/>
      <c r="M91" s="20"/>
    </row>
    <row r="92" spans="1:195" ht="24.75" customHeight="1" x14ac:dyDescent="0.25">
      <c r="B92" s="205" t="s">
        <v>90</v>
      </c>
      <c r="C92" s="206"/>
      <c r="D92" s="206"/>
      <c r="E92" s="206"/>
      <c r="F92" s="206"/>
      <c r="G92" s="207"/>
      <c r="H92" s="139"/>
      <c r="K92" s="20"/>
      <c r="L92" s="20"/>
      <c r="M92" s="20"/>
    </row>
    <row r="93" spans="1:195" ht="38.450000000000003" customHeight="1" x14ac:dyDescent="0.25">
      <c r="B93" s="205" t="s">
        <v>91</v>
      </c>
      <c r="C93" s="206"/>
      <c r="D93" s="206"/>
      <c r="E93" s="206"/>
      <c r="F93" s="206"/>
      <c r="G93" s="207"/>
      <c r="H93" s="7"/>
      <c r="K93" s="20"/>
      <c r="L93" s="20"/>
      <c r="M93" s="20"/>
    </row>
    <row r="94" spans="1:195" ht="28.5" customHeight="1" x14ac:dyDescent="0.25">
      <c r="B94" s="205" t="s">
        <v>92</v>
      </c>
      <c r="C94" s="206"/>
      <c r="D94" s="206"/>
      <c r="E94" s="206"/>
      <c r="F94" s="206"/>
      <c r="G94" s="207"/>
      <c r="I94" s="167"/>
    </row>
    <row r="95" spans="1:195" ht="28.5" customHeight="1" x14ac:dyDescent="0.25">
      <c r="B95" s="205" t="s">
        <v>93</v>
      </c>
      <c r="C95" s="206"/>
      <c r="D95" s="206"/>
      <c r="E95" s="206"/>
      <c r="F95" s="206"/>
      <c r="G95" s="207"/>
    </row>
    <row r="96" spans="1:195" ht="28.5" customHeight="1" x14ac:dyDescent="0.25">
      <c r="B96" s="205" t="s">
        <v>94</v>
      </c>
      <c r="C96" s="206"/>
      <c r="D96" s="206"/>
      <c r="E96" s="206"/>
      <c r="F96" s="206"/>
      <c r="G96" s="207"/>
    </row>
    <row r="97" spans="2:7" ht="28.5" customHeight="1" x14ac:dyDescent="0.25">
      <c r="B97" s="205" t="s">
        <v>95</v>
      </c>
      <c r="C97" s="206"/>
      <c r="D97" s="206"/>
      <c r="E97" s="206"/>
      <c r="F97" s="206"/>
      <c r="G97" s="207"/>
    </row>
    <row r="98" spans="2:7" ht="48" customHeight="1" x14ac:dyDescent="0.25">
      <c r="B98" s="205" t="s">
        <v>96</v>
      </c>
      <c r="C98" s="206"/>
      <c r="D98" s="206"/>
      <c r="E98" s="206"/>
      <c r="F98" s="206"/>
      <c r="G98" s="207"/>
    </row>
    <row r="99" spans="2:7" ht="43.9" customHeight="1" x14ac:dyDescent="0.25">
      <c r="B99" s="213" t="s">
        <v>97</v>
      </c>
      <c r="C99" s="214"/>
      <c r="D99" s="214"/>
      <c r="E99" s="214"/>
      <c r="F99" s="214"/>
      <c r="G99" s="215"/>
    </row>
    <row r="100" spans="2:7" ht="44.25" customHeight="1" x14ac:dyDescent="0.25">
      <c r="B100" s="216" t="s">
        <v>98</v>
      </c>
      <c r="C100" s="217"/>
      <c r="D100" s="217"/>
      <c r="E100" s="217"/>
      <c r="F100" s="217"/>
      <c r="G100" s="218"/>
    </row>
    <row r="101" spans="2:7" ht="30" customHeight="1" x14ac:dyDescent="0.25">
      <c r="B101" s="205" t="s">
        <v>99</v>
      </c>
      <c r="C101" s="206"/>
      <c r="D101" s="206"/>
      <c r="E101" s="206"/>
      <c r="F101" s="206"/>
      <c r="G101" s="207"/>
    </row>
    <row r="102" spans="2:7" ht="29.45" customHeight="1" x14ac:dyDescent="0.25">
      <c r="B102" s="216" t="s">
        <v>100</v>
      </c>
      <c r="C102" s="217"/>
      <c r="D102" s="217"/>
      <c r="E102" s="217"/>
      <c r="F102" s="217"/>
      <c r="G102" s="218"/>
    </row>
    <row r="103" spans="2:7" x14ac:dyDescent="0.25">
      <c r="B103" s="148"/>
      <c r="C103" s="149"/>
      <c r="D103" s="149"/>
      <c r="E103" s="149"/>
      <c r="F103" s="149"/>
      <c r="G103" s="149"/>
    </row>
    <row r="104" spans="2:7" ht="15.75" x14ac:dyDescent="0.25">
      <c r="B104" s="150" t="s">
        <v>101</v>
      </c>
      <c r="C104" s="151"/>
      <c r="D104" s="151"/>
      <c r="E104" s="152"/>
      <c r="F104" s="153"/>
      <c r="G104" s="153"/>
    </row>
    <row r="105" spans="2:7" ht="38.25" customHeight="1" x14ac:dyDescent="0.25">
      <c r="B105" s="154"/>
      <c r="C105" s="155"/>
      <c r="D105" s="151"/>
      <c r="E105" s="156"/>
      <c r="F105" s="157"/>
      <c r="G105" s="157"/>
    </row>
    <row r="106" spans="2:7" ht="16.5" x14ac:dyDescent="0.25">
      <c r="B106" s="158" t="s">
        <v>102</v>
      </c>
      <c r="C106" s="151"/>
      <c r="D106" s="151"/>
      <c r="E106" s="212" t="s">
        <v>103</v>
      </c>
      <c r="F106" s="212"/>
      <c r="G106" s="212"/>
    </row>
  </sheetData>
  <mergeCells count="42">
    <mergeCell ref="E106:G106"/>
    <mergeCell ref="B98:G98"/>
    <mergeCell ref="B99:G99"/>
    <mergeCell ref="B100:G100"/>
    <mergeCell ref="B101:G101"/>
    <mergeCell ref="B102:G102"/>
    <mergeCell ref="B97:G97"/>
    <mergeCell ref="C86:F86"/>
    <mergeCell ref="C87:F87"/>
    <mergeCell ref="C88:F88"/>
    <mergeCell ref="B89:G89"/>
    <mergeCell ref="B90:G90"/>
    <mergeCell ref="B91:G91"/>
    <mergeCell ref="B92:G92"/>
    <mergeCell ref="B93:G93"/>
    <mergeCell ref="B94:G94"/>
    <mergeCell ref="B95:G95"/>
    <mergeCell ref="B96:G96"/>
    <mergeCell ref="C85:F85"/>
    <mergeCell ref="B12:C14"/>
    <mergeCell ref="C57:G57"/>
    <mergeCell ref="B60:F60"/>
    <mergeCell ref="C63:F63"/>
    <mergeCell ref="C64:F64"/>
    <mergeCell ref="C65:F65"/>
    <mergeCell ref="B66:C68"/>
    <mergeCell ref="D66:D68"/>
    <mergeCell ref="F66:F67"/>
    <mergeCell ref="C83:F83"/>
    <mergeCell ref="C84:F84"/>
    <mergeCell ref="B6:G6"/>
    <mergeCell ref="B7:G7"/>
    <mergeCell ref="B8:G8"/>
    <mergeCell ref="B9:G9"/>
    <mergeCell ref="B10:D10"/>
    <mergeCell ref="F10:G10"/>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Propuesta Economica </vt:lpstr>
      <vt:lpstr>PO (3JAC) DIR 98</vt:lpstr>
      <vt:lpstr>PO (4JAC) DIR 113</vt:lpstr>
      <vt:lpstr>PO (5JAC) DIR 116</vt:lpstr>
      <vt:lpstr>'Propuesta Economica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julian hernandez</cp:lastModifiedBy>
  <cp:revision/>
  <dcterms:created xsi:type="dcterms:W3CDTF">2023-07-18T17:47:23Z</dcterms:created>
  <dcterms:modified xsi:type="dcterms:W3CDTF">2023-11-20T20:23:29Z</dcterms:modified>
  <cp:category/>
  <cp:contentStatus/>
</cp:coreProperties>
</file>