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ENA\Downloads\DINAMIX - CAMPESENA\OFERTAS ECONÓMICAS\"/>
    </mc:Choice>
  </mc:AlternateContent>
  <xr:revisionPtr revIDLastSave="0" documentId="13_ncr:1_{C4FBCA5C-112C-4F5F-9B30-54059001D4ED}"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Hoja1!$A$1:$N$59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0" i="1" l="1"/>
  <c r="M19" i="1"/>
  <c r="M18" i="1"/>
  <c r="K10" i="1"/>
  <c r="L10" i="1"/>
  <c r="M10" i="1"/>
  <c r="K11" i="1"/>
  <c r="L11" i="1" s="1"/>
  <c r="M11" i="1"/>
  <c r="K12" i="1"/>
  <c r="L12" i="1"/>
  <c r="M12" i="1"/>
  <c r="K13" i="1"/>
  <c r="M13" i="1" s="1"/>
  <c r="L13" i="1"/>
  <c r="K14" i="1"/>
  <c r="L14" i="1"/>
  <c r="M14" i="1"/>
  <c r="K15" i="1"/>
  <c r="L15" i="1"/>
  <c r="M15" i="1"/>
  <c r="K16" i="1"/>
  <c r="L16" i="1" s="1"/>
  <c r="K17" i="1"/>
  <c r="L17" i="1" s="1"/>
  <c r="M17" i="1"/>
  <c r="M9" i="1"/>
  <c r="L9" i="1"/>
  <c r="K9" i="1"/>
  <c r="J20" i="1"/>
  <c r="J18" i="1"/>
  <c r="J17" i="1"/>
  <c r="J16" i="1"/>
  <c r="J15" i="1"/>
  <c r="J14" i="1"/>
  <c r="J13" i="1"/>
  <c r="J12" i="1"/>
  <c r="J11" i="1"/>
  <c r="J10" i="1"/>
  <c r="J9" i="1"/>
  <c r="M16" i="1" l="1"/>
</calcChain>
</file>

<file path=xl/sharedStrings.xml><?xml version="1.0" encoding="utf-8"?>
<sst xmlns="http://schemas.openxmlformats.org/spreadsheetml/2006/main" count="73" uniqueCount="63">
  <si>
    <t>El proponente deberá presentar su propuesta económica con base en el siguiente formato en el que todos los valores deberán expresarse en pesos colombianos</t>
  </si>
  <si>
    <t>ITEM</t>
  </si>
  <si>
    <t>UNIDAD DE MEDIDA</t>
  </si>
  <si>
    <t>CANTIDAD</t>
  </si>
  <si>
    <t>VALOR UNITARIO</t>
  </si>
  <si>
    <t>TOTAL SIN IMPUESTO</t>
  </si>
  <si>
    <t>SUBTOTAL</t>
  </si>
  <si>
    <t>TOTAL</t>
  </si>
  <si>
    <t>UBICADO EN EL KILÓMETRO 6 VIA LA PINTADA EN EL MUNICIPIO DE CALDAS ANTIOQUIA VEREDA A SALADA.</t>
  </si>
  <si>
    <t xml:space="preserve">EL PRECIO DE LOS ELEMENTOS NO PODRÁ SUPERAR EL VALOR CORRESPONDIENTE AL ANÁLISIS DEL SECTOR, EN CUAL SE VISUALIZA EL ESTUDIO </t>
  </si>
  <si>
    <t>DE MERCADO, SO PENA DE QUEDAR EXLUÍDOS DEL PROCESO</t>
  </si>
  <si>
    <t>• Serán rechazadas las propuestas que excedan el presupuesto oficial.</t>
  </si>
  <si>
    <t>• La adjudicación será total para el presente proceso de contratación.</t>
  </si>
  <si>
    <t>• El proponente deberá cumplir con las especificaciones técnicas acá descritas.</t>
  </si>
  <si>
    <t>• El proponente deberá cotizar todos y cada uno de los ítems que lo conforman.</t>
  </si>
  <si>
    <t>• Solamente se recibirá una (1) oferta por proponente.</t>
  </si>
  <si>
    <t>• No se acepta la presentación de ofertas parciales o alternativas.</t>
  </si>
  <si>
    <t>• Presentar ficha técnica, de seguridad y certificado de análisis con la entrega del producto.</t>
  </si>
  <si>
    <t>• El transporte, cargue, descargue y puesta en estibas en las respectivas unidades productivas del centro correrá por cuenta del oferente ganador.</t>
  </si>
  <si>
    <t xml:space="preserve">El valor unitario de los elementos tan solo será tomado como valor de referencia para la selección del proveedor, sin embargo el contrato se ejecutara por la totalidad del presupuesto disponible, </t>
  </si>
  <si>
    <t xml:space="preserve">no obstante si en su momento la entidad llegara a necesitar algún elemento con relación directa al objeto del presente proceso de contratación, el proveedor suministrara al SENA dicho elemento por el valor </t>
  </si>
  <si>
    <t>del mercado.</t>
  </si>
  <si>
    <t>Informo que las comunicaciones relativas a este proceso de selección las recibiré en la siguiente dirección:</t>
  </si>
  <si>
    <t>Dirección</t>
  </si>
  <si>
    <t>Ciudad</t>
  </si>
  <si>
    <t>Teléfono</t>
  </si>
  <si>
    <t>Correo Electrónico</t>
  </si>
  <si>
    <t>Atentamente,</t>
  </si>
  <si>
    <t>Nombre o razón social del proponente</t>
  </si>
  <si>
    <t>NIT</t>
  </si>
  <si>
    <t>Nombre del Representante Legal</t>
  </si>
  <si>
    <t>C.C No.</t>
  </si>
  <si>
    <t xml:space="preserve"> señaladas. En caso de modificación o supresión de aspectos técnicos, la oferta será rechazada.</t>
  </si>
  <si>
    <t>• El proponente, al momento de elaborar su oferta económica, no podrá modificar las condiciones o especificaciones técnicas de los ítems incluídos  en el cuadro de oferta económica  ni las cantidades</t>
  </si>
  <si>
    <t xml:space="preserve">• El contratista deberá contar con capacidad financiera y técnica para ejecutar el contrato y los elementos que suministre deberán ser de primera y alta calidad, además de lo anterior deberán cumplir con </t>
  </si>
  <si>
    <t>todas las especificaciones técnicas de los elementos, el proponente deberá anexar las fichas técnicas de los elementos</t>
  </si>
  <si>
    <t xml:space="preserve">IVA </t>
  </si>
  <si>
    <t>% IVA</t>
  </si>
  <si>
    <t xml:space="preserve">LA ENTREGA DE LOS ELEMENTOS SE DEBERÁ REALIZAR DIRECTAMENTE EN EL CENTRO DE LOS RECURSOS NATURALES RENOVABLES LA SALADA, </t>
  </si>
  <si>
    <t xml:space="preserve">UNIDAD  </t>
  </si>
  <si>
    <t>SI ANT CRNR  0004  2023</t>
  </si>
  <si>
    <t xml:space="preserve">DESCRIPCIÓN TECNICA </t>
  </si>
  <si>
    <t>Penetrómetro de bolsillo compactación Compresión Del Suelo
El penetrómetro es accionado por resorte que se utiliza para medir la resistencia a la compresion al empujar un pistón de carga de 0 coma 25 pulgadas o 6 coma 4 milimetros de diámetro en el material que se está midiendo hasta una ranura de calibración mecanizada en el pistón desde el extremo a 0 punto 25 pulgadas
La carga de compresión en toneladas por pie cuadrado o kilogramo por centimetro cuadrado se indica mediante una escala de lectura en el cilindro del pistón. El máximo alcance de lectura se muestra mediante un anillo de fricción. Fabricado en aluminio anodizado. Incluye llave Allen y estuche de plástico con presilla para cinturón. Seis y un cuarto de pulgada de largo.
El resorte de acero inoxidable se puede ajustar para la calibracion en una escala de calidad de campana, 4.5 toneladas por pie cuadrado. Es igual a 17 Libras. Si el resorte se sale de calibración, se puede reemplazar fácilmente a un costo nominal
Peso: 200 gramos
Modelo LR 280
El paquete incluye:
1 Penetrómetro de bolsillo
1 instructivo
1 llave Allen</t>
  </si>
  <si>
    <t xml:space="preserve">Sensor de humedad del suelo 
Peso: Menor a 200 gramos 
Estuche: Incluir 
Pantalla: pantalla de cristal liquido
lectura de otros parámetros : Incluir Rango temperatura: entre 0 y 50 grados celsius 
Fuente alimentación : Baterías 
Rangos: Rango de desviación aproximadamente 1 grado celsius sobre grado fahrenheit y medida de acidez o alcalinidad: 0,1. </t>
  </si>
  <si>
    <t xml:space="preserve">UNIDAD   </t>
  </si>
  <si>
    <t>Kit De Medidor De Ph, Acidez Y Alcalinidad Del Suelo
Medidor de pH para probar el valor de pH del suelo con precision y rápidez
No se requieren baterias fácil de operar simplemente inserte la sonda en el suelo cerca de la raiz hasta la profundidad de aproximadamente tres cuartos de la longitud de la sonda si el suelo es lo suficientemente profundo
Visualización del medidor Valor pH le ayuda a determinar cuando las plantas necesitan ajustar el valor de pH.
Material ABS
Longitud de la sonda 157 milimetros 6 punto 18 pulgadas
Tamaño del artículo 110 por 60 por 30 milimetros 4 coma 33 por 2 coma 36 por 1 coma 18 pulgadas
Peso del artículo 95 gramos o 3 coma 37 onzas
Peso del paquete 143 gramos  o 5 coma 06 onzas
Tamaño del paquete: 29 coma 7 por 14 coma 7 por 4 coma 3 centimetros o 11 coma 69 por  5 coma 79 por 1 coma 69 pulgadas
Lista de embalaje:
1  probador de suelo</t>
  </si>
  <si>
    <t>Herramienta aforo de caudales
Medidor de flujo ultrasónico,Caudalímetro ultrasónico externo con clip para montaje en pared
Rango de medicion de velocidad: de 1 a  400 centimetros por segundo. Tiempo de muestreo: de 1 a 99 segundos para elegir;
El equipo es simple en estructura, conveniente en luz, ahorro de energia, funciones completas, alto grado de automatizacion, estable y confiable, y cumplir con el Estándar nacional de medición de flujo de canal abierto, configuracion de helice de alta temperatura 80 grados.
Rango de medicion: la velocidad de 0.01 a  4.
Profundidad de trabajo: menor a 20 metros
Uso: es adecuado para el canal, el río, el depósito, la medida y la pantalla directamente debido al punto de medicion de la velocidad del flujo de agua
Rango de velocidad: 0.01 a 4.00 metros por segundo
Error de medicion: 1.5 por ciento o menos
Pantalla: 4 por 16 Lcd mostrar
Método de medicion: medicion de posicion de varilla
Rango de temperatura: menos 20 grados celsius a 50 grados celsius
Fuente de alimentación: DC 8.4 Voltios Las baterías recargables de iones de litio pueden funcionar continuamente más de 40 horas despues de la completa.
Principio de medición:  El instrumento basado en el diseño del principio del método del área de velocidad de flujo de canal abierto para medir la velocidad puede obtener el tráfico s. Q igual  V. S para área seccional</t>
  </si>
  <si>
    <t xml:space="preserve">Termómetro suelo 
Iluminación: Low menos, Low, Low mas, Nor menos, Nor, Nor mas,  menos Hgh, Hgh, Hgh mas 
Humedad del suelo: seco, extremadamente seco,  Nor, humedo, extremadamente humedo. 
Temperatura del suelo: rango desde menos 9 a 50 grados celsius , Precisión 1 grado celsiu Rango de acidez o alcalinidad : desde 3.5 a 9.0  
Resolución 0.5
Medida de la Humedad Relativa del ambiente </t>
  </si>
  <si>
    <t>Detector de gases 
Tipos de detección: gas combustible y temperatura. Sonda de acero inoxidable: Incluir Alarma: Incluir de sonido y luz, configurable. 
Indicación de Batería baja. 
Batería : Recargable, de larga duración. deteccion de 5 tipos de gases: oxido de nitrógeno, oxido de azufre, dióxido de carbono, monóxido de carbono, metano.</t>
  </si>
  <si>
    <t>Binoculares Potentes 20 por 50 Impermeables Excelente Alcance
Prismaticos profesionales el diseño de prisma Bak 4 y el revestimiento multicapa proporcionan un mejor brillo de imagen contraste y calidad
Su indice de refraccion es mayor y puede evitar eficazmente el angulo oscuro Por lo que su imagen es mas clara y brillante
Vision clara binocular de 20 por 50, con un aumento de 20 este binocular puede acercar el sujeto 20 veces mas diametro de lente de 50 milimetros objeto que permite que pase mas luz y es muy claro para los detalles incluso si esta en condiciones de poca luz
Medidas del producto alto 17 punto 5 centimetros ancho 19 centimetros fondo 6 centimetros.
Alcance aproximado entre 700 y 900 metros.
Prisma Bak 4
Vision amplia e imagen clara
No tiene vision nocturna
Contenido 1 Binoculares 20 por 50 negros paño limpieza correa estuche y manual</t>
  </si>
  <si>
    <t>Sonómetros 
Rango de medición 30 sobre  130 dB resolución 0.1 dB precisión maso menos 1.5dB al nivel de presión de sonido de referencia, 94Db 1 kiloHertz  visualización máxima 1999 Respuesta frecuente 125 Hertz a 8 kiloHertz ponderación de tiempo RÁPIDO rápido 0,125 segundos; LENTO (lento) 1 segundo tasa de muestreo 2 veces por segundo Micrófono de condensador de media pulgada de alta sensibilidad temperatura ambiente alcance 0 a 60 grados celsius temperatura ambiente precisión maso menos 2 grados celsius
Apagado automático. Entorno de uso menos 10 sobre  50 grados celsius, máximo 80 porciento de humedad relativa, altitud interior menor a 2000 metros Entorno de almacenamiento menos 10 sobre 50 grados celsius, máximo 70 porciento de humedad relativa</t>
  </si>
  <si>
    <t>MALETIN DE TRANSPORTE PARA LOS ELEMENTOS DEL KIT Con logo Bordado SENA Impermeable Con refuerzos y protecciones para los dispositivos. 
Elementos de identificación con logo SENA: Brazalete, rompevientos, gorra. 
DIMENSIONES: 
Altura: 63 centimetros. Ancho: 28 centimetros. Profundidad: 28 centimetros
Compatible con las fundas de guardado media luna 2 por 7 Litros. 
Volumen 60 litros.</t>
  </si>
  <si>
    <t>OBJETO: “5_9101_496 Contratar la adquisición de kit´s que permitan mejorar la calidad y pertinencia del servicio de Formación Profesional Integral y apoyar la formación en los contextos rurales del Centro de los Recursos Naturales Renovables La Salada de la Regional Antioquia y para la Regional Chocó que ejecutan las metas de CAMPESENA</t>
  </si>
  <si>
    <t>OFERTA ECONÓMICA LOTE 6 AMBIENTAL</t>
  </si>
  <si>
    <t>calle 82 No 52 a 32</t>
  </si>
  <si>
    <t>Itagui</t>
  </si>
  <si>
    <t>448286 ext 101</t>
  </si>
  <si>
    <t>comercial@dinamix.com.co</t>
  </si>
  <si>
    <t>Inversiones Dinamix SAS</t>
  </si>
  <si>
    <t>900293797-1</t>
  </si>
  <si>
    <t>Constanza Eugenia Rivera a</t>
  </si>
  <si>
    <t>25.232.013</t>
  </si>
  <si>
    <t>OFERTA AJUSTADA AL AHORRO 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</si>
</sst>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71" formatCode="&quot;$&quot;\ #,##0"/>
  </numFmts>
  <fonts count="14" x14ac:knownFonts="1">
    <font>
      <sz val="11"/>
      <color theme="1"/>
      <name val="Calibri"/>
      <family val="2"/>
      <scheme val="minor"/>
    </font>
    <font>
      <sz val="11"/>
      <color theme="1"/>
      <name val="Arial Narrow"/>
      <family val="2"/>
    </font>
    <font>
      <sz val="12"/>
      <color theme="1"/>
      <name val="Arial Narrow"/>
      <family val="2"/>
    </font>
    <font>
      <u/>
      <sz val="11"/>
      <color theme="1"/>
      <name val="Arial Narrow"/>
      <family val="2"/>
    </font>
    <font>
      <sz val="10"/>
      <name val="Arial"/>
      <family val="2"/>
    </font>
    <font>
      <sz val="10"/>
      <color rgb="FF000000"/>
      <name val="Calibri"/>
      <family val="2"/>
    </font>
    <font>
      <b/>
      <sz val="11"/>
      <color theme="1"/>
      <name val="Arial Narrow"/>
      <family val="2"/>
    </font>
    <font>
      <b/>
      <sz val="10"/>
      <color theme="1"/>
      <name val="Arial Narrow"/>
      <family val="2"/>
    </font>
    <font>
      <sz val="11"/>
      <color theme="1"/>
      <name val="Calibri"/>
      <family val="2"/>
      <scheme val="minor"/>
    </font>
    <font>
      <b/>
      <sz val="11"/>
      <color theme="1"/>
      <name val="Calibri"/>
      <family val="2"/>
      <scheme val="minor"/>
    </font>
    <font>
      <sz val="10"/>
      <color theme="1"/>
      <name val="Calibri Light"/>
      <family val="2"/>
    </font>
    <font>
      <sz val="10"/>
      <color theme="1"/>
      <name val="Calibri Light"/>
      <family val="2"/>
      <scheme val="major"/>
    </font>
    <font>
      <sz val="11"/>
      <color rgb="FF000000"/>
      <name val="Arial Narrow"/>
      <family val="2"/>
    </font>
    <font>
      <u/>
      <sz val="11"/>
      <color theme="10"/>
      <name val="Calibri"/>
      <family val="2"/>
      <scheme val="minor"/>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4" fillId="0" borderId="0"/>
    <xf numFmtId="43" fontId="8" fillId="0" borderId="0" applyFont="0" applyFill="0" applyBorder="0" applyAlignment="0" applyProtection="0"/>
    <xf numFmtId="0" fontId="13" fillId="0" borderId="0" applyNumberFormat="0" applyFill="0" applyBorder="0" applyAlignment="0" applyProtection="0"/>
  </cellStyleXfs>
  <cellXfs count="33">
    <xf numFmtId="0" fontId="0" fillId="0" borderId="0" xfId="0"/>
    <xf numFmtId="0" fontId="1" fillId="0" borderId="0" xfId="0" applyFont="1"/>
    <xf numFmtId="0" fontId="3" fillId="0" borderId="0" xfId="0" applyFont="1" applyAlignment="1">
      <alignment horizontal="left"/>
    </xf>
    <xf numFmtId="0" fontId="3" fillId="0" borderId="0" xfId="0" applyFont="1"/>
    <xf numFmtId="0" fontId="1" fillId="0" borderId="0" xfId="0" applyFont="1" applyAlignment="1">
      <alignment horizontal="center"/>
    </xf>
    <xf numFmtId="0" fontId="5" fillId="0" borderId="1" xfId="0" applyFont="1" applyBorder="1" applyAlignment="1">
      <alignment horizontal="center" vertical="center" wrapText="1"/>
    </xf>
    <xf numFmtId="0" fontId="7" fillId="2" borderId="1" xfId="0" applyFont="1" applyFill="1" applyBorder="1" applyAlignment="1">
      <alignment horizont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3" borderId="3" xfId="0" applyFont="1" applyFill="1" applyBorder="1" applyAlignment="1">
      <alignment vertical="center" wrapText="1"/>
    </xf>
    <xf numFmtId="164" fontId="0" fillId="0" borderId="1" xfId="2" applyNumberFormat="1" applyFont="1" applyBorder="1" applyAlignment="1">
      <alignment horizontal="center" vertical="center" wrapText="1"/>
    </xf>
    <xf numFmtId="164" fontId="0" fillId="0" borderId="2" xfId="2" applyNumberFormat="1" applyFont="1" applyBorder="1" applyAlignment="1">
      <alignment horizontal="center" vertical="center" wrapText="1"/>
    </xf>
    <xf numFmtId="0" fontId="11" fillId="3" borderId="4" xfId="0" applyFont="1" applyFill="1" applyBorder="1" applyAlignment="1">
      <alignment vertical="center" wrapText="1"/>
    </xf>
    <xf numFmtId="164" fontId="0" fillId="0" borderId="5" xfId="2" applyNumberFormat="1" applyFont="1" applyBorder="1" applyAlignment="1">
      <alignment horizontal="center" vertical="center" wrapText="1"/>
    </xf>
    <xf numFmtId="164" fontId="0" fillId="0" borderId="6" xfId="2" applyNumberFormat="1" applyFont="1" applyBorder="1" applyAlignment="1">
      <alignment horizontal="center" vertical="center" wrapText="1"/>
    </xf>
    <xf numFmtId="0" fontId="13" fillId="0" borderId="0" xfId="3"/>
    <xf numFmtId="9" fontId="7" fillId="0" borderId="1"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164" fontId="7" fillId="0" borderId="1" xfId="0" applyNumberFormat="1" applyFont="1" applyFill="1" applyBorder="1" applyAlignment="1">
      <alignment vertical="center" wrapText="1"/>
    </xf>
    <xf numFmtId="164" fontId="1" fillId="0" borderId="1" xfId="0" applyNumberFormat="1" applyFont="1" applyBorder="1"/>
    <xf numFmtId="3" fontId="6" fillId="0" borderId="1" xfId="0" applyNumberFormat="1" applyFont="1" applyBorder="1" applyAlignment="1"/>
    <xf numFmtId="164" fontId="6" fillId="0" borderId="1" xfId="0" applyNumberFormat="1" applyFont="1" applyBorder="1" applyAlignment="1"/>
    <xf numFmtId="0" fontId="6" fillId="0" borderId="7" xfId="0"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0" fontId="2" fillId="0" borderId="0" xfId="0" applyFont="1" applyAlignment="1">
      <alignment horizontal="center"/>
    </xf>
    <xf numFmtId="0" fontId="12" fillId="0" borderId="0" xfId="0" applyFont="1" applyAlignment="1">
      <alignment horizontal="left" wrapText="1"/>
    </xf>
    <xf numFmtId="0" fontId="2" fillId="0" borderId="0" xfId="0" applyFont="1" applyAlignment="1">
      <alignment horizontal="left" wrapText="1"/>
    </xf>
    <xf numFmtId="0" fontId="6" fillId="0" borderId="1" xfId="0" applyFont="1" applyBorder="1" applyAlignment="1">
      <alignment horizontal="right"/>
    </xf>
    <xf numFmtId="1" fontId="1" fillId="0" borderId="0" xfId="0" applyNumberFormat="1" applyFont="1" applyAlignment="1">
      <alignment vertical="center"/>
    </xf>
    <xf numFmtId="1" fontId="7" fillId="2" borderId="1" xfId="0" applyNumberFormat="1" applyFont="1" applyFill="1" applyBorder="1" applyAlignment="1">
      <alignment horizontal="center" vertical="center" wrapText="1"/>
    </xf>
    <xf numFmtId="1" fontId="1" fillId="0" borderId="0" xfId="0" applyNumberFormat="1" applyFont="1" applyBorder="1" applyAlignment="1">
      <alignment vertical="center"/>
    </xf>
    <xf numFmtId="171" fontId="1" fillId="0" borderId="0" xfId="0" applyNumberFormat="1" applyFont="1" applyAlignment="1">
      <alignment vertical="center"/>
    </xf>
  </cellXfs>
  <cellStyles count="4">
    <cellStyle name="Hipervínculo" xfId="3" builtinId="8"/>
    <cellStyle name="Millares" xfId="2" builtinId="3"/>
    <cellStyle name="Normal" xfId="0" builtinId="0"/>
    <cellStyle name="Normal 2 2" xfId="1" xr:uid="{BFC9D8A3-7D70-45CF-88DC-BDE27D5B90B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17</xdr:row>
      <xdr:rowOff>0</xdr:rowOff>
    </xdr:from>
    <xdr:ext cx="304800" cy="876300"/>
    <xdr:sp macro="" textlink="">
      <xdr:nvSpPr>
        <xdr:cNvPr id="38" name="AutoShape 23" descr="POWERMAX 105">
          <a:extLst>
            <a:ext uri="{FF2B5EF4-FFF2-40B4-BE49-F238E27FC236}">
              <a16:creationId xmlns:a16="http://schemas.microsoft.com/office/drawing/2014/main" id="{EE044C05-C7DD-4958-A94D-9C127C46381A}"/>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39" name="AutoShape 23" descr="POWERMAX 105">
          <a:extLst>
            <a:ext uri="{FF2B5EF4-FFF2-40B4-BE49-F238E27FC236}">
              <a16:creationId xmlns:a16="http://schemas.microsoft.com/office/drawing/2014/main" id="{41B4D409-0177-496A-98F5-9C215338106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0" name="AutoShape 23" descr="POWERMAX 105">
          <a:extLst>
            <a:ext uri="{FF2B5EF4-FFF2-40B4-BE49-F238E27FC236}">
              <a16:creationId xmlns:a16="http://schemas.microsoft.com/office/drawing/2014/main" id="{9A2A42B5-94D3-4A48-8C60-9F01F05ADCFC}"/>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1" name="AutoShape 23" descr="POWERMAX 105">
          <a:extLst>
            <a:ext uri="{FF2B5EF4-FFF2-40B4-BE49-F238E27FC236}">
              <a16:creationId xmlns:a16="http://schemas.microsoft.com/office/drawing/2014/main" id="{54E73EB2-D8EB-4C47-90A4-1127FDE1DF4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2" name="AutoShape 23" descr="POWERMAX 105">
          <a:extLst>
            <a:ext uri="{FF2B5EF4-FFF2-40B4-BE49-F238E27FC236}">
              <a16:creationId xmlns:a16="http://schemas.microsoft.com/office/drawing/2014/main" id="{E14C9ADE-5AF2-445D-9EB4-956E6ECF005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3" name="AutoShape 23" descr="POWERMAX 105">
          <a:extLst>
            <a:ext uri="{FF2B5EF4-FFF2-40B4-BE49-F238E27FC236}">
              <a16:creationId xmlns:a16="http://schemas.microsoft.com/office/drawing/2014/main" id="{5CDFB50F-37AA-4D50-8B43-EEE4F4671522}"/>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17</xdr:row>
      <xdr:rowOff>0</xdr:rowOff>
    </xdr:from>
    <xdr:ext cx="304800" cy="876300"/>
    <xdr:sp macro="" textlink="">
      <xdr:nvSpPr>
        <xdr:cNvPr id="44" name="AutoShape 23" descr="POWERMAX 105">
          <a:extLst>
            <a:ext uri="{FF2B5EF4-FFF2-40B4-BE49-F238E27FC236}">
              <a16:creationId xmlns:a16="http://schemas.microsoft.com/office/drawing/2014/main" id="{2612884E-A726-4188-BECB-EFBD8E7AF851}"/>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5" name="AutoShape 23" descr="POWERMAX 105">
          <a:extLst>
            <a:ext uri="{FF2B5EF4-FFF2-40B4-BE49-F238E27FC236}">
              <a16:creationId xmlns:a16="http://schemas.microsoft.com/office/drawing/2014/main" id="{BB4825BB-373B-4D44-94F5-5FE8D8D31F4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6" name="AutoShape 23" descr="POWERMAX 105">
          <a:extLst>
            <a:ext uri="{FF2B5EF4-FFF2-40B4-BE49-F238E27FC236}">
              <a16:creationId xmlns:a16="http://schemas.microsoft.com/office/drawing/2014/main" id="{255E5F11-6584-4F7F-95CC-07F46385B7D5}"/>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7" name="AutoShape 23" descr="POWERMAX 105">
          <a:extLst>
            <a:ext uri="{FF2B5EF4-FFF2-40B4-BE49-F238E27FC236}">
              <a16:creationId xmlns:a16="http://schemas.microsoft.com/office/drawing/2014/main" id="{63E4F9D4-9801-4755-BB58-31CAF5A05E8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8" name="AutoShape 23" descr="POWERMAX 105">
          <a:extLst>
            <a:ext uri="{FF2B5EF4-FFF2-40B4-BE49-F238E27FC236}">
              <a16:creationId xmlns:a16="http://schemas.microsoft.com/office/drawing/2014/main" id="{1658EBF9-B25A-4D3D-A272-E501E1EEA8EE}"/>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49" name="AutoShape 23" descr="POWERMAX 105">
          <a:extLst>
            <a:ext uri="{FF2B5EF4-FFF2-40B4-BE49-F238E27FC236}">
              <a16:creationId xmlns:a16="http://schemas.microsoft.com/office/drawing/2014/main" id="{796841A8-7BE5-40D2-AE70-EAB7E7C69B7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17</xdr:row>
      <xdr:rowOff>0</xdr:rowOff>
    </xdr:from>
    <xdr:ext cx="304800" cy="876300"/>
    <xdr:sp macro="" textlink="">
      <xdr:nvSpPr>
        <xdr:cNvPr id="50" name="AutoShape 23" descr="POWERMAX 105">
          <a:extLst>
            <a:ext uri="{FF2B5EF4-FFF2-40B4-BE49-F238E27FC236}">
              <a16:creationId xmlns:a16="http://schemas.microsoft.com/office/drawing/2014/main" id="{01DD25E4-45BD-4489-9BEC-4B502F9C8F6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1" name="AutoShape 23" descr="POWERMAX 105">
          <a:extLst>
            <a:ext uri="{FF2B5EF4-FFF2-40B4-BE49-F238E27FC236}">
              <a16:creationId xmlns:a16="http://schemas.microsoft.com/office/drawing/2014/main" id="{7AAD719F-CB4D-4D16-8737-E0BA59F1E75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2" name="AutoShape 23" descr="POWERMAX 105">
          <a:extLst>
            <a:ext uri="{FF2B5EF4-FFF2-40B4-BE49-F238E27FC236}">
              <a16:creationId xmlns:a16="http://schemas.microsoft.com/office/drawing/2014/main" id="{97688C81-682C-4EFE-869C-E209EF2F477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3" name="AutoShape 23" descr="POWERMAX 105">
          <a:extLst>
            <a:ext uri="{FF2B5EF4-FFF2-40B4-BE49-F238E27FC236}">
              <a16:creationId xmlns:a16="http://schemas.microsoft.com/office/drawing/2014/main" id="{20BB9040-8E1A-48CA-84A4-EBC0CA75A9AC}"/>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4" name="AutoShape 23" descr="POWERMAX 105">
          <a:extLst>
            <a:ext uri="{FF2B5EF4-FFF2-40B4-BE49-F238E27FC236}">
              <a16:creationId xmlns:a16="http://schemas.microsoft.com/office/drawing/2014/main" id="{A08527E0-8524-4DC9-BE73-F0FB4530E2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5" name="AutoShape 23" descr="POWERMAX 105">
          <a:extLst>
            <a:ext uri="{FF2B5EF4-FFF2-40B4-BE49-F238E27FC236}">
              <a16:creationId xmlns:a16="http://schemas.microsoft.com/office/drawing/2014/main" id="{293C9DA5-3A45-4865-A0D5-C3595C3FD8C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6" name="AutoShape 23" descr="POWERMAX 105">
          <a:extLst>
            <a:ext uri="{FF2B5EF4-FFF2-40B4-BE49-F238E27FC236}">
              <a16:creationId xmlns:a16="http://schemas.microsoft.com/office/drawing/2014/main" id="{B4ABF03A-27E2-4163-9B9F-0DF25ECD19C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7" name="AutoShape 23" descr="POWERMAX 105">
          <a:extLst>
            <a:ext uri="{FF2B5EF4-FFF2-40B4-BE49-F238E27FC236}">
              <a16:creationId xmlns:a16="http://schemas.microsoft.com/office/drawing/2014/main" id="{F0DE6FD4-4966-4F3F-A6B1-6595120E46B6}"/>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8" name="AutoShape 23" descr="POWERMAX 105">
          <a:extLst>
            <a:ext uri="{FF2B5EF4-FFF2-40B4-BE49-F238E27FC236}">
              <a16:creationId xmlns:a16="http://schemas.microsoft.com/office/drawing/2014/main" id="{F644BC2C-F4E9-443A-9A8F-92540A453974}"/>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59" name="AutoShape 23" descr="POWERMAX 105">
          <a:extLst>
            <a:ext uri="{FF2B5EF4-FFF2-40B4-BE49-F238E27FC236}">
              <a16:creationId xmlns:a16="http://schemas.microsoft.com/office/drawing/2014/main" id="{F3E9F744-EC53-4439-8A98-6AF546D44B7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0" name="AutoShape 23" descr="POWERMAX 105">
          <a:extLst>
            <a:ext uri="{FF2B5EF4-FFF2-40B4-BE49-F238E27FC236}">
              <a16:creationId xmlns:a16="http://schemas.microsoft.com/office/drawing/2014/main" id="{668CF163-DECE-49E8-BCC2-3FD50C670360}"/>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1" name="AutoShape 23" descr="POWERMAX 105">
          <a:extLst>
            <a:ext uri="{FF2B5EF4-FFF2-40B4-BE49-F238E27FC236}">
              <a16:creationId xmlns:a16="http://schemas.microsoft.com/office/drawing/2014/main" id="{2DC036DE-DD3D-4CF1-9A17-F853D7C2CE2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2" name="AutoShape 23" descr="POWERMAX 105">
          <a:extLst>
            <a:ext uri="{FF2B5EF4-FFF2-40B4-BE49-F238E27FC236}">
              <a16:creationId xmlns:a16="http://schemas.microsoft.com/office/drawing/2014/main" id="{A6A88974-58D9-4DD2-AAE0-2C14E9B7900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3" name="AutoShape 23" descr="POWERMAX 105">
          <a:extLst>
            <a:ext uri="{FF2B5EF4-FFF2-40B4-BE49-F238E27FC236}">
              <a16:creationId xmlns:a16="http://schemas.microsoft.com/office/drawing/2014/main" id="{E5B2698A-ECF3-4691-9A63-A244AA1438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4" name="AutoShape 23" descr="POWERMAX 105">
          <a:extLst>
            <a:ext uri="{FF2B5EF4-FFF2-40B4-BE49-F238E27FC236}">
              <a16:creationId xmlns:a16="http://schemas.microsoft.com/office/drawing/2014/main" id="{4473ABBA-C2A9-45C7-9458-4A6B2ABE06A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5" name="AutoShape 23" descr="POWERMAX 105">
          <a:extLst>
            <a:ext uri="{FF2B5EF4-FFF2-40B4-BE49-F238E27FC236}">
              <a16:creationId xmlns:a16="http://schemas.microsoft.com/office/drawing/2014/main" id="{95EAE3DD-6033-4B09-8528-0CD95E3DAFD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6" name="AutoShape 23" descr="POWERMAX 105">
          <a:extLst>
            <a:ext uri="{FF2B5EF4-FFF2-40B4-BE49-F238E27FC236}">
              <a16:creationId xmlns:a16="http://schemas.microsoft.com/office/drawing/2014/main" id="{9C01F2F1-F3E1-480A-998A-08413CF34C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7" name="AutoShape 23" descr="POWERMAX 105">
          <a:extLst>
            <a:ext uri="{FF2B5EF4-FFF2-40B4-BE49-F238E27FC236}">
              <a16:creationId xmlns:a16="http://schemas.microsoft.com/office/drawing/2014/main" id="{1FDE18BA-46A7-4B16-B1E0-2AC51E0A367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8" name="AutoShape 23" descr="POWERMAX 105">
          <a:extLst>
            <a:ext uri="{FF2B5EF4-FFF2-40B4-BE49-F238E27FC236}">
              <a16:creationId xmlns:a16="http://schemas.microsoft.com/office/drawing/2014/main" id="{DEFC8FEF-06FE-4A97-B0E7-CA207F10A69F}"/>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69" name="AutoShape 23" descr="POWERMAX 105">
          <a:extLst>
            <a:ext uri="{FF2B5EF4-FFF2-40B4-BE49-F238E27FC236}">
              <a16:creationId xmlns:a16="http://schemas.microsoft.com/office/drawing/2014/main" id="{ED82580C-82D2-4AB7-81B5-FE725A16082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0" name="AutoShape 23" descr="POWERMAX 105">
          <a:extLst>
            <a:ext uri="{FF2B5EF4-FFF2-40B4-BE49-F238E27FC236}">
              <a16:creationId xmlns:a16="http://schemas.microsoft.com/office/drawing/2014/main" id="{F8D62845-BE69-4882-A194-5788FFDE58AB}"/>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1" name="AutoShape 23" descr="POWERMAX 105">
          <a:extLst>
            <a:ext uri="{FF2B5EF4-FFF2-40B4-BE49-F238E27FC236}">
              <a16:creationId xmlns:a16="http://schemas.microsoft.com/office/drawing/2014/main" id="{E7C61653-1338-4F62-AC4B-AAB9577331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2" name="AutoShape 23" descr="POWERMAX 105">
          <a:extLst>
            <a:ext uri="{FF2B5EF4-FFF2-40B4-BE49-F238E27FC236}">
              <a16:creationId xmlns:a16="http://schemas.microsoft.com/office/drawing/2014/main" id="{1543E5A9-8CC8-443D-B901-BFB0E37BC5E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17</xdr:row>
      <xdr:rowOff>0</xdr:rowOff>
    </xdr:from>
    <xdr:ext cx="304800" cy="876300"/>
    <xdr:sp macro="" textlink="">
      <xdr:nvSpPr>
        <xdr:cNvPr id="73" name="AutoShape 23" descr="POWERMAX 105">
          <a:extLst>
            <a:ext uri="{FF2B5EF4-FFF2-40B4-BE49-F238E27FC236}">
              <a16:creationId xmlns:a16="http://schemas.microsoft.com/office/drawing/2014/main" id="{F9251990-E66B-43DF-854E-9908802F66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4</xdr:col>
      <xdr:colOff>28575</xdr:colOff>
      <xdr:row>51</xdr:row>
      <xdr:rowOff>38100</xdr:rowOff>
    </xdr:from>
    <xdr:to>
      <xdr:col>5</xdr:col>
      <xdr:colOff>66675</xdr:colOff>
      <xdr:row>54</xdr:row>
      <xdr:rowOff>9525</xdr:rowOff>
    </xdr:to>
    <xdr:pic>
      <xdr:nvPicPr>
        <xdr:cNvPr id="74" name="Imagen 3">
          <a:extLst>
            <a:ext uri="{FF2B5EF4-FFF2-40B4-BE49-F238E27FC236}">
              <a16:creationId xmlns:a16="http://schemas.microsoft.com/office/drawing/2014/main" id="{F5688E57-29A2-4D2B-9EA7-16AB6B613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14475" y="32385000"/>
          <a:ext cx="25336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dinamix.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9"/>
  <sheetViews>
    <sheetView tabSelected="1" topLeftCell="E17" zoomScaleNormal="100" workbookViewId="0">
      <selection activeCell="M21" sqref="M21"/>
    </sheetView>
  </sheetViews>
  <sheetFormatPr baseColWidth="10" defaultRowHeight="16.5" x14ac:dyDescent="0.3"/>
  <cols>
    <col min="1" max="1" width="5.85546875" style="1" bestFit="1" customWidth="1"/>
    <col min="2" max="3" width="5.85546875" style="1" customWidth="1"/>
    <col min="4" max="4" width="4.7109375" style="4" bestFit="1" customWidth="1"/>
    <col min="5" max="5" width="71.85546875" style="1" customWidth="1"/>
    <col min="6" max="6" width="10.5703125" style="1" customWidth="1"/>
    <col min="7" max="8" width="11.42578125" style="1"/>
    <col min="9" max="9" width="9.28515625" style="1" customWidth="1"/>
    <col min="10" max="10" width="11.42578125" style="1"/>
    <col min="11" max="11" width="12.7109375" style="29" bestFit="1" customWidth="1"/>
    <col min="12" max="12" width="11.5703125" style="29" bestFit="1" customWidth="1"/>
    <col min="13" max="13" width="12.7109375" style="29" bestFit="1" customWidth="1"/>
    <col min="14" max="14" width="7.140625" style="1" customWidth="1"/>
    <col min="15" max="16384" width="11.42578125" style="1"/>
  </cols>
  <sheetData>
    <row r="1" spans="1:13" x14ac:dyDescent="0.3">
      <c r="A1" s="25" t="s">
        <v>53</v>
      </c>
      <c r="B1" s="25"/>
      <c r="C1" s="25"/>
      <c r="D1" s="25"/>
      <c r="E1" s="25"/>
      <c r="F1" s="25"/>
      <c r="G1" s="25"/>
      <c r="H1" s="25"/>
      <c r="I1" s="25"/>
      <c r="J1" s="25"/>
      <c r="K1" s="25"/>
    </row>
    <row r="2" spans="1:13" x14ac:dyDescent="0.3">
      <c r="A2" s="25" t="s">
        <v>40</v>
      </c>
      <c r="B2" s="25"/>
      <c r="C2" s="25"/>
      <c r="D2" s="25"/>
      <c r="E2" s="25"/>
      <c r="F2" s="25"/>
      <c r="G2" s="25"/>
      <c r="H2" s="25"/>
      <c r="I2" s="25"/>
      <c r="J2" s="25"/>
      <c r="K2" s="25"/>
    </row>
    <row r="4" spans="1:13" x14ac:dyDescent="0.3">
      <c r="A4" s="26" t="s">
        <v>52</v>
      </c>
      <c r="B4" s="26"/>
      <c r="C4" s="26"/>
      <c r="D4" s="26"/>
      <c r="E4" s="26"/>
      <c r="F4" s="26"/>
      <c r="G4" s="26"/>
      <c r="H4" s="26"/>
      <c r="I4" s="26"/>
      <c r="J4" s="26"/>
    </row>
    <row r="6" spans="1:13" x14ac:dyDescent="0.3">
      <c r="A6" s="27" t="s">
        <v>0</v>
      </c>
      <c r="B6" s="27"/>
      <c r="C6" s="27"/>
      <c r="D6" s="27"/>
      <c r="E6" s="27"/>
      <c r="F6" s="27"/>
      <c r="G6" s="27"/>
      <c r="H6" s="27"/>
      <c r="I6" s="27"/>
      <c r="J6" s="27"/>
    </row>
    <row r="7" spans="1:13" x14ac:dyDescent="0.3">
      <c r="K7" s="29" t="s">
        <v>62</v>
      </c>
    </row>
    <row r="8" spans="1:13" ht="30.75" thickBot="1" x14ac:dyDescent="0.35">
      <c r="D8" s="6" t="s">
        <v>1</v>
      </c>
      <c r="E8" s="7" t="s">
        <v>41</v>
      </c>
      <c r="F8" s="7" t="s">
        <v>3</v>
      </c>
      <c r="G8" s="8" t="s">
        <v>2</v>
      </c>
      <c r="H8" s="6" t="s">
        <v>4</v>
      </c>
      <c r="I8" s="6" t="s">
        <v>37</v>
      </c>
      <c r="J8" s="6" t="s">
        <v>5</v>
      </c>
      <c r="K8" s="30" t="s">
        <v>4</v>
      </c>
      <c r="L8" s="30" t="s">
        <v>37</v>
      </c>
      <c r="M8" s="30" t="s">
        <v>5</v>
      </c>
    </row>
    <row r="9" spans="1:13" ht="294" thickBot="1" x14ac:dyDescent="0.35">
      <c r="D9" s="5">
        <v>1</v>
      </c>
      <c r="E9" s="9" t="s">
        <v>42</v>
      </c>
      <c r="F9" s="10">
        <v>2</v>
      </c>
      <c r="G9" s="11" t="s">
        <v>39</v>
      </c>
      <c r="H9" s="17">
        <v>1056479</v>
      </c>
      <c r="I9" s="16">
        <v>0.19</v>
      </c>
      <c r="J9" s="18">
        <f>H9*F9</f>
        <v>2112958</v>
      </c>
      <c r="K9" s="32">
        <f>+H9-(H9*2.02%)</f>
        <v>1035138.1242</v>
      </c>
      <c r="L9" s="32">
        <f>+K9*0.19</f>
        <v>196676.243598</v>
      </c>
      <c r="M9" s="32">
        <f>+K9*F9</f>
        <v>2070276.2483999999</v>
      </c>
    </row>
    <row r="10" spans="1:13" ht="102.75" thickBot="1" x14ac:dyDescent="0.35">
      <c r="D10" s="5">
        <v>2</v>
      </c>
      <c r="E10" s="12" t="s">
        <v>43</v>
      </c>
      <c r="F10" s="10">
        <v>2</v>
      </c>
      <c r="G10" s="11" t="s">
        <v>44</v>
      </c>
      <c r="H10" s="17">
        <v>166294</v>
      </c>
      <c r="I10" s="16">
        <v>0.19</v>
      </c>
      <c r="J10" s="18">
        <f t="shared" ref="J10:J17" si="0">H10*F10</f>
        <v>332588</v>
      </c>
      <c r="K10" s="32">
        <f t="shared" ref="K10:K20" si="1">+H10-(H10*2.02%)</f>
        <v>162934.86120000001</v>
      </c>
      <c r="L10" s="32">
        <f t="shared" ref="L10:L20" si="2">+K10*0.19</f>
        <v>30957.623628000001</v>
      </c>
      <c r="M10" s="32">
        <f t="shared" ref="M10:M20" si="3">+K10*F10</f>
        <v>325869.72240000003</v>
      </c>
    </row>
    <row r="11" spans="1:13" ht="217.5" thickBot="1" x14ac:dyDescent="0.35">
      <c r="D11" s="5">
        <v>3</v>
      </c>
      <c r="E11" s="12" t="s">
        <v>45</v>
      </c>
      <c r="F11" s="10">
        <v>2</v>
      </c>
      <c r="G11" s="11" t="s">
        <v>44</v>
      </c>
      <c r="H11" s="17">
        <v>153967</v>
      </c>
      <c r="I11" s="16">
        <v>0.19</v>
      </c>
      <c r="J11" s="18">
        <f t="shared" si="0"/>
        <v>307934</v>
      </c>
      <c r="K11" s="32">
        <f t="shared" si="1"/>
        <v>150856.86660000001</v>
      </c>
      <c r="L11" s="32">
        <f t="shared" si="2"/>
        <v>28662.804654000003</v>
      </c>
      <c r="M11" s="32">
        <f t="shared" si="3"/>
        <v>301713.73320000002</v>
      </c>
    </row>
    <row r="12" spans="1:13" ht="294" thickBot="1" x14ac:dyDescent="0.35">
      <c r="D12" s="5">
        <v>4</v>
      </c>
      <c r="E12" s="12" t="s">
        <v>46</v>
      </c>
      <c r="F12" s="10">
        <v>2</v>
      </c>
      <c r="G12" s="11" t="s">
        <v>39</v>
      </c>
      <c r="H12" s="17">
        <v>4941098</v>
      </c>
      <c r="I12" s="16">
        <v>0.19</v>
      </c>
      <c r="J12" s="18">
        <f t="shared" si="0"/>
        <v>9882196</v>
      </c>
      <c r="K12" s="32">
        <f t="shared" si="1"/>
        <v>4841287.8203999996</v>
      </c>
      <c r="L12" s="32">
        <f t="shared" si="2"/>
        <v>919844.68587599997</v>
      </c>
      <c r="M12" s="32">
        <f t="shared" si="3"/>
        <v>9682575.6407999992</v>
      </c>
    </row>
    <row r="13" spans="1:13" ht="102.75" thickBot="1" x14ac:dyDescent="0.35">
      <c r="D13" s="5">
        <v>5</v>
      </c>
      <c r="E13" s="12" t="s">
        <v>47</v>
      </c>
      <c r="F13" s="10">
        <v>2</v>
      </c>
      <c r="G13" s="11" t="s">
        <v>39</v>
      </c>
      <c r="H13" s="17">
        <v>165729</v>
      </c>
      <c r="I13" s="16">
        <v>0.19</v>
      </c>
      <c r="J13" s="18">
        <f t="shared" si="0"/>
        <v>331458</v>
      </c>
      <c r="K13" s="32">
        <f t="shared" si="1"/>
        <v>162381.27420000001</v>
      </c>
      <c r="L13" s="32">
        <f t="shared" si="2"/>
        <v>30852.442098000003</v>
      </c>
      <c r="M13" s="32">
        <f t="shared" si="3"/>
        <v>324762.54840000003</v>
      </c>
    </row>
    <row r="14" spans="1:13" ht="77.25" thickBot="1" x14ac:dyDescent="0.35">
      <c r="D14" s="5">
        <v>6</v>
      </c>
      <c r="E14" s="12" t="s">
        <v>48</v>
      </c>
      <c r="F14" s="10">
        <v>2</v>
      </c>
      <c r="G14" s="11" t="s">
        <v>39</v>
      </c>
      <c r="H14" s="17">
        <v>621835</v>
      </c>
      <c r="I14" s="16">
        <v>0.19</v>
      </c>
      <c r="J14" s="18">
        <f t="shared" si="0"/>
        <v>1243670</v>
      </c>
      <c r="K14" s="32">
        <f t="shared" si="1"/>
        <v>609273.93299999996</v>
      </c>
      <c r="L14" s="32">
        <f t="shared" si="2"/>
        <v>115762.04727</v>
      </c>
      <c r="M14" s="32">
        <f t="shared" si="3"/>
        <v>1218547.8659999999</v>
      </c>
    </row>
    <row r="15" spans="1:13" ht="192" thickBot="1" x14ac:dyDescent="0.35">
      <c r="D15" s="5">
        <v>7</v>
      </c>
      <c r="E15" s="12" t="s">
        <v>49</v>
      </c>
      <c r="F15" s="10">
        <v>2</v>
      </c>
      <c r="G15" s="11" t="s">
        <v>39</v>
      </c>
      <c r="H15" s="17">
        <v>289662</v>
      </c>
      <c r="I15" s="16">
        <v>0.19</v>
      </c>
      <c r="J15" s="18">
        <f t="shared" si="0"/>
        <v>579324</v>
      </c>
      <c r="K15" s="32">
        <f t="shared" si="1"/>
        <v>283810.82760000002</v>
      </c>
      <c r="L15" s="32">
        <f t="shared" si="2"/>
        <v>53924.057244000003</v>
      </c>
      <c r="M15" s="32">
        <f t="shared" si="3"/>
        <v>567621.65520000004</v>
      </c>
    </row>
    <row r="16" spans="1:13" ht="141" thickBot="1" x14ac:dyDescent="0.35">
      <c r="D16" s="5">
        <v>8</v>
      </c>
      <c r="E16" s="12" t="s">
        <v>50</v>
      </c>
      <c r="F16" s="10">
        <v>2</v>
      </c>
      <c r="G16" s="11" t="s">
        <v>39</v>
      </c>
      <c r="H16" s="17">
        <v>253469</v>
      </c>
      <c r="I16" s="16">
        <v>0.19</v>
      </c>
      <c r="J16" s="18">
        <f t="shared" si="0"/>
        <v>506938</v>
      </c>
      <c r="K16" s="32">
        <f t="shared" si="1"/>
        <v>248348.92619999999</v>
      </c>
      <c r="L16" s="32">
        <f t="shared" si="2"/>
        <v>47186.295977999995</v>
      </c>
      <c r="M16" s="32">
        <f t="shared" si="3"/>
        <v>496697.85239999997</v>
      </c>
    </row>
    <row r="17" spans="1:13" ht="90" thickBot="1" x14ac:dyDescent="0.35">
      <c r="D17" s="5">
        <v>9</v>
      </c>
      <c r="E17" s="12" t="s">
        <v>51</v>
      </c>
      <c r="F17" s="13">
        <v>2</v>
      </c>
      <c r="G17" s="14" t="s">
        <v>39</v>
      </c>
      <c r="H17" s="17">
        <v>607199</v>
      </c>
      <c r="I17" s="16">
        <v>0.19</v>
      </c>
      <c r="J17" s="18">
        <f t="shared" si="0"/>
        <v>1214398</v>
      </c>
      <c r="K17" s="32">
        <f t="shared" si="1"/>
        <v>594933.58019999997</v>
      </c>
      <c r="L17" s="32">
        <f t="shared" si="2"/>
        <v>113037.380238</v>
      </c>
      <c r="M17" s="32">
        <f t="shared" si="3"/>
        <v>1189867.1603999999</v>
      </c>
    </row>
    <row r="18" spans="1:13" x14ac:dyDescent="0.3">
      <c r="D18" s="28" t="s">
        <v>6</v>
      </c>
      <c r="E18" s="28"/>
      <c r="F18" s="28"/>
      <c r="G18" s="28"/>
      <c r="H18" s="28"/>
      <c r="I18" s="28"/>
      <c r="J18" s="19">
        <f>SUM(J9:J17)</f>
        <v>16511464</v>
      </c>
      <c r="K18" s="32"/>
      <c r="L18" s="32"/>
      <c r="M18" s="32">
        <f>SUM(M9:M17)</f>
        <v>16177932.427199999</v>
      </c>
    </row>
    <row r="19" spans="1:13" x14ac:dyDescent="0.3">
      <c r="D19" s="22" t="s">
        <v>36</v>
      </c>
      <c r="E19" s="23"/>
      <c r="F19" s="23"/>
      <c r="G19" s="23"/>
      <c r="H19" s="23"/>
      <c r="I19" s="24"/>
      <c r="J19" s="20">
        <v>3137178</v>
      </c>
      <c r="K19" s="32"/>
      <c r="L19" s="32"/>
      <c r="M19" s="32">
        <f>+M18*0.19</f>
        <v>3073807.1611679997</v>
      </c>
    </row>
    <row r="20" spans="1:13" x14ac:dyDescent="0.3">
      <c r="D20" s="22" t="s">
        <v>7</v>
      </c>
      <c r="E20" s="23"/>
      <c r="F20" s="23"/>
      <c r="G20" s="23"/>
      <c r="H20" s="23"/>
      <c r="I20" s="24"/>
      <c r="J20" s="21">
        <f>J18+J19</f>
        <v>19648642</v>
      </c>
      <c r="K20" s="32"/>
      <c r="L20" s="32"/>
      <c r="M20" s="32">
        <f>+M18+M19</f>
        <v>19251739.588367999</v>
      </c>
    </row>
    <row r="21" spans="1:13" x14ac:dyDescent="0.3">
      <c r="K21" s="31"/>
      <c r="L21" s="31"/>
    </row>
    <row r="22" spans="1:13" x14ac:dyDescent="0.3">
      <c r="A22" s="2" t="s">
        <v>38</v>
      </c>
      <c r="B22" s="2"/>
      <c r="C22" s="2"/>
    </row>
    <row r="23" spans="1:13" x14ac:dyDescent="0.3">
      <c r="A23" s="3" t="s">
        <v>8</v>
      </c>
      <c r="B23" s="3"/>
      <c r="C23" s="3"/>
    </row>
    <row r="25" spans="1:13" x14ac:dyDescent="0.3">
      <c r="A25" s="1" t="s">
        <v>9</v>
      </c>
    </row>
    <row r="26" spans="1:13" x14ac:dyDescent="0.3">
      <c r="A26" s="1" t="s">
        <v>10</v>
      </c>
    </row>
    <row r="28" spans="1:13" x14ac:dyDescent="0.3">
      <c r="A28" s="1" t="s">
        <v>11</v>
      </c>
    </row>
    <row r="29" spans="1:13" x14ac:dyDescent="0.3">
      <c r="A29" s="1" t="s">
        <v>12</v>
      </c>
    </row>
    <row r="30" spans="1:13" x14ac:dyDescent="0.3">
      <c r="A30" s="1" t="s">
        <v>13</v>
      </c>
    </row>
    <row r="31" spans="1:13" x14ac:dyDescent="0.3">
      <c r="A31" s="1" t="s">
        <v>14</v>
      </c>
    </row>
    <row r="32" spans="1:13" x14ac:dyDescent="0.3">
      <c r="A32" s="1" t="s">
        <v>15</v>
      </c>
    </row>
    <row r="33" spans="1:5" x14ac:dyDescent="0.3">
      <c r="A33" s="1" t="s">
        <v>16</v>
      </c>
    </row>
    <row r="34" spans="1:5" x14ac:dyDescent="0.3">
      <c r="A34" s="1" t="s">
        <v>33</v>
      </c>
    </row>
    <row r="35" spans="1:5" x14ac:dyDescent="0.3">
      <c r="A35" s="1" t="s">
        <v>32</v>
      </c>
    </row>
    <row r="36" spans="1:5" x14ac:dyDescent="0.3">
      <c r="A36" s="1" t="s">
        <v>17</v>
      </c>
    </row>
    <row r="37" spans="1:5" x14ac:dyDescent="0.3">
      <c r="A37" s="1" t="s">
        <v>18</v>
      </c>
    </row>
    <row r="38" spans="1:5" x14ac:dyDescent="0.3">
      <c r="A38" s="1" t="s">
        <v>34</v>
      </c>
    </row>
    <row r="39" spans="1:5" x14ac:dyDescent="0.3">
      <c r="A39" s="1" t="s">
        <v>35</v>
      </c>
    </row>
    <row r="41" spans="1:5" x14ac:dyDescent="0.3">
      <c r="A41" s="1" t="s">
        <v>19</v>
      </c>
    </row>
    <row r="42" spans="1:5" x14ac:dyDescent="0.3">
      <c r="A42" s="1" t="s">
        <v>20</v>
      </c>
    </row>
    <row r="43" spans="1:5" x14ac:dyDescent="0.3">
      <c r="A43" s="1" t="s">
        <v>21</v>
      </c>
    </row>
    <row r="45" spans="1:5" x14ac:dyDescent="0.3">
      <c r="A45" s="1" t="s">
        <v>22</v>
      </c>
    </row>
    <row r="47" spans="1:5" x14ac:dyDescent="0.3">
      <c r="A47" s="1" t="s">
        <v>23</v>
      </c>
      <c r="E47" s="1" t="s">
        <v>54</v>
      </c>
    </row>
    <row r="48" spans="1:5" x14ac:dyDescent="0.3">
      <c r="A48" s="1" t="s">
        <v>24</v>
      </c>
      <c r="E48" s="1" t="s">
        <v>55</v>
      </c>
    </row>
    <row r="49" spans="1:5" x14ac:dyDescent="0.3">
      <c r="A49" s="1" t="s">
        <v>25</v>
      </c>
      <c r="E49" s="1" t="s">
        <v>56</v>
      </c>
    </row>
    <row r="50" spans="1:5" x14ac:dyDescent="0.3">
      <c r="A50" s="1" t="s">
        <v>26</v>
      </c>
      <c r="E50" s="15" t="s">
        <v>57</v>
      </c>
    </row>
    <row r="53" spans="1:5" x14ac:dyDescent="0.3">
      <c r="A53" s="1" t="s">
        <v>27</v>
      </c>
    </row>
    <row r="56" spans="1:5" x14ac:dyDescent="0.3">
      <c r="A56" s="1" t="s">
        <v>28</v>
      </c>
      <c r="E56" s="1" t="s">
        <v>58</v>
      </c>
    </row>
    <row r="57" spans="1:5" x14ac:dyDescent="0.3">
      <c r="A57" s="1" t="s">
        <v>29</v>
      </c>
      <c r="E57" s="1" t="s">
        <v>59</v>
      </c>
    </row>
    <row r="58" spans="1:5" x14ac:dyDescent="0.3">
      <c r="A58" s="1" t="s">
        <v>30</v>
      </c>
      <c r="E58" s="1" t="s">
        <v>60</v>
      </c>
    </row>
    <row r="59" spans="1:5" x14ac:dyDescent="0.3">
      <c r="A59" s="1" t="s">
        <v>31</v>
      </c>
      <c r="E59" s="1" t="s">
        <v>61</v>
      </c>
    </row>
  </sheetData>
  <mergeCells count="7">
    <mergeCell ref="D19:I19"/>
    <mergeCell ref="D20:I20"/>
    <mergeCell ref="A1:K1"/>
    <mergeCell ref="A2:K2"/>
    <mergeCell ref="A4:J4"/>
    <mergeCell ref="A6:J6"/>
    <mergeCell ref="D18:I18"/>
  </mergeCells>
  <conditionalFormatting sqref="E9:E12 G10:G12">
    <cfRule type="cellIs" dxfId="1" priority="2" operator="equal">
      <formula>53333</formula>
    </cfRule>
  </conditionalFormatting>
  <conditionalFormatting sqref="F9:G9 F10:F17">
    <cfRule type="cellIs" dxfId="0" priority="1" operator="equal">
      <formula>53333</formula>
    </cfRule>
  </conditionalFormatting>
  <dataValidations count="1">
    <dataValidation allowBlank="1" showInputMessage="1" showErrorMessage="1" promptTitle="DESCRIPCIÓN DEL BIEN" prompt="Describa de manera clara el nombre del elemento que se esta solicitando y las caracteristicas del mismo si es necesario." sqref="E9:E10 E12:E17" xr:uid="{C13905DB-EB20-456D-A386-506ADDD0BF33}"/>
  </dataValidations>
  <hyperlinks>
    <hyperlink ref="E50" r:id="rId1" xr:uid="{818B3345-AC9E-4C7A-B97E-F1522B34C201}"/>
  </hyperlinks>
  <pageMargins left="0.70866141732283472" right="0.70866141732283472" top="0.74803149606299213" bottom="0.74803149606299213" header="0.31496062992125984" footer="0.31496062992125984"/>
  <pageSetup scale="58"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SENA</cp:lastModifiedBy>
  <cp:lastPrinted>2021-02-11T17:44:47Z</cp:lastPrinted>
  <dcterms:created xsi:type="dcterms:W3CDTF">2020-03-30T14:22:56Z</dcterms:created>
  <dcterms:modified xsi:type="dcterms:W3CDTF">2023-11-22T13:11:57Z</dcterms:modified>
</cp:coreProperties>
</file>