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d.docs.live.net/cf5f3256c16d5147/2. ESAP/2. ESAP-2023/2. ENTREGABLES/6. MANTENIMIENTO POR DEMANDA/SANTANDER/"/>
    </mc:Choice>
  </mc:AlternateContent>
  <xr:revisionPtr revIDLastSave="55" documentId="8_{4951B0C8-FD07-4BD6-A93A-48837D46102C}" xr6:coauthVersionLast="47" xr6:coauthVersionMax="47" xr10:uidLastSave="{357AC7A0-19B9-447D-ADBA-DACD4D806F25}"/>
  <bookViews>
    <workbookView xWindow="-108" yWindow="-108" windowWidth="23256" windowHeight="12456" xr2:uid="{00000000-000D-0000-FFFF-FFFF00000000}"/>
  </bookViews>
  <sheets>
    <sheet name="COMPARATIVO MANT POR DEMANDA" sheetId="2" r:id="rId1"/>
    <sheet name="ASERCOM" sheetId="1" state="hidden" r:id="rId2"/>
    <sheet name="OD" sheetId="3" state="hidden" r:id="rId3"/>
  </sheets>
  <definedNames>
    <definedName name="_xlnm.Print_Area" localSheetId="1">ASERCOM!$B$1:$F$114</definedName>
    <definedName name="_xlnm.Print_Area" localSheetId="0">'COMPARATIVO MANT POR DEMANDA'!$B$1:$M$101</definedName>
    <definedName name="_xlnm.Print_Area" localSheetId="2">OD!$B$1:$G$110</definedName>
    <definedName name="_xlnm.Print_Titles" localSheetId="1">ASERCOM!$2:$10</definedName>
    <definedName name="_xlnm.Print_Titles" localSheetId="0">'COMPARATIVO MANT POR DEMANDA'!$2:$6</definedName>
    <definedName name="_xlnm.Print_Titles" localSheetId="2">OD!$1:$7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4" i="2" l="1"/>
  <c r="M93" i="2"/>
  <c r="K94" i="2"/>
  <c r="K93" i="2"/>
  <c r="K8" i="2"/>
  <c r="M8" i="2" s="1"/>
  <c r="H92" i="2"/>
  <c r="H96" i="2" s="1"/>
  <c r="I92" i="2"/>
  <c r="I96" i="2" s="1"/>
  <c r="J92" i="2"/>
  <c r="J96" i="2" s="1"/>
  <c r="G92" i="2"/>
  <c r="G96" i="2" s="1"/>
  <c r="L67" i="2"/>
  <c r="L9" i="2"/>
  <c r="L10" i="2"/>
  <c r="L11" i="2"/>
  <c r="L12" i="2"/>
  <c r="L13" i="2"/>
  <c r="L14" i="2"/>
  <c r="L15" i="2"/>
  <c r="L16" i="2"/>
  <c r="L17" i="2"/>
  <c r="L19" i="2"/>
  <c r="L20" i="2"/>
  <c r="L21" i="2"/>
  <c r="L22" i="2"/>
  <c r="L24" i="2"/>
  <c r="L25" i="2"/>
  <c r="L26" i="2"/>
  <c r="L27" i="2"/>
  <c r="L29" i="2"/>
  <c r="L31" i="2"/>
  <c r="L32" i="2"/>
  <c r="L33" i="2"/>
  <c r="L34" i="2"/>
  <c r="L35" i="2"/>
  <c r="L36" i="2"/>
  <c r="L38" i="2"/>
  <c r="L39" i="2"/>
  <c r="L40" i="2"/>
  <c r="L41" i="2"/>
  <c r="L42" i="2"/>
  <c r="L43" i="2"/>
  <c r="L44" i="2"/>
  <c r="L45" i="2"/>
  <c r="L46" i="2"/>
  <c r="L47" i="2"/>
  <c r="L48" i="2"/>
  <c r="L49" i="2"/>
  <c r="L50" i="2"/>
  <c r="L52" i="2"/>
  <c r="L53" i="2"/>
  <c r="L54" i="2"/>
  <c r="L55" i="2"/>
  <c r="L56" i="2"/>
  <c r="L57" i="2"/>
  <c r="L58" i="2"/>
  <c r="L59" i="2"/>
  <c r="L60" i="2"/>
  <c r="L61" i="2"/>
  <c r="L63" i="2"/>
  <c r="L65" i="2"/>
  <c r="L69" i="2"/>
  <c r="L70" i="2"/>
  <c r="L71" i="2"/>
  <c r="L72" i="2"/>
  <c r="L74" i="2"/>
  <c r="L75" i="2"/>
  <c r="L76" i="2"/>
  <c r="L77" i="2"/>
  <c r="L79" i="2"/>
  <c r="L81" i="2"/>
  <c r="L82" i="2"/>
  <c r="L83" i="2"/>
  <c r="L84" i="2"/>
  <c r="L85" i="2"/>
  <c r="L86" i="2"/>
  <c r="L87" i="2"/>
  <c r="L88" i="2"/>
  <c r="L89" i="2"/>
  <c r="L90" i="2"/>
  <c r="L91" i="2"/>
  <c r="L8" i="2"/>
  <c r="K24" i="2" l="1"/>
  <c r="M24" i="2" s="1"/>
  <c r="K25" i="2"/>
  <c r="M25" i="2" s="1"/>
  <c r="K26" i="2"/>
  <c r="M26" i="2" s="1"/>
  <c r="K27" i="2"/>
  <c r="M27" i="2" s="1"/>
  <c r="K29" i="2"/>
  <c r="M29" i="2" s="1"/>
  <c r="K31" i="2"/>
  <c r="M31" i="2" s="1"/>
  <c r="K32" i="2"/>
  <c r="M32" i="2" s="1"/>
  <c r="K33" i="2"/>
  <c r="M33" i="2" s="1"/>
  <c r="K34" i="2"/>
  <c r="M34" i="2" s="1"/>
  <c r="K35" i="2"/>
  <c r="M35" i="2" s="1"/>
  <c r="K36" i="2"/>
  <c r="M36" i="2" s="1"/>
  <c r="K38" i="2"/>
  <c r="M38" i="2" s="1"/>
  <c r="K39" i="2"/>
  <c r="M39" i="2" s="1"/>
  <c r="K40" i="2"/>
  <c r="M40" i="2" s="1"/>
  <c r="K41" i="2"/>
  <c r="M41" i="2" s="1"/>
  <c r="K42" i="2"/>
  <c r="M42" i="2" s="1"/>
  <c r="K43" i="2"/>
  <c r="M43" i="2" s="1"/>
  <c r="K44" i="2"/>
  <c r="M44" i="2" s="1"/>
  <c r="K45" i="2"/>
  <c r="M45" i="2" s="1"/>
  <c r="K46" i="2"/>
  <c r="M46" i="2" s="1"/>
  <c r="K47" i="2"/>
  <c r="M47" i="2" s="1"/>
  <c r="K48" i="2"/>
  <c r="M48" i="2" s="1"/>
  <c r="K49" i="2"/>
  <c r="M49" i="2" s="1"/>
  <c r="K50" i="2"/>
  <c r="M50" i="2" s="1"/>
  <c r="K52" i="2"/>
  <c r="M52" i="2" s="1"/>
  <c r="K53" i="2"/>
  <c r="M53" i="2" s="1"/>
  <c r="K54" i="2"/>
  <c r="M54" i="2" s="1"/>
  <c r="K55" i="2"/>
  <c r="M55" i="2" s="1"/>
  <c r="K56" i="2"/>
  <c r="M56" i="2" s="1"/>
  <c r="K57" i="2"/>
  <c r="M57" i="2" s="1"/>
  <c r="K58" i="2"/>
  <c r="M58" i="2" s="1"/>
  <c r="K59" i="2"/>
  <c r="M59" i="2" s="1"/>
  <c r="K60" i="2"/>
  <c r="M60" i="2" s="1"/>
  <c r="K61" i="2"/>
  <c r="M61" i="2" s="1"/>
  <c r="K63" i="2"/>
  <c r="M63" i="2" s="1"/>
  <c r="K65" i="2"/>
  <c r="M65" i="2" s="1"/>
  <c r="K67" i="2"/>
  <c r="M67" i="2" s="1"/>
  <c r="K69" i="2"/>
  <c r="M69" i="2" s="1"/>
  <c r="K70" i="2"/>
  <c r="M70" i="2" s="1"/>
  <c r="K71" i="2"/>
  <c r="M71" i="2" s="1"/>
  <c r="K72" i="2"/>
  <c r="M72" i="2" s="1"/>
  <c r="K74" i="2"/>
  <c r="M74" i="2" s="1"/>
  <c r="K75" i="2"/>
  <c r="M75" i="2" s="1"/>
  <c r="K76" i="2"/>
  <c r="M76" i="2" s="1"/>
  <c r="K77" i="2"/>
  <c r="M77" i="2" s="1"/>
  <c r="K79" i="2"/>
  <c r="M79" i="2" s="1"/>
  <c r="K81" i="2"/>
  <c r="M81" i="2" s="1"/>
  <c r="K82" i="2"/>
  <c r="M82" i="2" s="1"/>
  <c r="K83" i="2"/>
  <c r="M83" i="2" s="1"/>
  <c r="K84" i="2"/>
  <c r="M84" i="2" s="1"/>
  <c r="K85" i="2"/>
  <c r="M85" i="2" s="1"/>
  <c r="K86" i="2"/>
  <c r="M86" i="2" s="1"/>
  <c r="K87" i="2"/>
  <c r="M87" i="2" s="1"/>
  <c r="K88" i="2"/>
  <c r="M88" i="2" s="1"/>
  <c r="K89" i="2"/>
  <c r="M89" i="2" s="1"/>
  <c r="K90" i="2"/>
  <c r="M90" i="2" s="1"/>
  <c r="K91" i="2"/>
  <c r="M91" i="2" s="1"/>
  <c r="K20" i="2"/>
  <c r="M20" i="2" s="1"/>
  <c r="K21" i="2"/>
  <c r="M21" i="2" s="1"/>
  <c r="K22" i="2"/>
  <c r="M22" i="2" s="1"/>
  <c r="K19" i="2"/>
  <c r="M19" i="2" s="1"/>
  <c r="K11" i="2" l="1"/>
  <c r="M11" i="2" s="1"/>
  <c r="K9" i="2"/>
  <c r="M9" i="2" s="1"/>
  <c r="K10" i="2"/>
  <c r="M10" i="2" s="1"/>
  <c r="K12" i="2"/>
  <c r="M12" i="2" s="1"/>
  <c r="K13" i="2"/>
  <c r="M13" i="2" s="1"/>
  <c r="K14" i="2"/>
  <c r="M14" i="2" s="1"/>
  <c r="K15" i="2"/>
  <c r="M15" i="2" s="1"/>
  <c r="K16" i="2"/>
  <c r="M16" i="2" s="1"/>
  <c r="K17" i="2"/>
  <c r="M17" i="2" s="1"/>
  <c r="M92" i="2" l="1"/>
  <c r="M96" i="2" s="1"/>
  <c r="F104" i="3"/>
  <c r="F103" i="3"/>
  <c r="F102" i="3"/>
  <c r="F101" i="3"/>
  <c r="F91" i="3"/>
  <c r="F92" i="3"/>
  <c r="F93" i="3"/>
  <c r="F94" i="3"/>
  <c r="F95" i="3"/>
  <c r="F96" i="3"/>
  <c r="F97" i="3"/>
  <c r="F98" i="3"/>
  <c r="F99" i="3"/>
  <c r="F100" i="3"/>
  <c r="F90" i="3"/>
  <c r="F88" i="3"/>
  <c r="F84" i="3"/>
  <c r="F85" i="3"/>
  <c r="F86" i="3"/>
  <c r="F83" i="3"/>
  <c r="F79" i="3"/>
  <c r="F80" i="3"/>
  <c r="F81" i="3"/>
  <c r="F78" i="3"/>
  <c r="F76" i="3"/>
  <c r="F74" i="3"/>
  <c r="F72" i="3"/>
  <c r="F53" i="3"/>
  <c r="F54" i="3"/>
  <c r="F55" i="3"/>
  <c r="F56" i="3"/>
  <c r="F57" i="3"/>
  <c r="F58" i="3"/>
  <c r="F59" i="3"/>
  <c r="F60" i="3"/>
  <c r="F61" i="3"/>
  <c r="F62" i="3"/>
  <c r="F63" i="3"/>
  <c r="F64" i="3"/>
  <c r="F65" i="3"/>
  <c r="F66" i="3"/>
  <c r="F67" i="3"/>
  <c r="F68" i="3"/>
  <c r="F69" i="3"/>
  <c r="F70" i="3"/>
  <c r="F52" i="3"/>
  <c r="F39" i="3"/>
  <c r="F40" i="3"/>
  <c r="F41" i="3"/>
  <c r="F42" i="3"/>
  <c r="F43" i="3"/>
  <c r="F44" i="3"/>
  <c r="F45" i="3"/>
  <c r="F46" i="3"/>
  <c r="F47" i="3"/>
  <c r="F48" i="3"/>
  <c r="F49" i="3"/>
  <c r="F50" i="3"/>
  <c r="F38" i="3"/>
  <c r="F32" i="3"/>
  <c r="F33" i="3"/>
  <c r="F34" i="3"/>
  <c r="F35" i="3"/>
  <c r="F36" i="3"/>
  <c r="F31" i="3"/>
  <c r="F29" i="3"/>
  <c r="F25" i="3"/>
  <c r="F26" i="3"/>
  <c r="F27" i="3"/>
  <c r="F24" i="3"/>
  <c r="F20" i="3"/>
  <c r="F21" i="3"/>
  <c r="F22" i="3"/>
  <c r="F19" i="3"/>
  <c r="F9" i="3"/>
  <c r="F10" i="3"/>
  <c r="F11" i="3"/>
  <c r="F12" i="3"/>
  <c r="F13" i="3"/>
  <c r="F14" i="3"/>
  <c r="F15" i="3"/>
  <c r="F16" i="3"/>
  <c r="F17" i="3"/>
  <c r="F8" i="3"/>
  <c r="F95" i="1"/>
  <c r="F96" i="1"/>
  <c r="F97" i="1"/>
  <c r="F98" i="1"/>
  <c r="F99" i="1"/>
  <c r="F100" i="1"/>
  <c r="F101" i="1"/>
  <c r="F102" i="1"/>
  <c r="F103" i="1"/>
  <c r="F104" i="1"/>
  <c r="F94" i="1"/>
  <c r="F92" i="1"/>
  <c r="F88" i="1"/>
  <c r="F89" i="1"/>
  <c r="F90" i="1"/>
  <c r="F87" i="1"/>
  <c r="F83" i="1"/>
  <c r="F84" i="1"/>
  <c r="F85" i="1"/>
  <c r="F82" i="1"/>
  <c r="F80" i="1"/>
  <c r="F78" i="1"/>
  <c r="F76" i="1"/>
  <c r="F57" i="1"/>
  <c r="F58" i="1"/>
  <c r="F59" i="1"/>
  <c r="F60" i="1"/>
  <c r="F61" i="1"/>
  <c r="F62" i="1"/>
  <c r="F63" i="1"/>
  <c r="F64" i="1"/>
  <c r="F65" i="1"/>
  <c r="F66" i="1"/>
  <c r="F67" i="1"/>
  <c r="F68" i="1"/>
  <c r="F69" i="1"/>
  <c r="F70" i="1"/>
  <c r="F71" i="1"/>
  <c r="F72" i="1"/>
  <c r="F73" i="1"/>
  <c r="F74" i="1"/>
  <c r="F56" i="1"/>
  <c r="F43" i="1"/>
  <c r="F44" i="1"/>
  <c r="F45" i="1"/>
  <c r="F46" i="1"/>
  <c r="F47" i="1"/>
  <c r="F48" i="1"/>
  <c r="F49" i="1"/>
  <c r="F50" i="1"/>
  <c r="F51" i="1"/>
  <c r="F52" i="1"/>
  <c r="F53" i="1"/>
  <c r="F54" i="1"/>
  <c r="F42" i="1"/>
  <c r="F36" i="1"/>
  <c r="F37" i="1"/>
  <c r="F38" i="1"/>
  <c r="F39" i="1"/>
  <c r="F40" i="1"/>
  <c r="F35" i="1"/>
  <c r="F33" i="1"/>
  <c r="F29" i="1"/>
  <c r="F30" i="1"/>
  <c r="F31" i="1"/>
  <c r="F28" i="1"/>
  <c r="F24" i="1"/>
  <c r="F25" i="1"/>
  <c r="F26" i="1"/>
  <c r="F23" i="1"/>
  <c r="F13" i="1"/>
  <c r="F14" i="1"/>
  <c r="F15" i="1"/>
  <c r="F16" i="1"/>
  <c r="F17" i="1"/>
  <c r="F18" i="1"/>
  <c r="F19" i="1"/>
  <c r="F20" i="1"/>
  <c r="F21" i="1"/>
  <c r="F12" i="1"/>
</calcChain>
</file>

<file path=xl/sharedStrings.xml><?xml version="1.0" encoding="utf-8"?>
<sst xmlns="http://schemas.openxmlformats.org/spreadsheetml/2006/main" count="790" uniqueCount="212">
  <si>
    <t>CUADRO COMPARATIVO DE COTIZACIONES MANTENIMIENTOS POR DEMANDA</t>
  </si>
  <si>
    <t>CONDICIONES ESAP</t>
  </si>
  <si>
    <t>COHIGAL</t>
  </si>
  <si>
    <t>OBRAS DINAMICAS</t>
  </si>
  <si>
    <t>TOCC</t>
  </si>
  <si>
    <t>ASERCOM</t>
  </si>
  <si>
    <t>MEDIA ARMONICA</t>
  </si>
  <si>
    <t>PROMEDIO</t>
  </si>
  <si>
    <t>ITEM</t>
  </si>
  <si>
    <t>DESCRIPCIÓN</t>
  </si>
  <si>
    <t>CANTIDAD</t>
  </si>
  <si>
    <t>UNIDAD</t>
  </si>
  <si>
    <t xml:space="preserve">VALOR UNITARIO NETO  </t>
  </si>
  <si>
    <t xml:space="preserve"> MANTENIMIENTO DE CERRAJERIA (INCLUYE MANO DE OBRA)</t>
  </si>
  <si>
    <t>1.1</t>
  </si>
  <si>
    <t xml:space="preserve">Suministro e instalacion de Cerradura para escritorio con varilla, con sistemas de cierre centralizado, material níquel con grado de giro de la llave de 180 grados </t>
  </si>
  <si>
    <t>UN</t>
  </si>
  <si>
    <t>1.2</t>
  </si>
  <si>
    <t>Suministro e instalacion de Chapa 587 Pomo Cilindrica en acero tipo alcoba</t>
  </si>
  <si>
    <t>1.3</t>
  </si>
  <si>
    <t>Suministro e instalacion chapa pomo cilindrica en madera tipo alcoba</t>
  </si>
  <si>
    <t>1.4</t>
  </si>
  <si>
    <t>Suministro e instalacion cerrojo 170 Laton Brillante LL LL Con función cerrojo de seguridad Backset de 60 mm Para puertas de 32 a 42 mm de espesor Pestillo reversible para puertas de cualquier mano que abran hacia adentro o hacia afuera - uso de llaves de seguridad</t>
  </si>
  <si>
    <t>1.5</t>
  </si>
  <si>
    <t>Suministro de bisagra   hidráulica hasta de 45 kg,   incluyendo   el   suministro   de   materiales   repuestos   y accesorios. Además del desmonte y montaje de puerta.</t>
  </si>
  <si>
    <t>1.6</t>
  </si>
  <si>
    <t>Suministro de bisagra   hidráulica hasta de 80 kg,   incluyendo   el   suministro   de   materiales   repuestos   y accesorios. Además del desmonte y montaje de puerta.</t>
  </si>
  <si>
    <t>1.7</t>
  </si>
  <si>
    <t>Suministro de bisagra   hidráulica hasta de 65 kg,   incluyendo   el   suministro   de   materiales   repuestos   y accesorios. Además del desmonte y montaje de puerta.</t>
  </si>
  <si>
    <t>1.8</t>
  </si>
  <si>
    <t>Suministro e instalación cerradura poma metálica metalizada botón-llave; llave-llave;tipo baño</t>
  </si>
  <si>
    <t>1.9</t>
  </si>
  <si>
    <t>Suministro  e  instalación  de  bisagras de acero inoxidable,  incluye  desmonte  y  montaje  de  puerta,  grasa  y elementos necesarios para montaje.</t>
  </si>
  <si>
    <t>1.10</t>
  </si>
  <si>
    <t>Suministro e instalación de manija metalica para ventana abatible , incluye desmonte y montaje de ventana si es necesario para su correcto funcionamiento.</t>
  </si>
  <si>
    <t>CARPINTERIA EN MADERA (INCLUYE MANO DE OBRA)</t>
  </si>
  <si>
    <t>2.1</t>
  </si>
  <si>
    <t>Suministro  e instalación  de hoja puerta  en madera de 0,60  a 1,2  mts  de  ancho,  incluye cerradura, tapaluz, sellador, tintilla o barniz y laca, no incluye marco.</t>
  </si>
  <si>
    <t>2.2</t>
  </si>
  <si>
    <t>Suministro  e instalación  de hoja puerta  en madera de 0,60  a 1,2  mts  de  ancho,  incluye cerradura, tapaluz, sellador, tintilla o barniz y laca, incluye marco con desarrollo de 7 cms.</t>
  </si>
  <si>
    <t>2.4</t>
  </si>
  <si>
    <t>Desmonte, adecuación y reinstalación de puerta en madera (incluye dos manos de  laca,  sellada  e  impermeabilización  de  borde  y arreglo de elementos  elementos  de madera dañados, medida promedio 2.00 x 0,90.</t>
  </si>
  <si>
    <t xml:space="preserve">UN </t>
  </si>
  <si>
    <t>2.5</t>
  </si>
  <si>
    <t xml:space="preserve">Reposicion de vidrio crudo de visor de puerta espesor 5mm, incluye sellada  y actividades necesarias para su correcto funcionamiento </t>
  </si>
  <si>
    <t>M2</t>
  </si>
  <si>
    <t>MANTENIMIENTO DE CARPINTERIA METALICA (INCLUYE MANO DE OBRA)</t>
  </si>
  <si>
    <t>3.1</t>
  </si>
  <si>
    <t>Suministro e instalación de Soporte muro para TV 42- 65", Incluye chazos, tornillos , adecuación y entrega de superficie limpia.</t>
  </si>
  <si>
    <t>3.3</t>
  </si>
  <si>
    <t>Suministro e instalación de Bisagras para puerta en lamina, inluye retiro de elementos en mal estado</t>
  </si>
  <si>
    <t>3.5</t>
  </si>
  <si>
    <t>Desmonte  adecuación  y  reinstalación  de  puerta  metálica   (incluye  pelada anticorrosivo, dos manos de esmalte tipo intemperie sellada e impermeabilización de borde cambio de vidrios y elementos dañados, medidas promedio 2,00 x 1,80 mts).</t>
  </si>
  <si>
    <t>3.8</t>
  </si>
  <si>
    <t>Suministro y aplicación de pintura anticorrosiva tipo 1 sobre superficies metálicas, incluye alistamiento y entrega de espacios limpios</t>
  </si>
  <si>
    <t>MANTENIMIENTO DE CORTINAS (INCLUYE MANO DE OBRA)</t>
  </si>
  <si>
    <t>4.1</t>
  </si>
  <si>
    <t>Mantenimiento y limpieza de Cortinas, solar screem , Blackout, entre otros,  incluyendo el  suministro de materiales repuestos y accesorios.</t>
  </si>
  <si>
    <t>MANTENIMIENTO DE CIELO RASOS (INCLUYE MANO DE OBRA, EQUIPOS DE TRABAJO EN ALTURA Y PERSONAL  CERTIFICADO)</t>
  </si>
  <si>
    <t>5.1</t>
  </si>
  <si>
    <t xml:space="preserve">Demolicion y retiro de cielo raso (indiferente material) incluye retiro de sombrantes </t>
  </si>
  <si>
    <t>5.2</t>
  </si>
  <si>
    <t>suministro e instalacion de  cielo  raso tipo Duracustic (fibra mineral)  60x60,  incluye   suministro  de  materiales, repuestos y todos los accesorios necesarios para su correcto funcionamiento</t>
  </si>
  <si>
    <t>5.3</t>
  </si>
  <si>
    <t>Suministro e instalacion cielo raso en drywall 12,7 mm junta perdida, incluye estructura interna, resanes, juntas y demas accesorios.
- incluye pintura tipo 1 a  tres manos
- incluye desmonte, cargue y retiro de sobrantes, andamios certificados, elementos de proteccion personal, y personal calificado para trabajo en alturas.</t>
  </si>
  <si>
    <t>5.4</t>
  </si>
  <si>
    <t>suministro e instalacion  de  cielo  raso  en  PVC,  incluyendo  el  suministro  de materiales y todos los accesorios necesarios para su correcto funcionamiento</t>
  </si>
  <si>
    <t>5.5</t>
  </si>
  <si>
    <t>Suministro e instalacion de vidrio laminado 3+3 incoloro</t>
  </si>
  <si>
    <t>5.6</t>
  </si>
  <si>
    <t>Suministro e instalacion de vidrio laminado 4+4 incoloro</t>
  </si>
  <si>
    <t>CUBIERTAS Y FACHADAS (INCLUYE MANO DE OBRA , EQUIPOS DE TRABAJO EN ALTURA Y PERSONAL  CERTIFICADO)</t>
  </si>
  <si>
    <t>6.1</t>
  </si>
  <si>
    <t>Revision y adecuacion de cubiertas (indiferente material) incluye reubicacion de elementos, revision y/o cambio de ganchos, limpieza, verificacion de fugas y retiro de sobrantes .</t>
  </si>
  <si>
    <t>6.2</t>
  </si>
  <si>
    <t>Desmonte y retiro de cubierta de cualquier tipo de material incluye retiro de escombros.</t>
  </si>
  <si>
    <t>6.3</t>
  </si>
  <si>
    <t>Suministro e instalación de manto impermeabilizante de 3 - 3.5 mm de espesor, incluyendo  acabado,  pintura  reflectiva  aplicado en caliente, incluye limpieza de superficie, emulsionado y pintura bituminosa (incluye retiro de material que lo requiera)</t>
  </si>
  <si>
    <t>6.4</t>
  </si>
  <si>
    <t>limpieza canales y  sondeo bajantes, incluye retiro de sobrantes.</t>
  </si>
  <si>
    <t>ML</t>
  </si>
  <si>
    <t>6.5</t>
  </si>
  <si>
    <t>Suministro e instalacion de teja de barro inlcuye todos los accesorios para su correcto funcionamiento.</t>
  </si>
  <si>
    <t>6.6</t>
  </si>
  <si>
    <t>Suministro e instalacion de Caballete teja de barro  incluye  todos los accesorios para su correcto funcionamiento.</t>
  </si>
  <si>
    <t>6.7</t>
  </si>
  <si>
    <t>Suministro e instalación de teja en fibrocemento incluye todos los elementos para su correcto funcionamiento.</t>
  </si>
  <si>
    <t>6.8</t>
  </si>
  <si>
    <t>Suministro e instalación de teja Termoacustica UPVC 2.0 -2.5 mm incluye todos los elementos para su correcto funcionamiento.</t>
  </si>
  <si>
    <t>6.9</t>
  </si>
  <si>
    <t>Suministro e instalación caballete de teja Termoacustica  UPVC 2.0 - 2.5 mm incluye todos los elementos para su correcto funcionamiento.</t>
  </si>
  <si>
    <t>6.10</t>
  </si>
  <si>
    <t>Suministro e instalación de caballete  en fibrocemento , Incluye amarres y todos los elementos para su correcto funcionamiento.</t>
  </si>
  <si>
    <t>6.11</t>
  </si>
  <si>
    <t>Suministro e instalación de cinta impermeabilizante autoadherente tapagoteras en foil de aluminio de espesor 1,5mm ancho de 20 a 30 cm</t>
  </si>
  <si>
    <t>6.12</t>
  </si>
  <si>
    <t>Suministro e instalación de flanche metálico ancho de 25 a 30 cms  calibre 20.</t>
  </si>
  <si>
    <t>6.13</t>
  </si>
  <si>
    <t xml:space="preserve">Hidrolavado de fachada de mampostería de ladrillo a la vista mediante la aplicación de lanza de agua a presión a diferentes temperaturas (fría, caliente o vapor de agua), incluye limpieza de ventaneria de fachada mediante la aplicacion de lanza de agua a presion, baja presion o boquilla de rociado ancha, segun requierimientos tecnicos, incluye mano de obra, riego del area circundante y componentes. </t>
  </si>
  <si>
    <t>MANTENIMIENTOS HIDRAULICOS Y SANITARIOS (INCLUYE MANO DE OBRA)</t>
  </si>
  <si>
    <t>7.1</t>
  </si>
  <si>
    <t>Sondeo de aparatos  sanitarios (lavamanos,  sanitario,  bidet,  orinal), en el caso que exista taponamiento, garantizando el funcionamiento del desagûe.</t>
  </si>
  <si>
    <t>7.2</t>
  </si>
  <si>
    <t>Desmonte  y  reinstalación  de  aparatos  sanitarios  (lavamanos,  sanitario,  bidet,  orinal, incrustaciones,  accesorios  y  grifería  de  ducha.),  incluyendo  el  suministro  de  materiales, repuestos y accesorios.</t>
  </si>
  <si>
    <t>7.3</t>
  </si>
  <si>
    <t>Mantenimiento de sanitario incluye revisión de funcionalidad , descarga y cambio de válvulas</t>
  </si>
  <si>
    <t>7.4</t>
  </si>
  <si>
    <t>Mantenimiento de lavaplatos y/o lavamanos incluye revisión de funcionalidad y cambio de accesorio de desague</t>
  </si>
  <si>
    <t>7.5</t>
  </si>
  <si>
    <t>Mantenimiento y limpieza (sondeo) de tuberia de desagûe de 2 a 4", incluye retiro de material sobrante.</t>
  </si>
  <si>
    <t>7.6</t>
  </si>
  <si>
    <t>Mantenimiento y limpieza de bajantes, incluye retiro de material sobrante.</t>
  </si>
  <si>
    <t>7.7</t>
  </si>
  <si>
    <t>Mantenimiento de Caja de Inspección, incluye limpieza  y retiro de elementos sobrantes. Incluye la reparacion del area de adecuacion al igual que tapa de inspeccion segun se requiera.</t>
  </si>
  <si>
    <t>7.9</t>
  </si>
  <si>
    <t xml:space="preserve">Mantenimiento, limpieza, lavado y desinfección tanque de almacenamiento agua potable plastico de 10.000 Lt, la actividad debe realizarse por empresa que cuente con concepto sanitario favorable otorgado por los organismos de salud correspondientes, incluye pruebas de laboratorio certificado, antes y despues del lavado </t>
  </si>
  <si>
    <t>7.10</t>
  </si>
  <si>
    <t xml:space="preserve">Mantenimiento, limpieza, lavado y desinfección tanque de almacenamiento agua potable plastico de 5.000 Lt la actividad debe realizarse por empresa que cuente con concepto sanitario favorable otorgado por los organismos de salud correspondientes, incluye pruebas de laboratorio certificado, antes y despues del lavado </t>
  </si>
  <si>
    <t>7.11</t>
  </si>
  <si>
    <t xml:space="preserve">Mantenimiento, limpieza, lavado y desinfección tanque de almacenamiento agua potable plastico  de 1.000 Lt la actividad debe realizarse por empresa que cuente con concepto sanitario favorable otorgado por los organismos de salud correspondientes, incluye pruebas de laboratorio certificado, antes y despues del lavado </t>
  </si>
  <si>
    <t>7.12</t>
  </si>
  <si>
    <t xml:space="preserve">Mantenimiento, limpieza, lavado y desinfección tanque de almacenamiento agua potable plastico  de 500 Lt la actividad debe realizarse por empresa que cuente con concepto sanitario favorable otorgado por los organismos de salud correspondientes, incluye pruebas de laboratorio certificado, antes y despues del lavado </t>
  </si>
  <si>
    <t>7.13</t>
  </si>
  <si>
    <t xml:space="preserve">Mantenimiento, limpieza, lavado y desinfección tanque de almacenamiento agua potable Concreto de 6,000 Lt la actividad debe realizarse por empresa que cuente con concepto sanitario favorable otorgado por los organismos de salud correspondientes, incluye pruebas de laboratorio certificado, antes y despues del lavado </t>
  </si>
  <si>
    <t>7.14</t>
  </si>
  <si>
    <t xml:space="preserve">Mantenimiento, limpieza, lavado y desinfección tanque de almacenamiento agua potable Concreto de 2,000 Lt la actividad debe realizarse por empresa que cuente con concepto sanitario favorable otorgado por los organismos de salud correspondientes, incluye pruebas de laboratorio certificado, antes y despues del lavado </t>
  </si>
  <si>
    <t>7.15</t>
  </si>
  <si>
    <t xml:space="preserve">Mantenimiento, limpieza, lavado y desinfección tanque de almacenamiento agua potable Concreto de 1,000 Lt la actividad debe realizarse por empresa que cuente con concepto sanitario favorable otorgado por los organismos de salud correspondientes, incluye pruebas de laboratorio certificado, antes y despues del lavado </t>
  </si>
  <si>
    <t>7.16</t>
  </si>
  <si>
    <t xml:space="preserve">Mantenimiento, limpieza, lavado y desinfección tanque de almacenamiento Subterraneo de 35.000 Lt la actividad debe realizarse por empresa que cuente con concepto sanitario favorable otorgado por los organismos de salud correspondientes, incluye pruebas de laboratorio certificado, antes y despues del lavado </t>
  </si>
  <si>
    <t>7.17</t>
  </si>
  <si>
    <t xml:space="preserve">Mantenimiento, limpieza, lavado y desinfección tanque de almacenamiento Subterraneo de 20.000 Lt la actividad debe realizarse por empresa que cuente con concepto sanitario favorable otorgado por los organismos de salud correspondientes, incluye pruebas de laboratorio certificado, antes y despues del lavado </t>
  </si>
  <si>
    <t>7.18</t>
  </si>
  <si>
    <t xml:space="preserve">Mantenimiento, limpieza, lavado y desinfección tanque de almacenamiento Subterraneo de 8.000 Lt la actividad debe realizarse por empresa que cuente con concepto sanitario favorable otorgado por los organismos de salud correspondientes, incluye pruebas de laboratorio certificado, antes y despues del lavado </t>
  </si>
  <si>
    <t>7.19</t>
  </si>
  <si>
    <t xml:space="preserve">Mantenimiento, limpieza, lavado y desinfección tanque de almacenamiento Subterraneo de 3.500 Lt la actividad debe realizarse por empresa que cuente con concepto sanitario favorable otorgado por los organismos de salud correspondientes, incluye pruebas de laboratorio certificado, antes y despues del lavado </t>
  </si>
  <si>
    <t>7.20</t>
  </si>
  <si>
    <t xml:space="preserve">Mantenimiento, limpieza, lavado y desinfección tanque de almacenamiento Subterraneo de 2.000 Lt la actividad debe realizarse por empresa que cuente con concepto sanitario favorable otorgado por los organismos de salud correspondientes, incluye pruebas de laboratorio certificado, antes y despues del lavado </t>
  </si>
  <si>
    <t>MUROS Y MAMPOSTERIAS (INCLUYE MANO DE OBRA)</t>
  </si>
  <si>
    <t>8.1</t>
  </si>
  <si>
    <t>Resane de huecos, pasamuros y/o pasa placas en techo, muros o piso hasta 1,00 x 1,00 mts.</t>
  </si>
  <si>
    <t>ADECUACIONES EXTERIORES Y JARDINERÍA (INCLUYE MANO DE OBRA, EQUIPOS ESPECIALIZADOS Y  EQUIPOS DE PROTECCION DEL OPERARIO CERTIFICADO)</t>
  </si>
  <si>
    <t>9.1</t>
  </si>
  <si>
    <t xml:space="preserve">Mantenimiento y limpieza de cárcamos , incluye retiro de sobrantes </t>
  </si>
  <si>
    <t>MANTENIMIENTOS DE ACABADOS DE PISO  (INCLUYE MANO DE OBRA)</t>
  </si>
  <si>
    <t>10.1</t>
  </si>
  <si>
    <t>Limpieza de pisos y escaleras con el equipo correspondiente al que haya lugar (Fregadora Atomática, Pulidora de baja revolución, Aspiradora de agua y polvo).</t>
  </si>
  <si>
    <t>PINTURAS  (INCLUYE MANO DE OBRA , EQUIPOS DE TRABAJO EN ALTURA Y PERSONAL  CERTIFICADO)</t>
  </si>
  <si>
    <t>11.1</t>
  </si>
  <si>
    <t xml:space="preserve">Suministro y aplicación de  pañete liso muros y techos, por reparaciones y/o grietas. </t>
  </si>
  <si>
    <t>11.2</t>
  </si>
  <si>
    <t>Pintura para muro y bajo placa a tres (3) manos, incluye resanes y reparacion de detalles en filos y dilataciones, incluye  andamios certificados, elementos de proteccion personal, personal certificado en manejo de alturas,  incluye demarcacion de áreas de trabajo con cinta amarilla y señalizacion adecuada y suficiente.</t>
  </si>
  <si>
    <t>11.3</t>
  </si>
  <si>
    <t>Suministro, aplicación de pintura tipo Koraza y limpieza de muros para fachada, incluye resanes de grietas.
-Incluye andamios certificados, elementos de proteccion personal, personal certificado en manejo de alturas, demarcación de áreas de trabajo con cinta amarilla y señalización adecuada y suficiente.</t>
  </si>
  <si>
    <t>11.4</t>
  </si>
  <si>
    <t>Pintura esmalte sintetico base en aceite  para  baranda escaleras, marcos de puerta, y/o elementos metalizaso lineales - incluye  andamios certificados, elementos de proteccion personal, personal certificado en manejo de alturas,  incluye demarcacion de áreas de trabajo con cinta amarilla y señalizacion adecuada y suficiente</t>
  </si>
  <si>
    <t>MOBILIARIO DE OFICINA (INCLUYE MANO DE OBRA)</t>
  </si>
  <si>
    <t>12.1</t>
  </si>
  <si>
    <t>Mantenimiento de puesto de trabajo, incluye limpieza, cambio de herrajes y pintura para madera  (paneles, superficie, cajonera, entrepaño y porta cableado)</t>
  </si>
  <si>
    <t>12.2</t>
  </si>
  <si>
    <t>Mantenimiento  de  silla  operativa  o  gerencial,  incluyendo  el  suministro  de  materiales,
repuestos (cilindro neumático, rodachinas, mecanismo basculante, etc.).</t>
  </si>
  <si>
    <t>12.3</t>
  </si>
  <si>
    <t>Suministro e instalación de película sandblasting para vidrio (según diseño, incluye corte de plotter y serigrafia segun diseño aprobado).</t>
  </si>
  <si>
    <t>12.4</t>
  </si>
  <si>
    <t>Suministro vidrios 5 mm para muebles, incluye ajuste de herrajes.</t>
  </si>
  <si>
    <t>RETIRO DE ESCOMBROS</t>
  </si>
  <si>
    <t>13.1</t>
  </si>
  <si>
    <t>Retiro de escombros y material de obra sobrante; y respectivo traslado y disposición final en lugares autorizados.</t>
  </si>
  <si>
    <t>M3</t>
  </si>
  <si>
    <t>MANTENIMIENTO ELECTRICO (INCLUYE MANO DE OBRA)</t>
  </si>
  <si>
    <t>14.1</t>
  </si>
  <si>
    <t>suministro e instalaciónTomacorriente polo a tierra aislado 15 A, 120 V Regulada_15A (NARANJA)</t>
  </si>
  <si>
    <t>14.2</t>
  </si>
  <si>
    <t>suministro e instalaciónTomacorriente polo a tierra aislado 15 A, 120 V Normal_15A</t>
  </si>
  <si>
    <t>14.3</t>
  </si>
  <si>
    <t>suministro e instalaciónLUMINARIALED PANEL REDONDO 24W WW 100-240V</t>
  </si>
  <si>
    <t>14.4</t>
  </si>
  <si>
    <t xml:space="preserve">suministro e instalaciónREFLECTORLED REFLECTOR 100W </t>
  </si>
  <si>
    <t>14.5</t>
  </si>
  <si>
    <t xml:space="preserve">suministro e instalaciónREFLECTORLED REFLECTOR  150W </t>
  </si>
  <si>
    <t>14.6</t>
  </si>
  <si>
    <t>suministro e instalación Cable multiconductor  HFFR Cu 90°C 600V calibre No. 3 x 12 AWG.</t>
  </si>
  <si>
    <t>14.7</t>
  </si>
  <si>
    <t>suministro e instalaciónTuberia EMT d=1/2" (Accesorios+anclajes) TUBO 3MT</t>
  </si>
  <si>
    <t>14.8</t>
  </si>
  <si>
    <t>suministro e instalaciónTuberia EMT d=3/4"(Accesorios+anclajes) TUBO 3MT</t>
  </si>
  <si>
    <t>14.9</t>
  </si>
  <si>
    <t>suministro e instalación INTERRUPTOR CONM SENC. LUZ</t>
  </si>
  <si>
    <t>14.10</t>
  </si>
  <si>
    <t>suministro e instalación INTERRUPTOR CONM DOBLE LUZ</t>
  </si>
  <si>
    <t>14.11</t>
  </si>
  <si>
    <t>suministro e instalación INTERRUPTOR CONM TRIPLE LUZ</t>
  </si>
  <si>
    <t>Costo directo</t>
  </si>
  <si>
    <t>Administración</t>
  </si>
  <si>
    <t>Utilidad</t>
  </si>
  <si>
    <t>Costo Total</t>
  </si>
  <si>
    <t xml:space="preserve">COTIZACION 053-2023 </t>
  </si>
  <si>
    <t>SEÑORES : ESAP ATN. ARQ ALEIDA ACEROS</t>
  </si>
  <si>
    <t>Grupo de infraestructura y mantenimiento. - Escuela superior de administración publica</t>
  </si>
  <si>
    <t>De manra atenta nos permitimos presentar la propuesta comercial para los items descritos</t>
  </si>
  <si>
    <t>Administración (25%)</t>
  </si>
  <si>
    <t>Utilidad (5%)</t>
  </si>
  <si>
    <t>IVAN SIERRA</t>
  </si>
  <si>
    <t>REP LEGAL ASERCOM SAS SAS</t>
  </si>
  <si>
    <t>NIT.</t>
  </si>
  <si>
    <t xml:space="preserve">COTIZACION ESAP - MANTENIMIENTOS                                                                                    </t>
  </si>
  <si>
    <t>OBRAS DINAMICAS COTIZACION 008 2023</t>
  </si>
  <si>
    <t>Edson Smith  Moreno</t>
  </si>
  <si>
    <t>EDSON MORENO</t>
  </si>
  <si>
    <t>OBRAS DINAMICAS SAS</t>
  </si>
  <si>
    <t>COEFICIENTE TERRITORIAL(15,47%)</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</si>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</sst>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00_-;\-[$$-240A]\ * #,##0.00_-;_-[$$-240A]\ * &quot;-&quot;??_-;_-@_-"/>
  </numFmts>
  <fonts count="32" x14ac:knownFonts="1">
    <font>
      <sz val="11"/>
      <color theme="1"/>
      <name val="Calibri"/>
      <family val="2"/>
      <scheme val="minor"/>
    </font>
    <font>
      <sz val="11"/>
      <color theme="1"/>
      <name val="Calibri"/>
      <family val="2"/>
      <scheme val="minor"/>
    </font>
    <font>
      <b/>
      <sz val="14"/>
      <color theme="1"/>
      <name val="Calibri"/>
      <family val="2"/>
      <scheme val="minor"/>
    </font>
    <font>
      <sz val="8"/>
      <name val="Calibri"/>
      <family val="2"/>
      <scheme val="minor"/>
    </font>
    <font>
      <b/>
      <sz val="11"/>
      <color theme="1"/>
      <name val="Calibri"/>
      <family val="2"/>
      <scheme val="minor"/>
    </font>
    <font>
      <b/>
      <sz val="11"/>
      <name val="Calibri"/>
      <family val="2"/>
      <scheme val="minor"/>
    </font>
    <font>
      <sz val="11"/>
      <color rgb="FF000000"/>
      <name val="Calibri"/>
      <family val="2"/>
      <scheme val="minor"/>
    </font>
    <font>
      <sz val="11"/>
      <name val="Calibri"/>
      <family val="2"/>
      <scheme val="minor"/>
    </font>
    <font>
      <b/>
      <sz val="11"/>
      <color rgb="FF000000"/>
      <name val="Calibri"/>
      <family val="2"/>
      <scheme val="minor"/>
    </font>
    <font>
      <b/>
      <sz val="11"/>
      <color theme="0"/>
      <name val="Calibri"/>
      <family val="2"/>
      <scheme val="minor"/>
    </font>
    <font>
      <sz val="11"/>
      <color theme="1"/>
      <name val="Abadi"/>
      <family val="2"/>
    </font>
    <font>
      <b/>
      <sz val="11"/>
      <color theme="1"/>
      <name val="Abadi"/>
      <family val="2"/>
    </font>
    <font>
      <sz val="8"/>
      <color theme="1"/>
      <name val="Abadi"/>
      <family val="2"/>
    </font>
    <font>
      <b/>
      <sz val="16"/>
      <color theme="8" tint="-0.499984740745262"/>
      <name val="Bahnschrift Light"/>
      <family val="2"/>
    </font>
    <font>
      <b/>
      <sz val="12"/>
      <color theme="8" tint="-0.499984740745262"/>
      <name val="Bahnschrift Light"/>
      <family val="2"/>
    </font>
    <font>
      <sz val="12"/>
      <color theme="1"/>
      <name val="Bahnschrift Light"/>
      <family val="2"/>
    </font>
    <font>
      <b/>
      <sz val="12"/>
      <color theme="1"/>
      <name val="Bahnschrift Light"/>
      <family val="2"/>
    </font>
    <font>
      <b/>
      <sz val="12"/>
      <color rgb="FF000000"/>
      <name val="Bahnschrift Light"/>
      <family val="2"/>
    </font>
    <font>
      <b/>
      <sz val="12"/>
      <name val="Bahnschrift Light"/>
      <family val="2"/>
    </font>
    <font>
      <sz val="12"/>
      <color rgb="FF000000"/>
      <name val="Bahnschrift Light"/>
      <family val="2"/>
    </font>
    <font>
      <sz val="12"/>
      <name val="Bahnschrift Light"/>
      <family val="2"/>
    </font>
    <font>
      <i/>
      <sz val="12"/>
      <color theme="1"/>
      <name val="Modern Love"/>
      <family val="5"/>
    </font>
    <font>
      <sz val="11"/>
      <color theme="1"/>
      <name val="Arial"/>
      <family val="2"/>
    </font>
    <font>
      <sz val="11"/>
      <color rgb="FFFF0000"/>
      <name val="Arial"/>
      <family val="2"/>
    </font>
    <font>
      <b/>
      <sz val="14"/>
      <color theme="1"/>
      <name val="Arial"/>
      <family val="2"/>
    </font>
    <font>
      <b/>
      <sz val="11"/>
      <color theme="1"/>
      <name val="Arial"/>
      <family val="2"/>
    </font>
    <font>
      <b/>
      <sz val="12"/>
      <color theme="1"/>
      <name val="Arial"/>
      <family val="2"/>
    </font>
    <font>
      <b/>
      <sz val="11"/>
      <color rgb="FF000000"/>
      <name val="Arial"/>
      <family val="2"/>
    </font>
    <font>
      <b/>
      <sz val="11"/>
      <name val="Arial"/>
      <family val="2"/>
    </font>
    <font>
      <sz val="11"/>
      <color rgb="FF000000"/>
      <name val="Arial"/>
      <family val="2"/>
    </font>
    <font>
      <sz val="11"/>
      <name val="Arial"/>
      <family val="2"/>
    </font>
    <font>
      <b/>
      <sz val="11"/>
      <color rgb="FFFF0000"/>
      <name val="Arial"/>
      <family val="2"/>
    </font>
  </fonts>
  <fills count="15">
    <fill>
      <patternFill patternType="none"/>
    </fill>
    <fill>
      <patternFill patternType="gray125"/>
    </fill>
    <fill>
      <patternFill patternType="solid">
        <fgColor theme="3" tint="0.79998168889431442"/>
        <bgColor indexed="64"/>
      </patternFill>
    </fill>
    <fill>
      <patternFill patternType="solid">
        <fgColor theme="0" tint="-0.249977111117893"/>
        <bgColor indexed="64"/>
      </patternFill>
    </fill>
    <fill>
      <patternFill patternType="solid">
        <fgColor rgb="FFA5A5A5"/>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rgb="FFFFE7FF"/>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00B050"/>
        <bgColor indexed="64"/>
      </patternFill>
    </fill>
  </fills>
  <borders count="6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top/>
      <bottom style="thin">
        <color auto="1"/>
      </bottom>
      <diagonal/>
    </border>
    <border>
      <left/>
      <right/>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top style="thin">
        <color rgb="FF000000"/>
      </top>
      <bottom style="thin">
        <color rgb="FF000000"/>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top/>
      <bottom/>
      <diagonal/>
    </border>
    <border>
      <left/>
      <right style="medium">
        <color rgb="FF000000"/>
      </right>
      <top/>
      <bottom/>
      <diagonal/>
    </border>
    <border>
      <left style="medium">
        <color rgb="FF000000"/>
      </left>
      <right/>
      <top/>
      <bottom style="thin">
        <color auto="1"/>
      </bottom>
      <diagonal/>
    </border>
    <border>
      <left/>
      <right style="medium">
        <color rgb="FF000000"/>
      </right>
      <top/>
      <bottom style="thin">
        <color auto="1"/>
      </bottom>
      <diagonal/>
    </border>
    <border>
      <left style="medium">
        <color rgb="FF000000"/>
      </left>
      <right style="thin">
        <color auto="1"/>
      </right>
      <top style="thin">
        <color auto="1"/>
      </top>
      <bottom style="thin">
        <color auto="1"/>
      </bottom>
      <diagonal/>
    </border>
    <border>
      <left style="thin">
        <color auto="1"/>
      </left>
      <right style="medium">
        <color rgb="FF000000"/>
      </right>
      <top style="thin">
        <color auto="1"/>
      </top>
      <bottom/>
      <diagonal/>
    </border>
    <border>
      <left style="medium">
        <color rgb="FF000000"/>
      </left>
      <right style="thin">
        <color auto="1"/>
      </right>
      <top style="thin">
        <color auto="1"/>
      </top>
      <bottom/>
      <diagonal/>
    </border>
    <border>
      <left style="thin">
        <color rgb="FF000000"/>
      </left>
      <right style="medium">
        <color rgb="FF000000"/>
      </right>
      <top style="thin">
        <color rgb="FF000000"/>
      </top>
      <bottom/>
      <diagonal/>
    </border>
    <border>
      <left style="thin">
        <color auto="1"/>
      </left>
      <right style="medium">
        <color rgb="FF000000"/>
      </right>
      <top style="thin">
        <color auto="1"/>
      </top>
      <bottom style="thin">
        <color auto="1"/>
      </bottom>
      <diagonal/>
    </border>
    <border>
      <left style="medium">
        <color rgb="FF000000"/>
      </left>
      <right style="thin">
        <color auto="1"/>
      </right>
      <top/>
      <bottom style="thin">
        <color auto="1"/>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auto="1"/>
      </top>
      <bottom style="thin">
        <color auto="1"/>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double">
        <color rgb="FF3F3F3F"/>
      </left>
      <right style="double">
        <color rgb="FF3F3F3F"/>
      </right>
      <top style="double">
        <color rgb="FF3F3F3F"/>
      </top>
      <bottom style="double">
        <color rgb="FF3F3F3F"/>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rgb="FF3F3F3F"/>
      </left>
      <right/>
      <top style="double">
        <color rgb="FF3F3F3F"/>
      </top>
      <bottom style="double">
        <color rgb="FF3F3F3F"/>
      </bottom>
      <diagonal/>
    </border>
    <border>
      <left/>
      <right/>
      <top style="double">
        <color rgb="FF3F3F3F"/>
      </top>
      <bottom style="double">
        <color rgb="FF3F3F3F"/>
      </bottom>
      <diagonal/>
    </border>
    <border>
      <left/>
      <right style="double">
        <color rgb="FF3F3F3F"/>
      </right>
      <top style="double">
        <color rgb="FF3F3F3F"/>
      </top>
      <bottom style="double">
        <color rgb="FF3F3F3F"/>
      </bottom>
      <diagonal/>
    </border>
    <border>
      <left style="thin">
        <color rgb="FF000000"/>
      </left>
      <right/>
      <top style="thin">
        <color rgb="FF000000"/>
      </top>
      <bottom/>
      <diagonal/>
    </border>
    <border>
      <left style="thin">
        <color auto="1"/>
      </left>
      <right/>
      <top style="thin">
        <color auto="1"/>
      </top>
      <bottom style="thin">
        <color auto="1"/>
      </bottom>
      <diagonal/>
    </border>
    <border>
      <left style="thin">
        <color rgb="FF000000"/>
      </left>
      <right/>
      <top/>
      <bottom style="thin">
        <color rgb="FF000000"/>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auto="1"/>
      </right>
      <top style="thin">
        <color auto="1"/>
      </top>
      <bottom/>
      <diagonal/>
    </border>
    <border>
      <left style="thin">
        <color auto="1"/>
      </left>
      <right style="thin">
        <color auto="1"/>
      </right>
      <top/>
      <bottom/>
      <diagonal/>
    </border>
    <border>
      <left style="thin">
        <color auto="1"/>
      </left>
      <right style="medium">
        <color indexed="64"/>
      </right>
      <top style="thin">
        <color auto="1"/>
      </top>
      <bottom/>
      <diagonal/>
    </border>
  </borders>
  <cellStyleXfs count="6">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9" fillId="4" borderId="43" applyNumberFormat="0" applyAlignment="0" applyProtection="0"/>
    <xf numFmtId="9" fontId="1" fillId="0" borderId="0" applyFont="0" applyFill="0" applyBorder="0" applyAlignment="0" applyProtection="0"/>
  </cellStyleXfs>
  <cellXfs count="372">
    <xf numFmtId="0" fontId="0" fillId="0" borderId="0" xfId="0"/>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2" borderId="5" xfId="0" applyFont="1" applyFill="1" applyBorder="1" applyAlignment="1">
      <alignment horizontal="centerContinuous" vertical="top" wrapText="1"/>
    </xf>
    <xf numFmtId="0" fontId="6" fillId="2" borderId="5" xfId="0" applyFont="1" applyFill="1" applyBorder="1" applyAlignment="1">
      <alignment horizontal="centerContinuous" vertical="center" wrapText="1"/>
    </xf>
    <xf numFmtId="1" fontId="6" fillId="0" borderId="1" xfId="0" applyNumberFormat="1" applyFont="1" applyBorder="1" applyAlignment="1">
      <alignment horizontal="center" vertical="center" wrapText="1" shrinkToFit="1"/>
    </xf>
    <xf numFmtId="0" fontId="7" fillId="0" borderId="1" xfId="0" applyFont="1" applyBorder="1" applyAlignment="1">
      <alignment horizontal="center" vertical="center" wrapText="1"/>
    </xf>
    <xf numFmtId="0" fontId="5" fillId="2" borderId="6" xfId="0" applyFont="1" applyFill="1" applyBorder="1" applyAlignment="1">
      <alignment horizontal="centerContinuous" vertical="top" wrapText="1"/>
    </xf>
    <xf numFmtId="0" fontId="6" fillId="2" borderId="6" xfId="0" applyFont="1" applyFill="1" applyBorder="1" applyAlignment="1">
      <alignment horizontal="centerContinuous" vertical="center" wrapText="1"/>
    </xf>
    <xf numFmtId="1" fontId="6" fillId="0" borderId="4" xfId="0" applyNumberFormat="1" applyFont="1" applyBorder="1" applyAlignment="1">
      <alignment horizontal="center" vertical="center" wrapText="1" shrinkToFit="1"/>
    </xf>
    <xf numFmtId="0" fontId="7" fillId="0" borderId="4" xfId="0" applyFont="1" applyBorder="1" applyAlignment="1">
      <alignment horizontal="center" vertical="center" wrapText="1"/>
    </xf>
    <xf numFmtId="0" fontId="5"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0" borderId="5" xfId="0" applyFont="1" applyBorder="1" applyAlignment="1">
      <alignment horizontal="center" vertical="center" wrapText="1"/>
    </xf>
    <xf numFmtId="0" fontId="5" fillId="2" borderId="4" xfId="0" applyFont="1" applyFill="1" applyBorder="1" applyAlignment="1">
      <alignment horizontal="centerContinuous" vertical="top" wrapText="1"/>
    </xf>
    <xf numFmtId="0" fontId="6" fillId="2" borderId="4" xfId="0" applyFont="1" applyFill="1" applyBorder="1" applyAlignment="1">
      <alignment horizontal="centerContinuous" vertical="center" wrapText="1"/>
    </xf>
    <xf numFmtId="0" fontId="7" fillId="0" borderId="4" xfId="0" applyFont="1" applyBorder="1" applyAlignment="1">
      <alignment horizontal="left" vertical="top" wrapText="1"/>
    </xf>
    <xf numFmtId="0" fontId="7" fillId="0" borderId="4" xfId="0" applyFont="1" applyBorder="1" applyAlignment="1">
      <alignment horizontal="left" vertical="center" wrapText="1"/>
    </xf>
    <xf numFmtId="0" fontId="6" fillId="0" borderId="4" xfId="0" applyFont="1" applyBorder="1" applyAlignment="1">
      <alignment horizontal="left" vertical="top" wrapText="1"/>
    </xf>
    <xf numFmtId="0" fontId="7" fillId="0" borderId="11" xfId="0" applyFont="1" applyBorder="1" applyAlignment="1">
      <alignment wrapText="1"/>
    </xf>
    <xf numFmtId="0" fontId="7" fillId="0" borderId="17" xfId="0" applyFont="1" applyBorder="1" applyAlignment="1">
      <alignment horizontal="center" vertical="center" wrapText="1"/>
    </xf>
    <xf numFmtId="0" fontId="7" fillId="0" borderId="8" xfId="0" applyFont="1" applyBorder="1" applyAlignment="1">
      <alignment wrapText="1"/>
    </xf>
    <xf numFmtId="0" fontId="5" fillId="2" borderId="5" xfId="0" applyFont="1" applyFill="1" applyBorder="1" applyAlignment="1">
      <alignment horizontal="center" vertical="top" wrapText="1"/>
    </xf>
    <xf numFmtId="0" fontId="6" fillId="2" borderId="5"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6" fillId="2" borderId="27" xfId="0" applyFont="1" applyFill="1" applyBorder="1" applyAlignment="1">
      <alignment horizontal="center" vertical="center" wrapText="1"/>
    </xf>
    <xf numFmtId="44" fontId="6" fillId="0" borderId="28" xfId="1" applyFont="1" applyFill="1" applyBorder="1" applyAlignment="1">
      <alignment horizontal="center" vertical="center" wrapText="1" shrinkToFit="1"/>
    </xf>
    <xf numFmtId="0" fontId="4" fillId="2" borderId="29" xfId="0" applyFont="1" applyFill="1" applyBorder="1" applyAlignment="1">
      <alignment horizontal="center" vertical="center" wrapText="1"/>
    </xf>
    <xf numFmtId="0" fontId="6" fillId="2" borderId="30" xfId="0" applyFont="1" applyFill="1" applyBorder="1" applyAlignment="1">
      <alignment horizontal="centerContinuous" vertical="center" wrapText="1"/>
    </xf>
    <xf numFmtId="0" fontId="7" fillId="0" borderId="31" xfId="0" applyFont="1" applyBorder="1" applyAlignment="1">
      <alignment horizontal="center" vertical="center" wrapText="1"/>
    </xf>
    <xf numFmtId="44" fontId="6" fillId="0" borderId="32" xfId="1" applyFont="1" applyFill="1" applyBorder="1" applyAlignment="1">
      <alignment horizontal="center" vertical="center" wrapText="1" shrinkToFit="1"/>
    </xf>
    <xf numFmtId="0" fontId="4" fillId="2" borderId="24"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2" borderId="32" xfId="0" applyFont="1" applyFill="1" applyBorder="1" applyAlignment="1">
      <alignment horizontal="centerContinuous" vertical="center" wrapText="1"/>
    </xf>
    <xf numFmtId="0" fontId="4" fillId="2" borderId="33" xfId="0" applyFont="1" applyFill="1" applyBorder="1" applyAlignment="1">
      <alignment horizontal="center" vertical="center" wrapText="1"/>
    </xf>
    <xf numFmtId="44" fontId="6" fillId="0" borderId="30" xfId="1" applyFont="1" applyFill="1" applyBorder="1" applyAlignment="1">
      <alignment horizontal="center" vertical="center" wrapText="1" shrinkToFit="1"/>
    </xf>
    <xf numFmtId="0" fontId="6" fillId="2" borderId="27" xfId="0" applyFont="1" applyFill="1" applyBorder="1" applyAlignment="1">
      <alignment horizontal="centerContinuous" vertical="center" wrapText="1"/>
    </xf>
    <xf numFmtId="2" fontId="7" fillId="0" borderId="35" xfId="0" applyNumberFormat="1" applyFont="1" applyBorder="1" applyAlignment="1">
      <alignment horizontal="center" vertical="center" wrapText="1"/>
    </xf>
    <xf numFmtId="2" fontId="7" fillId="0" borderId="31" xfId="0" applyNumberFormat="1" applyFont="1" applyBorder="1" applyAlignment="1">
      <alignment horizontal="center" vertical="center" wrapText="1"/>
    </xf>
    <xf numFmtId="0" fontId="7" fillId="0" borderId="35" xfId="0" applyFont="1" applyBorder="1" applyAlignment="1">
      <alignment horizontal="center" vertical="center" wrapText="1"/>
    </xf>
    <xf numFmtId="0" fontId="7" fillId="0" borderId="24" xfId="0" applyFont="1" applyBorder="1" applyAlignment="1">
      <alignment horizontal="center" vertical="center" wrapText="1"/>
    </xf>
    <xf numFmtId="0" fontId="8" fillId="0" borderId="0" xfId="0" applyFont="1" applyAlignment="1">
      <alignment horizontal="right" wrapText="1"/>
    </xf>
    <xf numFmtId="0" fontId="4" fillId="0" borderId="0" xfId="0" applyFont="1" applyAlignment="1">
      <alignment wrapText="1"/>
    </xf>
    <xf numFmtId="0" fontId="10" fillId="0" borderId="0" xfId="0" applyFont="1"/>
    <xf numFmtId="0" fontId="10" fillId="0" borderId="0" xfId="0" applyFont="1" applyAlignment="1">
      <alignment vertical="center"/>
    </xf>
    <xf numFmtId="0" fontId="10" fillId="0" borderId="1" xfId="0" applyFont="1" applyBorder="1" applyAlignment="1">
      <alignment vertical="center" wrapText="1"/>
    </xf>
    <xf numFmtId="44" fontId="12" fillId="0" borderId="0" xfId="1" applyFont="1" applyFill="1" applyBorder="1" applyAlignment="1">
      <alignment horizontal="center" vertical="center" wrapText="1" shrinkToFit="1"/>
    </xf>
    <xf numFmtId="44" fontId="12" fillId="0" borderId="9" xfId="1" applyFont="1" applyFill="1" applyBorder="1" applyAlignment="1">
      <alignment horizontal="center" vertical="center" wrapText="1" shrinkToFit="1"/>
    </xf>
    <xf numFmtId="0" fontId="11" fillId="0" borderId="0" xfId="0" applyFont="1"/>
    <xf numFmtId="44" fontId="10" fillId="0" borderId="0" xfId="0" applyNumberFormat="1" applyFont="1" applyAlignment="1">
      <alignment vertical="center"/>
    </xf>
    <xf numFmtId="0" fontId="0" fillId="0" borderId="12" xfId="0" applyBorder="1" applyAlignment="1">
      <alignment wrapText="1"/>
    </xf>
    <xf numFmtId="0" fontId="0" fillId="0" borderId="13" xfId="0" applyBorder="1" applyAlignment="1">
      <alignment wrapText="1"/>
    </xf>
    <xf numFmtId="0" fontId="0" fillId="0" borderId="14" xfId="0" applyBorder="1" applyAlignment="1">
      <alignment wrapText="1"/>
    </xf>
    <xf numFmtId="0" fontId="2" fillId="0" borderId="47" xfId="0" applyFont="1" applyBorder="1" applyAlignment="1">
      <alignment vertical="center" wrapText="1"/>
    </xf>
    <xf numFmtId="0" fontId="2" fillId="0" borderId="48" xfId="0" applyFont="1" applyBorder="1" applyAlignment="1">
      <alignment vertical="center" wrapText="1"/>
    </xf>
    <xf numFmtId="0" fontId="4" fillId="0" borderId="0" xfId="0" applyFont="1" applyAlignment="1">
      <alignment vertical="center" wrapText="1"/>
    </xf>
    <xf numFmtId="0" fontId="4" fillId="0" borderId="21" xfId="0" applyFont="1" applyBorder="1" applyAlignment="1">
      <alignment horizontal="center" vertical="center" wrapText="1"/>
    </xf>
    <xf numFmtId="0" fontId="0" fillId="0" borderId="24" xfId="0" applyBorder="1" applyAlignment="1">
      <alignment horizontal="center" vertical="center" wrapText="1"/>
    </xf>
    <xf numFmtId="0" fontId="0" fillId="0" borderId="1" xfId="0" applyBorder="1" applyAlignment="1">
      <alignment vertical="center" wrapText="1"/>
    </xf>
    <xf numFmtId="0" fontId="0" fillId="0" borderId="16" xfId="0" applyBorder="1" applyAlignment="1">
      <alignment vertical="center" wrapText="1"/>
    </xf>
    <xf numFmtId="0" fontId="0" fillId="0" borderId="1" xfId="0" applyBorder="1" applyAlignment="1">
      <alignment horizontal="center" vertical="center" wrapText="1"/>
    </xf>
    <xf numFmtId="1" fontId="0" fillId="0" borderId="4" xfId="0" applyNumberFormat="1" applyBorder="1" applyAlignment="1">
      <alignment horizontal="center" vertical="center" wrapText="1" shrinkToFit="1"/>
    </xf>
    <xf numFmtId="0" fontId="0" fillId="0" borderId="4" xfId="0" applyBorder="1" applyAlignment="1">
      <alignment horizontal="center" vertical="center" wrapText="1"/>
    </xf>
    <xf numFmtId="0" fontId="0" fillId="0" borderId="5" xfId="0" applyBorder="1" applyAlignment="1">
      <alignment horizontal="center" vertical="center" wrapText="1"/>
    </xf>
    <xf numFmtId="1" fontId="0" fillId="0" borderId="1" xfId="0" applyNumberFormat="1" applyBorder="1" applyAlignment="1">
      <alignment horizontal="center" vertical="center" wrapText="1" shrinkToFit="1"/>
    </xf>
    <xf numFmtId="0" fontId="0" fillId="0" borderId="3" xfId="0" applyBorder="1" applyAlignment="1">
      <alignment vertical="center" wrapText="1"/>
    </xf>
    <xf numFmtId="1" fontId="0" fillId="0" borderId="3" xfId="0" applyNumberFormat="1" applyBorder="1" applyAlignment="1">
      <alignment horizontal="center" vertical="center" wrapText="1" shrinkToFit="1"/>
    </xf>
    <xf numFmtId="0" fontId="0" fillId="0" borderId="3" xfId="0" applyBorder="1" applyAlignment="1">
      <alignment horizontal="center" vertical="center" wrapText="1"/>
    </xf>
    <xf numFmtId="0" fontId="0" fillId="0" borderId="4" xfId="0" applyBorder="1" applyAlignment="1">
      <alignment vertical="center" wrapText="1"/>
    </xf>
    <xf numFmtId="2" fontId="0" fillId="0" borderId="36" xfId="0" applyNumberFormat="1" applyBorder="1" applyAlignment="1">
      <alignment horizontal="center" vertical="center" wrapText="1" shrinkToFit="1"/>
    </xf>
    <xf numFmtId="0" fontId="0" fillId="0" borderId="4" xfId="0" applyBorder="1" applyAlignment="1">
      <alignment horizontal="left" vertical="center" wrapText="1"/>
    </xf>
    <xf numFmtId="0" fontId="0" fillId="0" borderId="31" xfId="0" applyBorder="1" applyAlignment="1">
      <alignment horizontal="center" vertical="center" wrapText="1"/>
    </xf>
    <xf numFmtId="0" fontId="0" fillId="0" borderId="4" xfId="0" applyBorder="1" applyAlignment="1">
      <alignment horizontal="left" vertical="top" wrapText="1"/>
    </xf>
    <xf numFmtId="0" fontId="0" fillId="0" borderId="0" xfId="0" applyAlignment="1">
      <alignment wrapText="1"/>
    </xf>
    <xf numFmtId="0" fontId="9" fillId="4" borderId="43" xfId="4" applyAlignment="1">
      <alignment horizontal="center" vertical="center" wrapText="1"/>
    </xf>
    <xf numFmtId="0" fontId="8" fillId="6" borderId="38" xfId="0" applyFont="1" applyFill="1" applyBorder="1" applyAlignment="1">
      <alignment wrapText="1"/>
    </xf>
    <xf numFmtId="0" fontId="10" fillId="6" borderId="0" xfId="0" applyFont="1" applyFill="1"/>
    <xf numFmtId="0" fontId="0" fillId="6" borderId="21" xfId="0" applyFill="1" applyBorder="1" applyAlignment="1">
      <alignment wrapText="1"/>
    </xf>
    <xf numFmtId="0" fontId="0" fillId="6" borderId="42" xfId="0" applyFill="1" applyBorder="1" applyAlignment="1">
      <alignment wrapText="1"/>
    </xf>
    <xf numFmtId="0" fontId="16" fillId="3" borderId="24"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8" fillId="2" borderId="5" xfId="0" applyFont="1" applyFill="1" applyBorder="1" applyAlignment="1">
      <alignment horizontal="center" vertical="top" wrapText="1"/>
    </xf>
    <xf numFmtId="0" fontId="19" fillId="2" borderId="5"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 xfId="0" applyFont="1" applyBorder="1" applyAlignment="1">
      <alignment vertical="center" wrapText="1"/>
    </xf>
    <xf numFmtId="1" fontId="19" fillId="0" borderId="1" xfId="0" applyNumberFormat="1" applyFont="1" applyBorder="1" applyAlignment="1">
      <alignment horizontal="center" vertical="center" wrapText="1" shrinkToFit="1"/>
    </xf>
    <xf numFmtId="0" fontId="20" fillId="0" borderId="1" xfId="0" applyFont="1" applyBorder="1" applyAlignment="1">
      <alignment horizontal="center" vertical="center" wrapText="1"/>
    </xf>
    <xf numFmtId="44" fontId="19" fillId="0" borderId="28" xfId="1" applyFont="1" applyFill="1" applyBorder="1" applyAlignment="1">
      <alignment horizontal="center" vertical="center" wrapText="1" shrinkToFit="1"/>
    </xf>
    <xf numFmtId="0" fontId="16" fillId="2" borderId="29" xfId="0" applyFont="1" applyFill="1" applyBorder="1" applyAlignment="1">
      <alignment horizontal="center" vertical="center" wrapText="1"/>
    </xf>
    <xf numFmtId="0" fontId="18" fillId="2" borderId="6" xfId="0" applyFont="1" applyFill="1" applyBorder="1" applyAlignment="1">
      <alignment horizontal="centerContinuous" vertical="top" wrapText="1"/>
    </xf>
    <xf numFmtId="0" fontId="19" fillId="2" borderId="6" xfId="0" applyFont="1" applyFill="1" applyBorder="1" applyAlignment="1">
      <alignment horizontal="centerContinuous" vertical="center" wrapText="1"/>
    </xf>
    <xf numFmtId="0" fontId="19" fillId="2" borderId="30" xfId="0" applyFont="1" applyFill="1" applyBorder="1" applyAlignment="1">
      <alignment horizontal="centerContinuous" vertical="center" wrapText="1"/>
    </xf>
    <xf numFmtId="0" fontId="20" fillId="0" borderId="31" xfId="0" applyFont="1" applyBorder="1" applyAlignment="1">
      <alignment horizontal="center" vertical="center" wrapText="1"/>
    </xf>
    <xf numFmtId="1" fontId="19" fillId="0" borderId="4" xfId="0" applyNumberFormat="1" applyFont="1" applyBorder="1" applyAlignment="1">
      <alignment horizontal="center" vertical="center" wrapText="1" shrinkToFit="1"/>
    </xf>
    <xf numFmtId="0" fontId="20" fillId="0" borderId="4" xfId="0" applyFont="1" applyBorder="1" applyAlignment="1">
      <alignment horizontal="center" vertical="center" wrapText="1"/>
    </xf>
    <xf numFmtId="44" fontId="19" fillId="0" borderId="32" xfId="1" applyFont="1" applyFill="1" applyBorder="1" applyAlignment="1">
      <alignment horizontal="center" vertical="center" wrapText="1" shrinkToFit="1"/>
    </xf>
    <xf numFmtId="0" fontId="16" fillId="2" borderId="24"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32" xfId="0" applyFont="1" applyFill="1" applyBorder="1" applyAlignment="1">
      <alignment horizontal="center" vertical="center" wrapText="1"/>
    </xf>
    <xf numFmtId="0" fontId="20" fillId="0" borderId="5" xfId="0" applyFont="1" applyBorder="1" applyAlignment="1">
      <alignment horizontal="center" vertical="center" wrapText="1"/>
    </xf>
    <xf numFmtId="0" fontId="18" fillId="2" borderId="4" xfId="0" applyFont="1" applyFill="1" applyBorder="1" applyAlignment="1">
      <alignment horizontal="centerContinuous" vertical="top" wrapText="1"/>
    </xf>
    <xf numFmtId="0" fontId="19" fillId="2" borderId="4" xfId="0" applyFont="1" applyFill="1" applyBorder="1" applyAlignment="1">
      <alignment horizontal="centerContinuous" vertical="center" wrapText="1"/>
    </xf>
    <xf numFmtId="0" fontId="19" fillId="2" borderId="32" xfId="0" applyFont="1" applyFill="1" applyBorder="1" applyAlignment="1">
      <alignment horizontal="centerContinuous" vertical="center" wrapText="1"/>
    </xf>
    <xf numFmtId="0" fontId="16" fillId="2" borderId="33" xfId="0" applyFont="1" applyFill="1" applyBorder="1" applyAlignment="1">
      <alignment horizontal="center" vertical="center" wrapText="1"/>
    </xf>
    <xf numFmtId="0" fontId="15" fillId="0" borderId="16" xfId="0" applyFont="1" applyBorder="1" applyAlignment="1">
      <alignment vertical="center" wrapText="1"/>
    </xf>
    <xf numFmtId="0" fontId="20" fillId="0" borderId="17" xfId="0" applyFont="1" applyBorder="1" applyAlignment="1">
      <alignment horizontal="center" vertical="center" wrapText="1"/>
    </xf>
    <xf numFmtId="44" fontId="19" fillId="0" borderId="30" xfId="1" applyFont="1" applyFill="1" applyBorder="1" applyAlignment="1">
      <alignment horizontal="center" vertical="center" wrapText="1" shrinkToFit="1"/>
    </xf>
    <xf numFmtId="0" fontId="15" fillId="0" borderId="1" xfId="0" applyFont="1" applyBorder="1" applyAlignment="1">
      <alignment horizontal="center" vertical="center" wrapText="1"/>
    </xf>
    <xf numFmtId="1" fontId="15" fillId="0" borderId="4" xfId="0" applyNumberFormat="1" applyFont="1" applyBorder="1" applyAlignment="1">
      <alignment horizontal="center" vertical="center" wrapText="1" shrinkToFi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8" fillId="2" borderId="5" xfId="0" applyFont="1" applyFill="1" applyBorder="1" applyAlignment="1">
      <alignment horizontal="centerContinuous" vertical="top" wrapText="1"/>
    </xf>
    <xf numFmtId="0" fontId="19" fillId="2" borderId="5" xfId="0" applyFont="1" applyFill="1" applyBorder="1" applyAlignment="1">
      <alignment horizontal="centerContinuous" vertical="center" wrapText="1"/>
    </xf>
    <xf numFmtId="0" fontId="19" fillId="2" borderId="27" xfId="0" applyFont="1" applyFill="1" applyBorder="1" applyAlignment="1">
      <alignment horizontal="centerContinuous" vertical="center" wrapText="1"/>
    </xf>
    <xf numFmtId="1" fontId="15" fillId="0" borderId="1" xfId="0" applyNumberFormat="1" applyFont="1" applyBorder="1" applyAlignment="1">
      <alignment horizontal="center" vertical="center" wrapText="1" shrinkToFit="1"/>
    </xf>
    <xf numFmtId="0" fontId="15" fillId="0" borderId="3" xfId="0" applyFont="1" applyBorder="1" applyAlignment="1">
      <alignment vertical="center" wrapText="1"/>
    </xf>
    <xf numFmtId="1" fontId="15" fillId="0" borderId="3" xfId="0" applyNumberFormat="1" applyFont="1" applyBorder="1" applyAlignment="1">
      <alignment horizontal="center" vertical="center" wrapText="1" shrinkToFit="1"/>
    </xf>
    <xf numFmtId="0" fontId="15" fillId="0" borderId="3" xfId="0" applyFont="1" applyBorder="1" applyAlignment="1">
      <alignment horizontal="center" vertical="center" wrapText="1"/>
    </xf>
    <xf numFmtId="0" fontId="15" fillId="0" borderId="4" xfId="0" applyFont="1" applyBorder="1" applyAlignment="1">
      <alignment vertical="center" wrapText="1"/>
    </xf>
    <xf numFmtId="2" fontId="20" fillId="0" borderId="35" xfId="0" applyNumberFormat="1" applyFont="1" applyBorder="1" applyAlignment="1">
      <alignment horizontal="center" vertical="center" wrapText="1"/>
    </xf>
    <xf numFmtId="0" fontId="20" fillId="0" borderId="4" xfId="0" applyFont="1" applyBorder="1" applyAlignment="1">
      <alignment horizontal="left" vertical="top" wrapText="1"/>
    </xf>
    <xf numFmtId="2" fontId="15" fillId="0" borderId="36" xfId="0" applyNumberFormat="1" applyFont="1" applyBorder="1" applyAlignment="1">
      <alignment horizontal="center" vertical="center" wrapText="1" shrinkToFit="1"/>
    </xf>
    <xf numFmtId="0" fontId="15" fillId="0" borderId="4" xfId="0" applyFont="1" applyBorder="1" applyAlignment="1">
      <alignment horizontal="left" vertical="center" wrapText="1"/>
    </xf>
    <xf numFmtId="0" fontId="15" fillId="0" borderId="31" xfId="0" applyFont="1" applyBorder="1" applyAlignment="1">
      <alignment horizontal="center" vertical="center" wrapText="1"/>
    </xf>
    <xf numFmtId="0" fontId="15" fillId="0" borderId="4" xfId="0" applyFont="1" applyBorder="1" applyAlignment="1">
      <alignment horizontal="left" vertical="top" wrapText="1"/>
    </xf>
    <xf numFmtId="2" fontId="20" fillId="0" borderId="31" xfId="0" applyNumberFormat="1" applyFont="1" applyBorder="1" applyAlignment="1">
      <alignment horizontal="center" vertical="center" wrapText="1"/>
    </xf>
    <xf numFmtId="0" fontId="20" fillId="0" borderId="4" xfId="0" applyFont="1" applyBorder="1" applyAlignment="1">
      <alignment horizontal="left" vertical="center" wrapText="1"/>
    </xf>
    <xf numFmtId="0" fontId="20" fillId="0" borderId="35" xfId="0" applyFont="1" applyBorder="1" applyAlignment="1">
      <alignment horizontal="center" vertical="center" wrapText="1"/>
    </xf>
    <xf numFmtId="0" fontId="19" fillId="0" borderId="4" xfId="0" applyFont="1" applyBorder="1" applyAlignment="1">
      <alignment horizontal="left" vertical="top" wrapText="1"/>
    </xf>
    <xf numFmtId="0" fontId="20" fillId="0" borderId="24" xfId="0" applyFont="1" applyBorder="1" applyAlignment="1">
      <alignment horizontal="center" vertical="center" wrapText="1"/>
    </xf>
    <xf numFmtId="0" fontId="20" fillId="0" borderId="8" xfId="0" applyFont="1" applyBorder="1" applyAlignment="1">
      <alignment wrapText="1"/>
    </xf>
    <xf numFmtId="0" fontId="20" fillId="0" borderId="11" xfId="0" applyFont="1" applyBorder="1" applyAlignment="1">
      <alignment wrapText="1"/>
    </xf>
    <xf numFmtId="0" fontId="20" fillId="0" borderId="26" xfId="0" applyFont="1" applyBorder="1" applyAlignment="1">
      <alignment horizontal="center" vertical="center" wrapText="1"/>
    </xf>
    <xf numFmtId="0" fontId="20" fillId="0" borderId="0" xfId="0" applyFont="1" applyAlignment="1">
      <alignment wrapText="1"/>
    </xf>
    <xf numFmtId="1" fontId="19" fillId="0" borderId="3" xfId="0" applyNumberFormat="1" applyFont="1" applyBorder="1" applyAlignment="1">
      <alignment horizontal="center" vertical="center" wrapText="1" shrinkToFit="1"/>
    </xf>
    <xf numFmtId="0" fontId="20" fillId="0" borderId="3" xfId="0" applyFont="1" applyBorder="1" applyAlignment="1">
      <alignment horizontal="center" vertical="center" wrapText="1"/>
    </xf>
    <xf numFmtId="44" fontId="19" fillId="0" borderId="25" xfId="1" applyFont="1" applyFill="1" applyBorder="1" applyAlignment="1">
      <alignment horizontal="center" vertical="center" wrapText="1" shrinkToFit="1"/>
    </xf>
    <xf numFmtId="44" fontId="17" fillId="6" borderId="1" xfId="0" applyNumberFormat="1" applyFont="1" applyFill="1" applyBorder="1" applyAlignment="1">
      <alignment wrapText="1"/>
    </xf>
    <xf numFmtId="44" fontId="16" fillId="6" borderId="1" xfId="0" applyNumberFormat="1" applyFont="1" applyFill="1" applyBorder="1" applyAlignment="1">
      <alignment wrapText="1"/>
    </xf>
    <xf numFmtId="0" fontId="16" fillId="6" borderId="1" xfId="0" applyFont="1" applyFill="1" applyBorder="1" applyAlignment="1">
      <alignment wrapText="1"/>
    </xf>
    <xf numFmtId="0" fontId="17" fillId="0" borderId="0" xfId="0" applyFont="1" applyAlignment="1">
      <alignment horizontal="right" wrapText="1"/>
    </xf>
    <xf numFmtId="0" fontId="15" fillId="0" borderId="0" xfId="0" applyFont="1" applyAlignment="1">
      <alignment wrapText="1"/>
    </xf>
    <xf numFmtId="0" fontId="21" fillId="0" borderId="0" xfId="0" applyFont="1" applyAlignment="1">
      <alignment horizontal="center" wrapText="1"/>
    </xf>
    <xf numFmtId="0" fontId="16" fillId="0" borderId="0" xfId="0" applyFont="1" applyAlignment="1">
      <alignment wrapText="1"/>
    </xf>
    <xf numFmtId="0" fontId="16" fillId="0" borderId="0" xfId="0" applyFont="1" applyAlignment="1">
      <alignment horizontal="center" wrapText="1"/>
    </xf>
    <xf numFmtId="0" fontId="22" fillId="0" borderId="12" xfId="0" applyFont="1" applyBorder="1" applyAlignment="1">
      <alignment wrapText="1"/>
    </xf>
    <xf numFmtId="0" fontId="22" fillId="0" borderId="13" xfId="0" applyFont="1" applyBorder="1" applyAlignment="1">
      <alignment wrapText="1"/>
    </xf>
    <xf numFmtId="0" fontId="22" fillId="0" borderId="0" xfId="0" applyFont="1"/>
    <xf numFmtId="0" fontId="23" fillId="0" borderId="0" xfId="0" applyFont="1"/>
    <xf numFmtId="0" fontId="25" fillId="3" borderId="24" xfId="0" applyFont="1" applyFill="1" applyBorder="1" applyAlignment="1">
      <alignment horizontal="center" vertical="center" wrapText="1"/>
    </xf>
    <xf numFmtId="0" fontId="25" fillId="3" borderId="2" xfId="0" applyFont="1" applyFill="1" applyBorder="1" applyAlignment="1">
      <alignment horizontal="center" vertical="center" wrapText="1"/>
    </xf>
    <xf numFmtId="0" fontId="25" fillId="3" borderId="3" xfId="0" applyFont="1" applyFill="1" applyBorder="1" applyAlignment="1">
      <alignment horizontal="center" vertical="center" wrapText="1"/>
    </xf>
    <xf numFmtId="0" fontId="25" fillId="7" borderId="2" xfId="0" applyFont="1" applyFill="1" applyBorder="1" applyAlignment="1">
      <alignment horizontal="center" vertical="center" wrapText="1"/>
    </xf>
    <xf numFmtId="0" fontId="22" fillId="0" borderId="0" xfId="0" applyFont="1" applyAlignment="1">
      <alignment vertical="center"/>
    </xf>
    <xf numFmtId="0" fontId="25" fillId="2" borderId="26" xfId="0" applyFont="1" applyFill="1" applyBorder="1" applyAlignment="1">
      <alignment horizontal="center" vertical="center" wrapText="1"/>
    </xf>
    <xf numFmtId="0" fontId="28" fillId="2" borderId="5" xfId="0" applyFont="1" applyFill="1" applyBorder="1" applyAlignment="1">
      <alignment horizontal="center" vertical="top" wrapText="1"/>
    </xf>
    <xf numFmtId="0" fontId="29" fillId="2" borderId="5" xfId="0" applyFont="1" applyFill="1" applyBorder="1" applyAlignment="1">
      <alignment horizontal="center" vertical="center" wrapText="1"/>
    </xf>
    <xf numFmtId="0" fontId="29" fillId="7" borderId="52" xfId="0" applyFont="1" applyFill="1" applyBorder="1" applyAlignment="1">
      <alignment horizontal="center" vertical="center" wrapText="1"/>
    </xf>
    <xf numFmtId="0" fontId="29" fillId="2" borderId="52" xfId="0" applyFont="1" applyFill="1" applyBorder="1" applyAlignment="1">
      <alignment horizontal="center" vertical="center" wrapText="1"/>
    </xf>
    <xf numFmtId="0" fontId="22" fillId="0" borderId="24" xfId="0" applyFont="1" applyBorder="1" applyAlignment="1">
      <alignment horizontal="center" vertical="center" wrapText="1"/>
    </xf>
    <xf numFmtId="0" fontId="22" fillId="0" borderId="1" xfId="0" applyFont="1" applyBorder="1" applyAlignment="1">
      <alignment vertical="center" wrapText="1"/>
    </xf>
    <xf numFmtId="0" fontId="30" fillId="0" borderId="1" xfId="0" applyFont="1" applyBorder="1" applyAlignment="1">
      <alignment horizontal="center" vertical="center" wrapText="1"/>
    </xf>
    <xf numFmtId="0" fontId="30" fillId="7" borderId="53" xfId="0" applyFont="1" applyFill="1" applyBorder="1" applyAlignment="1">
      <alignment horizontal="center" vertical="center" wrapText="1"/>
    </xf>
    <xf numFmtId="44" fontId="29" fillId="0" borderId="53" xfId="1" applyFont="1" applyFill="1" applyBorder="1" applyAlignment="1">
      <alignment horizontal="center" vertical="center" wrapText="1" shrinkToFit="1"/>
    </xf>
    <xf numFmtId="44" fontId="22" fillId="0" borderId="1" xfId="0" applyNumberFormat="1" applyFont="1" applyBorder="1" applyAlignment="1">
      <alignment vertical="center"/>
    </xf>
    <xf numFmtId="0" fontId="25" fillId="2" borderId="29" xfId="0" applyFont="1" applyFill="1" applyBorder="1" applyAlignment="1">
      <alignment horizontal="center" vertical="center" wrapText="1"/>
    </xf>
    <xf numFmtId="0" fontId="28" fillId="2" borderId="6" xfId="0" applyFont="1" applyFill="1" applyBorder="1" applyAlignment="1">
      <alignment horizontal="centerContinuous" vertical="top" wrapText="1"/>
    </xf>
    <xf numFmtId="0" fontId="29" fillId="2" borderId="6" xfId="0" applyFont="1" applyFill="1" applyBorder="1" applyAlignment="1">
      <alignment horizontal="centerContinuous" vertical="center" wrapText="1"/>
    </xf>
    <xf numFmtId="0" fontId="29" fillId="7" borderId="54" xfId="0" applyFont="1" applyFill="1" applyBorder="1" applyAlignment="1">
      <alignment horizontal="centerContinuous" vertical="center" wrapText="1"/>
    </xf>
    <xf numFmtId="0" fontId="29" fillId="2" borderId="54" xfId="0" applyFont="1" applyFill="1" applyBorder="1" applyAlignment="1">
      <alignment horizontal="centerContinuous" vertical="center" wrapText="1"/>
    </xf>
    <xf numFmtId="0" fontId="30" fillId="0" borderId="31" xfId="0" applyFont="1" applyBorder="1" applyAlignment="1">
      <alignment horizontal="center" vertical="center" wrapText="1"/>
    </xf>
    <xf numFmtId="0" fontId="30" fillId="0" borderId="4" xfId="0" applyFont="1" applyBorder="1" applyAlignment="1">
      <alignment horizontal="center" vertical="center" wrapText="1"/>
    </xf>
    <xf numFmtId="0" fontId="30" fillId="7" borderId="15" xfId="0" applyFont="1" applyFill="1" applyBorder="1" applyAlignment="1">
      <alignment horizontal="center" vertical="center" wrapText="1"/>
    </xf>
    <xf numFmtId="44" fontId="29" fillId="0" borderId="15" xfId="1" applyFont="1" applyFill="1" applyBorder="1" applyAlignment="1">
      <alignment horizontal="center" vertical="center" wrapText="1" shrinkToFit="1"/>
    </xf>
    <xf numFmtId="0" fontId="25" fillId="2" borderId="24"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9" fillId="7" borderId="15" xfId="0" applyFont="1" applyFill="1" applyBorder="1" applyAlignment="1">
      <alignment horizontal="center" vertical="center" wrapText="1"/>
    </xf>
    <xf numFmtId="0" fontId="29" fillId="2" borderId="15" xfId="0" applyFont="1" applyFill="1" applyBorder="1" applyAlignment="1">
      <alignment horizontal="center" vertical="center" wrapText="1"/>
    </xf>
    <xf numFmtId="0" fontId="30" fillId="0" borderId="5" xfId="0" applyFont="1" applyBorder="1" applyAlignment="1">
      <alignment horizontal="center" vertical="center" wrapText="1"/>
    </xf>
    <xf numFmtId="0" fontId="30" fillId="7" borderId="52" xfId="0" applyFont="1" applyFill="1" applyBorder="1" applyAlignment="1">
      <alignment horizontal="center" vertical="center" wrapText="1"/>
    </xf>
    <xf numFmtId="0" fontId="28" fillId="2" borderId="4" xfId="0" applyFont="1" applyFill="1" applyBorder="1" applyAlignment="1">
      <alignment horizontal="centerContinuous" vertical="top" wrapText="1"/>
    </xf>
    <xf numFmtId="0" fontId="29" fillId="2" borderId="4" xfId="0" applyFont="1" applyFill="1" applyBorder="1" applyAlignment="1">
      <alignment horizontal="centerContinuous" vertical="center" wrapText="1"/>
    </xf>
    <xf numFmtId="0" fontId="29" fillId="7" borderId="15" xfId="0" applyFont="1" applyFill="1" applyBorder="1" applyAlignment="1">
      <alignment horizontal="centerContinuous" vertical="center" wrapText="1"/>
    </xf>
    <xf numFmtId="0" fontId="29" fillId="2" borderId="15" xfId="0" applyFont="1" applyFill="1" applyBorder="1" applyAlignment="1">
      <alignment horizontal="centerContinuous" vertical="center" wrapText="1"/>
    </xf>
    <xf numFmtId="0" fontId="25" fillId="2" borderId="33" xfId="0" applyFont="1" applyFill="1" applyBorder="1" applyAlignment="1">
      <alignment horizontal="center" vertical="center" wrapText="1"/>
    </xf>
    <xf numFmtId="0" fontId="22" fillId="0" borderId="16" xfId="0" applyFont="1" applyBorder="1" applyAlignment="1">
      <alignment vertical="center" wrapText="1"/>
    </xf>
    <xf numFmtId="0" fontId="30" fillId="0" borderId="17" xfId="0" applyFont="1" applyBorder="1" applyAlignment="1">
      <alignment horizontal="center" vertical="center" wrapText="1"/>
    </xf>
    <xf numFmtId="0" fontId="30" fillId="7" borderId="9" xfId="0" applyFont="1" applyFill="1" applyBorder="1" applyAlignment="1">
      <alignment horizontal="center" vertical="center" wrapText="1"/>
    </xf>
    <xf numFmtId="44" fontId="29" fillId="0" borderId="54" xfId="1" applyFont="1" applyFill="1" applyBorder="1" applyAlignment="1">
      <alignment horizontal="center" vertical="center" wrapText="1" shrinkToFit="1"/>
    </xf>
    <xf numFmtId="0" fontId="22" fillId="0" borderId="1" xfId="0" applyFont="1" applyBorder="1" applyAlignment="1">
      <alignment horizontal="center" vertical="center" wrapText="1"/>
    </xf>
    <xf numFmtId="0" fontId="22" fillId="0" borderId="4" xfId="0" applyFont="1" applyBorder="1" applyAlignment="1">
      <alignment horizontal="center" vertical="center" wrapText="1"/>
    </xf>
    <xf numFmtId="0" fontId="22" fillId="7" borderId="15" xfId="0" applyFont="1" applyFill="1" applyBorder="1" applyAlignment="1">
      <alignment horizontal="center" vertical="center" wrapText="1"/>
    </xf>
    <xf numFmtId="0" fontId="22" fillId="0" borderId="5" xfId="0" applyFont="1" applyBorder="1" applyAlignment="1">
      <alignment horizontal="center" vertical="center" wrapText="1"/>
    </xf>
    <xf numFmtId="0" fontId="22" fillId="7" borderId="52" xfId="0" applyFont="1" applyFill="1" applyBorder="1" applyAlignment="1">
      <alignment horizontal="center" vertical="center" wrapText="1"/>
    </xf>
    <xf numFmtId="0" fontId="28" fillId="2" borderId="5" xfId="0" applyFont="1" applyFill="1" applyBorder="1" applyAlignment="1">
      <alignment horizontal="centerContinuous" vertical="top" wrapText="1"/>
    </xf>
    <xf numFmtId="0" fontId="29" fillId="2" borderId="5" xfId="0" applyFont="1" applyFill="1" applyBorder="1" applyAlignment="1">
      <alignment horizontal="centerContinuous" vertical="center" wrapText="1"/>
    </xf>
    <xf numFmtId="0" fontId="29" fillId="7" borderId="52" xfId="0" applyFont="1" applyFill="1" applyBorder="1" applyAlignment="1">
      <alignment horizontal="centerContinuous" vertical="center" wrapText="1"/>
    </xf>
    <xf numFmtId="0" fontId="29" fillId="2" borderId="52" xfId="0" applyFont="1" applyFill="1" applyBorder="1" applyAlignment="1">
      <alignment horizontal="centerContinuous" vertical="center" wrapText="1"/>
    </xf>
    <xf numFmtId="0" fontId="22" fillId="7" borderId="53" xfId="0" applyFont="1" applyFill="1" applyBorder="1" applyAlignment="1">
      <alignment horizontal="center" vertical="center" wrapText="1"/>
    </xf>
    <xf numFmtId="0" fontId="22" fillId="0" borderId="3" xfId="0" applyFont="1" applyBorder="1" applyAlignment="1">
      <alignment vertical="center" wrapText="1"/>
    </xf>
    <xf numFmtId="0" fontId="22" fillId="0" borderId="3" xfId="0" applyFont="1" applyBorder="1" applyAlignment="1">
      <alignment horizontal="center" vertical="center" wrapText="1"/>
    </xf>
    <xf numFmtId="0" fontId="22" fillId="7" borderId="2" xfId="0" applyFont="1" applyFill="1" applyBorder="1" applyAlignment="1">
      <alignment horizontal="center" vertical="center" wrapText="1"/>
    </xf>
    <xf numFmtId="0" fontId="22" fillId="0" borderId="4" xfId="0" applyFont="1" applyBorder="1" applyAlignment="1">
      <alignment vertical="center" wrapText="1"/>
    </xf>
    <xf numFmtId="0" fontId="22" fillId="7" borderId="0" xfId="0" applyFont="1" applyFill="1" applyAlignment="1">
      <alignment horizontal="center" vertical="center" wrapText="1"/>
    </xf>
    <xf numFmtId="2" fontId="30" fillId="0" borderId="35" xfId="0" applyNumberFormat="1" applyFont="1" applyBorder="1" applyAlignment="1">
      <alignment horizontal="center" vertical="center" wrapText="1"/>
    </xf>
    <xf numFmtId="0" fontId="30" fillId="0" borderId="4" xfId="0" applyFont="1" applyBorder="1" applyAlignment="1">
      <alignment horizontal="left" vertical="top" wrapText="1"/>
    </xf>
    <xf numFmtId="2" fontId="22" fillId="0" borderId="36" xfId="0" applyNumberFormat="1" applyFont="1" applyBorder="1" applyAlignment="1">
      <alignment horizontal="center" vertical="center" wrapText="1" shrinkToFit="1"/>
    </xf>
    <xf numFmtId="0" fontId="22" fillId="0" borderId="4" xfId="0" applyFont="1" applyBorder="1" applyAlignment="1">
      <alignment horizontal="left" vertical="center" wrapText="1"/>
    </xf>
    <xf numFmtId="0" fontId="22" fillId="0" borderId="31" xfId="0" applyFont="1" applyBorder="1" applyAlignment="1">
      <alignment horizontal="center" vertical="center" wrapText="1"/>
    </xf>
    <xf numFmtId="0" fontId="22" fillId="0" borderId="4" xfId="0" applyFont="1" applyBorder="1" applyAlignment="1">
      <alignment horizontal="left" vertical="top" wrapText="1"/>
    </xf>
    <xf numFmtId="2" fontId="30" fillId="0" borderId="31" xfId="0" applyNumberFormat="1" applyFont="1" applyBorder="1" applyAlignment="1">
      <alignment horizontal="center" vertical="center" wrapText="1"/>
    </xf>
    <xf numFmtId="0" fontId="30" fillId="0" borderId="4" xfId="0" applyFont="1" applyBorder="1" applyAlignment="1">
      <alignment horizontal="left" vertical="center" wrapText="1"/>
    </xf>
    <xf numFmtId="0" fontId="30" fillId="0" borderId="35" xfId="0" applyFont="1" applyBorder="1" applyAlignment="1">
      <alignment horizontal="center" vertical="center" wrapText="1"/>
    </xf>
    <xf numFmtId="0" fontId="29" fillId="0" borderId="4" xfId="0" applyFont="1" applyBorder="1" applyAlignment="1">
      <alignment horizontal="left" vertical="top" wrapText="1"/>
    </xf>
    <xf numFmtId="0" fontId="30" fillId="0" borderId="24" xfId="0" applyFont="1" applyBorder="1" applyAlignment="1">
      <alignment horizontal="center" vertical="center" wrapText="1"/>
    </xf>
    <xf numFmtId="0" fontId="30" fillId="0" borderId="8" xfId="0" applyFont="1" applyBorder="1" applyAlignment="1">
      <alignment wrapText="1"/>
    </xf>
    <xf numFmtId="0" fontId="30" fillId="0" borderId="11" xfId="0" applyFont="1" applyBorder="1" applyAlignment="1">
      <alignment wrapText="1"/>
    </xf>
    <xf numFmtId="0" fontId="27" fillId="7" borderId="11" xfId="0" applyFont="1" applyFill="1" applyBorder="1" applyAlignment="1">
      <alignment horizontal="right" wrapText="1"/>
    </xf>
    <xf numFmtId="0" fontId="27" fillId="7" borderId="0" xfId="0" applyFont="1" applyFill="1" applyAlignment="1">
      <alignment horizontal="right" wrapText="1"/>
    </xf>
    <xf numFmtId="0" fontId="22" fillId="0" borderId="0" xfId="0" applyFont="1" applyAlignment="1">
      <alignment wrapText="1"/>
    </xf>
    <xf numFmtId="0" fontId="27" fillId="7" borderId="41" xfId="0" applyFont="1" applyFill="1" applyBorder="1" applyAlignment="1">
      <alignment horizontal="right" wrapText="1"/>
    </xf>
    <xf numFmtId="0" fontId="27" fillId="0" borderId="0" xfId="0" applyFont="1" applyAlignment="1">
      <alignment horizontal="right" wrapText="1"/>
    </xf>
    <xf numFmtId="0" fontId="25" fillId="0" borderId="0" xfId="0" applyFont="1" applyAlignment="1">
      <alignment wrapText="1"/>
    </xf>
    <xf numFmtId="0" fontId="25" fillId="7" borderId="0" xfId="0" applyFont="1" applyFill="1" applyAlignment="1">
      <alignment wrapText="1"/>
    </xf>
    <xf numFmtId="0" fontId="25" fillId="0" borderId="0" xfId="0" applyFont="1"/>
    <xf numFmtId="0" fontId="31" fillId="0" borderId="0" xfId="0" applyFont="1"/>
    <xf numFmtId="0" fontId="22" fillId="7" borderId="0" xfId="0" applyFont="1" applyFill="1" applyAlignment="1">
      <alignment wrapText="1"/>
    </xf>
    <xf numFmtId="0" fontId="22" fillId="0" borderId="14" xfId="0" applyFont="1" applyBorder="1" applyAlignment="1">
      <alignment wrapText="1"/>
    </xf>
    <xf numFmtId="0" fontId="22" fillId="10" borderId="45" xfId="0" applyFont="1" applyFill="1" applyBorder="1" applyAlignment="1">
      <alignment vertical="center" wrapText="1"/>
    </xf>
    <xf numFmtId="0" fontId="22" fillId="0" borderId="0" xfId="0" applyFont="1" applyAlignment="1">
      <alignment horizontal="center"/>
    </xf>
    <xf numFmtId="0" fontId="25" fillId="8" borderId="16" xfId="0" applyFont="1" applyFill="1" applyBorder="1" applyAlignment="1">
      <alignment horizontal="center" vertical="center" wrapText="1"/>
    </xf>
    <xf numFmtId="0" fontId="24" fillId="10" borderId="16" xfId="0" applyFont="1" applyFill="1" applyBorder="1" applyAlignment="1">
      <alignment horizontal="center" vertical="center" wrapText="1"/>
    </xf>
    <xf numFmtId="0" fontId="24" fillId="10" borderId="0" xfId="0" applyFont="1" applyFill="1" applyAlignment="1">
      <alignment horizontal="center" vertical="center" wrapText="1"/>
    </xf>
    <xf numFmtId="0" fontId="25" fillId="8" borderId="2" xfId="0" applyFont="1" applyFill="1" applyBorder="1" applyAlignment="1">
      <alignment horizontal="center" vertical="center" wrapText="1"/>
    </xf>
    <xf numFmtId="0" fontId="25" fillId="9" borderId="1" xfId="0" applyFont="1" applyFill="1" applyBorder="1" applyAlignment="1">
      <alignment horizontal="center" vertical="center"/>
    </xf>
    <xf numFmtId="0" fontId="25" fillId="9" borderId="1" xfId="0" applyFont="1" applyFill="1" applyBorder="1" applyAlignment="1">
      <alignment horizontal="center" vertical="center" wrapText="1"/>
    </xf>
    <xf numFmtId="44" fontId="22" fillId="0" borderId="1" xfId="0" applyNumberFormat="1" applyFont="1" applyBorder="1" applyAlignment="1">
      <alignment horizontal="center" vertical="center"/>
    </xf>
    <xf numFmtId="0" fontId="25" fillId="0" borderId="0" xfId="0" applyFont="1" applyAlignment="1">
      <alignment horizontal="center"/>
    </xf>
    <xf numFmtId="0" fontId="25" fillId="5" borderId="1" xfId="0" applyFont="1" applyFill="1" applyBorder="1" applyAlignment="1">
      <alignment horizontal="center" vertical="center"/>
    </xf>
    <xf numFmtId="0" fontId="28" fillId="11" borderId="1" xfId="0" applyFont="1" applyFill="1" applyBorder="1" applyAlignment="1">
      <alignment horizontal="center" vertical="center"/>
    </xf>
    <xf numFmtId="0" fontId="25" fillId="5" borderId="1"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28" fillId="2" borderId="6" xfId="0" applyFont="1" applyFill="1" applyBorder="1" applyAlignment="1">
      <alignment horizontal="left" vertical="top" wrapText="1"/>
    </xf>
    <xf numFmtId="0" fontId="28" fillId="2" borderId="4" xfId="0" applyFont="1" applyFill="1" applyBorder="1" applyAlignment="1">
      <alignment horizontal="left" vertical="center" wrapText="1"/>
    </xf>
    <xf numFmtId="0" fontId="28" fillId="2" borderId="4" xfId="0" applyFont="1" applyFill="1" applyBorder="1" applyAlignment="1">
      <alignment horizontal="left" vertical="top" wrapText="1"/>
    </xf>
    <xf numFmtId="0" fontId="29" fillId="2" borderId="15" xfId="0" applyFont="1" applyFill="1" applyBorder="1" applyAlignment="1">
      <alignment horizontal="left" vertical="center" wrapText="1"/>
    </xf>
    <xf numFmtId="44" fontId="30" fillId="0" borderId="1" xfId="0" applyNumberFormat="1" applyFont="1" applyBorder="1" applyAlignment="1">
      <alignment vertical="center"/>
    </xf>
    <xf numFmtId="0" fontId="30" fillId="2" borderId="4" xfId="0" applyFont="1" applyFill="1" applyBorder="1" applyAlignment="1">
      <alignment horizontal="center" vertical="center" wrapText="1"/>
    </xf>
    <xf numFmtId="0" fontId="30" fillId="2" borderId="15" xfId="0" applyFont="1" applyFill="1" applyBorder="1" applyAlignment="1">
      <alignment horizontal="centerContinuous" vertical="center" wrapText="1"/>
    </xf>
    <xf numFmtId="0" fontId="30" fillId="2" borderId="15" xfId="0" applyFont="1" applyFill="1" applyBorder="1" applyAlignment="1">
      <alignment horizontal="left" vertical="center" wrapText="1"/>
    </xf>
    <xf numFmtId="0" fontId="25" fillId="12" borderId="1" xfId="0" applyFont="1" applyFill="1" applyBorder="1" applyAlignment="1">
      <alignment horizontal="center" vertical="center"/>
    </xf>
    <xf numFmtId="0" fontId="22" fillId="12" borderId="0" xfId="0" applyFont="1" applyFill="1"/>
    <xf numFmtId="0" fontId="28" fillId="12" borderId="1" xfId="0" applyFont="1" applyFill="1" applyBorder="1" applyAlignment="1">
      <alignment horizontal="center" vertical="center" wrapText="1"/>
    </xf>
    <xf numFmtId="0" fontId="22" fillId="5" borderId="0" xfId="0" applyFont="1" applyFill="1"/>
    <xf numFmtId="44" fontId="22" fillId="12" borderId="53" xfId="1" applyFont="1" applyFill="1" applyBorder="1" applyAlignment="1">
      <alignment vertical="center"/>
    </xf>
    <xf numFmtId="44" fontId="27" fillId="2" borderId="0" xfId="0" applyNumberFormat="1" applyFont="1" applyFill="1" applyAlignment="1">
      <alignment wrapText="1"/>
    </xf>
    <xf numFmtId="44" fontId="25" fillId="5" borderId="3" xfId="0" applyNumberFormat="1" applyFont="1" applyFill="1" applyBorder="1" applyAlignment="1">
      <alignment vertical="center"/>
    </xf>
    <xf numFmtId="0" fontId="22" fillId="0" borderId="58" xfId="0" applyFont="1" applyBorder="1"/>
    <xf numFmtId="0" fontId="22" fillId="0" borderId="60" xfId="0" applyFont="1" applyBorder="1"/>
    <xf numFmtId="0" fontId="22" fillId="0" borderId="61" xfId="0" applyFont="1" applyBorder="1"/>
    <xf numFmtId="0" fontId="22" fillId="0" borderId="62" xfId="0" applyFont="1" applyBorder="1"/>
    <xf numFmtId="9" fontId="22" fillId="0" borderId="56" xfId="5" applyFont="1" applyBorder="1" applyAlignment="1">
      <alignment wrapText="1"/>
    </xf>
    <xf numFmtId="9" fontId="22" fillId="0" borderId="57" xfId="5" applyFont="1" applyBorder="1"/>
    <xf numFmtId="9" fontId="22" fillId="0" borderId="57" xfId="5" applyFont="1" applyBorder="1" applyAlignment="1">
      <alignment horizontal="center"/>
    </xf>
    <xf numFmtId="9" fontId="22" fillId="0" borderId="59" xfId="5" applyFont="1" applyBorder="1" applyAlignment="1">
      <alignment wrapText="1"/>
    </xf>
    <xf numFmtId="9" fontId="22" fillId="0" borderId="1" xfId="5" applyFont="1" applyBorder="1"/>
    <xf numFmtId="9" fontId="22" fillId="0" borderId="1" xfId="5" applyFont="1" applyBorder="1" applyAlignment="1">
      <alignment horizontal="center"/>
    </xf>
    <xf numFmtId="44" fontId="22" fillId="0" borderId="61" xfId="1" applyFont="1" applyBorder="1" applyAlignment="1">
      <alignment horizontal="center"/>
    </xf>
    <xf numFmtId="44" fontId="22" fillId="0" borderId="0" xfId="0" applyNumberFormat="1" applyFont="1" applyAlignment="1">
      <alignment horizontal="center"/>
    </xf>
    <xf numFmtId="44" fontId="25" fillId="0" borderId="0" xfId="0" applyNumberFormat="1" applyFont="1" applyAlignment="1">
      <alignment horizontal="center"/>
    </xf>
    <xf numFmtId="0" fontId="24" fillId="6" borderId="55" xfId="0" applyFont="1" applyFill="1" applyBorder="1" applyAlignment="1">
      <alignment vertical="center" wrapText="1"/>
    </xf>
    <xf numFmtId="9" fontId="30" fillId="0" borderId="57" xfId="5" applyFont="1" applyBorder="1"/>
    <xf numFmtId="9" fontId="30" fillId="0" borderId="1" xfId="5" applyFont="1" applyBorder="1"/>
    <xf numFmtId="0" fontId="25" fillId="5" borderId="53" xfId="0" applyFont="1" applyFill="1" applyBorder="1" applyAlignment="1">
      <alignment horizontal="center" vertical="center"/>
    </xf>
    <xf numFmtId="0" fontId="28" fillId="5" borderId="53" xfId="0" applyFont="1" applyFill="1" applyBorder="1" applyAlignment="1">
      <alignment horizontal="center" vertical="center" wrapText="1"/>
    </xf>
    <xf numFmtId="44" fontId="22" fillId="5" borderId="53" xfId="0" applyNumberFormat="1" applyFont="1" applyFill="1" applyBorder="1" applyAlignment="1">
      <alignment vertical="center"/>
    </xf>
    <xf numFmtId="164" fontId="22" fillId="0" borderId="0" xfId="0" applyNumberFormat="1" applyFont="1"/>
    <xf numFmtId="164" fontId="25" fillId="13" borderId="1" xfId="0" applyNumberFormat="1" applyFont="1" applyFill="1" applyBorder="1" applyAlignment="1">
      <alignment horizontal="center" vertical="center" wrapText="1"/>
    </xf>
    <xf numFmtId="164" fontId="22" fillId="13" borderId="1" xfId="0" applyNumberFormat="1" applyFont="1" applyFill="1" applyBorder="1"/>
    <xf numFmtId="164" fontId="28" fillId="13" borderId="1" xfId="0" applyNumberFormat="1" applyFont="1" applyFill="1" applyBorder="1" applyAlignment="1">
      <alignment horizontal="center" vertical="center" wrapText="1"/>
    </xf>
    <xf numFmtId="164" fontId="22" fillId="13" borderId="1" xfId="0" applyNumberFormat="1" applyFont="1" applyFill="1" applyBorder="1" applyAlignment="1">
      <alignment vertical="center"/>
    </xf>
    <xf numFmtId="164" fontId="25" fillId="0" borderId="0" xfId="0" applyNumberFormat="1" applyFont="1"/>
    <xf numFmtId="10" fontId="22" fillId="0" borderId="57" xfId="5" applyNumberFormat="1" applyFont="1" applyBorder="1"/>
    <xf numFmtId="2" fontId="29" fillId="0" borderId="1" xfId="0" applyNumberFormat="1" applyFont="1" applyBorder="1" applyAlignment="1">
      <alignment horizontal="center" vertical="center" wrapText="1" shrinkToFit="1"/>
    </xf>
    <xf numFmtId="2" fontId="29" fillId="2" borderId="6" xfId="0" applyNumberFormat="1" applyFont="1" applyFill="1" applyBorder="1" applyAlignment="1">
      <alignment horizontal="centerContinuous" vertical="center" wrapText="1"/>
    </xf>
    <xf numFmtId="2" fontId="29" fillId="2" borderId="4" xfId="0" applyNumberFormat="1" applyFont="1" applyFill="1" applyBorder="1" applyAlignment="1">
      <alignment horizontal="center" vertical="center" wrapText="1"/>
    </xf>
    <xf numFmtId="2" fontId="29" fillId="2" borderId="4" xfId="0" applyNumberFormat="1" applyFont="1" applyFill="1" applyBorder="1" applyAlignment="1">
      <alignment horizontal="centerContinuous" vertical="center" wrapText="1"/>
    </xf>
    <xf numFmtId="2" fontId="29" fillId="2" borderId="5" xfId="0" applyNumberFormat="1" applyFont="1" applyFill="1" applyBorder="1" applyAlignment="1">
      <alignment horizontal="centerContinuous" vertical="center" wrapText="1"/>
    </xf>
    <xf numFmtId="0" fontId="27" fillId="5" borderId="20" xfId="0" applyFont="1" applyFill="1" applyBorder="1" applyAlignment="1">
      <alignment horizontal="right" wrapText="1"/>
    </xf>
    <xf numFmtId="0" fontId="27" fillId="5" borderId="0" xfId="0" applyFont="1" applyFill="1" applyAlignment="1">
      <alignment horizontal="right" wrapText="1"/>
    </xf>
    <xf numFmtId="164" fontId="22" fillId="0" borderId="0" xfId="0" applyNumberFormat="1" applyFont="1" applyAlignment="1">
      <alignment vertical="center"/>
    </xf>
    <xf numFmtId="9" fontId="22" fillId="0" borderId="63" xfId="5" applyFont="1" applyBorder="1" applyAlignment="1">
      <alignment wrapText="1"/>
    </xf>
    <xf numFmtId="9" fontId="22" fillId="0" borderId="3" xfId="5" applyFont="1" applyBorder="1"/>
    <xf numFmtId="9" fontId="22" fillId="0" borderId="3" xfId="5" applyFont="1" applyBorder="1" applyAlignment="1">
      <alignment horizontal="center"/>
    </xf>
    <xf numFmtId="9" fontId="30" fillId="0" borderId="3" xfId="5" applyFont="1" applyBorder="1"/>
    <xf numFmtId="10" fontId="22" fillId="0" borderId="64" xfId="5" applyNumberFormat="1" applyFont="1" applyBorder="1"/>
    <xf numFmtId="0" fontId="22" fillId="0" borderId="65" xfId="0" applyFont="1" applyBorder="1"/>
    <xf numFmtId="10" fontId="22" fillId="14" borderId="0" xfId="5" applyNumberFormat="1" applyFont="1" applyFill="1"/>
    <xf numFmtId="164" fontId="25" fillId="14" borderId="0" xfId="0" applyNumberFormat="1" applyFont="1" applyFill="1"/>
    <xf numFmtId="0" fontId="24" fillId="6" borderId="47" xfId="0" applyFont="1" applyFill="1" applyBorder="1" applyAlignment="1">
      <alignment horizontal="center" vertical="center" wrapText="1"/>
    </xf>
    <xf numFmtId="0" fontId="24" fillId="6" borderId="48" xfId="0" applyFont="1" applyFill="1" applyBorder="1" applyAlignment="1">
      <alignment horizontal="center" vertical="center" wrapText="1"/>
    </xf>
    <xf numFmtId="0" fontId="24" fillId="6" borderId="55" xfId="0" applyFont="1" applyFill="1" applyBorder="1" applyAlignment="1">
      <alignment horizontal="center" vertical="center" wrapText="1"/>
    </xf>
    <xf numFmtId="0" fontId="26" fillId="0" borderId="16" xfId="0" applyFont="1" applyBorder="1" applyAlignment="1">
      <alignment horizontal="center" vertical="center" wrapText="1"/>
    </xf>
    <xf numFmtId="0" fontId="27" fillId="5" borderId="40" xfId="0" applyFont="1" applyFill="1" applyBorder="1" applyAlignment="1">
      <alignment horizontal="right" wrapText="1"/>
    </xf>
    <xf numFmtId="0" fontId="27" fillId="5" borderId="41" xfId="0" applyFont="1" applyFill="1" applyBorder="1" applyAlignment="1">
      <alignment horizontal="right" wrapText="1"/>
    </xf>
    <xf numFmtId="0" fontId="22" fillId="0" borderId="20" xfId="0" applyFont="1" applyBorder="1" applyAlignment="1">
      <alignment horizontal="center" vertical="top" wrapText="1"/>
    </xf>
    <xf numFmtId="0" fontId="22" fillId="0" borderId="0" xfId="0" applyFont="1" applyAlignment="1">
      <alignment horizontal="center" vertical="top" wrapText="1"/>
    </xf>
    <xf numFmtId="0" fontId="22" fillId="0" borderId="13" xfId="0" applyFont="1" applyBorder="1" applyAlignment="1">
      <alignment horizontal="center" vertical="top" wrapText="1"/>
    </xf>
    <xf numFmtId="0" fontId="22" fillId="0" borderId="21" xfId="0" applyFont="1" applyBorder="1" applyAlignment="1">
      <alignment horizontal="center" vertical="top" wrapText="1"/>
    </xf>
    <xf numFmtId="0" fontId="28" fillId="2" borderId="15" xfId="0" applyFont="1" applyFill="1" applyBorder="1" applyAlignment="1">
      <alignment horizontal="center" vertical="top" wrapText="1"/>
    </xf>
    <xf numFmtId="0" fontId="28" fillId="2" borderId="8" xfId="0" applyFont="1" applyFill="1" applyBorder="1" applyAlignment="1">
      <alignment horizontal="center" vertical="top" wrapText="1"/>
    </xf>
    <xf numFmtId="0" fontId="27" fillId="5" borderId="37" xfId="0" applyFont="1" applyFill="1" applyBorder="1" applyAlignment="1">
      <alignment horizontal="right" wrapText="1"/>
    </xf>
    <xf numFmtId="0" fontId="27" fillId="5" borderId="8" xfId="0" applyFont="1" applyFill="1" applyBorder="1" applyAlignment="1">
      <alignment horizontal="right" wrapText="1"/>
    </xf>
    <xf numFmtId="0" fontId="27" fillId="5" borderId="11" xfId="0" applyFont="1" applyFill="1" applyBorder="1" applyAlignment="1">
      <alignment horizontal="right" wrapText="1"/>
    </xf>
    <xf numFmtId="0" fontId="27" fillId="5" borderId="39" xfId="0" applyFont="1" applyFill="1" applyBorder="1" applyAlignment="1">
      <alignment horizontal="right" wrapText="1"/>
    </xf>
    <xf numFmtId="0" fontId="27" fillId="5" borderId="7" xfId="0" applyFont="1" applyFill="1" applyBorder="1" applyAlignment="1">
      <alignment horizontal="right" wrapText="1"/>
    </xf>
    <xf numFmtId="0" fontId="27" fillId="5" borderId="20" xfId="0" applyFont="1" applyFill="1" applyBorder="1" applyAlignment="1">
      <alignment horizontal="right" wrapText="1"/>
    </xf>
    <xf numFmtId="0" fontId="27" fillId="5" borderId="0" xfId="0" applyFont="1" applyFill="1" applyAlignment="1">
      <alignment horizontal="right" wrapText="1"/>
    </xf>
    <xf numFmtId="0" fontId="0" fillId="0" borderId="44" xfId="0" applyBorder="1" applyAlignment="1">
      <alignment horizontal="left" vertical="center" wrapText="1"/>
    </xf>
    <xf numFmtId="0" fontId="0" fillId="0" borderId="45" xfId="0" applyBorder="1" applyAlignment="1">
      <alignment horizontal="left" vertical="center" wrapText="1"/>
    </xf>
    <xf numFmtId="0" fontId="0" fillId="0" borderId="46" xfId="0" applyBorder="1" applyAlignment="1">
      <alignment horizontal="left" vertical="center" wrapText="1"/>
    </xf>
    <xf numFmtId="0" fontId="4" fillId="0" borderId="20" xfId="0" applyFont="1" applyBorder="1" applyAlignment="1">
      <alignment horizontal="left" vertical="center" wrapText="1"/>
    </xf>
    <xf numFmtId="0" fontId="4" fillId="0" borderId="0" xfId="0" applyFont="1" applyAlignment="1">
      <alignment horizontal="left" vertical="center" wrapText="1"/>
    </xf>
    <xf numFmtId="0" fontId="8" fillId="6" borderId="40" xfId="0" applyFont="1" applyFill="1" applyBorder="1" applyAlignment="1">
      <alignment horizontal="right" wrapText="1"/>
    </xf>
    <xf numFmtId="0" fontId="8" fillId="6" borderId="41" xfId="0" applyFont="1" applyFill="1" applyBorder="1" applyAlignment="1">
      <alignment horizontal="right" wrapText="1"/>
    </xf>
    <xf numFmtId="0" fontId="0" fillId="0" borderId="18" xfId="0" applyBorder="1" applyAlignment="1">
      <alignment horizontal="center" vertical="top" wrapText="1"/>
    </xf>
    <xf numFmtId="0" fontId="0" fillId="0" borderId="13" xfId="0" applyBorder="1" applyAlignment="1">
      <alignment horizontal="center" vertical="top" wrapText="1"/>
    </xf>
    <xf numFmtId="0" fontId="0" fillId="0" borderId="19" xfId="0" applyBorder="1" applyAlignment="1">
      <alignment horizontal="center" vertical="top" wrapText="1"/>
    </xf>
    <xf numFmtId="0" fontId="4" fillId="0" borderId="21" xfId="0" applyFont="1" applyBorder="1" applyAlignment="1">
      <alignment horizontal="left" vertical="center" wrapText="1"/>
    </xf>
    <xf numFmtId="0" fontId="0" fillId="0" borderId="20" xfId="0" applyBorder="1" applyAlignment="1">
      <alignment horizontal="center" vertical="top" wrapText="1"/>
    </xf>
    <xf numFmtId="0" fontId="0" fillId="0" borderId="0" xfId="0" applyAlignment="1">
      <alignment horizontal="center" vertical="top" wrapText="1"/>
    </xf>
    <xf numFmtId="0" fontId="0" fillId="0" borderId="21" xfId="0" applyBorder="1" applyAlignment="1">
      <alignment horizontal="center" vertical="top" wrapText="1"/>
    </xf>
    <xf numFmtId="0" fontId="8" fillId="0" borderId="22" xfId="0" applyFont="1" applyBorder="1" applyAlignment="1">
      <alignment horizontal="left" vertical="center" wrapText="1"/>
    </xf>
    <xf numFmtId="0" fontId="8" fillId="0" borderId="10" xfId="0" applyFont="1" applyBorder="1" applyAlignment="1">
      <alignment horizontal="left" vertical="center" wrapText="1"/>
    </xf>
    <xf numFmtId="0" fontId="8" fillId="0" borderId="23" xfId="0" applyFont="1" applyBorder="1" applyAlignment="1">
      <alignment horizontal="left" vertical="center" wrapText="1"/>
    </xf>
    <xf numFmtId="0" fontId="8" fillId="6" borderId="37" xfId="0" applyFont="1" applyFill="1" applyBorder="1" applyAlignment="1">
      <alignment horizontal="right" wrapText="1"/>
    </xf>
    <xf numFmtId="0" fontId="8" fillId="6" borderId="8" xfId="0" applyFont="1" applyFill="1" applyBorder="1" applyAlignment="1">
      <alignment horizontal="right" wrapText="1"/>
    </xf>
    <xf numFmtId="0" fontId="8" fillId="6" borderId="11" xfId="0" applyFont="1" applyFill="1" applyBorder="1" applyAlignment="1">
      <alignment horizontal="right" wrapText="1"/>
    </xf>
    <xf numFmtId="0" fontId="8" fillId="6" borderId="39" xfId="0" applyFont="1" applyFill="1" applyBorder="1" applyAlignment="1">
      <alignment horizontal="right" wrapText="1"/>
    </xf>
    <xf numFmtId="0" fontId="8" fillId="6" borderId="7" xfId="0" applyFont="1" applyFill="1" applyBorder="1" applyAlignment="1">
      <alignment horizontal="right" wrapText="1"/>
    </xf>
    <xf numFmtId="0" fontId="8" fillId="6" borderId="20" xfId="0" applyFont="1" applyFill="1" applyBorder="1" applyAlignment="1">
      <alignment horizontal="right" wrapText="1"/>
    </xf>
    <xf numFmtId="0" fontId="8" fillId="6" borderId="0" xfId="0" applyFont="1" applyFill="1" applyAlignment="1">
      <alignment horizontal="right" wrapText="1"/>
    </xf>
    <xf numFmtId="0" fontId="5" fillId="2" borderId="15" xfId="0" applyFont="1" applyFill="1" applyBorder="1" applyAlignment="1">
      <alignment horizontal="center" vertical="top" wrapText="1"/>
    </xf>
    <xf numFmtId="0" fontId="5" fillId="2" borderId="8" xfId="0" applyFont="1" applyFill="1" applyBorder="1" applyAlignment="1">
      <alignment horizontal="center" vertical="top" wrapText="1"/>
    </xf>
    <xf numFmtId="0" fontId="5" fillId="2" borderId="34" xfId="0" applyFont="1" applyFill="1" applyBorder="1" applyAlignment="1">
      <alignment horizontal="center" vertical="top" wrapText="1"/>
    </xf>
    <xf numFmtId="0" fontId="13" fillId="6" borderId="49" xfId="4" applyFont="1" applyFill="1" applyBorder="1" applyAlignment="1">
      <alignment horizontal="center" vertical="center" wrapText="1"/>
    </xf>
    <xf numFmtId="0" fontId="13" fillId="6" borderId="50" xfId="4" applyFont="1" applyFill="1" applyBorder="1" applyAlignment="1">
      <alignment horizontal="center" vertical="center" wrapText="1"/>
    </xf>
    <xf numFmtId="0" fontId="14" fillId="6" borderId="50" xfId="4" applyFont="1" applyFill="1" applyBorder="1" applyAlignment="1">
      <alignment horizontal="center" vertical="center" wrapText="1"/>
    </xf>
    <xf numFmtId="0" fontId="14" fillId="6" borderId="51" xfId="4" applyFont="1" applyFill="1" applyBorder="1" applyAlignment="1">
      <alignment horizontal="center" vertical="center" wrapText="1"/>
    </xf>
    <xf numFmtId="0" fontId="17" fillId="6" borderId="1" xfId="0" applyFont="1" applyFill="1" applyBorder="1" applyAlignment="1">
      <alignment horizontal="right" wrapText="1"/>
    </xf>
    <xf numFmtId="0" fontId="15" fillId="0" borderId="18" xfId="0" applyFont="1" applyBorder="1" applyAlignment="1">
      <alignment horizontal="center" vertical="top" wrapText="1"/>
    </xf>
    <xf numFmtId="0" fontId="15" fillId="0" borderId="13" xfId="0" applyFont="1" applyBorder="1" applyAlignment="1">
      <alignment horizontal="center" vertical="top" wrapText="1"/>
    </xf>
    <xf numFmtId="0" fontId="15" fillId="0" borderId="19" xfId="0" applyFont="1" applyBorder="1" applyAlignment="1">
      <alignment horizontal="center" vertical="top" wrapText="1"/>
    </xf>
    <xf numFmtId="0" fontId="16" fillId="0" borderId="20" xfId="0" applyFont="1" applyBorder="1" applyAlignment="1">
      <alignment horizontal="left" vertical="center" wrapText="1"/>
    </xf>
    <xf numFmtId="0" fontId="16" fillId="0" borderId="0" xfId="0" applyFont="1" applyAlignment="1">
      <alignment horizontal="left" vertical="center" wrapText="1"/>
    </xf>
    <xf numFmtId="0" fontId="16" fillId="0" borderId="21" xfId="0" applyFont="1" applyBorder="1" applyAlignment="1">
      <alignment horizontal="left" vertical="center" wrapText="1"/>
    </xf>
    <xf numFmtId="0" fontId="15" fillId="0" borderId="20" xfId="0" applyFont="1" applyBorder="1" applyAlignment="1">
      <alignment horizontal="center" vertical="top" wrapText="1"/>
    </xf>
    <xf numFmtId="0" fontId="15" fillId="0" borderId="0" xfId="0" applyFont="1" applyAlignment="1">
      <alignment horizontal="center" vertical="top" wrapText="1"/>
    </xf>
    <xf numFmtId="0" fontId="15" fillId="0" borderId="21" xfId="0" applyFont="1" applyBorder="1" applyAlignment="1">
      <alignment horizontal="center" vertical="top" wrapText="1"/>
    </xf>
    <xf numFmtId="0" fontId="17" fillId="0" borderId="22" xfId="0" applyFont="1" applyBorder="1" applyAlignment="1">
      <alignment horizontal="left" vertical="center" wrapText="1"/>
    </xf>
    <xf numFmtId="0" fontId="17" fillId="0" borderId="10" xfId="0" applyFont="1" applyBorder="1" applyAlignment="1">
      <alignment horizontal="left" vertical="center" wrapText="1"/>
    </xf>
    <xf numFmtId="0" fontId="17" fillId="0" borderId="23" xfId="0" applyFont="1" applyBorder="1" applyAlignment="1">
      <alignment horizontal="left" vertical="center" wrapText="1"/>
    </xf>
    <xf numFmtId="0" fontId="18" fillId="2" borderId="15" xfId="0" applyFont="1" applyFill="1" applyBorder="1" applyAlignment="1">
      <alignment horizontal="center" vertical="top" wrapText="1"/>
    </xf>
    <xf numFmtId="0" fontId="18" fillId="2" borderId="8" xfId="0" applyFont="1" applyFill="1" applyBorder="1" applyAlignment="1">
      <alignment horizontal="center" vertical="top" wrapText="1"/>
    </xf>
    <xf numFmtId="0" fontId="18" fillId="2" borderId="34" xfId="0" applyFont="1" applyFill="1" applyBorder="1" applyAlignment="1">
      <alignment horizontal="center" vertical="top" wrapText="1"/>
    </xf>
  </cellXfs>
  <cellStyles count="6">
    <cellStyle name="Celda de comprobación" xfId="4" builtinId="23"/>
    <cellStyle name="Moneda" xfId="1" builtinId="4"/>
    <cellStyle name="Moneda 2" xfId="3" xr:uid="{2EDF165D-B362-466F-810E-8D0127517FCF}"/>
    <cellStyle name="Normal" xfId="0" builtinId="0"/>
    <cellStyle name="Normal 3" xfId="2" xr:uid="{E9D8609C-8B43-40C0-8811-BA8E47F70B14}"/>
    <cellStyle name="Porcentaje" xfId="5" builtinId="5"/>
  </cellStyles>
  <dxfs count="0"/>
  <tableStyles count="0" defaultTableStyle="TableStyleMedium2" defaultPivotStyle="PivotStyleLight16"/>
  <colors>
    <mruColors>
      <color rgb="FFFFE7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4515970</xdr:colOff>
      <xdr:row>0</xdr:row>
      <xdr:rowOff>0</xdr:rowOff>
    </xdr:from>
    <xdr:to>
      <xdr:col>2</xdr:col>
      <xdr:colOff>5883088</xdr:colOff>
      <xdr:row>5</xdr:row>
      <xdr:rowOff>33618</xdr:rowOff>
    </xdr:to>
    <xdr:pic>
      <xdr:nvPicPr>
        <xdr:cNvPr id="2" name="5 Imagen">
          <a:extLst>
            <a:ext uri="{FF2B5EF4-FFF2-40B4-BE49-F238E27FC236}">
              <a16:creationId xmlns:a16="http://schemas.microsoft.com/office/drawing/2014/main" id="{7CC0BEB5-092D-90EA-7CC8-7BDC49421DA2}"/>
            </a:ext>
          </a:extLst>
        </xdr:cNvPr>
        <xdr:cNvPicPr/>
      </xdr:nvPicPr>
      <xdr:blipFill rotWithShape="1">
        <a:blip xmlns:r="http://schemas.openxmlformats.org/officeDocument/2006/relationships" r:embed="rId1" cstate="print">
          <a:lum bright="70000" contrast="-70000"/>
          <a:extLst>
            <a:ext uri="{BEBA8EAE-BF5A-486C-A8C5-ECC9F3942E4B}">
              <a14:imgProps xmlns:a14="http://schemas.microsoft.com/office/drawing/2010/main">
                <a14:imgLayer r:embed="rId2">
                  <a14:imgEffect>
                    <a14:backgroundRemoval t="26182" b="73480" l="37418" r="61731"/>
                  </a14:imgEffect>
                </a14:imgLayer>
              </a14:imgProps>
            </a:ext>
            <a:ext uri="{28A0092B-C50C-407E-A947-70E740481C1C}">
              <a14:useLocalDpi xmlns:a14="http://schemas.microsoft.com/office/drawing/2010/main" val="0"/>
            </a:ext>
          </a:extLst>
        </a:blip>
        <a:srcRect l="39501" t="35118" r="40921" b="31213"/>
        <a:stretch/>
      </xdr:blipFill>
      <xdr:spPr bwMode="auto">
        <a:xfrm>
          <a:off x="5367617" y="0"/>
          <a:ext cx="1367118" cy="1277471"/>
        </a:xfrm>
        <a:prstGeom prst="rect">
          <a:avLst/>
        </a:prstGeom>
        <a:noFill/>
        <a:ln>
          <a:noFill/>
        </a:ln>
        <a:extLst>
          <a:ext uri="{53640926-AAD7-44D8-BBD7-CCE9431645EC}">
            <a14:shadowObscured xmlns:a14="http://schemas.microsoft.com/office/drawing/2010/main"/>
          </a:ext>
        </a:extLst>
      </xdr:spPr>
    </xdr:pic>
    <xdr:clientData/>
  </xdr:twoCellAnchor>
  <xdr:twoCellAnchor>
    <xdr:from>
      <xdr:col>2</xdr:col>
      <xdr:colOff>672352</xdr:colOff>
      <xdr:row>108</xdr:row>
      <xdr:rowOff>168087</xdr:rowOff>
    </xdr:from>
    <xdr:to>
      <xdr:col>4</xdr:col>
      <xdr:colOff>27453</xdr:colOff>
      <xdr:row>109</xdr:row>
      <xdr:rowOff>256381</xdr:rowOff>
    </xdr:to>
    <xdr:sp macro="" textlink="">
      <xdr:nvSpPr>
        <xdr:cNvPr id="3" name="Cuadro de texto 2">
          <a:extLst>
            <a:ext uri="{FF2B5EF4-FFF2-40B4-BE49-F238E27FC236}">
              <a16:creationId xmlns:a16="http://schemas.microsoft.com/office/drawing/2014/main" id="{7E9E24EE-A0FD-FADF-3DCD-D9137DAD8F26}"/>
            </a:ext>
          </a:extLst>
        </xdr:cNvPr>
        <xdr:cNvSpPr txBox="1">
          <a:spLocks noChangeArrowheads="1"/>
        </xdr:cNvSpPr>
      </xdr:nvSpPr>
      <xdr:spPr bwMode="auto">
        <a:xfrm>
          <a:off x="1523999" y="45372616"/>
          <a:ext cx="6448425" cy="278794"/>
        </a:xfrm>
        <a:prstGeom prst="rect">
          <a:avLst/>
        </a:prstGeom>
        <a:noFill/>
        <a:ln w="9525">
          <a:noFill/>
          <a:miter lim="800000"/>
          <a:headEnd/>
          <a:tailEnd/>
        </a:ln>
      </xdr:spPr>
      <xdr:txBody>
        <a:bodyPr rot="0" vert="horz" wrap="square" lIns="91440" tIns="45720" rIns="91440" bIns="45720" anchor="t" anchorCtr="0">
          <a:spAutoFit/>
        </a:bodyPr>
        <a:lstStyle/>
        <a:p>
          <a:pPr>
            <a:lnSpc>
              <a:spcPct val="115000"/>
            </a:lnSpc>
            <a:spcAft>
              <a:spcPts val="1000"/>
            </a:spcAft>
          </a:pPr>
          <a:r>
            <a:rPr lang="es-CO" sz="1100" u="sng">
              <a:solidFill>
                <a:srgbClr val="002060"/>
              </a:solidFill>
              <a:effectLst/>
              <a:latin typeface="Calibri" panose="020F0502020204030204" pitchFamily="34" charset="0"/>
              <a:ea typeface="Calibri" panose="020F0502020204030204" pitchFamily="34" charset="0"/>
              <a:cs typeface="Times New Roman" panose="02020603050405020304" pitchFamily="18" charset="0"/>
            </a:rPr>
            <a:t>obrasdinamicas@hotmail.com</a:t>
          </a:r>
          <a:r>
            <a:rPr lang="es-CO" sz="1100">
              <a:solidFill>
                <a:srgbClr val="002060"/>
              </a:solidFill>
              <a:effectLst/>
              <a:latin typeface="Calibri" panose="020F0502020204030204" pitchFamily="34" charset="0"/>
              <a:ea typeface="Calibri" panose="020F0502020204030204" pitchFamily="34" charset="0"/>
              <a:cs typeface="Times New Roman" panose="02020603050405020304" pitchFamily="18" charset="0"/>
            </a:rPr>
            <a:t> – calle 38 A sur # 52c-30- 315 412 5659   - 323 2037112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E01F2-3CA9-45E6-9048-1143B231C195}">
  <sheetPr>
    <tabColor theme="5" tint="-0.249977111117893"/>
  </sheetPr>
  <dimension ref="B1:N102"/>
  <sheetViews>
    <sheetView tabSelected="1" view="pageBreakPreview" topLeftCell="A74" zoomScale="70" zoomScaleNormal="85" zoomScaleSheetLayoutView="70" workbookViewId="0">
      <selection activeCell="L11" sqref="L11"/>
    </sheetView>
  </sheetViews>
  <sheetFormatPr baseColWidth="10" defaultColWidth="10.6640625" defaultRowHeight="13.8" x14ac:dyDescent="0.25"/>
  <cols>
    <col min="1" max="1" width="4.6640625" style="154" customWidth="1"/>
    <col min="2" max="2" width="8.109375" style="226" bestFit="1" customWidth="1"/>
    <col min="3" max="3" width="93.109375" style="226" customWidth="1"/>
    <col min="4" max="4" width="13.33203125" style="226" customWidth="1"/>
    <col min="5" max="5" width="10.6640625" style="226"/>
    <col min="6" max="6" width="0.5546875" style="233" customWidth="1"/>
    <col min="7" max="7" width="22.44140625" style="226" customWidth="1"/>
    <col min="8" max="8" width="22.44140625" style="154" customWidth="1"/>
    <col min="9" max="9" width="21.109375" style="236" customWidth="1"/>
    <col min="10" max="10" width="22.33203125" style="155" customWidth="1"/>
    <col min="11" max="11" width="22.109375" style="154" customWidth="1"/>
    <col min="12" max="12" width="23" style="154" customWidth="1"/>
    <col min="13" max="13" width="25.6640625" style="283" customWidth="1"/>
    <col min="14" max="14" width="19.6640625" style="154" customWidth="1"/>
    <col min="15" max="16384" width="10.6640625" style="154"/>
  </cols>
  <sheetData>
    <row r="1" spans="2:14" ht="6" customHeight="1" thickBot="1" x14ac:dyDescent="0.3">
      <c r="B1" s="152"/>
      <c r="C1" s="153"/>
      <c r="D1" s="153"/>
      <c r="E1" s="153"/>
      <c r="F1" s="153"/>
      <c r="G1" s="234"/>
    </row>
    <row r="2" spans="2:14" ht="45" customHeight="1" thickBot="1" x14ac:dyDescent="0.3">
      <c r="B2" s="306" t="s">
        <v>0</v>
      </c>
      <c r="C2" s="307"/>
      <c r="D2" s="307"/>
      <c r="E2" s="307"/>
      <c r="F2" s="307"/>
      <c r="G2" s="307"/>
      <c r="H2" s="307"/>
      <c r="I2" s="307"/>
      <c r="J2" s="307"/>
      <c r="K2" s="308"/>
      <c r="L2" s="277"/>
    </row>
    <row r="3" spans="2:14" ht="1.5" customHeight="1" x14ac:dyDescent="0.25">
      <c r="B3" s="238"/>
      <c r="C3" s="238"/>
      <c r="D3" s="238"/>
      <c r="E3" s="238"/>
      <c r="F3" s="239"/>
      <c r="G3" s="238"/>
      <c r="H3" s="239"/>
      <c r="I3" s="239"/>
      <c r="J3" s="239"/>
      <c r="K3" s="239"/>
    </row>
    <row r="4" spans="2:14" ht="36" customHeight="1" thickBot="1" x14ac:dyDescent="0.3">
      <c r="B4" s="309" t="s">
        <v>1</v>
      </c>
      <c r="C4" s="309"/>
      <c r="D4" s="309"/>
      <c r="E4" s="309"/>
      <c r="F4" s="235"/>
      <c r="G4" s="237" t="s">
        <v>2</v>
      </c>
      <c r="H4" s="241" t="s">
        <v>3</v>
      </c>
      <c r="I4" s="245" t="s">
        <v>4</v>
      </c>
      <c r="J4" s="246" t="s">
        <v>5</v>
      </c>
      <c r="K4" s="257" t="s">
        <v>6</v>
      </c>
      <c r="L4" s="280" t="s">
        <v>7</v>
      </c>
      <c r="M4" s="284" t="s">
        <v>210</v>
      </c>
    </row>
    <row r="5" spans="2:14" ht="3" customHeight="1" x14ac:dyDescent="0.25">
      <c r="B5" s="312"/>
      <c r="C5" s="313"/>
      <c r="D5" s="313"/>
      <c r="E5" s="313"/>
      <c r="F5" s="314"/>
      <c r="G5" s="315"/>
      <c r="K5" s="258"/>
      <c r="L5" s="260"/>
      <c r="M5" s="285"/>
    </row>
    <row r="6" spans="2:14" s="160" customFormat="1" ht="30" customHeight="1" x14ac:dyDescent="0.3">
      <c r="B6" s="156" t="s">
        <v>8</v>
      </c>
      <c r="C6" s="157" t="s">
        <v>9</v>
      </c>
      <c r="D6" s="158" t="s">
        <v>10</v>
      </c>
      <c r="E6" s="158" t="s">
        <v>11</v>
      </c>
      <c r="F6" s="159"/>
      <c r="G6" s="240" t="s">
        <v>12</v>
      </c>
      <c r="H6" s="242" t="s">
        <v>12</v>
      </c>
      <c r="I6" s="247" t="s">
        <v>12</v>
      </c>
      <c r="J6" s="248" t="s">
        <v>12</v>
      </c>
      <c r="K6" s="259" t="s">
        <v>12</v>
      </c>
      <c r="L6" s="281" t="s">
        <v>12</v>
      </c>
      <c r="M6" s="286" t="s">
        <v>12</v>
      </c>
    </row>
    <row r="7" spans="2:14" x14ac:dyDescent="0.25">
      <c r="B7" s="161">
        <v>1</v>
      </c>
      <c r="C7" s="162" t="s">
        <v>13</v>
      </c>
      <c r="D7" s="163"/>
      <c r="E7" s="163"/>
      <c r="F7" s="164"/>
      <c r="G7" s="165"/>
      <c r="H7" s="165"/>
      <c r="I7" s="165"/>
      <c r="J7" s="165"/>
      <c r="K7" s="176"/>
      <c r="L7" s="176"/>
      <c r="M7" s="176"/>
    </row>
    <row r="8" spans="2:14" s="160" customFormat="1" ht="33.75" customHeight="1" x14ac:dyDescent="0.3">
      <c r="B8" s="166" t="s">
        <v>14</v>
      </c>
      <c r="C8" s="167" t="s">
        <v>15</v>
      </c>
      <c r="D8" s="290">
        <v>1</v>
      </c>
      <c r="E8" s="168" t="s">
        <v>16</v>
      </c>
      <c r="F8" s="169"/>
      <c r="G8" s="170">
        <v>35600</v>
      </c>
      <c r="H8" s="171">
        <v>37380</v>
      </c>
      <c r="I8" s="243">
        <v>33480</v>
      </c>
      <c r="J8" s="253">
        <v>31328.000000000004</v>
      </c>
      <c r="K8" s="261">
        <f>HARMEAN(G8:J8)</f>
        <v>34296.179509074296</v>
      </c>
      <c r="L8" s="282">
        <f>AVERAGE(G8:J8)</f>
        <v>34447</v>
      </c>
      <c r="M8" s="287">
        <f>ROUND(K8*(1+0.1547),0)</f>
        <v>39602</v>
      </c>
      <c r="N8" s="297"/>
    </row>
    <row r="9" spans="2:14" s="160" customFormat="1" ht="27" customHeight="1" x14ac:dyDescent="0.3">
      <c r="B9" s="166" t="s">
        <v>17</v>
      </c>
      <c r="C9" s="167" t="s">
        <v>18</v>
      </c>
      <c r="D9" s="290">
        <v>1</v>
      </c>
      <c r="E9" s="168" t="s">
        <v>16</v>
      </c>
      <c r="F9" s="169"/>
      <c r="G9" s="170">
        <v>55000</v>
      </c>
      <c r="H9" s="171">
        <v>57750</v>
      </c>
      <c r="I9" s="243">
        <v>94800</v>
      </c>
      <c r="J9" s="253">
        <v>60280.000000000007</v>
      </c>
      <c r="K9" s="261">
        <f t="shared" ref="K9:K63" si="0">HARMEAN(G9:J9)</f>
        <v>63861.437162228176</v>
      </c>
      <c r="L9" s="282">
        <f t="shared" ref="L9:L63" si="1">AVERAGE(G9:J9)</f>
        <v>66957.5</v>
      </c>
      <c r="M9" s="287">
        <f t="shared" ref="M9:M63" si="2">ROUND(K9*(1+0.1547),0)</f>
        <v>73741</v>
      </c>
      <c r="N9" s="297"/>
    </row>
    <row r="10" spans="2:14" s="160" customFormat="1" ht="28.5" customHeight="1" x14ac:dyDescent="0.3">
      <c r="B10" s="166" t="s">
        <v>19</v>
      </c>
      <c r="C10" s="167" t="s">
        <v>20</v>
      </c>
      <c r="D10" s="290">
        <v>1</v>
      </c>
      <c r="E10" s="168" t="s">
        <v>16</v>
      </c>
      <c r="F10" s="169"/>
      <c r="G10" s="170">
        <v>45470</v>
      </c>
      <c r="H10" s="171">
        <v>47743.5</v>
      </c>
      <c r="I10" s="243">
        <v>51600</v>
      </c>
      <c r="J10" s="253">
        <v>34760</v>
      </c>
      <c r="K10" s="261">
        <f t="shared" si="0"/>
        <v>43914.384781231653</v>
      </c>
      <c r="L10" s="282">
        <f t="shared" si="1"/>
        <v>44893.375</v>
      </c>
      <c r="M10" s="287">
        <f t="shared" si="2"/>
        <v>50708</v>
      </c>
      <c r="N10" s="297"/>
    </row>
    <row r="11" spans="2:14" s="160" customFormat="1" ht="51.75" customHeight="1" x14ac:dyDescent="0.3">
      <c r="B11" s="166" t="s">
        <v>21</v>
      </c>
      <c r="C11" s="167" t="s">
        <v>22</v>
      </c>
      <c r="D11" s="290">
        <v>1</v>
      </c>
      <c r="E11" s="168" t="s">
        <v>16</v>
      </c>
      <c r="F11" s="169"/>
      <c r="G11" s="170">
        <v>75000</v>
      </c>
      <c r="H11" s="171">
        <v>78750</v>
      </c>
      <c r="I11" s="243">
        <v>162000</v>
      </c>
      <c r="J11" s="253">
        <v>79200</v>
      </c>
      <c r="K11" s="261">
        <f>HARMEAN(G11:J11)</f>
        <v>89224.276671077576</v>
      </c>
      <c r="L11" s="282">
        <f t="shared" si="1"/>
        <v>98737.5</v>
      </c>
      <c r="M11" s="287">
        <f t="shared" si="2"/>
        <v>103027</v>
      </c>
      <c r="N11" s="297"/>
    </row>
    <row r="12" spans="2:14" ht="37.5" customHeight="1" x14ac:dyDescent="0.25">
      <c r="B12" s="166" t="s">
        <v>23</v>
      </c>
      <c r="C12" s="167" t="s">
        <v>24</v>
      </c>
      <c r="D12" s="290">
        <v>1</v>
      </c>
      <c r="E12" s="168" t="s">
        <v>16</v>
      </c>
      <c r="F12" s="169"/>
      <c r="G12" s="170">
        <v>186540</v>
      </c>
      <c r="H12" s="171">
        <v>195867</v>
      </c>
      <c r="I12" s="243">
        <v>198000</v>
      </c>
      <c r="J12" s="253">
        <v>118800.00000000001</v>
      </c>
      <c r="K12" s="261">
        <f t="shared" si="0"/>
        <v>167124.1742188207</v>
      </c>
      <c r="L12" s="282">
        <f t="shared" si="1"/>
        <v>174801.75</v>
      </c>
      <c r="M12" s="287">
        <f t="shared" si="2"/>
        <v>192978</v>
      </c>
      <c r="N12" s="297"/>
    </row>
    <row r="13" spans="2:14" ht="37.5" customHeight="1" x14ac:dyDescent="0.25">
      <c r="B13" s="166" t="s">
        <v>25</v>
      </c>
      <c r="C13" s="167" t="s">
        <v>26</v>
      </c>
      <c r="D13" s="290">
        <v>1</v>
      </c>
      <c r="E13" s="168" t="s">
        <v>16</v>
      </c>
      <c r="F13" s="169"/>
      <c r="G13" s="170">
        <v>300000</v>
      </c>
      <c r="H13" s="171">
        <v>315000</v>
      </c>
      <c r="I13" s="243">
        <v>378000</v>
      </c>
      <c r="J13" s="253">
        <v>305800</v>
      </c>
      <c r="K13" s="261">
        <f t="shared" si="0"/>
        <v>321969.15466398525</v>
      </c>
      <c r="L13" s="282">
        <f t="shared" si="1"/>
        <v>324700</v>
      </c>
      <c r="M13" s="287">
        <f t="shared" si="2"/>
        <v>371778</v>
      </c>
      <c r="N13" s="297"/>
    </row>
    <row r="14" spans="2:14" ht="37.5" customHeight="1" x14ac:dyDescent="0.25">
      <c r="B14" s="166" t="s">
        <v>27</v>
      </c>
      <c r="C14" s="167" t="s">
        <v>28</v>
      </c>
      <c r="D14" s="290">
        <v>1</v>
      </c>
      <c r="E14" s="168" t="s">
        <v>16</v>
      </c>
      <c r="F14" s="169"/>
      <c r="G14" s="170">
        <v>200000</v>
      </c>
      <c r="H14" s="171">
        <v>210000</v>
      </c>
      <c r="I14" s="243">
        <v>318000</v>
      </c>
      <c r="J14" s="253">
        <v>272800</v>
      </c>
      <c r="K14" s="261">
        <f t="shared" si="0"/>
        <v>241367.37515133835</v>
      </c>
      <c r="L14" s="282">
        <f t="shared" si="1"/>
        <v>250200</v>
      </c>
      <c r="M14" s="287">
        <f t="shared" si="2"/>
        <v>278707</v>
      </c>
      <c r="N14" s="297"/>
    </row>
    <row r="15" spans="2:14" ht="24" customHeight="1" x14ac:dyDescent="0.25">
      <c r="B15" s="166" t="s">
        <v>29</v>
      </c>
      <c r="C15" s="167" t="s">
        <v>30</v>
      </c>
      <c r="D15" s="290">
        <v>1</v>
      </c>
      <c r="E15" s="168" t="s">
        <v>16</v>
      </c>
      <c r="F15" s="169"/>
      <c r="G15" s="170">
        <v>62500</v>
      </c>
      <c r="H15" s="171">
        <v>65625</v>
      </c>
      <c r="I15" s="243">
        <v>63600</v>
      </c>
      <c r="J15" s="253">
        <v>69960</v>
      </c>
      <c r="K15" s="261">
        <f t="shared" si="0"/>
        <v>65300.527503240228</v>
      </c>
      <c r="L15" s="282">
        <f t="shared" si="1"/>
        <v>65421.25</v>
      </c>
      <c r="M15" s="287">
        <f t="shared" si="2"/>
        <v>75403</v>
      </c>
      <c r="N15" s="297"/>
    </row>
    <row r="16" spans="2:14" ht="39" customHeight="1" x14ac:dyDescent="0.25">
      <c r="B16" s="166" t="s">
        <v>31</v>
      </c>
      <c r="C16" s="167" t="s">
        <v>32</v>
      </c>
      <c r="D16" s="290">
        <v>1</v>
      </c>
      <c r="E16" s="168" t="s">
        <v>16</v>
      </c>
      <c r="F16" s="169"/>
      <c r="G16" s="170">
        <v>50000</v>
      </c>
      <c r="H16" s="171">
        <v>52500</v>
      </c>
      <c r="I16" s="243">
        <v>49200</v>
      </c>
      <c r="J16" s="253">
        <v>54120.000000000007</v>
      </c>
      <c r="K16" s="261">
        <f t="shared" si="0"/>
        <v>51380.675961590627</v>
      </c>
      <c r="L16" s="282">
        <f t="shared" si="1"/>
        <v>51455</v>
      </c>
      <c r="M16" s="287">
        <f t="shared" si="2"/>
        <v>59329</v>
      </c>
      <c r="N16" s="297"/>
    </row>
    <row r="17" spans="2:14" ht="27.6" x14ac:dyDescent="0.25">
      <c r="B17" s="166" t="s">
        <v>33</v>
      </c>
      <c r="C17" s="167" t="s">
        <v>34</v>
      </c>
      <c r="D17" s="290">
        <v>1</v>
      </c>
      <c r="E17" s="168" t="s">
        <v>16</v>
      </c>
      <c r="F17" s="169"/>
      <c r="G17" s="170">
        <v>50000</v>
      </c>
      <c r="H17" s="171">
        <v>52500</v>
      </c>
      <c r="I17" s="243">
        <v>51600</v>
      </c>
      <c r="J17" s="253">
        <v>56760.000000000007</v>
      </c>
      <c r="K17" s="261">
        <f t="shared" si="0"/>
        <v>52600.084727811911</v>
      </c>
      <c r="L17" s="282">
        <f t="shared" si="1"/>
        <v>52715</v>
      </c>
      <c r="M17" s="287">
        <f t="shared" si="2"/>
        <v>60737</v>
      </c>
      <c r="N17" s="297"/>
    </row>
    <row r="18" spans="2:14" x14ac:dyDescent="0.25">
      <c r="B18" s="172">
        <v>2</v>
      </c>
      <c r="C18" s="249" t="s">
        <v>35</v>
      </c>
      <c r="D18" s="291"/>
      <c r="E18" s="174"/>
      <c r="F18" s="175"/>
      <c r="G18" s="176"/>
      <c r="H18" s="176"/>
      <c r="I18" s="176"/>
      <c r="J18" s="176"/>
      <c r="K18" s="176"/>
      <c r="L18" s="176"/>
      <c r="M18" s="176"/>
      <c r="N18" s="297"/>
    </row>
    <row r="19" spans="2:14" ht="35.25" customHeight="1" x14ac:dyDescent="0.25">
      <c r="B19" s="177" t="s">
        <v>36</v>
      </c>
      <c r="C19" s="167" t="s">
        <v>37</v>
      </c>
      <c r="D19" s="290">
        <v>1</v>
      </c>
      <c r="E19" s="178" t="s">
        <v>16</v>
      </c>
      <c r="F19" s="179"/>
      <c r="G19" s="180">
        <v>680000</v>
      </c>
      <c r="H19" s="171">
        <v>693600</v>
      </c>
      <c r="I19" s="243">
        <v>657600</v>
      </c>
      <c r="J19" s="253">
        <v>723360.00000000012</v>
      </c>
      <c r="K19" s="261">
        <f t="shared" si="0"/>
        <v>687821.74960188475</v>
      </c>
      <c r="L19" s="282">
        <f t="shared" si="1"/>
        <v>688640</v>
      </c>
      <c r="M19" s="287">
        <f t="shared" si="2"/>
        <v>794228</v>
      </c>
      <c r="N19" s="297"/>
    </row>
    <row r="20" spans="2:14" ht="43.5" customHeight="1" x14ac:dyDescent="0.25">
      <c r="B20" s="177" t="s">
        <v>38</v>
      </c>
      <c r="C20" s="167" t="s">
        <v>39</v>
      </c>
      <c r="D20" s="290">
        <v>1</v>
      </c>
      <c r="E20" s="178" t="s">
        <v>16</v>
      </c>
      <c r="F20" s="179"/>
      <c r="G20" s="180">
        <v>1020000</v>
      </c>
      <c r="H20" s="171">
        <v>1040400</v>
      </c>
      <c r="I20" s="243">
        <v>1017600</v>
      </c>
      <c r="J20" s="253">
        <v>1119360</v>
      </c>
      <c r="K20" s="261">
        <f t="shared" si="0"/>
        <v>1047769.6577233307</v>
      </c>
      <c r="L20" s="282">
        <f t="shared" si="1"/>
        <v>1049340</v>
      </c>
      <c r="M20" s="287">
        <f t="shared" si="2"/>
        <v>1209860</v>
      </c>
      <c r="N20" s="297"/>
    </row>
    <row r="21" spans="2:14" ht="41.25" customHeight="1" x14ac:dyDescent="0.25">
      <c r="B21" s="177" t="s">
        <v>40</v>
      </c>
      <c r="C21" s="167" t="s">
        <v>41</v>
      </c>
      <c r="D21" s="290">
        <v>1</v>
      </c>
      <c r="E21" s="178" t="s">
        <v>42</v>
      </c>
      <c r="F21" s="179"/>
      <c r="G21" s="180">
        <v>550000</v>
      </c>
      <c r="H21" s="171">
        <v>561000</v>
      </c>
      <c r="I21" s="243">
        <v>576000</v>
      </c>
      <c r="J21" s="253">
        <v>633600</v>
      </c>
      <c r="K21" s="261">
        <f t="shared" si="0"/>
        <v>578443.69260512327</v>
      </c>
      <c r="L21" s="282">
        <f t="shared" si="1"/>
        <v>580150</v>
      </c>
      <c r="M21" s="287">
        <f t="shared" si="2"/>
        <v>667929</v>
      </c>
      <c r="N21" s="297"/>
    </row>
    <row r="22" spans="2:14" ht="27.6" x14ac:dyDescent="0.25">
      <c r="B22" s="177" t="s">
        <v>43</v>
      </c>
      <c r="C22" s="167" t="s">
        <v>44</v>
      </c>
      <c r="D22" s="290">
        <v>1</v>
      </c>
      <c r="E22" s="178" t="s">
        <v>45</v>
      </c>
      <c r="F22" s="179"/>
      <c r="G22" s="180">
        <v>85000</v>
      </c>
      <c r="H22" s="171">
        <v>86700</v>
      </c>
      <c r="I22" s="243">
        <v>82100</v>
      </c>
      <c r="J22" s="253">
        <v>90310.000000000015</v>
      </c>
      <c r="K22" s="261">
        <f t="shared" si="0"/>
        <v>85925.471925358899</v>
      </c>
      <c r="L22" s="282">
        <f t="shared" si="1"/>
        <v>86027.5</v>
      </c>
      <c r="M22" s="287">
        <f t="shared" si="2"/>
        <v>99218</v>
      </c>
      <c r="N22" s="297"/>
    </row>
    <row r="23" spans="2:14" s="160" customFormat="1" x14ac:dyDescent="0.3">
      <c r="B23" s="181">
        <v>3</v>
      </c>
      <c r="C23" s="250" t="s">
        <v>46</v>
      </c>
      <c r="D23" s="292"/>
      <c r="E23" s="182"/>
      <c r="F23" s="183"/>
      <c r="G23" s="184"/>
      <c r="H23" s="182"/>
      <c r="I23" s="182"/>
      <c r="J23" s="254"/>
      <c r="K23" s="176"/>
      <c r="L23" s="176"/>
      <c r="M23" s="176"/>
      <c r="N23" s="297"/>
    </row>
    <row r="24" spans="2:14" ht="32.25" customHeight="1" x14ac:dyDescent="0.25">
      <c r="B24" s="177" t="s">
        <v>47</v>
      </c>
      <c r="C24" s="167" t="s">
        <v>48</v>
      </c>
      <c r="D24" s="290">
        <v>1</v>
      </c>
      <c r="E24" s="178" t="s">
        <v>16</v>
      </c>
      <c r="F24" s="179"/>
      <c r="G24" s="180">
        <v>166000</v>
      </c>
      <c r="H24" s="171">
        <v>169320</v>
      </c>
      <c r="I24" s="243">
        <v>234100</v>
      </c>
      <c r="J24" s="253">
        <v>180510.00000000003</v>
      </c>
      <c r="K24" s="261">
        <f t="shared" si="0"/>
        <v>183979.0044252245</v>
      </c>
      <c r="L24" s="282">
        <f t="shared" si="1"/>
        <v>187482.5</v>
      </c>
      <c r="M24" s="287">
        <f t="shared" si="2"/>
        <v>212441</v>
      </c>
      <c r="N24" s="297"/>
    </row>
    <row r="25" spans="2:14" ht="26.25" customHeight="1" x14ac:dyDescent="0.25">
      <c r="B25" s="177" t="s">
        <v>49</v>
      </c>
      <c r="C25" s="167" t="s">
        <v>50</v>
      </c>
      <c r="D25" s="290">
        <v>1</v>
      </c>
      <c r="E25" s="178" t="s">
        <v>16</v>
      </c>
      <c r="F25" s="179"/>
      <c r="G25" s="180">
        <v>100000</v>
      </c>
      <c r="H25" s="171">
        <v>102000</v>
      </c>
      <c r="I25" s="243">
        <v>112800</v>
      </c>
      <c r="J25" s="253">
        <v>102080.00000000001</v>
      </c>
      <c r="K25" s="261">
        <f t="shared" si="0"/>
        <v>103989.53771219222</v>
      </c>
      <c r="L25" s="282">
        <f t="shared" si="1"/>
        <v>104220</v>
      </c>
      <c r="M25" s="287">
        <f t="shared" si="2"/>
        <v>120077</v>
      </c>
      <c r="N25" s="297"/>
    </row>
    <row r="26" spans="2:14" ht="51.75" customHeight="1" x14ac:dyDescent="0.25">
      <c r="B26" s="177" t="s">
        <v>51</v>
      </c>
      <c r="C26" s="167" t="s">
        <v>52</v>
      </c>
      <c r="D26" s="290">
        <v>1</v>
      </c>
      <c r="E26" s="178" t="s">
        <v>16</v>
      </c>
      <c r="F26" s="179"/>
      <c r="G26" s="180">
        <v>497620</v>
      </c>
      <c r="H26" s="171">
        <v>507572.4</v>
      </c>
      <c r="I26" s="243">
        <v>386400</v>
      </c>
      <c r="J26" s="253">
        <v>425040.00000000006</v>
      </c>
      <c r="K26" s="261">
        <f t="shared" si="0"/>
        <v>448408.41063773789</v>
      </c>
      <c r="L26" s="282">
        <f t="shared" si="1"/>
        <v>454158.1</v>
      </c>
      <c r="M26" s="287">
        <f t="shared" si="2"/>
        <v>517777</v>
      </c>
      <c r="N26" s="297"/>
    </row>
    <row r="27" spans="2:14" ht="32.25" customHeight="1" x14ac:dyDescent="0.25">
      <c r="B27" s="177" t="s">
        <v>53</v>
      </c>
      <c r="C27" s="167" t="s">
        <v>54</v>
      </c>
      <c r="D27" s="290">
        <v>1</v>
      </c>
      <c r="E27" s="185" t="s">
        <v>45</v>
      </c>
      <c r="F27" s="186"/>
      <c r="G27" s="180">
        <v>30000</v>
      </c>
      <c r="H27" s="171">
        <v>30600</v>
      </c>
      <c r="I27" s="243">
        <v>82100</v>
      </c>
      <c r="J27" s="253">
        <v>30910.000000000004</v>
      </c>
      <c r="K27" s="261">
        <f t="shared" si="0"/>
        <v>36184.25145393228</v>
      </c>
      <c r="L27" s="282">
        <f t="shared" si="1"/>
        <v>43402.5</v>
      </c>
      <c r="M27" s="287">
        <f t="shared" si="2"/>
        <v>41782</v>
      </c>
      <c r="N27" s="297"/>
    </row>
    <row r="28" spans="2:14" x14ac:dyDescent="0.25">
      <c r="B28" s="181">
        <v>4</v>
      </c>
      <c r="C28" s="251" t="s">
        <v>55</v>
      </c>
      <c r="D28" s="293"/>
      <c r="E28" s="188"/>
      <c r="F28" s="189"/>
      <c r="G28" s="190"/>
      <c r="H28" s="190"/>
      <c r="I28" s="190"/>
      <c r="J28" s="255"/>
      <c r="K28" s="176"/>
      <c r="L28" s="176"/>
      <c r="M28" s="176"/>
      <c r="N28" s="297"/>
    </row>
    <row r="29" spans="2:14" ht="32.25" customHeight="1" x14ac:dyDescent="0.25">
      <c r="B29" s="177" t="s">
        <v>56</v>
      </c>
      <c r="C29" s="167" t="s">
        <v>57</v>
      </c>
      <c r="D29" s="290">
        <v>1</v>
      </c>
      <c r="E29" s="185" t="s">
        <v>16</v>
      </c>
      <c r="F29" s="186"/>
      <c r="G29" s="180">
        <v>84300</v>
      </c>
      <c r="H29" s="171">
        <v>85986</v>
      </c>
      <c r="I29" s="243">
        <v>56500</v>
      </c>
      <c r="J29" s="253">
        <v>62150.000000000007</v>
      </c>
      <c r="K29" s="261">
        <f t="shared" si="0"/>
        <v>69830.675932072278</v>
      </c>
      <c r="L29" s="282">
        <f t="shared" si="1"/>
        <v>72234</v>
      </c>
      <c r="M29" s="287">
        <f t="shared" si="2"/>
        <v>80633</v>
      </c>
      <c r="N29" s="297"/>
    </row>
    <row r="30" spans="2:14" ht="19.5" customHeight="1" x14ac:dyDescent="0.25">
      <c r="B30" s="191">
        <v>5</v>
      </c>
      <c r="C30" s="316" t="s">
        <v>58</v>
      </c>
      <c r="D30" s="317"/>
      <c r="E30" s="317"/>
      <c r="F30" s="317"/>
      <c r="G30" s="317"/>
      <c r="H30" s="190"/>
      <c r="I30" s="190"/>
      <c r="J30" s="255"/>
      <c r="K30" s="176"/>
      <c r="L30" s="176"/>
      <c r="M30" s="176"/>
      <c r="N30" s="297"/>
    </row>
    <row r="31" spans="2:14" x14ac:dyDescent="0.25">
      <c r="B31" s="177" t="s">
        <v>59</v>
      </c>
      <c r="C31" s="192" t="s">
        <v>60</v>
      </c>
      <c r="D31" s="290">
        <v>1</v>
      </c>
      <c r="E31" s="193" t="s">
        <v>45</v>
      </c>
      <c r="F31" s="194"/>
      <c r="G31" s="195">
        <v>20000</v>
      </c>
      <c r="H31" s="171">
        <v>21600</v>
      </c>
      <c r="I31" s="243">
        <v>18600</v>
      </c>
      <c r="J31" s="253">
        <v>20460</v>
      </c>
      <c r="K31" s="261">
        <f t="shared" si="0"/>
        <v>20107.010264249835</v>
      </c>
      <c r="L31" s="282">
        <f t="shared" si="1"/>
        <v>20165</v>
      </c>
      <c r="M31" s="287">
        <f t="shared" si="2"/>
        <v>23218</v>
      </c>
      <c r="N31" s="297"/>
    </row>
    <row r="32" spans="2:14" ht="36.75" customHeight="1" x14ac:dyDescent="0.25">
      <c r="B32" s="177" t="s">
        <v>61</v>
      </c>
      <c r="C32" s="167" t="s">
        <v>62</v>
      </c>
      <c r="D32" s="290">
        <v>1</v>
      </c>
      <c r="E32" s="185" t="s">
        <v>45</v>
      </c>
      <c r="F32" s="194"/>
      <c r="G32" s="195">
        <v>61000</v>
      </c>
      <c r="H32" s="171">
        <v>65880</v>
      </c>
      <c r="I32" s="243">
        <v>58200</v>
      </c>
      <c r="J32" s="253">
        <v>64020.000000000007</v>
      </c>
      <c r="K32" s="261">
        <f t="shared" si="0"/>
        <v>62136.110104394102</v>
      </c>
      <c r="L32" s="282">
        <f t="shared" si="1"/>
        <v>62275</v>
      </c>
      <c r="M32" s="287">
        <f t="shared" si="2"/>
        <v>71749</v>
      </c>
      <c r="N32" s="297"/>
    </row>
    <row r="33" spans="2:14" ht="69" x14ac:dyDescent="0.25">
      <c r="B33" s="177" t="s">
        <v>63</v>
      </c>
      <c r="C33" s="167" t="s">
        <v>64</v>
      </c>
      <c r="D33" s="290">
        <v>1</v>
      </c>
      <c r="E33" s="185" t="s">
        <v>45</v>
      </c>
      <c r="F33" s="194"/>
      <c r="G33" s="195">
        <v>65200</v>
      </c>
      <c r="H33" s="171">
        <v>70416</v>
      </c>
      <c r="I33" s="243">
        <v>64300</v>
      </c>
      <c r="J33" s="253">
        <v>70730</v>
      </c>
      <c r="K33" s="261">
        <f t="shared" si="0"/>
        <v>67534.355914736661</v>
      </c>
      <c r="L33" s="282">
        <f t="shared" si="1"/>
        <v>67661.5</v>
      </c>
      <c r="M33" s="287">
        <f t="shared" si="2"/>
        <v>77982</v>
      </c>
      <c r="N33" s="297"/>
    </row>
    <row r="34" spans="2:14" ht="36.75" customHeight="1" x14ac:dyDescent="0.25">
      <c r="B34" s="177" t="s">
        <v>65</v>
      </c>
      <c r="C34" s="167" t="s">
        <v>66</v>
      </c>
      <c r="D34" s="290">
        <v>1</v>
      </c>
      <c r="E34" s="185" t="s">
        <v>45</v>
      </c>
      <c r="F34" s="194"/>
      <c r="G34" s="195">
        <v>71500</v>
      </c>
      <c r="H34" s="171">
        <v>77220</v>
      </c>
      <c r="I34" s="243">
        <v>70321</v>
      </c>
      <c r="J34" s="253">
        <v>77353.100000000006</v>
      </c>
      <c r="K34" s="261">
        <f t="shared" si="0"/>
        <v>73958.670925521976</v>
      </c>
      <c r="L34" s="282">
        <f t="shared" si="1"/>
        <v>74098.524999999994</v>
      </c>
      <c r="M34" s="287">
        <f t="shared" si="2"/>
        <v>85400</v>
      </c>
      <c r="N34" s="297"/>
    </row>
    <row r="35" spans="2:14" ht="36.75" customHeight="1" x14ac:dyDescent="0.25">
      <c r="B35" s="177" t="s">
        <v>67</v>
      </c>
      <c r="C35" s="167" t="s">
        <v>68</v>
      </c>
      <c r="D35" s="290">
        <v>1</v>
      </c>
      <c r="E35" s="185" t="s">
        <v>45</v>
      </c>
      <c r="F35" s="194"/>
      <c r="G35" s="195">
        <v>170000</v>
      </c>
      <c r="H35" s="171">
        <v>183600</v>
      </c>
      <c r="I35" s="243">
        <v>172600</v>
      </c>
      <c r="J35" s="253">
        <v>189860.00000000003</v>
      </c>
      <c r="K35" s="261">
        <f t="shared" si="0"/>
        <v>178653.11720340388</v>
      </c>
      <c r="L35" s="282">
        <f t="shared" si="1"/>
        <v>179015</v>
      </c>
      <c r="M35" s="287">
        <f t="shared" si="2"/>
        <v>206291</v>
      </c>
      <c r="N35" s="297"/>
    </row>
    <row r="36" spans="2:14" ht="36.75" customHeight="1" x14ac:dyDescent="0.25">
      <c r="B36" s="177" t="s">
        <v>69</v>
      </c>
      <c r="C36" s="167" t="s">
        <v>70</v>
      </c>
      <c r="D36" s="290">
        <v>1</v>
      </c>
      <c r="E36" s="185" t="s">
        <v>45</v>
      </c>
      <c r="F36" s="194"/>
      <c r="G36" s="195">
        <v>200000</v>
      </c>
      <c r="H36" s="171">
        <v>216000</v>
      </c>
      <c r="I36" s="243">
        <v>189400</v>
      </c>
      <c r="J36" s="253">
        <v>208340.00000000003</v>
      </c>
      <c r="K36" s="261">
        <f t="shared" si="0"/>
        <v>202949.80355087653</v>
      </c>
      <c r="L36" s="282">
        <f t="shared" si="1"/>
        <v>203435</v>
      </c>
      <c r="M36" s="287">
        <f t="shared" si="2"/>
        <v>234346</v>
      </c>
      <c r="N36" s="297"/>
    </row>
    <row r="37" spans="2:14" ht="16.5" customHeight="1" x14ac:dyDescent="0.25">
      <c r="B37" s="181">
        <v>6</v>
      </c>
      <c r="C37" s="187" t="s">
        <v>71</v>
      </c>
      <c r="D37" s="290"/>
      <c r="E37" s="188"/>
      <c r="F37" s="189"/>
      <c r="G37" s="190"/>
      <c r="H37" s="252"/>
      <c r="I37" s="252"/>
      <c r="J37" s="252"/>
      <c r="K37" s="176"/>
      <c r="L37" s="176"/>
      <c r="M37" s="176"/>
      <c r="N37" s="297"/>
    </row>
    <row r="38" spans="2:14" ht="36.75" customHeight="1" x14ac:dyDescent="0.25">
      <c r="B38" s="177" t="s">
        <v>72</v>
      </c>
      <c r="C38" s="167" t="s">
        <v>73</v>
      </c>
      <c r="D38" s="290">
        <v>1</v>
      </c>
      <c r="E38" s="197" t="s">
        <v>45</v>
      </c>
      <c r="F38" s="198"/>
      <c r="G38" s="180">
        <v>58000</v>
      </c>
      <c r="H38" s="171">
        <v>62640.000000000007</v>
      </c>
      <c r="I38" s="243">
        <v>48600</v>
      </c>
      <c r="J38" s="253">
        <v>53460.000000000007</v>
      </c>
      <c r="K38" s="261">
        <f t="shared" si="0"/>
        <v>55182.060864922583</v>
      </c>
      <c r="L38" s="282">
        <f t="shared" si="1"/>
        <v>55675</v>
      </c>
      <c r="M38" s="287">
        <f t="shared" si="2"/>
        <v>63719</v>
      </c>
      <c r="N38" s="297"/>
    </row>
    <row r="39" spans="2:14" ht="36.75" customHeight="1" x14ac:dyDescent="0.25">
      <c r="B39" s="177" t="s">
        <v>74</v>
      </c>
      <c r="C39" s="167" t="s">
        <v>75</v>
      </c>
      <c r="D39" s="290">
        <v>1</v>
      </c>
      <c r="E39" s="197" t="s">
        <v>45</v>
      </c>
      <c r="F39" s="198"/>
      <c r="G39" s="180">
        <v>35000</v>
      </c>
      <c r="H39" s="171">
        <v>37800</v>
      </c>
      <c r="I39" s="243">
        <v>32700</v>
      </c>
      <c r="J39" s="253">
        <v>35970</v>
      </c>
      <c r="K39" s="261">
        <f t="shared" si="0"/>
        <v>35270.743513517715</v>
      </c>
      <c r="L39" s="282">
        <f t="shared" si="1"/>
        <v>35367.5</v>
      </c>
      <c r="M39" s="287">
        <f t="shared" si="2"/>
        <v>40727</v>
      </c>
      <c r="N39" s="297"/>
    </row>
    <row r="40" spans="2:14" ht="48.75" customHeight="1" x14ac:dyDescent="0.25">
      <c r="B40" s="177" t="s">
        <v>76</v>
      </c>
      <c r="C40" s="167" t="s">
        <v>77</v>
      </c>
      <c r="D40" s="290">
        <v>1</v>
      </c>
      <c r="E40" s="197" t="s">
        <v>45</v>
      </c>
      <c r="F40" s="198"/>
      <c r="G40" s="180">
        <v>65000</v>
      </c>
      <c r="H40" s="171">
        <v>70200</v>
      </c>
      <c r="I40" s="243">
        <v>64800</v>
      </c>
      <c r="J40" s="253">
        <v>71280</v>
      </c>
      <c r="K40" s="261">
        <f t="shared" si="0"/>
        <v>67692.307692307702</v>
      </c>
      <c r="L40" s="282">
        <f t="shared" si="1"/>
        <v>67820</v>
      </c>
      <c r="M40" s="287">
        <f t="shared" si="2"/>
        <v>78164</v>
      </c>
      <c r="N40" s="297"/>
    </row>
    <row r="41" spans="2:14" ht="35.25" customHeight="1" x14ac:dyDescent="0.25">
      <c r="B41" s="177" t="s">
        <v>78</v>
      </c>
      <c r="C41" s="167" t="s">
        <v>79</v>
      </c>
      <c r="D41" s="290">
        <v>1</v>
      </c>
      <c r="E41" s="197" t="s">
        <v>80</v>
      </c>
      <c r="F41" s="198"/>
      <c r="G41" s="180">
        <v>12000</v>
      </c>
      <c r="H41" s="171">
        <v>12960</v>
      </c>
      <c r="I41" s="243">
        <v>11300</v>
      </c>
      <c r="J41" s="253">
        <v>12430.000000000002</v>
      </c>
      <c r="K41" s="261">
        <f t="shared" si="0"/>
        <v>12141.81916850071</v>
      </c>
      <c r="L41" s="282">
        <f t="shared" si="1"/>
        <v>12172.5</v>
      </c>
      <c r="M41" s="287">
        <f t="shared" si="2"/>
        <v>14020</v>
      </c>
      <c r="N41" s="297"/>
    </row>
    <row r="42" spans="2:14" ht="27.6" x14ac:dyDescent="0.25">
      <c r="B42" s="177" t="s">
        <v>81</v>
      </c>
      <c r="C42" s="167" t="s">
        <v>82</v>
      </c>
      <c r="D42" s="290">
        <v>1</v>
      </c>
      <c r="E42" s="197" t="s">
        <v>45</v>
      </c>
      <c r="F42" s="198"/>
      <c r="G42" s="180">
        <v>82600</v>
      </c>
      <c r="H42" s="171">
        <v>89208</v>
      </c>
      <c r="I42" s="243">
        <v>86500</v>
      </c>
      <c r="J42" s="253">
        <v>95150.000000000015</v>
      </c>
      <c r="K42" s="261">
        <f t="shared" si="0"/>
        <v>88131.526431750084</v>
      </c>
      <c r="L42" s="282">
        <f t="shared" si="1"/>
        <v>88364.5</v>
      </c>
      <c r="M42" s="287">
        <f t="shared" si="2"/>
        <v>101765</v>
      </c>
      <c r="N42" s="297"/>
    </row>
    <row r="43" spans="2:14" ht="27.6" x14ac:dyDescent="0.25">
      <c r="B43" s="177" t="s">
        <v>83</v>
      </c>
      <c r="C43" s="167" t="s">
        <v>84</v>
      </c>
      <c r="D43" s="290">
        <v>1</v>
      </c>
      <c r="E43" s="197" t="s">
        <v>80</v>
      </c>
      <c r="F43" s="198"/>
      <c r="G43" s="180">
        <v>52600</v>
      </c>
      <c r="H43" s="171">
        <v>56808.000000000007</v>
      </c>
      <c r="I43" s="243">
        <v>47800</v>
      </c>
      <c r="J43" s="253">
        <v>52580.000000000007</v>
      </c>
      <c r="K43" s="261">
        <f t="shared" si="0"/>
        <v>52250.902462661244</v>
      </c>
      <c r="L43" s="282">
        <f t="shared" si="1"/>
        <v>52447</v>
      </c>
      <c r="M43" s="287">
        <f t="shared" si="2"/>
        <v>60334</v>
      </c>
      <c r="N43" s="297"/>
    </row>
    <row r="44" spans="2:14" ht="27.6" x14ac:dyDescent="0.25">
      <c r="B44" s="177" t="s">
        <v>85</v>
      </c>
      <c r="C44" s="167" t="s">
        <v>86</v>
      </c>
      <c r="D44" s="290">
        <v>1</v>
      </c>
      <c r="E44" s="197" t="s">
        <v>45</v>
      </c>
      <c r="F44" s="198"/>
      <c r="G44" s="180">
        <v>63500</v>
      </c>
      <c r="H44" s="171">
        <v>68580</v>
      </c>
      <c r="I44" s="243">
        <v>61500</v>
      </c>
      <c r="J44" s="253">
        <v>67650</v>
      </c>
      <c r="K44" s="261">
        <f t="shared" si="0"/>
        <v>65176.651564640182</v>
      </c>
      <c r="L44" s="282">
        <f t="shared" si="1"/>
        <v>65307.5</v>
      </c>
      <c r="M44" s="287">
        <f t="shared" si="2"/>
        <v>75259</v>
      </c>
      <c r="N44" s="297"/>
    </row>
    <row r="45" spans="2:14" ht="27.6" x14ac:dyDescent="0.25">
      <c r="B45" s="177" t="s">
        <v>87</v>
      </c>
      <c r="C45" s="167" t="s">
        <v>88</v>
      </c>
      <c r="D45" s="290">
        <v>1</v>
      </c>
      <c r="E45" s="197" t="s">
        <v>45</v>
      </c>
      <c r="F45" s="198"/>
      <c r="G45" s="180">
        <v>63500</v>
      </c>
      <c r="H45" s="171">
        <v>68580</v>
      </c>
      <c r="I45" s="243">
        <v>61500</v>
      </c>
      <c r="J45" s="253">
        <v>67650</v>
      </c>
      <c r="K45" s="261">
        <f t="shared" si="0"/>
        <v>65176.651564640182</v>
      </c>
      <c r="L45" s="282">
        <f t="shared" si="1"/>
        <v>65307.5</v>
      </c>
      <c r="M45" s="287">
        <f t="shared" si="2"/>
        <v>75259</v>
      </c>
      <c r="N45" s="297"/>
    </row>
    <row r="46" spans="2:14" ht="27.6" x14ac:dyDescent="0.25">
      <c r="B46" s="177" t="s">
        <v>89</v>
      </c>
      <c r="C46" s="167" t="s">
        <v>90</v>
      </c>
      <c r="D46" s="290">
        <v>1</v>
      </c>
      <c r="E46" s="197" t="s">
        <v>80</v>
      </c>
      <c r="F46" s="198"/>
      <c r="G46" s="180">
        <v>82000</v>
      </c>
      <c r="H46" s="171">
        <v>88560</v>
      </c>
      <c r="I46" s="243">
        <v>77489</v>
      </c>
      <c r="J46" s="253">
        <v>85237.900000000009</v>
      </c>
      <c r="K46" s="261">
        <f t="shared" si="0"/>
        <v>83118.904784516257</v>
      </c>
      <c r="L46" s="282">
        <f t="shared" si="1"/>
        <v>83321.725000000006</v>
      </c>
      <c r="M46" s="287">
        <f t="shared" si="2"/>
        <v>95977</v>
      </c>
      <c r="N46" s="297"/>
    </row>
    <row r="47" spans="2:14" ht="30" customHeight="1" x14ac:dyDescent="0.25">
      <c r="B47" s="177" t="s">
        <v>91</v>
      </c>
      <c r="C47" s="167" t="s">
        <v>92</v>
      </c>
      <c r="D47" s="290">
        <v>1</v>
      </c>
      <c r="E47" s="197" t="s">
        <v>80</v>
      </c>
      <c r="F47" s="198"/>
      <c r="G47" s="180">
        <v>51000</v>
      </c>
      <c r="H47" s="171">
        <v>55080</v>
      </c>
      <c r="I47" s="243">
        <v>48900</v>
      </c>
      <c r="J47" s="253">
        <v>53790.000000000007</v>
      </c>
      <c r="K47" s="261">
        <f t="shared" si="0"/>
        <v>52080.642949806468</v>
      </c>
      <c r="L47" s="282">
        <f t="shared" si="1"/>
        <v>52192.5</v>
      </c>
      <c r="M47" s="287">
        <f t="shared" si="2"/>
        <v>60138</v>
      </c>
      <c r="N47" s="297"/>
    </row>
    <row r="48" spans="2:14" ht="28.5" customHeight="1" x14ac:dyDescent="0.25">
      <c r="B48" s="177" t="s">
        <v>93</v>
      </c>
      <c r="C48" s="167" t="s">
        <v>94</v>
      </c>
      <c r="D48" s="290">
        <v>1</v>
      </c>
      <c r="E48" s="197" t="s">
        <v>80</v>
      </c>
      <c r="F48" s="198"/>
      <c r="G48" s="180">
        <v>55000</v>
      </c>
      <c r="H48" s="171">
        <v>59400.000000000007</v>
      </c>
      <c r="I48" s="243">
        <v>53900</v>
      </c>
      <c r="J48" s="253">
        <v>59290.000000000007</v>
      </c>
      <c r="K48" s="261">
        <f t="shared" si="0"/>
        <v>56789.173081698536</v>
      </c>
      <c r="L48" s="282">
        <f t="shared" si="1"/>
        <v>56897.5</v>
      </c>
      <c r="M48" s="287">
        <f t="shared" si="2"/>
        <v>65574</v>
      </c>
      <c r="N48" s="297"/>
    </row>
    <row r="49" spans="2:14" ht="27.75" customHeight="1" x14ac:dyDescent="0.25">
      <c r="B49" s="177" t="s">
        <v>95</v>
      </c>
      <c r="C49" s="167" t="s">
        <v>96</v>
      </c>
      <c r="D49" s="290">
        <v>1</v>
      </c>
      <c r="E49" s="199" t="s">
        <v>80</v>
      </c>
      <c r="F49" s="200"/>
      <c r="G49" s="180">
        <v>25000</v>
      </c>
      <c r="H49" s="171">
        <v>27000</v>
      </c>
      <c r="I49" s="243">
        <v>22600</v>
      </c>
      <c r="J49" s="253">
        <v>24860.000000000004</v>
      </c>
      <c r="K49" s="261">
        <f t="shared" si="0"/>
        <v>24766.255137959281</v>
      </c>
      <c r="L49" s="282">
        <f t="shared" si="1"/>
        <v>24865</v>
      </c>
      <c r="M49" s="287">
        <f t="shared" si="2"/>
        <v>28598</v>
      </c>
      <c r="N49" s="297"/>
    </row>
    <row r="50" spans="2:14" ht="62.25" customHeight="1" x14ac:dyDescent="0.25">
      <c r="B50" s="177" t="s">
        <v>97</v>
      </c>
      <c r="C50" s="167" t="s">
        <v>98</v>
      </c>
      <c r="D50" s="290">
        <v>1</v>
      </c>
      <c r="E50" s="197" t="s">
        <v>45</v>
      </c>
      <c r="F50" s="198"/>
      <c r="G50" s="180">
        <v>30000</v>
      </c>
      <c r="H50" s="171">
        <v>32400.000000000004</v>
      </c>
      <c r="I50" s="243">
        <v>24600</v>
      </c>
      <c r="J50" s="253">
        <v>27060.000000000004</v>
      </c>
      <c r="K50" s="261">
        <f t="shared" si="0"/>
        <v>28208.177290452109</v>
      </c>
      <c r="L50" s="282">
        <f t="shared" si="1"/>
        <v>28515</v>
      </c>
      <c r="M50" s="287">
        <f t="shared" si="2"/>
        <v>32572</v>
      </c>
      <c r="N50" s="297"/>
    </row>
    <row r="51" spans="2:14" x14ac:dyDescent="0.25">
      <c r="B51" s="161">
        <v>7</v>
      </c>
      <c r="C51" s="201" t="s">
        <v>99</v>
      </c>
      <c r="D51" s="294"/>
      <c r="E51" s="202"/>
      <c r="F51" s="203"/>
      <c r="G51" s="204"/>
      <c r="H51" s="252"/>
      <c r="I51" s="252"/>
      <c r="J51" s="252"/>
      <c r="K51" s="176"/>
      <c r="L51" s="176"/>
      <c r="M51" s="176"/>
      <c r="N51" s="297"/>
    </row>
    <row r="52" spans="2:14" ht="29.25" customHeight="1" x14ac:dyDescent="0.25">
      <c r="B52" s="166" t="s">
        <v>100</v>
      </c>
      <c r="C52" s="167" t="s">
        <v>101</v>
      </c>
      <c r="D52" s="290">
        <v>1</v>
      </c>
      <c r="E52" s="196" t="s">
        <v>16</v>
      </c>
      <c r="F52" s="205"/>
      <c r="G52" s="170">
        <v>78000</v>
      </c>
      <c r="H52" s="171">
        <v>81198</v>
      </c>
      <c r="I52" s="243">
        <v>74900</v>
      </c>
      <c r="J52" s="253">
        <v>82390</v>
      </c>
      <c r="K52" s="261">
        <f t="shared" si="0"/>
        <v>79012.94304469206</v>
      </c>
      <c r="L52" s="282">
        <f t="shared" si="1"/>
        <v>79122</v>
      </c>
      <c r="M52" s="287">
        <f t="shared" si="2"/>
        <v>91236</v>
      </c>
      <c r="N52" s="297"/>
    </row>
    <row r="53" spans="2:14" ht="51.75" customHeight="1" x14ac:dyDescent="0.25">
      <c r="B53" s="166" t="s">
        <v>102</v>
      </c>
      <c r="C53" s="167" t="s">
        <v>103</v>
      </c>
      <c r="D53" s="290">
        <v>1</v>
      </c>
      <c r="E53" s="196" t="s">
        <v>16</v>
      </c>
      <c r="F53" s="205"/>
      <c r="G53" s="170">
        <v>60230</v>
      </c>
      <c r="H53" s="171">
        <v>62699.429999999993</v>
      </c>
      <c r="I53" s="243">
        <v>45200</v>
      </c>
      <c r="J53" s="253">
        <v>49720.000000000007</v>
      </c>
      <c r="K53" s="261">
        <f t="shared" si="0"/>
        <v>53484.048102924178</v>
      </c>
      <c r="L53" s="282">
        <f t="shared" si="1"/>
        <v>54462.357499999998</v>
      </c>
      <c r="M53" s="287">
        <f t="shared" si="2"/>
        <v>61758</v>
      </c>
      <c r="N53" s="297"/>
    </row>
    <row r="54" spans="2:14" ht="24" customHeight="1" x14ac:dyDescent="0.25">
      <c r="B54" s="166" t="s">
        <v>104</v>
      </c>
      <c r="C54" s="167" t="s">
        <v>105</v>
      </c>
      <c r="D54" s="290">
        <v>1</v>
      </c>
      <c r="E54" s="196" t="s">
        <v>16</v>
      </c>
      <c r="F54" s="205"/>
      <c r="G54" s="170">
        <v>71800</v>
      </c>
      <c r="H54" s="171">
        <v>74743.799999999988</v>
      </c>
      <c r="I54" s="243">
        <v>72390</v>
      </c>
      <c r="J54" s="253">
        <v>79629</v>
      </c>
      <c r="K54" s="261">
        <f t="shared" si="0"/>
        <v>74517.155466650744</v>
      </c>
      <c r="L54" s="282">
        <f t="shared" si="1"/>
        <v>74640.7</v>
      </c>
      <c r="M54" s="287">
        <f t="shared" si="2"/>
        <v>86045</v>
      </c>
      <c r="N54" s="297"/>
    </row>
    <row r="55" spans="2:14" ht="26.25" customHeight="1" x14ac:dyDescent="0.25">
      <c r="B55" s="166" t="s">
        <v>106</v>
      </c>
      <c r="C55" s="167" t="s">
        <v>107</v>
      </c>
      <c r="D55" s="290">
        <v>1</v>
      </c>
      <c r="E55" s="196" t="s">
        <v>16</v>
      </c>
      <c r="F55" s="205"/>
      <c r="G55" s="170">
        <v>65400</v>
      </c>
      <c r="H55" s="171">
        <v>68081.399999999994</v>
      </c>
      <c r="I55" s="243">
        <v>65800</v>
      </c>
      <c r="J55" s="253">
        <v>72380</v>
      </c>
      <c r="K55" s="261">
        <f t="shared" si="0"/>
        <v>67805.39139999749</v>
      </c>
      <c r="L55" s="282">
        <f t="shared" si="1"/>
        <v>67915.350000000006</v>
      </c>
      <c r="M55" s="287">
        <f t="shared" si="2"/>
        <v>78295</v>
      </c>
      <c r="N55" s="297"/>
    </row>
    <row r="56" spans="2:14" ht="33.75" customHeight="1" x14ac:dyDescent="0.25">
      <c r="B56" s="166" t="s">
        <v>108</v>
      </c>
      <c r="C56" s="167" t="s">
        <v>109</v>
      </c>
      <c r="D56" s="290">
        <v>1</v>
      </c>
      <c r="E56" s="196" t="s">
        <v>80</v>
      </c>
      <c r="F56" s="205"/>
      <c r="G56" s="170">
        <v>36400</v>
      </c>
      <c r="H56" s="171">
        <v>37892.399999999994</v>
      </c>
      <c r="I56" s="243">
        <v>34769</v>
      </c>
      <c r="J56" s="253">
        <v>38245.9</v>
      </c>
      <c r="K56" s="261">
        <f t="shared" si="0"/>
        <v>36774.545064719343</v>
      </c>
      <c r="L56" s="282">
        <f t="shared" si="1"/>
        <v>36826.824999999997</v>
      </c>
      <c r="M56" s="287">
        <f t="shared" si="2"/>
        <v>42464</v>
      </c>
      <c r="N56" s="297"/>
    </row>
    <row r="57" spans="2:14" ht="19.5" customHeight="1" x14ac:dyDescent="0.25">
      <c r="B57" s="166" t="s">
        <v>110</v>
      </c>
      <c r="C57" s="206" t="s">
        <v>111</v>
      </c>
      <c r="D57" s="290">
        <v>1</v>
      </c>
      <c r="E57" s="207" t="s">
        <v>80</v>
      </c>
      <c r="F57" s="208"/>
      <c r="G57" s="170">
        <v>71300</v>
      </c>
      <c r="H57" s="171">
        <v>74223.299999999988</v>
      </c>
      <c r="I57" s="243">
        <v>73200</v>
      </c>
      <c r="J57" s="253">
        <v>80520</v>
      </c>
      <c r="K57" s="261">
        <f t="shared" si="0"/>
        <v>74656.699665298031</v>
      </c>
      <c r="L57" s="282">
        <f t="shared" si="1"/>
        <v>74810.824999999997</v>
      </c>
      <c r="M57" s="287">
        <f t="shared" si="2"/>
        <v>86206</v>
      </c>
      <c r="N57" s="297"/>
    </row>
    <row r="58" spans="2:14" ht="27.6" x14ac:dyDescent="0.25">
      <c r="B58" s="166" t="s">
        <v>112</v>
      </c>
      <c r="C58" s="209" t="s">
        <v>113</v>
      </c>
      <c r="D58" s="290">
        <v>1</v>
      </c>
      <c r="E58" s="197" t="s">
        <v>16</v>
      </c>
      <c r="F58" s="210"/>
      <c r="G58" s="170">
        <v>256700</v>
      </c>
      <c r="H58" s="171">
        <v>267224.69999999995</v>
      </c>
      <c r="I58" s="243">
        <v>240000</v>
      </c>
      <c r="J58" s="253">
        <v>264000</v>
      </c>
      <c r="K58" s="261">
        <f t="shared" si="0"/>
        <v>256536.67517860772</v>
      </c>
      <c r="L58" s="282">
        <f t="shared" si="1"/>
        <v>256981.17499999999</v>
      </c>
      <c r="M58" s="287">
        <f t="shared" si="2"/>
        <v>296223</v>
      </c>
      <c r="N58" s="297"/>
    </row>
    <row r="59" spans="2:14" ht="70.5" customHeight="1" x14ac:dyDescent="0.25">
      <c r="B59" s="166" t="s">
        <v>116</v>
      </c>
      <c r="C59" s="209" t="s">
        <v>117</v>
      </c>
      <c r="D59" s="290">
        <v>1</v>
      </c>
      <c r="E59" s="197" t="s">
        <v>16</v>
      </c>
      <c r="F59" s="210"/>
      <c r="G59" s="170">
        <v>645300</v>
      </c>
      <c r="H59" s="171">
        <v>671757.29999999993</v>
      </c>
      <c r="I59" s="243">
        <v>594500</v>
      </c>
      <c r="J59" s="253">
        <v>653950</v>
      </c>
      <c r="K59" s="261">
        <f t="shared" si="0"/>
        <v>640045.63489325868</v>
      </c>
      <c r="L59" s="282">
        <f t="shared" si="1"/>
        <v>641376.82499999995</v>
      </c>
      <c r="M59" s="287">
        <f t="shared" si="2"/>
        <v>739061</v>
      </c>
      <c r="N59" s="297"/>
    </row>
    <row r="60" spans="2:14" ht="64.5" customHeight="1" x14ac:dyDescent="0.25">
      <c r="B60" s="166" t="s">
        <v>118</v>
      </c>
      <c r="C60" s="209" t="s">
        <v>119</v>
      </c>
      <c r="D60" s="290">
        <v>1</v>
      </c>
      <c r="E60" s="197" t="s">
        <v>16</v>
      </c>
      <c r="F60" s="210"/>
      <c r="G60" s="170">
        <v>145600</v>
      </c>
      <c r="H60" s="171">
        <v>151569.59999999998</v>
      </c>
      <c r="I60" s="243">
        <v>135400</v>
      </c>
      <c r="J60" s="253">
        <v>148940</v>
      </c>
      <c r="K60" s="261">
        <f t="shared" si="0"/>
        <v>145109.45731899666</v>
      </c>
      <c r="L60" s="282">
        <f t="shared" si="1"/>
        <v>145377.4</v>
      </c>
      <c r="M60" s="287">
        <f t="shared" si="2"/>
        <v>167558</v>
      </c>
      <c r="N60" s="297"/>
    </row>
    <row r="61" spans="2:14" ht="67.5" customHeight="1" x14ac:dyDescent="0.25">
      <c r="B61" s="166" t="s">
        <v>120</v>
      </c>
      <c r="C61" s="209" t="s">
        <v>121</v>
      </c>
      <c r="D61" s="290">
        <v>1</v>
      </c>
      <c r="E61" s="197" t="s">
        <v>16</v>
      </c>
      <c r="F61" s="210"/>
      <c r="G61" s="170">
        <v>86500</v>
      </c>
      <c r="H61" s="171">
        <v>90046.5</v>
      </c>
      <c r="I61" s="243">
        <v>95600</v>
      </c>
      <c r="J61" s="253">
        <v>105160.00000000001</v>
      </c>
      <c r="K61" s="261">
        <f t="shared" si="0"/>
        <v>93818.229699059913</v>
      </c>
      <c r="L61" s="282">
        <f t="shared" si="1"/>
        <v>94326.625</v>
      </c>
      <c r="M61" s="287">
        <f t="shared" si="2"/>
        <v>108332</v>
      </c>
      <c r="N61" s="297"/>
    </row>
    <row r="62" spans="2:14" x14ac:dyDescent="0.25">
      <c r="B62" s="172">
        <v>8</v>
      </c>
      <c r="C62" s="173" t="s">
        <v>138</v>
      </c>
      <c r="D62" s="291"/>
      <c r="E62" s="174"/>
      <c r="F62" s="175"/>
      <c r="G62" s="176"/>
      <c r="H62" s="252"/>
      <c r="I62" s="252"/>
      <c r="J62" s="252"/>
      <c r="K62" s="176"/>
      <c r="L62" s="176"/>
      <c r="M62" s="176"/>
      <c r="N62" s="297"/>
    </row>
    <row r="63" spans="2:14" ht="16.5" customHeight="1" x14ac:dyDescent="0.25">
      <c r="B63" s="211" t="s">
        <v>139</v>
      </c>
      <c r="C63" s="212" t="s">
        <v>140</v>
      </c>
      <c r="D63" s="290">
        <v>1</v>
      </c>
      <c r="E63" s="178" t="s">
        <v>16</v>
      </c>
      <c r="F63" s="179"/>
      <c r="G63" s="180">
        <v>150800</v>
      </c>
      <c r="H63" s="171">
        <v>156982.79999999999</v>
      </c>
      <c r="I63" s="243">
        <v>156800</v>
      </c>
      <c r="J63" s="253">
        <v>172480</v>
      </c>
      <c r="K63" s="261">
        <f t="shared" si="0"/>
        <v>158876.74752641781</v>
      </c>
      <c r="L63" s="282">
        <f t="shared" si="1"/>
        <v>159265.70000000001</v>
      </c>
      <c r="M63" s="287">
        <f t="shared" si="2"/>
        <v>183455</v>
      </c>
      <c r="N63" s="297"/>
    </row>
    <row r="64" spans="2:14" ht="27.6" x14ac:dyDescent="0.25">
      <c r="B64" s="181">
        <v>9</v>
      </c>
      <c r="C64" s="187" t="s">
        <v>141</v>
      </c>
      <c r="D64" s="293"/>
      <c r="E64" s="188"/>
      <c r="F64" s="189"/>
      <c r="G64" s="190"/>
      <c r="H64" s="252"/>
      <c r="I64" s="252"/>
      <c r="J64" s="252"/>
      <c r="K64" s="176"/>
      <c r="L64" s="176"/>
      <c r="M64" s="176"/>
      <c r="N64" s="297"/>
    </row>
    <row r="65" spans="2:14" x14ac:dyDescent="0.25">
      <c r="B65" s="213" t="s">
        <v>142</v>
      </c>
      <c r="C65" s="214" t="s">
        <v>143</v>
      </c>
      <c r="D65" s="290">
        <v>1</v>
      </c>
      <c r="E65" s="197" t="s">
        <v>80</v>
      </c>
      <c r="F65" s="198"/>
      <c r="G65" s="180">
        <v>110800</v>
      </c>
      <c r="H65" s="171">
        <v>115342.79999999999</v>
      </c>
      <c r="I65" s="243">
        <v>120000</v>
      </c>
      <c r="J65" s="253">
        <v>132000</v>
      </c>
      <c r="K65" s="261">
        <f t="shared" ref="K65:K91" si="3">HARMEAN(G65:J65)</f>
        <v>119032.84525585076</v>
      </c>
      <c r="L65" s="282">
        <f t="shared" ref="L65:L91" si="4">AVERAGE(G65:J65)</f>
        <v>119535.7</v>
      </c>
      <c r="M65" s="287">
        <f t="shared" ref="M65:M91" si="5">ROUND(K65*(1+0.1547),0)</f>
        <v>137447</v>
      </c>
      <c r="N65" s="297"/>
    </row>
    <row r="66" spans="2:14" x14ac:dyDescent="0.25">
      <c r="B66" s="181">
        <v>10</v>
      </c>
      <c r="C66" s="187" t="s">
        <v>144</v>
      </c>
      <c r="D66" s="293"/>
      <c r="E66" s="188"/>
      <c r="F66" s="189"/>
      <c r="G66" s="190"/>
      <c r="H66" s="252"/>
      <c r="I66" s="252"/>
      <c r="J66" s="252"/>
      <c r="K66" s="176"/>
      <c r="L66" s="176"/>
      <c r="M66" s="176"/>
      <c r="N66" s="297"/>
    </row>
    <row r="67" spans="2:14" ht="27.6" x14ac:dyDescent="0.25">
      <c r="B67" s="215" t="s">
        <v>145</v>
      </c>
      <c r="C67" s="216" t="s">
        <v>146</v>
      </c>
      <c r="D67" s="290">
        <v>1</v>
      </c>
      <c r="E67" s="197" t="s">
        <v>45</v>
      </c>
      <c r="F67" s="198"/>
      <c r="G67" s="180">
        <v>12400</v>
      </c>
      <c r="H67" s="171">
        <v>12908.4</v>
      </c>
      <c r="I67" s="243">
        <v>14800</v>
      </c>
      <c r="J67" s="253">
        <v>16280.000000000002</v>
      </c>
      <c r="K67" s="261">
        <f t="shared" si="3"/>
        <v>13932.101369815788</v>
      </c>
      <c r="L67" s="282">
        <f t="shared" si="4"/>
        <v>14097.1</v>
      </c>
      <c r="M67" s="287">
        <f t="shared" si="5"/>
        <v>16087</v>
      </c>
      <c r="N67" s="297"/>
    </row>
    <row r="68" spans="2:14" ht="15" customHeight="1" x14ac:dyDescent="0.25">
      <c r="B68" s="181">
        <v>11</v>
      </c>
      <c r="C68" s="187" t="s">
        <v>147</v>
      </c>
      <c r="D68" s="293"/>
      <c r="E68" s="188"/>
      <c r="F68" s="189"/>
      <c r="G68" s="190"/>
      <c r="H68" s="252"/>
      <c r="I68" s="252"/>
      <c r="J68" s="256"/>
      <c r="K68" s="176"/>
      <c r="L68" s="176"/>
      <c r="M68" s="176"/>
      <c r="N68" s="297"/>
    </row>
    <row r="69" spans="2:14" ht="27" customHeight="1" x14ac:dyDescent="0.25">
      <c r="B69" s="217" t="s">
        <v>148</v>
      </c>
      <c r="C69" s="218" t="s">
        <v>149</v>
      </c>
      <c r="D69" s="290">
        <v>1</v>
      </c>
      <c r="E69" s="178" t="s">
        <v>45</v>
      </c>
      <c r="F69" s="179"/>
      <c r="G69" s="180">
        <v>27600</v>
      </c>
      <c r="H69" s="171">
        <v>28731.599999999999</v>
      </c>
      <c r="I69" s="243">
        <v>26300</v>
      </c>
      <c r="J69" s="253">
        <v>28930.000000000004</v>
      </c>
      <c r="K69" s="261">
        <f t="shared" si="3"/>
        <v>27850.154172525639</v>
      </c>
      <c r="L69" s="282">
        <f t="shared" si="4"/>
        <v>27890.400000000001</v>
      </c>
      <c r="M69" s="287">
        <f t="shared" si="5"/>
        <v>32159</v>
      </c>
      <c r="N69" s="297"/>
    </row>
    <row r="70" spans="2:14" ht="53.25" customHeight="1" x14ac:dyDescent="0.25">
      <c r="B70" s="217" t="s">
        <v>150</v>
      </c>
      <c r="C70" s="218" t="s">
        <v>151</v>
      </c>
      <c r="D70" s="290">
        <v>1</v>
      </c>
      <c r="E70" s="178" t="s">
        <v>45</v>
      </c>
      <c r="F70" s="179"/>
      <c r="G70" s="180">
        <v>25300</v>
      </c>
      <c r="H70" s="171">
        <v>26337.3</v>
      </c>
      <c r="I70" s="243">
        <v>24150</v>
      </c>
      <c r="J70" s="253">
        <v>26565.000000000004</v>
      </c>
      <c r="K70" s="261">
        <f t="shared" si="3"/>
        <v>25551.588649041958</v>
      </c>
      <c r="L70" s="282">
        <f t="shared" si="4"/>
        <v>25588.075000000001</v>
      </c>
      <c r="M70" s="287">
        <f t="shared" si="5"/>
        <v>29504</v>
      </c>
      <c r="N70" s="297"/>
    </row>
    <row r="71" spans="2:14" ht="69" customHeight="1" x14ac:dyDescent="0.25">
      <c r="B71" s="217" t="s">
        <v>152</v>
      </c>
      <c r="C71" s="218" t="s">
        <v>153</v>
      </c>
      <c r="D71" s="290">
        <v>1</v>
      </c>
      <c r="E71" s="178" t="s">
        <v>45</v>
      </c>
      <c r="F71" s="179"/>
      <c r="G71" s="180">
        <v>37500</v>
      </c>
      <c r="H71" s="171">
        <v>39037.5</v>
      </c>
      <c r="I71" s="243">
        <v>39690</v>
      </c>
      <c r="J71" s="253">
        <v>43659</v>
      </c>
      <c r="K71" s="261">
        <f t="shared" si="3"/>
        <v>39847.341146526647</v>
      </c>
      <c r="L71" s="282">
        <f t="shared" si="4"/>
        <v>39971.625</v>
      </c>
      <c r="M71" s="287">
        <f t="shared" si="5"/>
        <v>46012</v>
      </c>
      <c r="N71" s="297"/>
    </row>
    <row r="72" spans="2:14" ht="70.5" customHeight="1" x14ac:dyDescent="0.25">
      <c r="B72" s="217" t="s">
        <v>154</v>
      </c>
      <c r="C72" s="218" t="s">
        <v>155</v>
      </c>
      <c r="D72" s="290">
        <v>1</v>
      </c>
      <c r="E72" s="178" t="s">
        <v>80</v>
      </c>
      <c r="F72" s="179"/>
      <c r="G72" s="180">
        <v>24500</v>
      </c>
      <c r="H72" s="171">
        <v>25504.499999999996</v>
      </c>
      <c r="I72" s="243">
        <v>24650</v>
      </c>
      <c r="J72" s="253">
        <v>27115.000000000004</v>
      </c>
      <c r="K72" s="261">
        <f t="shared" si="3"/>
        <v>25401.179776175948</v>
      </c>
      <c r="L72" s="282">
        <f t="shared" si="4"/>
        <v>25442.375</v>
      </c>
      <c r="M72" s="287">
        <f t="shared" si="5"/>
        <v>29331</v>
      </c>
      <c r="N72" s="297"/>
    </row>
    <row r="73" spans="2:14" x14ac:dyDescent="0.25">
      <c r="B73" s="181">
        <v>12</v>
      </c>
      <c r="C73" s="187" t="s">
        <v>156</v>
      </c>
      <c r="D73" s="293"/>
      <c r="E73" s="188"/>
      <c r="F73" s="189"/>
      <c r="G73" s="190"/>
      <c r="H73" s="252"/>
      <c r="I73" s="252"/>
      <c r="J73" s="256"/>
      <c r="K73" s="176"/>
      <c r="L73" s="176"/>
      <c r="M73" s="176"/>
      <c r="N73" s="297"/>
    </row>
    <row r="74" spans="2:14" ht="36" customHeight="1" x14ac:dyDescent="0.25">
      <c r="B74" s="219" t="s">
        <v>157</v>
      </c>
      <c r="C74" s="220" t="s">
        <v>158</v>
      </c>
      <c r="D74" s="290">
        <v>1</v>
      </c>
      <c r="E74" s="178" t="s">
        <v>16</v>
      </c>
      <c r="F74" s="179"/>
      <c r="G74" s="180">
        <v>250000</v>
      </c>
      <c r="H74" s="171">
        <v>275000</v>
      </c>
      <c r="I74" s="243">
        <v>220000</v>
      </c>
      <c r="J74" s="253">
        <v>242000.00000000003</v>
      </c>
      <c r="K74" s="261">
        <f t="shared" si="3"/>
        <v>245187.43667679842</v>
      </c>
      <c r="L74" s="282">
        <f t="shared" si="4"/>
        <v>246750</v>
      </c>
      <c r="M74" s="287">
        <f t="shared" si="5"/>
        <v>283118</v>
      </c>
      <c r="N74" s="297"/>
    </row>
    <row r="75" spans="2:14" ht="36" customHeight="1" x14ac:dyDescent="0.25">
      <c r="B75" s="219" t="s">
        <v>159</v>
      </c>
      <c r="C75" s="220" t="s">
        <v>160</v>
      </c>
      <c r="D75" s="290">
        <v>1</v>
      </c>
      <c r="E75" s="178" t="s">
        <v>16</v>
      </c>
      <c r="F75" s="179"/>
      <c r="G75" s="180">
        <v>132500</v>
      </c>
      <c r="H75" s="171">
        <v>145750</v>
      </c>
      <c r="I75" s="243">
        <v>122600</v>
      </c>
      <c r="J75" s="253">
        <v>134860</v>
      </c>
      <c r="K75" s="261">
        <f t="shared" si="3"/>
        <v>133422.56071381902</v>
      </c>
      <c r="L75" s="282">
        <f t="shared" si="4"/>
        <v>133927.5</v>
      </c>
      <c r="M75" s="287">
        <f t="shared" si="5"/>
        <v>154063</v>
      </c>
      <c r="N75" s="297"/>
    </row>
    <row r="76" spans="2:14" ht="36" customHeight="1" x14ac:dyDescent="0.25">
      <c r="B76" s="219" t="s">
        <v>161</v>
      </c>
      <c r="C76" s="212" t="s">
        <v>162</v>
      </c>
      <c r="D76" s="290">
        <v>1</v>
      </c>
      <c r="E76" s="178" t="s">
        <v>45</v>
      </c>
      <c r="F76" s="179"/>
      <c r="G76" s="180">
        <v>38500</v>
      </c>
      <c r="H76" s="171">
        <v>42350</v>
      </c>
      <c r="I76" s="243">
        <v>35500</v>
      </c>
      <c r="J76" s="253">
        <v>39050</v>
      </c>
      <c r="K76" s="261">
        <f t="shared" si="3"/>
        <v>38698.198198198203</v>
      </c>
      <c r="L76" s="282">
        <f t="shared" si="4"/>
        <v>38850</v>
      </c>
      <c r="M76" s="287">
        <f t="shared" si="5"/>
        <v>44685</v>
      </c>
      <c r="N76" s="297"/>
    </row>
    <row r="77" spans="2:14" x14ac:dyDescent="0.25">
      <c r="B77" s="219" t="s">
        <v>163</v>
      </c>
      <c r="C77" s="218" t="s">
        <v>164</v>
      </c>
      <c r="D77" s="290">
        <v>1</v>
      </c>
      <c r="E77" s="178" t="s">
        <v>45</v>
      </c>
      <c r="F77" s="179"/>
      <c r="G77" s="180">
        <v>75200</v>
      </c>
      <c r="H77" s="171">
        <v>82720</v>
      </c>
      <c r="I77" s="243">
        <v>72100</v>
      </c>
      <c r="J77" s="253">
        <v>79310</v>
      </c>
      <c r="K77" s="261">
        <f t="shared" si="3"/>
        <v>77122.968997510747</v>
      </c>
      <c r="L77" s="282">
        <f t="shared" si="4"/>
        <v>77332.5</v>
      </c>
      <c r="M77" s="287">
        <f t="shared" si="5"/>
        <v>89054</v>
      </c>
      <c r="N77" s="297"/>
    </row>
    <row r="78" spans="2:14" x14ac:dyDescent="0.25">
      <c r="B78" s="181">
        <v>13</v>
      </c>
      <c r="C78" s="251" t="s">
        <v>165</v>
      </c>
      <c r="D78" s="293"/>
      <c r="E78" s="188"/>
      <c r="F78" s="189"/>
      <c r="G78" s="190"/>
      <c r="H78" s="190"/>
      <c r="I78" s="190"/>
      <c r="J78" s="255"/>
      <c r="K78" s="176"/>
      <c r="L78" s="176"/>
      <c r="M78" s="176"/>
      <c r="N78" s="297"/>
    </row>
    <row r="79" spans="2:14" ht="27.6" x14ac:dyDescent="0.25">
      <c r="B79" s="219" t="s">
        <v>166</v>
      </c>
      <c r="C79" s="212" t="s">
        <v>167</v>
      </c>
      <c r="D79" s="290">
        <v>1</v>
      </c>
      <c r="E79" s="178" t="s">
        <v>168</v>
      </c>
      <c r="F79" s="179"/>
      <c r="G79" s="180">
        <v>120000</v>
      </c>
      <c r="H79" s="171">
        <v>132000</v>
      </c>
      <c r="I79" s="243">
        <v>98600</v>
      </c>
      <c r="J79" s="253">
        <v>108460.00000000001</v>
      </c>
      <c r="K79" s="261">
        <f t="shared" si="3"/>
        <v>113407.39772578748</v>
      </c>
      <c r="L79" s="282">
        <f t="shared" si="4"/>
        <v>114765</v>
      </c>
      <c r="M79" s="287">
        <f t="shared" si="5"/>
        <v>130952</v>
      </c>
      <c r="N79" s="297"/>
    </row>
    <row r="80" spans="2:14" x14ac:dyDescent="0.25">
      <c r="B80" s="181">
        <v>14</v>
      </c>
      <c r="C80" s="251" t="s">
        <v>169</v>
      </c>
      <c r="D80" s="294"/>
      <c r="E80" s="202"/>
      <c r="F80" s="203"/>
      <c r="G80" s="204"/>
      <c r="H80" s="252"/>
      <c r="I80" s="252"/>
      <c r="J80" s="256"/>
      <c r="K80" s="176"/>
      <c r="L80" s="176"/>
      <c r="M80" s="176"/>
      <c r="N80" s="297"/>
    </row>
    <row r="81" spans="2:14" x14ac:dyDescent="0.25">
      <c r="B81" s="221" t="s">
        <v>170</v>
      </c>
      <c r="C81" s="222" t="s">
        <v>171</v>
      </c>
      <c r="D81" s="290">
        <v>1</v>
      </c>
      <c r="E81" s="168" t="s">
        <v>16</v>
      </c>
      <c r="F81" s="169"/>
      <c r="G81" s="170">
        <v>31200</v>
      </c>
      <c r="H81" s="171">
        <v>34320</v>
      </c>
      <c r="I81" s="243">
        <v>28600</v>
      </c>
      <c r="J81" s="253">
        <v>31460.000000000004</v>
      </c>
      <c r="K81" s="261">
        <f t="shared" si="3"/>
        <v>31264.596273291925</v>
      </c>
      <c r="L81" s="282">
        <f t="shared" si="4"/>
        <v>31395</v>
      </c>
      <c r="M81" s="287">
        <f t="shared" si="5"/>
        <v>36101</v>
      </c>
      <c r="N81" s="297"/>
    </row>
    <row r="82" spans="2:14" x14ac:dyDescent="0.25">
      <c r="B82" s="221" t="s">
        <v>172</v>
      </c>
      <c r="C82" s="223" t="s">
        <v>173</v>
      </c>
      <c r="D82" s="290">
        <v>1</v>
      </c>
      <c r="E82" s="168" t="s">
        <v>16</v>
      </c>
      <c r="F82" s="169"/>
      <c r="G82" s="170">
        <v>12500</v>
      </c>
      <c r="H82" s="171">
        <v>13750.000000000002</v>
      </c>
      <c r="I82" s="243">
        <v>12900</v>
      </c>
      <c r="J82" s="253">
        <v>14190.000000000002</v>
      </c>
      <c r="K82" s="261">
        <f t="shared" si="3"/>
        <v>13301.462317210347</v>
      </c>
      <c r="L82" s="282">
        <f t="shared" si="4"/>
        <v>13335</v>
      </c>
      <c r="M82" s="287">
        <f t="shared" si="5"/>
        <v>15359</v>
      </c>
      <c r="N82" s="297"/>
    </row>
    <row r="83" spans="2:14" x14ac:dyDescent="0.25">
      <c r="B83" s="221" t="s">
        <v>174</v>
      </c>
      <c r="C83" s="223" t="s">
        <v>175</v>
      </c>
      <c r="D83" s="290">
        <v>1</v>
      </c>
      <c r="E83" s="168" t="s">
        <v>16</v>
      </c>
      <c r="F83" s="169"/>
      <c r="G83" s="170">
        <v>48800</v>
      </c>
      <c r="H83" s="171">
        <v>53680.000000000007</v>
      </c>
      <c r="I83" s="243">
        <v>49800</v>
      </c>
      <c r="J83" s="253">
        <v>54780.000000000007</v>
      </c>
      <c r="K83" s="261">
        <f t="shared" si="3"/>
        <v>51642.306577803531</v>
      </c>
      <c r="L83" s="282">
        <f t="shared" si="4"/>
        <v>51765</v>
      </c>
      <c r="M83" s="287">
        <f t="shared" si="5"/>
        <v>59631</v>
      </c>
      <c r="N83" s="297"/>
    </row>
    <row r="84" spans="2:14" x14ac:dyDescent="0.25">
      <c r="B84" s="221" t="s">
        <v>176</v>
      </c>
      <c r="C84" s="223" t="s">
        <v>177</v>
      </c>
      <c r="D84" s="290">
        <v>1</v>
      </c>
      <c r="E84" s="168" t="s">
        <v>16</v>
      </c>
      <c r="F84" s="169"/>
      <c r="G84" s="170">
        <v>132500</v>
      </c>
      <c r="H84" s="171">
        <v>145750</v>
      </c>
      <c r="I84" s="243">
        <v>130300</v>
      </c>
      <c r="J84" s="253">
        <v>143330</v>
      </c>
      <c r="K84" s="261">
        <f t="shared" si="3"/>
        <v>137647.49583242732</v>
      </c>
      <c r="L84" s="282">
        <f t="shared" si="4"/>
        <v>137970</v>
      </c>
      <c r="M84" s="287">
        <f t="shared" si="5"/>
        <v>158942</v>
      </c>
      <c r="N84" s="297"/>
    </row>
    <row r="85" spans="2:14" x14ac:dyDescent="0.25">
      <c r="B85" s="221" t="s">
        <v>178</v>
      </c>
      <c r="C85" s="223" t="s">
        <v>179</v>
      </c>
      <c r="D85" s="290">
        <v>1</v>
      </c>
      <c r="E85" s="168" t="s">
        <v>16</v>
      </c>
      <c r="F85" s="169"/>
      <c r="G85" s="170">
        <v>236900</v>
      </c>
      <c r="H85" s="171">
        <v>260590.00000000003</v>
      </c>
      <c r="I85" s="243">
        <v>235900</v>
      </c>
      <c r="J85" s="253">
        <v>259490.00000000003</v>
      </c>
      <c r="K85" s="261">
        <f t="shared" si="3"/>
        <v>247656.03496897916</v>
      </c>
      <c r="L85" s="282">
        <f t="shared" si="4"/>
        <v>248220</v>
      </c>
      <c r="M85" s="287">
        <f t="shared" si="5"/>
        <v>285968</v>
      </c>
      <c r="N85" s="297"/>
    </row>
    <row r="86" spans="2:14" x14ac:dyDescent="0.25">
      <c r="B86" s="221" t="s">
        <v>180</v>
      </c>
      <c r="C86" s="223" t="s">
        <v>181</v>
      </c>
      <c r="D86" s="290">
        <v>1</v>
      </c>
      <c r="E86" s="168" t="s">
        <v>16</v>
      </c>
      <c r="F86" s="169"/>
      <c r="G86" s="170">
        <v>23500</v>
      </c>
      <c r="H86" s="171">
        <v>25850.000000000004</v>
      </c>
      <c r="I86" s="243">
        <v>22850</v>
      </c>
      <c r="J86" s="253">
        <v>25135.000000000004</v>
      </c>
      <c r="K86" s="261">
        <f t="shared" si="3"/>
        <v>24273.796681563672</v>
      </c>
      <c r="L86" s="282">
        <f t="shared" si="4"/>
        <v>24333.75</v>
      </c>
      <c r="M86" s="287">
        <f t="shared" si="5"/>
        <v>28029</v>
      </c>
      <c r="N86" s="297"/>
    </row>
    <row r="87" spans="2:14" x14ac:dyDescent="0.25">
      <c r="B87" s="221" t="s">
        <v>182</v>
      </c>
      <c r="C87" s="223" t="s">
        <v>183</v>
      </c>
      <c r="D87" s="290">
        <v>1</v>
      </c>
      <c r="E87" s="168" t="s">
        <v>16</v>
      </c>
      <c r="F87" s="169"/>
      <c r="G87" s="170">
        <v>18900</v>
      </c>
      <c r="H87" s="171">
        <v>20790</v>
      </c>
      <c r="I87" s="243">
        <v>17800</v>
      </c>
      <c r="J87" s="253">
        <v>19580</v>
      </c>
      <c r="K87" s="261">
        <f t="shared" si="3"/>
        <v>19206.539509536782</v>
      </c>
      <c r="L87" s="282">
        <f t="shared" si="4"/>
        <v>19267.5</v>
      </c>
      <c r="M87" s="287">
        <f t="shared" si="5"/>
        <v>22178</v>
      </c>
      <c r="N87" s="297"/>
    </row>
    <row r="88" spans="2:14" x14ac:dyDescent="0.25">
      <c r="B88" s="221" t="s">
        <v>184</v>
      </c>
      <c r="C88" s="223" t="s">
        <v>185</v>
      </c>
      <c r="D88" s="290">
        <v>1</v>
      </c>
      <c r="E88" s="168" t="s">
        <v>16</v>
      </c>
      <c r="F88" s="169"/>
      <c r="G88" s="170">
        <v>25600</v>
      </c>
      <c r="H88" s="171">
        <v>28160.000000000004</v>
      </c>
      <c r="I88" s="243">
        <v>22300</v>
      </c>
      <c r="J88" s="253">
        <v>24530.000000000004</v>
      </c>
      <c r="K88" s="261">
        <f t="shared" si="3"/>
        <v>24971.388806044342</v>
      </c>
      <c r="L88" s="282">
        <f t="shared" si="4"/>
        <v>25147.5</v>
      </c>
      <c r="M88" s="287">
        <f t="shared" si="5"/>
        <v>28834</v>
      </c>
      <c r="N88" s="297"/>
    </row>
    <row r="89" spans="2:14" x14ac:dyDescent="0.25">
      <c r="B89" s="221" t="s">
        <v>186</v>
      </c>
      <c r="C89" s="223" t="s">
        <v>187</v>
      </c>
      <c r="D89" s="290">
        <v>1</v>
      </c>
      <c r="E89" s="168" t="s">
        <v>16</v>
      </c>
      <c r="F89" s="169"/>
      <c r="G89" s="170">
        <v>10200</v>
      </c>
      <c r="H89" s="171">
        <v>11220</v>
      </c>
      <c r="I89" s="243">
        <v>9800</v>
      </c>
      <c r="J89" s="253">
        <v>10780</v>
      </c>
      <c r="K89" s="261">
        <f t="shared" si="3"/>
        <v>10472</v>
      </c>
      <c r="L89" s="282">
        <f t="shared" si="4"/>
        <v>10500</v>
      </c>
      <c r="M89" s="287">
        <f t="shared" si="5"/>
        <v>12092</v>
      </c>
      <c r="N89" s="297"/>
    </row>
    <row r="90" spans="2:14" x14ac:dyDescent="0.25">
      <c r="B90" s="221" t="s">
        <v>188</v>
      </c>
      <c r="C90" s="223" t="s">
        <v>189</v>
      </c>
      <c r="D90" s="290">
        <v>1</v>
      </c>
      <c r="E90" s="168" t="s">
        <v>16</v>
      </c>
      <c r="F90" s="169"/>
      <c r="G90" s="170">
        <v>25600</v>
      </c>
      <c r="H90" s="171">
        <v>28160.000000000004</v>
      </c>
      <c r="I90" s="243">
        <v>24900</v>
      </c>
      <c r="J90" s="253">
        <v>27390.000000000004</v>
      </c>
      <c r="K90" s="261">
        <f t="shared" si="3"/>
        <v>26447.298444130127</v>
      </c>
      <c r="L90" s="282">
        <f t="shared" si="4"/>
        <v>26512.5</v>
      </c>
      <c r="M90" s="287">
        <f t="shared" si="5"/>
        <v>30539</v>
      </c>
      <c r="N90" s="297"/>
    </row>
    <row r="91" spans="2:14" x14ac:dyDescent="0.25">
      <c r="B91" s="221" t="s">
        <v>190</v>
      </c>
      <c r="C91" s="223" t="s">
        <v>191</v>
      </c>
      <c r="D91" s="290">
        <v>1</v>
      </c>
      <c r="E91" s="168" t="s">
        <v>16</v>
      </c>
      <c r="F91" s="169"/>
      <c r="G91" s="170">
        <v>35600</v>
      </c>
      <c r="H91" s="171">
        <v>39160</v>
      </c>
      <c r="I91" s="243">
        <v>32900</v>
      </c>
      <c r="J91" s="253">
        <v>36190</v>
      </c>
      <c r="K91" s="261">
        <f t="shared" si="3"/>
        <v>35825.206812652068</v>
      </c>
      <c r="L91" s="282">
        <f t="shared" si="4"/>
        <v>35962.5</v>
      </c>
      <c r="M91" s="287">
        <f t="shared" si="5"/>
        <v>41367</v>
      </c>
      <c r="N91" s="297"/>
    </row>
    <row r="92" spans="2:14" ht="15.75" customHeight="1" thickBot="1" x14ac:dyDescent="0.3">
      <c r="B92" s="318" t="s">
        <v>192</v>
      </c>
      <c r="C92" s="319"/>
      <c r="D92" s="320"/>
      <c r="E92" s="320"/>
      <c r="F92" s="224"/>
      <c r="G92" s="262">
        <f>SUM(G8:G91)</f>
        <v>8659560</v>
      </c>
      <c r="H92" s="262">
        <f>SUM(H8:H91)</f>
        <v>9077757.2300000004</v>
      </c>
      <c r="I92" s="262">
        <f>SUM(I8:I91)</f>
        <v>8796089</v>
      </c>
      <c r="J92" s="262">
        <f>SUM(J8:J91)</f>
        <v>9060797.9000000004</v>
      </c>
      <c r="K92" s="262"/>
      <c r="L92" s="263"/>
      <c r="M92" s="262">
        <f>SUM(M8:M91)</f>
        <v>10193132</v>
      </c>
      <c r="N92" s="288"/>
    </row>
    <row r="93" spans="2:14" ht="15.75" customHeight="1" thickBot="1" x14ac:dyDescent="0.3">
      <c r="B93" s="321" t="s">
        <v>193</v>
      </c>
      <c r="C93" s="322"/>
      <c r="D93" s="322"/>
      <c r="E93" s="322"/>
      <c r="F93" s="225"/>
      <c r="G93" s="268">
        <v>0.28000000000000003</v>
      </c>
      <c r="H93" s="269">
        <v>0.25</v>
      </c>
      <c r="I93" s="270">
        <v>0.1</v>
      </c>
      <c r="J93" s="278">
        <v>0.27</v>
      </c>
      <c r="K93" s="289">
        <f>+ROUND(HARMEAN(G93:J93),2)</f>
        <v>0.19</v>
      </c>
      <c r="L93" s="264"/>
      <c r="M93" s="304">
        <f>+ROUND(HARMEAN(G93:J93),2)</f>
        <v>0.19</v>
      </c>
      <c r="N93" s="305"/>
    </row>
    <row r="94" spans="2:14" ht="15.75" customHeight="1" x14ac:dyDescent="0.25">
      <c r="B94" s="323" t="s">
        <v>194</v>
      </c>
      <c r="C94" s="324"/>
      <c r="D94" s="324"/>
      <c r="E94" s="324"/>
      <c r="F94" s="225"/>
      <c r="G94" s="271">
        <v>0.04</v>
      </c>
      <c r="H94" s="272">
        <v>0.05</v>
      </c>
      <c r="I94" s="273">
        <v>0.05</v>
      </c>
      <c r="J94" s="279">
        <v>0.05</v>
      </c>
      <c r="K94" s="289">
        <f>+ROUND(HARMEAN(G94:J94),2)</f>
        <v>0.05</v>
      </c>
      <c r="L94" s="265"/>
      <c r="M94" s="304">
        <f>+ROUND(HARMEAN(G94:J94),2)</f>
        <v>0.05</v>
      </c>
      <c r="N94" s="305"/>
    </row>
    <row r="95" spans="2:14" ht="15.75" customHeight="1" x14ac:dyDescent="0.25">
      <c r="B95" s="295"/>
      <c r="C95" s="296"/>
      <c r="D95" s="296"/>
      <c r="E95" s="296" t="s">
        <v>211</v>
      </c>
      <c r="F95" s="225"/>
      <c r="G95" s="298"/>
      <c r="H95" s="299"/>
      <c r="I95" s="300"/>
      <c r="J95" s="301"/>
      <c r="K95" s="302"/>
      <c r="L95" s="303"/>
      <c r="M95" s="304">
        <v>0.19</v>
      </c>
      <c r="N95" s="305"/>
    </row>
    <row r="96" spans="2:14" ht="15.75" customHeight="1" thickBot="1" x14ac:dyDescent="0.3">
      <c r="B96" s="310" t="s">
        <v>195</v>
      </c>
      <c r="C96" s="311"/>
      <c r="D96" s="311"/>
      <c r="E96" s="311"/>
      <c r="F96" s="227"/>
      <c r="G96" s="274">
        <f t="shared" ref="G96:H96" si="6">(G92+(G92*G93)+(G92*G94))</f>
        <v>11430619.200000001</v>
      </c>
      <c r="H96" s="274">
        <f t="shared" si="6"/>
        <v>11801084.399000002</v>
      </c>
      <c r="I96" s="274">
        <f>(I92+(I92*I93)+(I92*I94))</f>
        <v>10115502.35</v>
      </c>
      <c r="J96" s="274">
        <f>(J92+(J92*J93)+(J92*J94))</f>
        <v>11960253.228</v>
      </c>
      <c r="K96" s="266"/>
      <c r="L96" s="267"/>
      <c r="M96" s="274">
        <f>(M92+(M92*M93)+(M92*M94))</f>
        <v>12639483.68</v>
      </c>
      <c r="N96" s="283"/>
    </row>
    <row r="97" spans="2:13" ht="15.75" customHeight="1" x14ac:dyDescent="0.25">
      <c r="B97" s="228"/>
      <c r="C97" s="228"/>
      <c r="D97" s="228"/>
      <c r="E97" s="228"/>
      <c r="F97" s="225"/>
    </row>
    <row r="98" spans="2:13" ht="15.75" customHeight="1" x14ac:dyDescent="0.25">
      <c r="B98" s="228"/>
      <c r="C98" s="228"/>
      <c r="D98" s="228"/>
      <c r="E98" s="228"/>
      <c r="F98" s="225"/>
    </row>
    <row r="99" spans="2:13" ht="15.75" customHeight="1" x14ac:dyDescent="0.25">
      <c r="B99" s="228"/>
      <c r="C99" s="228"/>
      <c r="D99" s="228"/>
      <c r="E99" s="228"/>
      <c r="F99" s="225"/>
      <c r="I99" s="275"/>
    </row>
    <row r="100" spans="2:13" s="231" customFormat="1" x14ac:dyDescent="0.25">
      <c r="B100" s="229"/>
      <c r="C100" s="229"/>
      <c r="D100" s="229"/>
      <c r="E100" s="229"/>
      <c r="F100" s="230"/>
      <c r="G100" s="229"/>
      <c r="I100" s="276"/>
      <c r="J100" s="232"/>
      <c r="M100" s="288"/>
    </row>
    <row r="101" spans="2:13" s="231" customFormat="1" x14ac:dyDescent="0.25">
      <c r="B101" s="229"/>
      <c r="C101" s="229"/>
      <c r="D101" s="229"/>
      <c r="E101" s="229"/>
      <c r="F101" s="230"/>
      <c r="G101" s="229"/>
      <c r="I101" s="244"/>
      <c r="J101" s="232"/>
      <c r="M101" s="288"/>
    </row>
    <row r="102" spans="2:13" s="231" customFormat="1" x14ac:dyDescent="0.25">
      <c r="B102" s="229"/>
      <c r="C102" s="229"/>
      <c r="D102" s="229"/>
      <c r="E102" s="229"/>
      <c r="F102" s="230"/>
      <c r="G102" s="229"/>
      <c r="I102" s="244"/>
      <c r="J102" s="232"/>
      <c r="M102" s="288"/>
    </row>
  </sheetData>
  <mergeCells count="8">
    <mergeCell ref="B2:K2"/>
    <mergeCell ref="B4:E4"/>
    <mergeCell ref="B96:E96"/>
    <mergeCell ref="B5:G5"/>
    <mergeCell ref="C30:G30"/>
    <mergeCell ref="B92:E92"/>
    <mergeCell ref="B93:E93"/>
    <mergeCell ref="B94:E94"/>
  </mergeCells>
  <pageMargins left="0.70866141732283472" right="0.70866141732283472" top="0.74803149606299213" bottom="0.74803149606299213" header="0.31496062992125984" footer="0.31496062992125984"/>
  <pageSetup scale="30" orientation="portrait" r:id="rId1"/>
  <rowBreaks count="1" manualBreakCount="1">
    <brk id="101" min="1" max="12" man="1"/>
  </rowBreaks>
  <colBreaks count="1" manualBreakCount="1">
    <brk id="1" max="17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79998168889431442"/>
  </sheetPr>
  <dimension ref="B1:H114"/>
  <sheetViews>
    <sheetView view="pageBreakPreview" topLeftCell="A5" zoomScale="85" zoomScaleNormal="85" zoomScaleSheetLayoutView="85" workbookViewId="0">
      <selection activeCell="O16" sqref="O16"/>
    </sheetView>
  </sheetViews>
  <sheetFormatPr baseColWidth="10" defaultColWidth="10.6640625" defaultRowHeight="14.4" x14ac:dyDescent="0.3"/>
  <cols>
    <col min="1" max="1" width="4.6640625" style="45" customWidth="1"/>
    <col min="2" max="2" width="8.109375" style="75" bestFit="1" customWidth="1"/>
    <col min="3" max="3" width="93.109375" style="75" customWidth="1"/>
    <col min="4" max="4" width="13.33203125" style="75" customWidth="1"/>
    <col min="5" max="5" width="11.44140625" style="75"/>
    <col min="6" max="6" width="20.88671875" style="75" customWidth="1"/>
    <col min="7" max="7" width="14.88671875" style="45" hidden="1" customWidth="1"/>
    <col min="8" max="8" width="13.33203125" style="45" bestFit="1" customWidth="1"/>
    <col min="9" max="16384" width="10.6640625" style="45"/>
  </cols>
  <sheetData>
    <row r="1" spans="2:7" ht="15" thickBot="1" x14ac:dyDescent="0.35">
      <c r="B1" s="52"/>
      <c r="C1" s="53"/>
      <c r="D1" s="53"/>
      <c r="E1" s="53"/>
      <c r="F1" s="54"/>
    </row>
    <row r="2" spans="2:7" ht="114.75" customHeight="1" thickTop="1" thickBot="1" x14ac:dyDescent="0.3">
      <c r="B2" s="55"/>
      <c r="C2" s="56"/>
      <c r="D2" s="56"/>
      <c r="E2" s="56"/>
      <c r="F2" s="76" t="s">
        <v>196</v>
      </c>
    </row>
    <row r="3" spans="2:7" ht="20.25" customHeight="1" x14ac:dyDescent="0.25">
      <c r="B3" s="328" t="s">
        <v>197</v>
      </c>
      <c r="C3" s="329"/>
      <c r="D3" s="57"/>
      <c r="E3" s="57"/>
      <c r="F3" s="58"/>
    </row>
    <row r="4" spans="2:7" ht="20.25" customHeight="1" x14ac:dyDescent="0.25">
      <c r="B4" s="328" t="s">
        <v>198</v>
      </c>
      <c r="C4" s="329"/>
      <c r="D4" s="57"/>
      <c r="E4" s="57"/>
      <c r="F4" s="58"/>
    </row>
    <row r="5" spans="2:7" ht="20.25" customHeight="1" thickBot="1" x14ac:dyDescent="0.3">
      <c r="B5" s="325" t="s">
        <v>199</v>
      </c>
      <c r="C5" s="326"/>
      <c r="D5" s="326"/>
      <c r="E5" s="326"/>
      <c r="F5" s="327"/>
    </row>
    <row r="6" spans="2:7" ht="6" customHeight="1" x14ac:dyDescent="0.25">
      <c r="B6" s="332"/>
      <c r="C6" s="333"/>
      <c r="D6" s="333"/>
      <c r="E6" s="333"/>
      <c r="F6" s="334"/>
    </row>
    <row r="7" spans="2:7" ht="15" hidden="1" customHeight="1" x14ac:dyDescent="0.25">
      <c r="B7" s="328"/>
      <c r="C7" s="329"/>
      <c r="D7" s="329"/>
      <c r="E7" s="329"/>
      <c r="F7" s="335"/>
    </row>
    <row r="8" spans="2:7" ht="6" hidden="1" customHeight="1" x14ac:dyDescent="0.25">
      <c r="B8" s="336"/>
      <c r="C8" s="337"/>
      <c r="D8" s="337"/>
      <c r="E8" s="337"/>
      <c r="F8" s="338"/>
    </row>
    <row r="9" spans="2:7" ht="41.25" hidden="1" customHeight="1" x14ac:dyDescent="0.25">
      <c r="B9" s="339"/>
      <c r="C9" s="340"/>
      <c r="D9" s="340"/>
      <c r="E9" s="340"/>
      <c r="F9" s="341"/>
    </row>
    <row r="10" spans="2:7" s="46" customFormat="1" ht="30" customHeight="1" x14ac:dyDescent="0.3">
      <c r="B10" s="24" t="s">
        <v>8</v>
      </c>
      <c r="C10" s="1" t="s">
        <v>9</v>
      </c>
      <c r="D10" s="2" t="s">
        <v>10</v>
      </c>
      <c r="E10" s="2" t="s">
        <v>11</v>
      </c>
      <c r="F10" s="25" t="s">
        <v>12</v>
      </c>
    </row>
    <row r="11" spans="2:7" x14ac:dyDescent="0.25">
      <c r="B11" s="26">
        <v>1</v>
      </c>
      <c r="C11" s="22" t="s">
        <v>13</v>
      </c>
      <c r="D11" s="23"/>
      <c r="E11" s="23"/>
      <c r="F11" s="27"/>
    </row>
    <row r="12" spans="2:7" s="46" customFormat="1" ht="33.75" customHeight="1" x14ac:dyDescent="0.3">
      <c r="B12" s="59" t="s">
        <v>14</v>
      </c>
      <c r="C12" s="60" t="s">
        <v>15</v>
      </c>
      <c r="D12" s="5">
        <v>1</v>
      </c>
      <c r="E12" s="6" t="s">
        <v>16</v>
      </c>
      <c r="F12" s="28">
        <f>G12</f>
        <v>31328.000000000004</v>
      </c>
      <c r="G12" s="51">
        <v>31328.000000000004</v>
      </c>
    </row>
    <row r="13" spans="2:7" s="46" customFormat="1" ht="27" customHeight="1" x14ac:dyDescent="0.3">
      <c r="B13" s="59" t="s">
        <v>17</v>
      </c>
      <c r="C13" s="60" t="s">
        <v>18</v>
      </c>
      <c r="D13" s="5">
        <v>1</v>
      </c>
      <c r="E13" s="6" t="s">
        <v>16</v>
      </c>
      <c r="F13" s="28">
        <f t="shared" ref="F13:F21" si="0">G13</f>
        <v>60280.000000000007</v>
      </c>
      <c r="G13" s="51">
        <v>60280.000000000007</v>
      </c>
    </row>
    <row r="14" spans="2:7" s="46" customFormat="1" ht="28.5" customHeight="1" x14ac:dyDescent="0.3">
      <c r="B14" s="59" t="s">
        <v>19</v>
      </c>
      <c r="C14" s="60" t="s">
        <v>20</v>
      </c>
      <c r="D14" s="5">
        <v>1</v>
      </c>
      <c r="E14" s="6" t="s">
        <v>16</v>
      </c>
      <c r="F14" s="28">
        <f t="shared" si="0"/>
        <v>34760</v>
      </c>
      <c r="G14" s="51">
        <v>34760</v>
      </c>
    </row>
    <row r="15" spans="2:7" s="46" customFormat="1" ht="51.75" customHeight="1" x14ac:dyDescent="0.3">
      <c r="B15" s="59" t="s">
        <v>21</v>
      </c>
      <c r="C15" s="60" t="s">
        <v>22</v>
      </c>
      <c r="D15" s="5">
        <v>1</v>
      </c>
      <c r="E15" s="6" t="s">
        <v>16</v>
      </c>
      <c r="F15" s="28">
        <f t="shared" si="0"/>
        <v>79200</v>
      </c>
      <c r="G15" s="51">
        <v>79200</v>
      </c>
    </row>
    <row r="16" spans="2:7" ht="37.5" customHeight="1" x14ac:dyDescent="0.25">
      <c r="B16" s="59" t="s">
        <v>23</v>
      </c>
      <c r="C16" s="60" t="s">
        <v>24</v>
      </c>
      <c r="D16" s="5">
        <v>1</v>
      </c>
      <c r="E16" s="6" t="s">
        <v>16</v>
      </c>
      <c r="F16" s="28">
        <f t="shared" si="0"/>
        <v>118800.00000000001</v>
      </c>
      <c r="G16" s="51">
        <v>118800.00000000001</v>
      </c>
    </row>
    <row r="17" spans="2:7" ht="37.5" customHeight="1" x14ac:dyDescent="0.25">
      <c r="B17" s="59" t="s">
        <v>25</v>
      </c>
      <c r="C17" s="60" t="s">
        <v>26</v>
      </c>
      <c r="D17" s="5">
        <v>1</v>
      </c>
      <c r="E17" s="6" t="s">
        <v>16</v>
      </c>
      <c r="F17" s="28">
        <f t="shared" si="0"/>
        <v>305800</v>
      </c>
      <c r="G17" s="51">
        <v>305800</v>
      </c>
    </row>
    <row r="18" spans="2:7" ht="37.5" customHeight="1" x14ac:dyDescent="0.25">
      <c r="B18" s="59" t="s">
        <v>27</v>
      </c>
      <c r="C18" s="60" t="s">
        <v>28</v>
      </c>
      <c r="D18" s="5">
        <v>1</v>
      </c>
      <c r="E18" s="6" t="s">
        <v>16</v>
      </c>
      <c r="F18" s="28">
        <f t="shared" si="0"/>
        <v>272800</v>
      </c>
      <c r="G18" s="51">
        <v>272800</v>
      </c>
    </row>
    <row r="19" spans="2:7" ht="24" customHeight="1" x14ac:dyDescent="0.25">
      <c r="B19" s="59" t="s">
        <v>29</v>
      </c>
      <c r="C19" s="60" t="s">
        <v>30</v>
      </c>
      <c r="D19" s="5">
        <v>1</v>
      </c>
      <c r="E19" s="6" t="s">
        <v>16</v>
      </c>
      <c r="F19" s="28">
        <f t="shared" si="0"/>
        <v>69960</v>
      </c>
      <c r="G19" s="51">
        <v>69960</v>
      </c>
    </row>
    <row r="20" spans="2:7" ht="39" customHeight="1" x14ac:dyDescent="0.25">
      <c r="B20" s="59" t="s">
        <v>31</v>
      </c>
      <c r="C20" s="60" t="s">
        <v>32</v>
      </c>
      <c r="D20" s="5">
        <v>1</v>
      </c>
      <c r="E20" s="6" t="s">
        <v>16</v>
      </c>
      <c r="F20" s="28">
        <f t="shared" si="0"/>
        <v>54120.000000000007</v>
      </c>
      <c r="G20" s="51">
        <v>54120.000000000007</v>
      </c>
    </row>
    <row r="21" spans="2:7" ht="28.8" x14ac:dyDescent="0.25">
      <c r="B21" s="59" t="s">
        <v>33</v>
      </c>
      <c r="C21" s="60" t="s">
        <v>34</v>
      </c>
      <c r="D21" s="5">
        <v>1</v>
      </c>
      <c r="E21" s="6" t="s">
        <v>16</v>
      </c>
      <c r="F21" s="28">
        <f t="shared" si="0"/>
        <v>56760.000000000007</v>
      </c>
      <c r="G21" s="51">
        <v>56760.000000000007</v>
      </c>
    </row>
    <row r="22" spans="2:7" x14ac:dyDescent="0.25">
      <c r="B22" s="29">
        <v>2</v>
      </c>
      <c r="C22" s="7" t="s">
        <v>35</v>
      </c>
      <c r="D22" s="8"/>
      <c r="E22" s="8"/>
      <c r="F22" s="30"/>
      <c r="G22" s="51">
        <v>0</v>
      </c>
    </row>
    <row r="23" spans="2:7" ht="35.25" customHeight="1" x14ac:dyDescent="0.25">
      <c r="B23" s="31" t="s">
        <v>36</v>
      </c>
      <c r="C23" s="60" t="s">
        <v>37</v>
      </c>
      <c r="D23" s="9">
        <v>1</v>
      </c>
      <c r="E23" s="10" t="s">
        <v>16</v>
      </c>
      <c r="F23" s="32">
        <f>G23</f>
        <v>723360.00000000012</v>
      </c>
      <c r="G23" s="51">
        <v>723360.00000000012</v>
      </c>
    </row>
    <row r="24" spans="2:7" ht="43.5" customHeight="1" x14ac:dyDescent="0.25">
      <c r="B24" s="31" t="s">
        <v>38</v>
      </c>
      <c r="C24" s="60" t="s">
        <v>39</v>
      </c>
      <c r="D24" s="9">
        <v>1</v>
      </c>
      <c r="E24" s="10" t="s">
        <v>16</v>
      </c>
      <c r="F24" s="32">
        <f t="shared" ref="F24:F26" si="1">G24</f>
        <v>1119360</v>
      </c>
      <c r="G24" s="51">
        <v>1119360</v>
      </c>
    </row>
    <row r="25" spans="2:7" ht="41.25" customHeight="1" x14ac:dyDescent="0.25">
      <c r="B25" s="31" t="s">
        <v>40</v>
      </c>
      <c r="C25" s="60" t="s">
        <v>41</v>
      </c>
      <c r="D25" s="9">
        <v>1</v>
      </c>
      <c r="E25" s="10" t="s">
        <v>42</v>
      </c>
      <c r="F25" s="32">
        <f t="shared" si="1"/>
        <v>633600</v>
      </c>
      <c r="G25" s="51">
        <v>633600</v>
      </c>
    </row>
    <row r="26" spans="2:7" ht="28.8" x14ac:dyDescent="0.25">
      <c r="B26" s="31" t="s">
        <v>43</v>
      </c>
      <c r="C26" s="60" t="s">
        <v>44</v>
      </c>
      <c r="D26" s="9">
        <v>1</v>
      </c>
      <c r="E26" s="10" t="s">
        <v>45</v>
      </c>
      <c r="F26" s="32">
        <f t="shared" si="1"/>
        <v>90310.000000000015</v>
      </c>
      <c r="G26" s="51">
        <v>90310.000000000015</v>
      </c>
    </row>
    <row r="27" spans="2:7" s="46" customFormat="1" x14ac:dyDescent="0.3">
      <c r="B27" s="33">
        <v>3</v>
      </c>
      <c r="C27" s="11" t="s">
        <v>46</v>
      </c>
      <c r="D27" s="12"/>
      <c r="E27" s="12"/>
      <c r="F27" s="34"/>
      <c r="G27" s="51">
        <v>0</v>
      </c>
    </row>
    <row r="28" spans="2:7" ht="32.25" customHeight="1" x14ac:dyDescent="0.25">
      <c r="B28" s="31" t="s">
        <v>47</v>
      </c>
      <c r="C28" s="60" t="s">
        <v>48</v>
      </c>
      <c r="D28" s="9">
        <v>1</v>
      </c>
      <c r="E28" s="10" t="s">
        <v>16</v>
      </c>
      <c r="F28" s="32">
        <f>G28</f>
        <v>180510.00000000003</v>
      </c>
      <c r="G28" s="51">
        <v>180510.00000000003</v>
      </c>
    </row>
    <row r="29" spans="2:7" ht="26.25" customHeight="1" x14ac:dyDescent="0.25">
      <c r="B29" s="31" t="s">
        <v>49</v>
      </c>
      <c r="C29" s="60" t="s">
        <v>50</v>
      </c>
      <c r="D29" s="10">
        <v>1</v>
      </c>
      <c r="E29" s="10" t="s">
        <v>16</v>
      </c>
      <c r="F29" s="32">
        <f t="shared" ref="F29:F31" si="2">G29</f>
        <v>102080.00000000001</v>
      </c>
      <c r="G29" s="51">
        <v>102080.00000000001</v>
      </c>
    </row>
    <row r="30" spans="2:7" ht="51.75" customHeight="1" x14ac:dyDescent="0.25">
      <c r="B30" s="31" t="s">
        <v>51</v>
      </c>
      <c r="C30" s="60" t="s">
        <v>52</v>
      </c>
      <c r="D30" s="10">
        <v>1</v>
      </c>
      <c r="E30" s="10" t="s">
        <v>16</v>
      </c>
      <c r="F30" s="32">
        <f t="shared" si="2"/>
        <v>425040.00000000006</v>
      </c>
      <c r="G30" s="51">
        <v>425040.00000000006</v>
      </c>
    </row>
    <row r="31" spans="2:7" ht="32.25" customHeight="1" x14ac:dyDescent="0.25">
      <c r="B31" s="31" t="s">
        <v>53</v>
      </c>
      <c r="C31" s="60" t="s">
        <v>54</v>
      </c>
      <c r="D31" s="13">
        <v>1</v>
      </c>
      <c r="E31" s="13" t="s">
        <v>45</v>
      </c>
      <c r="F31" s="32">
        <f t="shared" si="2"/>
        <v>30910.000000000004</v>
      </c>
      <c r="G31" s="51">
        <v>30910.000000000004</v>
      </c>
    </row>
    <row r="32" spans="2:7" x14ac:dyDescent="0.25">
      <c r="B32" s="33">
        <v>4</v>
      </c>
      <c r="C32" s="14" t="s">
        <v>55</v>
      </c>
      <c r="D32" s="15"/>
      <c r="E32" s="15"/>
      <c r="F32" s="35"/>
      <c r="G32" s="51">
        <v>0</v>
      </c>
    </row>
    <row r="33" spans="2:8" ht="32.25" customHeight="1" x14ac:dyDescent="0.25">
      <c r="B33" s="31" t="s">
        <v>56</v>
      </c>
      <c r="C33" s="60" t="s">
        <v>57</v>
      </c>
      <c r="D33" s="13">
        <v>1</v>
      </c>
      <c r="E33" s="13" t="s">
        <v>16</v>
      </c>
      <c r="F33" s="32">
        <f>G33</f>
        <v>62150.000000000007</v>
      </c>
      <c r="G33" s="51">
        <v>62150.000000000007</v>
      </c>
    </row>
    <row r="34" spans="2:8" ht="19.5" customHeight="1" x14ac:dyDescent="0.25">
      <c r="B34" s="36">
        <v>5</v>
      </c>
      <c r="C34" s="349" t="s">
        <v>58</v>
      </c>
      <c r="D34" s="350"/>
      <c r="E34" s="350"/>
      <c r="F34" s="351"/>
      <c r="G34" s="51">
        <v>0</v>
      </c>
    </row>
    <row r="35" spans="2:8" ht="36.75" customHeight="1" x14ac:dyDescent="0.25">
      <c r="B35" s="31" t="s">
        <v>59</v>
      </c>
      <c r="C35" s="61" t="s">
        <v>60</v>
      </c>
      <c r="D35" s="20">
        <v>1</v>
      </c>
      <c r="E35" s="20" t="s">
        <v>45</v>
      </c>
      <c r="F35" s="37">
        <f>G35</f>
        <v>20460</v>
      </c>
      <c r="G35" s="51">
        <v>20460</v>
      </c>
    </row>
    <row r="36" spans="2:8" ht="36.75" customHeight="1" x14ac:dyDescent="0.25">
      <c r="B36" s="31" t="s">
        <v>61</v>
      </c>
      <c r="C36" s="60" t="s">
        <v>62</v>
      </c>
      <c r="D36" s="13">
        <v>1</v>
      </c>
      <c r="E36" s="13" t="s">
        <v>45</v>
      </c>
      <c r="F36" s="37">
        <f t="shared" ref="F36:F40" si="3">G36</f>
        <v>64020.000000000007</v>
      </c>
      <c r="G36" s="51">
        <v>64020.000000000007</v>
      </c>
    </row>
    <row r="37" spans="2:8" ht="72" x14ac:dyDescent="0.25">
      <c r="B37" s="31" t="s">
        <v>63</v>
      </c>
      <c r="C37" s="60" t="s">
        <v>64</v>
      </c>
      <c r="D37" s="13">
        <v>1</v>
      </c>
      <c r="E37" s="13" t="s">
        <v>45</v>
      </c>
      <c r="F37" s="37">
        <f t="shared" si="3"/>
        <v>70730</v>
      </c>
      <c r="G37" s="51">
        <v>70730</v>
      </c>
    </row>
    <row r="38" spans="2:8" ht="36.75" customHeight="1" x14ac:dyDescent="0.25">
      <c r="B38" s="31" t="s">
        <v>65</v>
      </c>
      <c r="C38" s="60" t="s">
        <v>66</v>
      </c>
      <c r="D38" s="13">
        <v>1</v>
      </c>
      <c r="E38" s="13" t="s">
        <v>45</v>
      </c>
      <c r="F38" s="37">
        <f t="shared" si="3"/>
        <v>77353.100000000006</v>
      </c>
      <c r="G38" s="51">
        <v>77353.100000000006</v>
      </c>
    </row>
    <row r="39" spans="2:8" ht="36.75" customHeight="1" x14ac:dyDescent="0.25">
      <c r="B39" s="31" t="s">
        <v>67</v>
      </c>
      <c r="C39" s="60" t="s">
        <v>68</v>
      </c>
      <c r="D39" s="13">
        <v>1</v>
      </c>
      <c r="E39" s="13" t="s">
        <v>45</v>
      </c>
      <c r="F39" s="37">
        <f t="shared" si="3"/>
        <v>189860.00000000003</v>
      </c>
      <c r="G39" s="51">
        <v>189860.00000000003</v>
      </c>
      <c r="H39" s="47"/>
    </row>
    <row r="40" spans="2:8" ht="36.75" customHeight="1" x14ac:dyDescent="0.25">
      <c r="B40" s="31" t="s">
        <v>69</v>
      </c>
      <c r="C40" s="60" t="s">
        <v>70</v>
      </c>
      <c r="D40" s="62">
        <v>1</v>
      </c>
      <c r="E40" s="13" t="s">
        <v>45</v>
      </c>
      <c r="F40" s="37">
        <f t="shared" si="3"/>
        <v>208340.00000000003</v>
      </c>
      <c r="G40" s="51">
        <v>208340.00000000003</v>
      </c>
    </row>
    <row r="41" spans="2:8" ht="16.5" customHeight="1" x14ac:dyDescent="0.25">
      <c r="B41" s="33">
        <v>6</v>
      </c>
      <c r="C41" s="14" t="s">
        <v>71</v>
      </c>
      <c r="D41" s="15"/>
      <c r="E41" s="15"/>
      <c r="F41" s="35"/>
      <c r="G41" s="51">
        <v>0</v>
      </c>
    </row>
    <row r="42" spans="2:8" ht="36.75" customHeight="1" x14ac:dyDescent="0.25">
      <c r="B42" s="31" t="s">
        <v>72</v>
      </c>
      <c r="C42" s="60" t="s">
        <v>73</v>
      </c>
      <c r="D42" s="63">
        <v>1</v>
      </c>
      <c r="E42" s="64" t="s">
        <v>45</v>
      </c>
      <c r="F42" s="32">
        <f>G42</f>
        <v>53460.000000000007</v>
      </c>
      <c r="G42" s="51">
        <v>53460.000000000007</v>
      </c>
    </row>
    <row r="43" spans="2:8" ht="36.75" customHeight="1" x14ac:dyDescent="0.25">
      <c r="B43" s="31" t="s">
        <v>74</v>
      </c>
      <c r="C43" s="60" t="s">
        <v>75</v>
      </c>
      <c r="D43" s="63">
        <v>1</v>
      </c>
      <c r="E43" s="64" t="s">
        <v>45</v>
      </c>
      <c r="F43" s="32">
        <f t="shared" ref="F43:F54" si="4">G43</f>
        <v>35970</v>
      </c>
      <c r="G43" s="51">
        <v>35970</v>
      </c>
    </row>
    <row r="44" spans="2:8" ht="48.75" customHeight="1" x14ac:dyDescent="0.25">
      <c r="B44" s="31" t="s">
        <v>76</v>
      </c>
      <c r="C44" s="60" t="s">
        <v>77</v>
      </c>
      <c r="D44" s="63">
        <v>1</v>
      </c>
      <c r="E44" s="64" t="s">
        <v>45</v>
      </c>
      <c r="F44" s="32">
        <f t="shared" si="4"/>
        <v>71280</v>
      </c>
      <c r="G44" s="51">
        <v>71280</v>
      </c>
    </row>
    <row r="45" spans="2:8" ht="35.25" customHeight="1" x14ac:dyDescent="0.25">
      <c r="B45" s="31" t="s">
        <v>78</v>
      </c>
      <c r="C45" s="60" t="s">
        <v>79</v>
      </c>
      <c r="D45" s="63">
        <v>1</v>
      </c>
      <c r="E45" s="64" t="s">
        <v>80</v>
      </c>
      <c r="F45" s="32">
        <f t="shared" si="4"/>
        <v>12430.000000000002</v>
      </c>
      <c r="G45" s="51">
        <v>12430.000000000002</v>
      </c>
      <c r="H45" s="49"/>
    </row>
    <row r="46" spans="2:8" x14ac:dyDescent="0.25">
      <c r="B46" s="31" t="s">
        <v>81</v>
      </c>
      <c r="C46" s="60" t="s">
        <v>82</v>
      </c>
      <c r="D46" s="63">
        <v>1</v>
      </c>
      <c r="E46" s="64" t="s">
        <v>45</v>
      </c>
      <c r="F46" s="32">
        <f t="shared" si="4"/>
        <v>95150.000000000015</v>
      </c>
      <c r="G46" s="51">
        <v>95150.000000000015</v>
      </c>
      <c r="H46" s="48"/>
    </row>
    <row r="47" spans="2:8" ht="28.8" x14ac:dyDescent="0.25">
      <c r="B47" s="31" t="s">
        <v>83</v>
      </c>
      <c r="C47" s="60" t="s">
        <v>84</v>
      </c>
      <c r="D47" s="63">
        <v>1</v>
      </c>
      <c r="E47" s="64" t="s">
        <v>80</v>
      </c>
      <c r="F47" s="32">
        <f t="shared" si="4"/>
        <v>52580.000000000007</v>
      </c>
      <c r="G47" s="51">
        <v>52580.000000000007</v>
      </c>
      <c r="H47" s="48"/>
    </row>
    <row r="48" spans="2:8" x14ac:dyDescent="0.25">
      <c r="B48" s="31" t="s">
        <v>85</v>
      </c>
      <c r="C48" s="60" t="s">
        <v>86</v>
      </c>
      <c r="D48" s="63">
        <v>1</v>
      </c>
      <c r="E48" s="64" t="s">
        <v>45</v>
      </c>
      <c r="F48" s="32">
        <f t="shared" si="4"/>
        <v>67650</v>
      </c>
      <c r="G48" s="51">
        <v>67650</v>
      </c>
      <c r="H48" s="48"/>
    </row>
    <row r="49" spans="2:8" ht="28.8" x14ac:dyDescent="0.25">
      <c r="B49" s="31" t="s">
        <v>87</v>
      </c>
      <c r="C49" s="60" t="s">
        <v>88</v>
      </c>
      <c r="D49" s="63">
        <v>1</v>
      </c>
      <c r="E49" s="64" t="s">
        <v>45</v>
      </c>
      <c r="F49" s="32">
        <f t="shared" si="4"/>
        <v>67650</v>
      </c>
      <c r="G49" s="51">
        <v>67650</v>
      </c>
      <c r="H49" s="48"/>
    </row>
    <row r="50" spans="2:8" ht="28.8" x14ac:dyDescent="0.25">
      <c r="B50" s="31" t="s">
        <v>89</v>
      </c>
      <c r="C50" s="60" t="s">
        <v>90</v>
      </c>
      <c r="D50" s="63">
        <v>1</v>
      </c>
      <c r="E50" s="64" t="s">
        <v>80</v>
      </c>
      <c r="F50" s="32">
        <f t="shared" si="4"/>
        <v>85237.900000000009</v>
      </c>
      <c r="G50" s="51">
        <v>85237.900000000009</v>
      </c>
      <c r="H50" s="48"/>
    </row>
    <row r="51" spans="2:8" ht="30" customHeight="1" x14ac:dyDescent="0.25">
      <c r="B51" s="31" t="s">
        <v>91</v>
      </c>
      <c r="C51" s="60" t="s">
        <v>92</v>
      </c>
      <c r="D51" s="63">
        <v>1</v>
      </c>
      <c r="E51" s="64" t="s">
        <v>80</v>
      </c>
      <c r="F51" s="32">
        <f t="shared" si="4"/>
        <v>53790.000000000007</v>
      </c>
      <c r="G51" s="51">
        <v>53790.000000000007</v>
      </c>
      <c r="H51" s="48"/>
    </row>
    <row r="52" spans="2:8" ht="28.5" customHeight="1" x14ac:dyDescent="0.25">
      <c r="B52" s="31" t="s">
        <v>93</v>
      </c>
      <c r="C52" s="60" t="s">
        <v>94</v>
      </c>
      <c r="D52" s="63">
        <v>1</v>
      </c>
      <c r="E52" s="64" t="s">
        <v>80</v>
      </c>
      <c r="F52" s="32">
        <f t="shared" si="4"/>
        <v>59290.000000000007</v>
      </c>
      <c r="G52" s="51">
        <v>59290.000000000007</v>
      </c>
      <c r="H52" s="48"/>
    </row>
    <row r="53" spans="2:8" ht="27.75" customHeight="1" x14ac:dyDescent="0.25">
      <c r="B53" s="31" t="s">
        <v>95</v>
      </c>
      <c r="C53" s="60" t="s">
        <v>96</v>
      </c>
      <c r="D53" s="63">
        <v>1</v>
      </c>
      <c r="E53" s="65" t="s">
        <v>80</v>
      </c>
      <c r="F53" s="32">
        <f t="shared" si="4"/>
        <v>24860.000000000004</v>
      </c>
      <c r="G53" s="51">
        <v>24860.000000000004</v>
      </c>
      <c r="H53" s="48"/>
    </row>
    <row r="54" spans="2:8" ht="81" customHeight="1" x14ac:dyDescent="0.25">
      <c r="B54" s="31" t="s">
        <v>97</v>
      </c>
      <c r="C54" s="60" t="s">
        <v>98</v>
      </c>
      <c r="D54" s="63">
        <v>1</v>
      </c>
      <c r="E54" s="64" t="s">
        <v>45</v>
      </c>
      <c r="F54" s="32">
        <f t="shared" si="4"/>
        <v>27060.000000000004</v>
      </c>
      <c r="G54" s="51">
        <v>27060.000000000004</v>
      </c>
      <c r="H54" s="48"/>
    </row>
    <row r="55" spans="2:8" x14ac:dyDescent="0.25">
      <c r="B55" s="26">
        <v>7</v>
      </c>
      <c r="C55" s="3" t="s">
        <v>99</v>
      </c>
      <c r="D55" s="4"/>
      <c r="E55" s="4"/>
      <c r="F55" s="38"/>
      <c r="G55" s="51">
        <v>0</v>
      </c>
      <c r="H55" s="48"/>
    </row>
    <row r="56" spans="2:8" ht="48" customHeight="1" x14ac:dyDescent="0.25">
      <c r="B56" s="59" t="s">
        <v>100</v>
      </c>
      <c r="C56" s="60" t="s">
        <v>101</v>
      </c>
      <c r="D56" s="66">
        <v>1</v>
      </c>
      <c r="E56" s="62" t="s">
        <v>16</v>
      </c>
      <c r="F56" s="28">
        <f>G56</f>
        <v>82390</v>
      </c>
      <c r="G56" s="51">
        <v>82390</v>
      </c>
      <c r="H56" s="48"/>
    </row>
    <row r="57" spans="2:8" ht="52.5" customHeight="1" x14ac:dyDescent="0.25">
      <c r="B57" s="59" t="s">
        <v>102</v>
      </c>
      <c r="C57" s="60" t="s">
        <v>103</v>
      </c>
      <c r="D57" s="66">
        <v>1</v>
      </c>
      <c r="E57" s="62" t="s">
        <v>16</v>
      </c>
      <c r="F57" s="28">
        <f t="shared" ref="F57:F74" si="5">G57</f>
        <v>49720.000000000007</v>
      </c>
      <c r="G57" s="51">
        <v>49720.000000000007</v>
      </c>
      <c r="H57" s="48"/>
    </row>
    <row r="58" spans="2:8" ht="24" customHeight="1" x14ac:dyDescent="0.25">
      <c r="B58" s="59" t="s">
        <v>104</v>
      </c>
      <c r="C58" s="60" t="s">
        <v>105</v>
      </c>
      <c r="D58" s="66">
        <v>1</v>
      </c>
      <c r="E58" s="62" t="s">
        <v>16</v>
      </c>
      <c r="F58" s="28">
        <f t="shared" si="5"/>
        <v>79629</v>
      </c>
      <c r="G58" s="51">
        <v>79629</v>
      </c>
      <c r="H58" s="48"/>
    </row>
    <row r="59" spans="2:8" ht="30.75" customHeight="1" x14ac:dyDescent="0.25">
      <c r="B59" s="59" t="s">
        <v>106</v>
      </c>
      <c r="C59" s="60" t="s">
        <v>107</v>
      </c>
      <c r="D59" s="66">
        <v>1</v>
      </c>
      <c r="E59" s="62" t="s">
        <v>16</v>
      </c>
      <c r="F59" s="28">
        <f t="shared" si="5"/>
        <v>72380</v>
      </c>
      <c r="G59" s="51">
        <v>72380</v>
      </c>
      <c r="H59" s="48"/>
    </row>
    <row r="60" spans="2:8" ht="30.75" customHeight="1" x14ac:dyDescent="0.25">
      <c r="B60" s="59" t="s">
        <v>108</v>
      </c>
      <c r="C60" s="60" t="s">
        <v>109</v>
      </c>
      <c r="D60" s="66">
        <v>1</v>
      </c>
      <c r="E60" s="62" t="s">
        <v>80</v>
      </c>
      <c r="F60" s="28">
        <f t="shared" si="5"/>
        <v>38245.9</v>
      </c>
      <c r="G60" s="51">
        <v>38245.9</v>
      </c>
    </row>
    <row r="61" spans="2:8" ht="19.5" customHeight="1" x14ac:dyDescent="0.25">
      <c r="B61" s="59" t="s">
        <v>110</v>
      </c>
      <c r="C61" s="67" t="s">
        <v>111</v>
      </c>
      <c r="D61" s="68">
        <v>1</v>
      </c>
      <c r="E61" s="69" t="s">
        <v>80</v>
      </c>
      <c r="F61" s="28">
        <f t="shared" si="5"/>
        <v>80520</v>
      </c>
      <c r="G61" s="51">
        <v>80520</v>
      </c>
    </row>
    <row r="62" spans="2:8" ht="28.8" x14ac:dyDescent="0.25">
      <c r="B62" s="59" t="s">
        <v>112</v>
      </c>
      <c r="C62" s="70" t="s">
        <v>113</v>
      </c>
      <c r="D62" s="63">
        <v>1</v>
      </c>
      <c r="E62" s="64" t="s">
        <v>16</v>
      </c>
      <c r="F62" s="28">
        <f t="shared" si="5"/>
        <v>264000</v>
      </c>
      <c r="G62" s="51">
        <v>264000</v>
      </c>
    </row>
    <row r="63" spans="2:8" ht="43.2" x14ac:dyDescent="0.25">
      <c r="B63" s="59" t="s">
        <v>114</v>
      </c>
      <c r="C63" s="70" t="s">
        <v>115</v>
      </c>
      <c r="D63" s="63">
        <v>1</v>
      </c>
      <c r="E63" s="64" t="s">
        <v>16</v>
      </c>
      <c r="F63" s="28">
        <f t="shared" si="5"/>
        <v>594000</v>
      </c>
      <c r="G63" s="51">
        <v>594000</v>
      </c>
    </row>
    <row r="64" spans="2:8" ht="70.5" customHeight="1" x14ac:dyDescent="0.25">
      <c r="B64" s="59" t="s">
        <v>116</v>
      </c>
      <c r="C64" s="70" t="s">
        <v>117</v>
      </c>
      <c r="D64" s="63">
        <v>1</v>
      </c>
      <c r="E64" s="64" t="s">
        <v>16</v>
      </c>
      <c r="F64" s="28">
        <f t="shared" si="5"/>
        <v>653950</v>
      </c>
      <c r="G64" s="51">
        <v>653950</v>
      </c>
    </row>
    <row r="65" spans="2:7" ht="64.5" customHeight="1" x14ac:dyDescent="0.25">
      <c r="B65" s="59" t="s">
        <v>118</v>
      </c>
      <c r="C65" s="70" t="s">
        <v>119</v>
      </c>
      <c r="D65" s="63">
        <v>1</v>
      </c>
      <c r="E65" s="64" t="s">
        <v>16</v>
      </c>
      <c r="F65" s="28">
        <f t="shared" si="5"/>
        <v>148940</v>
      </c>
      <c r="G65" s="51">
        <v>148940</v>
      </c>
    </row>
    <row r="66" spans="2:7" ht="67.5" customHeight="1" x14ac:dyDescent="0.25">
      <c r="B66" s="59" t="s">
        <v>120</v>
      </c>
      <c r="C66" s="70" t="s">
        <v>121</v>
      </c>
      <c r="D66" s="63">
        <v>1</v>
      </c>
      <c r="E66" s="64" t="s">
        <v>16</v>
      </c>
      <c r="F66" s="28">
        <f t="shared" si="5"/>
        <v>105160.00000000001</v>
      </c>
      <c r="G66" s="51">
        <v>105160.00000000001</v>
      </c>
    </row>
    <row r="67" spans="2:7" ht="68.25" customHeight="1" x14ac:dyDescent="0.25">
      <c r="B67" s="59" t="s">
        <v>122</v>
      </c>
      <c r="C67" s="70" t="s">
        <v>123</v>
      </c>
      <c r="D67" s="63">
        <v>1</v>
      </c>
      <c r="E67" s="64" t="s">
        <v>16</v>
      </c>
      <c r="F67" s="28">
        <f t="shared" si="5"/>
        <v>943140.00000000012</v>
      </c>
      <c r="G67" s="51">
        <v>943140.00000000012</v>
      </c>
    </row>
    <row r="68" spans="2:7" ht="76.5" customHeight="1" x14ac:dyDescent="0.25">
      <c r="B68" s="59" t="s">
        <v>124</v>
      </c>
      <c r="C68" s="70" t="s">
        <v>125</v>
      </c>
      <c r="D68" s="63">
        <v>1</v>
      </c>
      <c r="E68" s="64" t="s">
        <v>16</v>
      </c>
      <c r="F68" s="28">
        <f t="shared" si="5"/>
        <v>314380</v>
      </c>
      <c r="G68" s="51">
        <v>314380</v>
      </c>
    </row>
    <row r="69" spans="2:7" ht="63.75" customHeight="1" x14ac:dyDescent="0.25">
      <c r="B69" s="59" t="s">
        <v>126</v>
      </c>
      <c r="C69" s="70" t="s">
        <v>127</v>
      </c>
      <c r="D69" s="63">
        <v>1</v>
      </c>
      <c r="E69" s="64" t="s">
        <v>16</v>
      </c>
      <c r="F69" s="28">
        <f t="shared" si="5"/>
        <v>157080</v>
      </c>
      <c r="G69" s="51">
        <v>157080</v>
      </c>
    </row>
    <row r="70" spans="2:7" ht="59.25" customHeight="1" x14ac:dyDescent="0.25">
      <c r="B70" s="59" t="s">
        <v>128</v>
      </c>
      <c r="C70" s="70" t="s">
        <v>129</v>
      </c>
      <c r="D70" s="63">
        <v>1</v>
      </c>
      <c r="E70" s="64" t="s">
        <v>16</v>
      </c>
      <c r="F70" s="28">
        <f t="shared" si="5"/>
        <v>8580000</v>
      </c>
      <c r="G70" s="51">
        <v>8580000</v>
      </c>
    </row>
    <row r="71" spans="2:7" ht="66" customHeight="1" x14ac:dyDescent="0.25">
      <c r="B71" s="59" t="s">
        <v>130</v>
      </c>
      <c r="C71" s="70" t="s">
        <v>131</v>
      </c>
      <c r="D71" s="63">
        <v>1</v>
      </c>
      <c r="E71" s="64" t="s">
        <v>16</v>
      </c>
      <c r="F71" s="28">
        <f t="shared" si="5"/>
        <v>4290000</v>
      </c>
      <c r="G71" s="51">
        <v>4290000</v>
      </c>
    </row>
    <row r="72" spans="2:7" ht="66" customHeight="1" x14ac:dyDescent="0.25">
      <c r="B72" s="59" t="s">
        <v>132</v>
      </c>
      <c r="C72" s="70" t="s">
        <v>133</v>
      </c>
      <c r="D72" s="63">
        <v>1</v>
      </c>
      <c r="E72" s="64" t="s">
        <v>16</v>
      </c>
      <c r="F72" s="28">
        <f t="shared" si="5"/>
        <v>3003000.0000000005</v>
      </c>
      <c r="G72" s="51">
        <v>3003000.0000000005</v>
      </c>
    </row>
    <row r="73" spans="2:7" ht="66" customHeight="1" x14ac:dyDescent="0.25">
      <c r="B73" s="59" t="s">
        <v>134</v>
      </c>
      <c r="C73" s="70" t="s">
        <v>135</v>
      </c>
      <c r="D73" s="63">
        <v>1</v>
      </c>
      <c r="E73" s="64" t="s">
        <v>16</v>
      </c>
      <c r="F73" s="28">
        <f t="shared" si="5"/>
        <v>2574000</v>
      </c>
      <c r="G73" s="51">
        <v>2574000</v>
      </c>
    </row>
    <row r="74" spans="2:7" ht="66" customHeight="1" x14ac:dyDescent="0.25">
      <c r="B74" s="59" t="s">
        <v>136</v>
      </c>
      <c r="C74" s="70" t="s">
        <v>137</v>
      </c>
      <c r="D74" s="63">
        <v>1</v>
      </c>
      <c r="E74" s="64" t="s">
        <v>16</v>
      </c>
      <c r="F74" s="28">
        <f t="shared" si="5"/>
        <v>1716000.0000000002</v>
      </c>
      <c r="G74" s="51">
        <v>1716000.0000000002</v>
      </c>
    </row>
    <row r="75" spans="2:7" x14ac:dyDescent="0.25">
      <c r="B75" s="29">
        <v>8</v>
      </c>
      <c r="C75" s="7" t="s">
        <v>138</v>
      </c>
      <c r="D75" s="8"/>
      <c r="E75" s="8"/>
      <c r="F75" s="30"/>
      <c r="G75" s="51">
        <v>0</v>
      </c>
    </row>
    <row r="76" spans="2:7" ht="16.5" customHeight="1" x14ac:dyDescent="0.25">
      <c r="B76" s="39" t="s">
        <v>139</v>
      </c>
      <c r="C76" s="16" t="s">
        <v>140</v>
      </c>
      <c r="D76" s="9">
        <v>1</v>
      </c>
      <c r="E76" s="10" t="s">
        <v>16</v>
      </c>
      <c r="F76" s="32">
        <f>G76</f>
        <v>172480</v>
      </c>
      <c r="G76" s="51">
        <v>172480</v>
      </c>
    </row>
    <row r="77" spans="2:7" x14ac:dyDescent="0.25">
      <c r="B77" s="33">
        <v>9</v>
      </c>
      <c r="C77" s="14" t="s">
        <v>141</v>
      </c>
      <c r="D77" s="15"/>
      <c r="E77" s="15"/>
      <c r="F77" s="35"/>
      <c r="G77" s="51">
        <v>0</v>
      </c>
    </row>
    <row r="78" spans="2:7" x14ac:dyDescent="0.25">
      <c r="B78" s="71" t="s">
        <v>142</v>
      </c>
      <c r="C78" s="72" t="s">
        <v>143</v>
      </c>
      <c r="D78" s="63">
        <v>1</v>
      </c>
      <c r="E78" s="64" t="s">
        <v>80</v>
      </c>
      <c r="F78" s="32">
        <f>G78</f>
        <v>132000</v>
      </c>
      <c r="G78" s="51">
        <v>132000</v>
      </c>
    </row>
    <row r="79" spans="2:7" x14ac:dyDescent="0.25">
      <c r="B79" s="33">
        <v>10</v>
      </c>
      <c r="C79" s="14" t="s">
        <v>144</v>
      </c>
      <c r="D79" s="15"/>
      <c r="E79" s="15"/>
      <c r="F79" s="35"/>
      <c r="G79" s="51">
        <v>0</v>
      </c>
    </row>
    <row r="80" spans="2:7" ht="28.8" x14ac:dyDescent="0.25">
      <c r="B80" s="73" t="s">
        <v>145</v>
      </c>
      <c r="C80" s="74" t="s">
        <v>146</v>
      </c>
      <c r="D80" s="63">
        <v>1</v>
      </c>
      <c r="E80" s="64" t="s">
        <v>45</v>
      </c>
      <c r="F80" s="32">
        <f>G80</f>
        <v>16280.000000000002</v>
      </c>
      <c r="G80" s="51">
        <v>16280.000000000002</v>
      </c>
    </row>
    <row r="81" spans="2:7" ht="31.5" customHeight="1" x14ac:dyDescent="0.25">
      <c r="B81" s="33">
        <v>11</v>
      </c>
      <c r="C81" s="14" t="s">
        <v>147</v>
      </c>
      <c r="D81" s="15"/>
      <c r="E81" s="15"/>
      <c r="F81" s="35"/>
      <c r="G81" s="51">
        <v>0</v>
      </c>
    </row>
    <row r="82" spans="2:7" ht="27" customHeight="1" x14ac:dyDescent="0.25">
      <c r="B82" s="40" t="s">
        <v>148</v>
      </c>
      <c r="C82" s="17" t="s">
        <v>149</v>
      </c>
      <c r="D82" s="9">
        <v>1</v>
      </c>
      <c r="E82" s="10" t="s">
        <v>45</v>
      </c>
      <c r="F82" s="32">
        <f>G82</f>
        <v>28930.000000000004</v>
      </c>
      <c r="G82" s="51">
        <v>28930.000000000004</v>
      </c>
    </row>
    <row r="83" spans="2:7" ht="53.25" customHeight="1" x14ac:dyDescent="0.25">
      <c r="B83" s="40" t="s">
        <v>150</v>
      </c>
      <c r="C83" s="17" t="s">
        <v>151</v>
      </c>
      <c r="D83" s="9">
        <v>1</v>
      </c>
      <c r="E83" s="10" t="s">
        <v>45</v>
      </c>
      <c r="F83" s="32">
        <f t="shared" ref="F83:F85" si="6">G83</f>
        <v>26565.000000000004</v>
      </c>
      <c r="G83" s="51">
        <v>26565.000000000004</v>
      </c>
    </row>
    <row r="84" spans="2:7" ht="69" customHeight="1" x14ac:dyDescent="0.25">
      <c r="B84" s="40" t="s">
        <v>152</v>
      </c>
      <c r="C84" s="17" t="s">
        <v>153</v>
      </c>
      <c r="D84" s="9">
        <v>1</v>
      </c>
      <c r="E84" s="10" t="s">
        <v>45</v>
      </c>
      <c r="F84" s="32">
        <f t="shared" si="6"/>
        <v>43659</v>
      </c>
      <c r="G84" s="51">
        <v>43659</v>
      </c>
    </row>
    <row r="85" spans="2:7" ht="70.5" customHeight="1" x14ac:dyDescent="0.25">
      <c r="B85" s="40" t="s">
        <v>154</v>
      </c>
      <c r="C85" s="17" t="s">
        <v>155</v>
      </c>
      <c r="D85" s="9">
        <v>1</v>
      </c>
      <c r="E85" s="10" t="s">
        <v>80</v>
      </c>
      <c r="F85" s="32">
        <f t="shared" si="6"/>
        <v>27115.000000000004</v>
      </c>
      <c r="G85" s="51">
        <v>27115.000000000004</v>
      </c>
    </row>
    <row r="86" spans="2:7" x14ac:dyDescent="0.25">
      <c r="B86" s="33">
        <v>12</v>
      </c>
      <c r="C86" s="14" t="s">
        <v>156</v>
      </c>
      <c r="D86" s="15"/>
      <c r="E86" s="15"/>
      <c r="F86" s="35"/>
      <c r="G86" s="51">
        <v>0</v>
      </c>
    </row>
    <row r="87" spans="2:7" ht="36" customHeight="1" x14ac:dyDescent="0.25">
      <c r="B87" s="41" t="s">
        <v>157</v>
      </c>
      <c r="C87" s="18" t="s">
        <v>158</v>
      </c>
      <c r="D87" s="9">
        <v>1</v>
      </c>
      <c r="E87" s="10" t="s">
        <v>16</v>
      </c>
      <c r="F87" s="32">
        <f>G87</f>
        <v>242000.00000000003</v>
      </c>
      <c r="G87" s="51">
        <v>242000.00000000003</v>
      </c>
    </row>
    <row r="88" spans="2:7" ht="36" customHeight="1" x14ac:dyDescent="0.25">
      <c r="B88" s="41" t="s">
        <v>159</v>
      </c>
      <c r="C88" s="18" t="s">
        <v>160</v>
      </c>
      <c r="D88" s="9">
        <v>1</v>
      </c>
      <c r="E88" s="10" t="s">
        <v>16</v>
      </c>
      <c r="F88" s="32">
        <f t="shared" ref="F88:F90" si="7">G88</f>
        <v>134860</v>
      </c>
      <c r="G88" s="51">
        <v>134860</v>
      </c>
    </row>
    <row r="89" spans="2:7" ht="36" customHeight="1" x14ac:dyDescent="0.25">
      <c r="B89" s="41" t="s">
        <v>161</v>
      </c>
      <c r="C89" s="16" t="s">
        <v>162</v>
      </c>
      <c r="D89" s="9">
        <v>1</v>
      </c>
      <c r="E89" s="10" t="s">
        <v>45</v>
      </c>
      <c r="F89" s="32">
        <f t="shared" si="7"/>
        <v>39050</v>
      </c>
      <c r="G89" s="51">
        <v>39050</v>
      </c>
    </row>
    <row r="90" spans="2:7" x14ac:dyDescent="0.25">
      <c r="B90" s="41" t="s">
        <v>163</v>
      </c>
      <c r="C90" s="17" t="s">
        <v>164</v>
      </c>
      <c r="D90" s="9">
        <v>1</v>
      </c>
      <c r="E90" s="10" t="s">
        <v>45</v>
      </c>
      <c r="F90" s="32">
        <f t="shared" si="7"/>
        <v>79310</v>
      </c>
      <c r="G90" s="51">
        <v>79310</v>
      </c>
    </row>
    <row r="91" spans="2:7" x14ac:dyDescent="0.25">
      <c r="B91" s="33">
        <v>13</v>
      </c>
      <c r="C91" s="14" t="s">
        <v>165</v>
      </c>
      <c r="D91" s="15"/>
      <c r="E91" s="15"/>
      <c r="F91" s="35"/>
      <c r="G91" s="51">
        <v>0</v>
      </c>
    </row>
    <row r="92" spans="2:7" ht="28.8" x14ac:dyDescent="0.25">
      <c r="B92" s="41" t="s">
        <v>166</v>
      </c>
      <c r="C92" s="16" t="s">
        <v>167</v>
      </c>
      <c r="D92" s="9">
        <v>1</v>
      </c>
      <c r="E92" s="10" t="s">
        <v>168</v>
      </c>
      <c r="F92" s="32">
        <f>G92</f>
        <v>108460.00000000001</v>
      </c>
      <c r="G92" s="51">
        <v>108460.00000000001</v>
      </c>
    </row>
    <row r="93" spans="2:7" x14ac:dyDescent="0.25">
      <c r="B93" s="33">
        <v>14</v>
      </c>
      <c r="C93" s="14" t="s">
        <v>169</v>
      </c>
      <c r="D93" s="4"/>
      <c r="E93" s="4"/>
      <c r="F93" s="38"/>
      <c r="G93" s="51">
        <v>0</v>
      </c>
    </row>
    <row r="94" spans="2:7" x14ac:dyDescent="0.3">
      <c r="B94" s="42" t="s">
        <v>170</v>
      </c>
      <c r="C94" s="21" t="s">
        <v>171</v>
      </c>
      <c r="D94" s="5">
        <v>1</v>
      </c>
      <c r="E94" s="6" t="s">
        <v>16</v>
      </c>
      <c r="F94" s="28">
        <f>G94</f>
        <v>31460.000000000004</v>
      </c>
      <c r="G94" s="51">
        <v>31460.000000000004</v>
      </c>
    </row>
    <row r="95" spans="2:7" x14ac:dyDescent="0.3">
      <c r="B95" s="42" t="s">
        <v>172</v>
      </c>
      <c r="C95" s="19" t="s">
        <v>173</v>
      </c>
      <c r="D95" s="5">
        <v>1</v>
      </c>
      <c r="E95" s="6" t="s">
        <v>16</v>
      </c>
      <c r="F95" s="28">
        <f t="shared" ref="F95:F104" si="8">G95</f>
        <v>14190.000000000002</v>
      </c>
      <c r="G95" s="51">
        <v>14190.000000000002</v>
      </c>
    </row>
    <row r="96" spans="2:7" x14ac:dyDescent="0.3">
      <c r="B96" s="42" t="s">
        <v>174</v>
      </c>
      <c r="C96" s="19" t="s">
        <v>175</v>
      </c>
      <c r="D96" s="5">
        <v>1</v>
      </c>
      <c r="E96" s="6" t="s">
        <v>16</v>
      </c>
      <c r="F96" s="28">
        <f t="shared" si="8"/>
        <v>54780.000000000007</v>
      </c>
      <c r="G96" s="51">
        <v>54780.000000000007</v>
      </c>
    </row>
    <row r="97" spans="2:7" x14ac:dyDescent="0.3">
      <c r="B97" s="42" t="s">
        <v>176</v>
      </c>
      <c r="C97" s="19" t="s">
        <v>177</v>
      </c>
      <c r="D97" s="5">
        <v>1</v>
      </c>
      <c r="E97" s="6" t="s">
        <v>16</v>
      </c>
      <c r="F97" s="28">
        <f t="shared" si="8"/>
        <v>143330</v>
      </c>
      <c r="G97" s="51">
        <v>143330</v>
      </c>
    </row>
    <row r="98" spans="2:7" x14ac:dyDescent="0.3">
      <c r="B98" s="42" t="s">
        <v>178</v>
      </c>
      <c r="C98" s="19" t="s">
        <v>179</v>
      </c>
      <c r="D98" s="5">
        <v>1</v>
      </c>
      <c r="E98" s="6" t="s">
        <v>16</v>
      </c>
      <c r="F98" s="28">
        <f t="shared" si="8"/>
        <v>259490.00000000003</v>
      </c>
      <c r="G98" s="51">
        <v>259490.00000000003</v>
      </c>
    </row>
    <row r="99" spans="2:7" x14ac:dyDescent="0.3">
      <c r="B99" s="42" t="s">
        <v>180</v>
      </c>
      <c r="C99" s="19" t="s">
        <v>181</v>
      </c>
      <c r="D99" s="5">
        <v>1</v>
      </c>
      <c r="E99" s="6" t="s">
        <v>16</v>
      </c>
      <c r="F99" s="28">
        <f t="shared" si="8"/>
        <v>25135.000000000004</v>
      </c>
      <c r="G99" s="51">
        <v>25135.000000000004</v>
      </c>
    </row>
    <row r="100" spans="2:7" x14ac:dyDescent="0.3">
      <c r="B100" s="42" t="s">
        <v>182</v>
      </c>
      <c r="C100" s="19" t="s">
        <v>183</v>
      </c>
      <c r="D100" s="5">
        <v>1</v>
      </c>
      <c r="E100" s="6" t="s">
        <v>16</v>
      </c>
      <c r="F100" s="28">
        <f t="shared" si="8"/>
        <v>19580</v>
      </c>
      <c r="G100" s="51">
        <v>19580</v>
      </c>
    </row>
    <row r="101" spans="2:7" x14ac:dyDescent="0.3">
      <c r="B101" s="42" t="s">
        <v>184</v>
      </c>
      <c r="C101" s="19" t="s">
        <v>185</v>
      </c>
      <c r="D101" s="5">
        <v>1</v>
      </c>
      <c r="E101" s="6" t="s">
        <v>16</v>
      </c>
      <c r="F101" s="28">
        <f t="shared" si="8"/>
        <v>24530.000000000004</v>
      </c>
      <c r="G101" s="51">
        <v>24530.000000000004</v>
      </c>
    </row>
    <row r="102" spans="2:7" x14ac:dyDescent="0.3">
      <c r="B102" s="42" t="s">
        <v>186</v>
      </c>
      <c r="C102" s="19" t="s">
        <v>187</v>
      </c>
      <c r="D102" s="5">
        <v>1</v>
      </c>
      <c r="E102" s="6" t="s">
        <v>16</v>
      </c>
      <c r="F102" s="28">
        <f t="shared" si="8"/>
        <v>10780</v>
      </c>
      <c r="G102" s="51">
        <v>10780</v>
      </c>
    </row>
    <row r="103" spans="2:7" x14ac:dyDescent="0.3">
      <c r="B103" s="42" t="s">
        <v>188</v>
      </c>
      <c r="C103" s="19" t="s">
        <v>189</v>
      </c>
      <c r="D103" s="5">
        <v>1</v>
      </c>
      <c r="E103" s="6" t="s">
        <v>16</v>
      </c>
      <c r="F103" s="28">
        <f t="shared" si="8"/>
        <v>27390.000000000004</v>
      </c>
      <c r="G103" s="51">
        <v>27390.000000000004</v>
      </c>
    </row>
    <row r="104" spans="2:7" x14ac:dyDescent="0.3">
      <c r="B104" s="42" t="s">
        <v>190</v>
      </c>
      <c r="C104" s="19" t="s">
        <v>191</v>
      </c>
      <c r="D104" s="5">
        <v>1</v>
      </c>
      <c r="E104" s="6" t="s">
        <v>16</v>
      </c>
      <c r="F104" s="28">
        <f t="shared" si="8"/>
        <v>36190</v>
      </c>
      <c r="G104" s="51">
        <v>36190</v>
      </c>
    </row>
    <row r="105" spans="2:7" s="78" customFormat="1" ht="15.75" customHeight="1" x14ac:dyDescent="0.3">
      <c r="B105" s="342" t="s">
        <v>192</v>
      </c>
      <c r="C105" s="343"/>
      <c r="D105" s="344"/>
      <c r="E105" s="344"/>
      <c r="F105" s="77"/>
    </row>
    <row r="106" spans="2:7" s="78" customFormat="1" ht="15.75" customHeight="1" x14ac:dyDescent="0.3">
      <c r="B106" s="345" t="s">
        <v>200</v>
      </c>
      <c r="C106" s="346"/>
      <c r="D106" s="346"/>
      <c r="E106" s="346"/>
      <c r="F106" s="79"/>
    </row>
    <row r="107" spans="2:7" s="78" customFormat="1" ht="15.75" customHeight="1" x14ac:dyDescent="0.3">
      <c r="B107" s="347" t="s">
        <v>201</v>
      </c>
      <c r="C107" s="348"/>
      <c r="D107" s="348"/>
      <c r="E107" s="348"/>
      <c r="F107" s="79"/>
    </row>
    <row r="108" spans="2:7" s="78" customFormat="1" ht="15.75" customHeight="1" thickBot="1" x14ac:dyDescent="0.35">
      <c r="B108" s="330" t="s">
        <v>195</v>
      </c>
      <c r="C108" s="331"/>
      <c r="D108" s="331"/>
      <c r="E108" s="331"/>
      <c r="F108" s="80"/>
    </row>
    <row r="109" spans="2:7" ht="15.75" customHeight="1" x14ac:dyDescent="0.3">
      <c r="B109" s="43"/>
      <c r="C109" s="43"/>
      <c r="D109" s="43"/>
      <c r="E109" s="43"/>
    </row>
    <row r="110" spans="2:7" ht="15.75" customHeight="1" x14ac:dyDescent="0.3">
      <c r="B110" s="43"/>
      <c r="C110" s="43"/>
      <c r="D110" s="43"/>
      <c r="E110" s="43"/>
    </row>
    <row r="111" spans="2:7" ht="15.75" customHeight="1" x14ac:dyDescent="0.3">
      <c r="B111" s="43"/>
      <c r="C111" s="43"/>
      <c r="D111" s="43"/>
      <c r="E111" s="43"/>
    </row>
    <row r="112" spans="2:7" s="50" customFormat="1" x14ac:dyDescent="0.3">
      <c r="B112" s="44"/>
      <c r="C112" s="44" t="s">
        <v>202</v>
      </c>
      <c r="D112" s="44"/>
      <c r="E112" s="44"/>
      <c r="F112" s="44"/>
    </row>
    <row r="113" spans="2:6" s="50" customFormat="1" x14ac:dyDescent="0.3">
      <c r="B113" s="44"/>
      <c r="C113" s="44" t="s">
        <v>203</v>
      </c>
      <c r="D113" s="44"/>
      <c r="E113" s="44"/>
      <c r="F113" s="44"/>
    </row>
    <row r="114" spans="2:6" s="50" customFormat="1" x14ac:dyDescent="0.3">
      <c r="B114" s="44"/>
      <c r="C114" s="44" t="s">
        <v>204</v>
      </c>
      <c r="D114" s="44"/>
      <c r="E114" s="44"/>
      <c r="F114" s="44"/>
    </row>
  </sheetData>
  <mergeCells count="12">
    <mergeCell ref="B5:F5"/>
    <mergeCell ref="B3:C3"/>
    <mergeCell ref="B4:C4"/>
    <mergeCell ref="B108:E108"/>
    <mergeCell ref="B6:F6"/>
    <mergeCell ref="B7:F7"/>
    <mergeCell ref="B8:F8"/>
    <mergeCell ref="B9:F9"/>
    <mergeCell ref="B105:E105"/>
    <mergeCell ref="B106:E106"/>
    <mergeCell ref="B107:E107"/>
    <mergeCell ref="C34:F34"/>
  </mergeCells>
  <phoneticPr fontId="3" type="noConversion"/>
  <pageMargins left="0.70866141732283472" right="0.70866141732283472" top="0.74803149606299213" bottom="0.74803149606299213" header="0.31496062992125984" footer="0.31496062992125984"/>
  <pageSetup scale="57" orientation="portrait" r:id="rId1"/>
  <rowBreaks count="1" manualBreakCount="1">
    <brk id="92" min="1" max="5" man="1"/>
  </rowBreaks>
  <colBreaks count="2" manualBreakCount="2">
    <brk id="1" max="174" man="1"/>
    <brk id="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7691F-D7CF-49FD-A431-13C4E579B1E4}">
  <dimension ref="B1:H110"/>
  <sheetViews>
    <sheetView view="pageBreakPreview" topLeftCell="A81" zoomScaleNormal="85" zoomScaleSheetLayoutView="100" workbookViewId="0">
      <selection activeCell="F90" sqref="F90:F100"/>
    </sheetView>
  </sheetViews>
  <sheetFormatPr baseColWidth="10" defaultColWidth="10.6640625" defaultRowHeight="15" x14ac:dyDescent="0.25"/>
  <cols>
    <col min="1" max="1" width="4.6640625" style="45" customWidth="1"/>
    <col min="2" max="2" width="8.109375" style="148" bestFit="1" customWidth="1"/>
    <col min="3" max="3" width="93.109375" style="148" customWidth="1"/>
    <col min="4" max="4" width="13.33203125" style="148" customWidth="1"/>
    <col min="5" max="5" width="10.6640625" style="148"/>
    <col min="6" max="6" width="20.88671875" style="148" customWidth="1"/>
    <col min="7" max="7" width="14.88671875" style="45" hidden="1" customWidth="1"/>
    <col min="8" max="8" width="13.33203125" style="45" bestFit="1" customWidth="1"/>
    <col min="9" max="16384" width="10.6640625" style="45"/>
  </cols>
  <sheetData>
    <row r="1" spans="2:8" ht="91.5" customHeight="1" thickTop="1" thickBot="1" x14ac:dyDescent="0.3">
      <c r="B1" s="352" t="s">
        <v>205</v>
      </c>
      <c r="C1" s="353"/>
      <c r="D1" s="354" t="s">
        <v>206</v>
      </c>
      <c r="E1" s="354"/>
      <c r="F1" s="355"/>
    </row>
    <row r="2" spans="2:8" ht="6" customHeight="1" thickTop="1" x14ac:dyDescent="0.25">
      <c r="B2" s="357"/>
      <c r="C2" s="358"/>
      <c r="D2" s="358"/>
      <c r="E2" s="358"/>
      <c r="F2" s="359"/>
    </row>
    <row r="3" spans="2:8" ht="15" hidden="1" customHeight="1" x14ac:dyDescent="0.25">
      <c r="B3" s="360"/>
      <c r="C3" s="361"/>
      <c r="D3" s="361"/>
      <c r="E3" s="361"/>
      <c r="F3" s="362"/>
    </row>
    <row r="4" spans="2:8" ht="6" hidden="1" customHeight="1" x14ac:dyDescent="0.25">
      <c r="B4" s="363"/>
      <c r="C4" s="364"/>
      <c r="D4" s="364"/>
      <c r="E4" s="364"/>
      <c r="F4" s="365"/>
    </row>
    <row r="5" spans="2:8" ht="41.25" hidden="1" customHeight="1" x14ac:dyDescent="0.25">
      <c r="B5" s="366"/>
      <c r="C5" s="367"/>
      <c r="D5" s="367"/>
      <c r="E5" s="367"/>
      <c r="F5" s="368"/>
    </row>
    <row r="6" spans="2:8" s="46" customFormat="1" ht="30" customHeight="1" x14ac:dyDescent="0.3">
      <c r="B6" s="81" t="s">
        <v>8</v>
      </c>
      <c r="C6" s="82" t="s">
        <v>9</v>
      </c>
      <c r="D6" s="83" t="s">
        <v>10</v>
      </c>
      <c r="E6" s="83" t="s">
        <v>11</v>
      </c>
      <c r="F6" s="84" t="s">
        <v>12</v>
      </c>
    </row>
    <row r="7" spans="2:8" x14ac:dyDescent="0.25">
      <c r="B7" s="85">
        <v>1</v>
      </c>
      <c r="C7" s="86" t="s">
        <v>13</v>
      </c>
      <c r="D7" s="87"/>
      <c r="E7" s="87"/>
      <c r="F7" s="88"/>
    </row>
    <row r="8" spans="2:8" s="46" customFormat="1" ht="33.75" customHeight="1" x14ac:dyDescent="0.3">
      <c r="B8" s="89" t="s">
        <v>14</v>
      </c>
      <c r="C8" s="90" t="s">
        <v>15</v>
      </c>
      <c r="D8" s="91">
        <v>1</v>
      </c>
      <c r="E8" s="92" t="s">
        <v>16</v>
      </c>
      <c r="F8" s="93">
        <f>H8</f>
        <v>37380</v>
      </c>
      <c r="G8" s="51">
        <v>31328.000000000004</v>
      </c>
      <c r="H8" s="46">
        <v>37380</v>
      </c>
    </row>
    <row r="9" spans="2:8" s="46" customFormat="1" ht="27" customHeight="1" x14ac:dyDescent="0.3">
      <c r="B9" s="89" t="s">
        <v>17</v>
      </c>
      <c r="C9" s="90" t="s">
        <v>18</v>
      </c>
      <c r="D9" s="91">
        <v>1</v>
      </c>
      <c r="E9" s="92" t="s">
        <v>16</v>
      </c>
      <c r="F9" s="93">
        <f t="shared" ref="F9:F17" si="0">H9</f>
        <v>57750</v>
      </c>
      <c r="G9" s="51">
        <v>60280.000000000007</v>
      </c>
      <c r="H9" s="46">
        <v>57750</v>
      </c>
    </row>
    <row r="10" spans="2:8" s="46" customFormat="1" ht="28.5" customHeight="1" x14ac:dyDescent="0.3">
      <c r="B10" s="89" t="s">
        <v>19</v>
      </c>
      <c r="C10" s="90" t="s">
        <v>20</v>
      </c>
      <c r="D10" s="91">
        <v>1</v>
      </c>
      <c r="E10" s="92" t="s">
        <v>16</v>
      </c>
      <c r="F10" s="93">
        <f t="shared" si="0"/>
        <v>47743.5</v>
      </c>
      <c r="G10" s="51">
        <v>34760</v>
      </c>
      <c r="H10" s="46">
        <v>47743.5</v>
      </c>
    </row>
    <row r="11" spans="2:8" s="46" customFormat="1" ht="68.25" customHeight="1" x14ac:dyDescent="0.3">
      <c r="B11" s="89" t="s">
        <v>21</v>
      </c>
      <c r="C11" s="90" t="s">
        <v>22</v>
      </c>
      <c r="D11" s="91">
        <v>1</v>
      </c>
      <c r="E11" s="92" t="s">
        <v>16</v>
      </c>
      <c r="F11" s="93">
        <f t="shared" si="0"/>
        <v>78750</v>
      </c>
      <c r="G11" s="51">
        <v>79200</v>
      </c>
      <c r="H11" s="46">
        <v>78750</v>
      </c>
    </row>
    <row r="12" spans="2:8" ht="37.5" customHeight="1" x14ac:dyDescent="0.25">
      <c r="B12" s="89" t="s">
        <v>23</v>
      </c>
      <c r="C12" s="90" t="s">
        <v>24</v>
      </c>
      <c r="D12" s="91">
        <v>1</v>
      </c>
      <c r="E12" s="92" t="s">
        <v>16</v>
      </c>
      <c r="F12" s="93">
        <f t="shared" si="0"/>
        <v>195867</v>
      </c>
      <c r="G12" s="51">
        <v>118800.00000000001</v>
      </c>
      <c r="H12" s="45">
        <v>195867</v>
      </c>
    </row>
    <row r="13" spans="2:8" ht="37.5" customHeight="1" x14ac:dyDescent="0.25">
      <c r="B13" s="89" t="s">
        <v>25</v>
      </c>
      <c r="C13" s="90" t="s">
        <v>26</v>
      </c>
      <c r="D13" s="91">
        <v>1</v>
      </c>
      <c r="E13" s="92" t="s">
        <v>16</v>
      </c>
      <c r="F13" s="93">
        <f t="shared" si="0"/>
        <v>315000</v>
      </c>
      <c r="G13" s="51">
        <v>305800</v>
      </c>
      <c r="H13" s="45">
        <v>315000</v>
      </c>
    </row>
    <row r="14" spans="2:8" ht="37.5" customHeight="1" x14ac:dyDescent="0.25">
      <c r="B14" s="89" t="s">
        <v>27</v>
      </c>
      <c r="C14" s="90" t="s">
        <v>28</v>
      </c>
      <c r="D14" s="91">
        <v>1</v>
      </c>
      <c r="E14" s="92" t="s">
        <v>16</v>
      </c>
      <c r="F14" s="93">
        <f t="shared" si="0"/>
        <v>210000</v>
      </c>
      <c r="G14" s="51">
        <v>272800</v>
      </c>
      <c r="H14" s="45">
        <v>210000</v>
      </c>
    </row>
    <row r="15" spans="2:8" ht="24" customHeight="1" x14ac:dyDescent="0.25">
      <c r="B15" s="89" t="s">
        <v>29</v>
      </c>
      <c r="C15" s="90" t="s">
        <v>30</v>
      </c>
      <c r="D15" s="91">
        <v>1</v>
      </c>
      <c r="E15" s="92" t="s">
        <v>16</v>
      </c>
      <c r="F15" s="93">
        <f t="shared" si="0"/>
        <v>65625</v>
      </c>
      <c r="G15" s="51">
        <v>69960</v>
      </c>
      <c r="H15" s="45">
        <v>65625</v>
      </c>
    </row>
    <row r="16" spans="2:8" ht="39" customHeight="1" x14ac:dyDescent="0.25">
      <c r="B16" s="89" t="s">
        <v>31</v>
      </c>
      <c r="C16" s="90" t="s">
        <v>32</v>
      </c>
      <c r="D16" s="91">
        <v>1</v>
      </c>
      <c r="E16" s="92" t="s">
        <v>16</v>
      </c>
      <c r="F16" s="93">
        <f t="shared" si="0"/>
        <v>52500</v>
      </c>
      <c r="G16" s="51">
        <v>54120.000000000007</v>
      </c>
      <c r="H16" s="45">
        <v>52500</v>
      </c>
    </row>
    <row r="17" spans="2:8" ht="30" x14ac:dyDescent="0.25">
      <c r="B17" s="89" t="s">
        <v>33</v>
      </c>
      <c r="C17" s="90" t="s">
        <v>34</v>
      </c>
      <c r="D17" s="91">
        <v>1</v>
      </c>
      <c r="E17" s="92" t="s">
        <v>16</v>
      </c>
      <c r="F17" s="93">
        <f t="shared" si="0"/>
        <v>52500</v>
      </c>
      <c r="G17" s="51">
        <v>56760.000000000007</v>
      </c>
      <c r="H17" s="45">
        <v>52500</v>
      </c>
    </row>
    <row r="18" spans="2:8" x14ac:dyDescent="0.25">
      <c r="B18" s="94">
        <v>2</v>
      </c>
      <c r="C18" s="95" t="s">
        <v>35</v>
      </c>
      <c r="D18" s="96"/>
      <c r="E18" s="96"/>
      <c r="F18" s="97"/>
      <c r="G18" s="51">
        <v>0</v>
      </c>
      <c r="H18" s="45">
        <v>0</v>
      </c>
    </row>
    <row r="19" spans="2:8" ht="35.25" customHeight="1" x14ac:dyDescent="0.25">
      <c r="B19" s="98" t="s">
        <v>36</v>
      </c>
      <c r="C19" s="90" t="s">
        <v>37</v>
      </c>
      <c r="D19" s="99">
        <v>1</v>
      </c>
      <c r="E19" s="100" t="s">
        <v>16</v>
      </c>
      <c r="F19" s="101">
        <f>H19</f>
        <v>693600</v>
      </c>
      <c r="G19" s="51">
        <v>723360.00000000012</v>
      </c>
      <c r="H19" s="45">
        <v>693600</v>
      </c>
    </row>
    <row r="20" spans="2:8" ht="43.5" customHeight="1" x14ac:dyDescent="0.25">
      <c r="B20" s="98" t="s">
        <v>38</v>
      </c>
      <c r="C20" s="90" t="s">
        <v>39</v>
      </c>
      <c r="D20" s="99">
        <v>1</v>
      </c>
      <c r="E20" s="100" t="s">
        <v>16</v>
      </c>
      <c r="F20" s="101">
        <f t="shared" ref="F20:F22" si="1">H20</f>
        <v>1040400</v>
      </c>
      <c r="G20" s="51">
        <v>1119360</v>
      </c>
      <c r="H20" s="45">
        <v>1040400</v>
      </c>
    </row>
    <row r="21" spans="2:8" ht="56.25" customHeight="1" x14ac:dyDescent="0.25">
      <c r="B21" s="98" t="s">
        <v>40</v>
      </c>
      <c r="C21" s="90" t="s">
        <v>41</v>
      </c>
      <c r="D21" s="99">
        <v>1</v>
      </c>
      <c r="E21" s="100" t="s">
        <v>42</v>
      </c>
      <c r="F21" s="101">
        <f t="shared" si="1"/>
        <v>561000</v>
      </c>
      <c r="G21" s="51">
        <v>633600</v>
      </c>
      <c r="H21" s="45">
        <v>561000</v>
      </c>
    </row>
    <row r="22" spans="2:8" ht="30" x14ac:dyDescent="0.25">
      <c r="B22" s="98" t="s">
        <v>43</v>
      </c>
      <c r="C22" s="90" t="s">
        <v>44</v>
      </c>
      <c r="D22" s="99">
        <v>1</v>
      </c>
      <c r="E22" s="100" t="s">
        <v>45</v>
      </c>
      <c r="F22" s="101">
        <f t="shared" si="1"/>
        <v>86700</v>
      </c>
      <c r="G22" s="51">
        <v>90310.000000000015</v>
      </c>
      <c r="H22" s="45">
        <v>86700</v>
      </c>
    </row>
    <row r="23" spans="2:8" s="46" customFormat="1" x14ac:dyDescent="0.3">
      <c r="B23" s="102">
        <v>3</v>
      </c>
      <c r="C23" s="103" t="s">
        <v>46</v>
      </c>
      <c r="D23" s="104"/>
      <c r="E23" s="104"/>
      <c r="F23" s="105"/>
      <c r="G23" s="51">
        <v>0</v>
      </c>
      <c r="H23" s="46">
        <v>0</v>
      </c>
    </row>
    <row r="24" spans="2:8" ht="32.25" customHeight="1" x14ac:dyDescent="0.25">
      <c r="B24" s="98" t="s">
        <v>47</v>
      </c>
      <c r="C24" s="90" t="s">
        <v>48</v>
      </c>
      <c r="D24" s="99">
        <v>1</v>
      </c>
      <c r="E24" s="100" t="s">
        <v>16</v>
      </c>
      <c r="F24" s="101">
        <f>H24</f>
        <v>169320</v>
      </c>
      <c r="G24" s="51">
        <v>180510.00000000003</v>
      </c>
      <c r="H24" s="45">
        <v>169320</v>
      </c>
    </row>
    <row r="25" spans="2:8" ht="47.25" customHeight="1" x14ac:dyDescent="0.25">
      <c r="B25" s="98" t="s">
        <v>49</v>
      </c>
      <c r="C25" s="90" t="s">
        <v>50</v>
      </c>
      <c r="D25" s="100">
        <v>1</v>
      </c>
      <c r="E25" s="100" t="s">
        <v>16</v>
      </c>
      <c r="F25" s="101">
        <f t="shared" ref="F25:F27" si="2">H25</f>
        <v>102000</v>
      </c>
      <c r="G25" s="51">
        <v>102080.00000000001</v>
      </c>
      <c r="H25" s="45">
        <v>102000</v>
      </c>
    </row>
    <row r="26" spans="2:8" ht="51.75" customHeight="1" x14ac:dyDescent="0.25">
      <c r="B26" s="98" t="s">
        <v>51</v>
      </c>
      <c r="C26" s="90" t="s">
        <v>52</v>
      </c>
      <c r="D26" s="100">
        <v>1</v>
      </c>
      <c r="E26" s="100" t="s">
        <v>16</v>
      </c>
      <c r="F26" s="101">
        <f t="shared" si="2"/>
        <v>507572.4</v>
      </c>
      <c r="G26" s="51">
        <v>425040.00000000006</v>
      </c>
      <c r="H26" s="45">
        <v>507572.4</v>
      </c>
    </row>
    <row r="27" spans="2:8" ht="32.25" customHeight="1" x14ac:dyDescent="0.25">
      <c r="B27" s="98" t="s">
        <v>53</v>
      </c>
      <c r="C27" s="90" t="s">
        <v>54</v>
      </c>
      <c r="D27" s="106">
        <v>1</v>
      </c>
      <c r="E27" s="106" t="s">
        <v>45</v>
      </c>
      <c r="F27" s="101">
        <f t="shared" si="2"/>
        <v>30600</v>
      </c>
      <c r="G27" s="51">
        <v>30910.000000000004</v>
      </c>
      <c r="H27" s="45">
        <v>30600</v>
      </c>
    </row>
    <row r="28" spans="2:8" x14ac:dyDescent="0.25">
      <c r="B28" s="102">
        <v>4</v>
      </c>
      <c r="C28" s="107" t="s">
        <v>55</v>
      </c>
      <c r="D28" s="108"/>
      <c r="E28" s="108"/>
      <c r="F28" s="109"/>
      <c r="G28" s="51">
        <v>0</v>
      </c>
      <c r="H28" s="45">
        <v>0</v>
      </c>
    </row>
    <row r="29" spans="2:8" ht="32.25" customHeight="1" x14ac:dyDescent="0.25">
      <c r="B29" s="98" t="s">
        <v>56</v>
      </c>
      <c r="C29" s="90" t="s">
        <v>57</v>
      </c>
      <c r="D29" s="106">
        <v>1</v>
      </c>
      <c r="E29" s="106" t="s">
        <v>16</v>
      </c>
      <c r="F29" s="101">
        <f>H29</f>
        <v>85986</v>
      </c>
      <c r="G29" s="51">
        <v>62150.000000000007</v>
      </c>
      <c r="H29" s="45">
        <v>85986</v>
      </c>
    </row>
    <row r="30" spans="2:8" ht="19.5" customHeight="1" x14ac:dyDescent="0.25">
      <c r="B30" s="110">
        <v>5</v>
      </c>
      <c r="C30" s="369" t="s">
        <v>58</v>
      </c>
      <c r="D30" s="370"/>
      <c r="E30" s="370"/>
      <c r="F30" s="371"/>
      <c r="G30" s="51">
        <v>0</v>
      </c>
      <c r="H30" s="45">
        <v>0</v>
      </c>
    </row>
    <row r="31" spans="2:8" ht="36.75" customHeight="1" x14ac:dyDescent="0.25">
      <c r="B31" s="98" t="s">
        <v>59</v>
      </c>
      <c r="C31" s="111" t="s">
        <v>60</v>
      </c>
      <c r="D31" s="112">
        <v>1</v>
      </c>
      <c r="E31" s="112" t="s">
        <v>45</v>
      </c>
      <c r="F31" s="113">
        <f>H31</f>
        <v>21600</v>
      </c>
      <c r="G31" s="51">
        <v>20460</v>
      </c>
      <c r="H31" s="45">
        <v>21600</v>
      </c>
    </row>
    <row r="32" spans="2:8" ht="55.5" customHeight="1" x14ac:dyDescent="0.25">
      <c r="B32" s="98" t="s">
        <v>61</v>
      </c>
      <c r="C32" s="90" t="s">
        <v>62</v>
      </c>
      <c r="D32" s="106">
        <v>1</v>
      </c>
      <c r="E32" s="106" t="s">
        <v>45</v>
      </c>
      <c r="F32" s="113">
        <f t="shared" ref="F32:F36" si="3">H32</f>
        <v>65880</v>
      </c>
      <c r="G32" s="51">
        <v>64020.000000000007</v>
      </c>
      <c r="H32" s="45">
        <v>65880</v>
      </c>
    </row>
    <row r="33" spans="2:8" ht="75" x14ac:dyDescent="0.25">
      <c r="B33" s="98" t="s">
        <v>63</v>
      </c>
      <c r="C33" s="90" t="s">
        <v>64</v>
      </c>
      <c r="D33" s="106">
        <v>1</v>
      </c>
      <c r="E33" s="106" t="s">
        <v>45</v>
      </c>
      <c r="F33" s="113">
        <f t="shared" si="3"/>
        <v>70416</v>
      </c>
      <c r="G33" s="51">
        <v>70730</v>
      </c>
      <c r="H33" s="45">
        <v>70416</v>
      </c>
    </row>
    <row r="34" spans="2:8" ht="36.75" customHeight="1" x14ac:dyDescent="0.25">
      <c r="B34" s="98" t="s">
        <v>65</v>
      </c>
      <c r="C34" s="90" t="s">
        <v>66</v>
      </c>
      <c r="D34" s="106">
        <v>1</v>
      </c>
      <c r="E34" s="106" t="s">
        <v>45</v>
      </c>
      <c r="F34" s="113">
        <f t="shared" si="3"/>
        <v>77220</v>
      </c>
      <c r="G34" s="51">
        <v>77353.100000000006</v>
      </c>
      <c r="H34" s="45">
        <v>77220</v>
      </c>
    </row>
    <row r="35" spans="2:8" ht="36.75" customHeight="1" x14ac:dyDescent="0.25">
      <c r="B35" s="98" t="s">
        <v>67</v>
      </c>
      <c r="C35" s="90" t="s">
        <v>68</v>
      </c>
      <c r="D35" s="106">
        <v>1</v>
      </c>
      <c r="E35" s="106" t="s">
        <v>45</v>
      </c>
      <c r="F35" s="113">
        <f t="shared" si="3"/>
        <v>183600</v>
      </c>
      <c r="G35" s="51">
        <v>189860.00000000003</v>
      </c>
      <c r="H35" s="47">
        <v>183600</v>
      </c>
    </row>
    <row r="36" spans="2:8" ht="36.75" customHeight="1" x14ac:dyDescent="0.25">
      <c r="B36" s="98" t="s">
        <v>69</v>
      </c>
      <c r="C36" s="90" t="s">
        <v>70</v>
      </c>
      <c r="D36" s="114">
        <v>1</v>
      </c>
      <c r="E36" s="106" t="s">
        <v>45</v>
      </c>
      <c r="F36" s="113">
        <f t="shared" si="3"/>
        <v>216000</v>
      </c>
      <c r="G36" s="51">
        <v>208340.00000000003</v>
      </c>
      <c r="H36" s="45">
        <v>216000</v>
      </c>
    </row>
    <row r="37" spans="2:8" ht="16.5" customHeight="1" x14ac:dyDescent="0.25">
      <c r="B37" s="102">
        <v>6</v>
      </c>
      <c r="C37" s="107" t="s">
        <v>71</v>
      </c>
      <c r="D37" s="108"/>
      <c r="E37" s="108"/>
      <c r="F37" s="109"/>
      <c r="G37" s="51">
        <v>0</v>
      </c>
      <c r="H37" s="45">
        <v>0</v>
      </c>
    </row>
    <row r="38" spans="2:8" ht="57.75" customHeight="1" x14ac:dyDescent="0.25">
      <c r="B38" s="98" t="s">
        <v>72</v>
      </c>
      <c r="C38" s="90" t="s">
        <v>73</v>
      </c>
      <c r="D38" s="115">
        <v>1</v>
      </c>
      <c r="E38" s="116" t="s">
        <v>45</v>
      </c>
      <c r="F38" s="101">
        <f>H38</f>
        <v>62640.000000000007</v>
      </c>
      <c r="G38" s="51">
        <v>53460.000000000007</v>
      </c>
      <c r="H38" s="45">
        <v>62640.000000000007</v>
      </c>
    </row>
    <row r="39" spans="2:8" ht="36.75" customHeight="1" x14ac:dyDescent="0.25">
      <c r="B39" s="98" t="s">
        <v>74</v>
      </c>
      <c r="C39" s="90" t="s">
        <v>75</v>
      </c>
      <c r="D39" s="115">
        <v>1</v>
      </c>
      <c r="E39" s="116" t="s">
        <v>45</v>
      </c>
      <c r="F39" s="101">
        <f t="shared" ref="F39:F50" si="4">H39</f>
        <v>37800</v>
      </c>
      <c r="G39" s="51">
        <v>35970</v>
      </c>
      <c r="H39" s="45">
        <v>37800</v>
      </c>
    </row>
    <row r="40" spans="2:8" ht="48.75" customHeight="1" x14ac:dyDescent="0.25">
      <c r="B40" s="98" t="s">
        <v>76</v>
      </c>
      <c r="C40" s="90" t="s">
        <v>77</v>
      </c>
      <c r="D40" s="115">
        <v>1</v>
      </c>
      <c r="E40" s="116" t="s">
        <v>45</v>
      </c>
      <c r="F40" s="101">
        <f t="shared" si="4"/>
        <v>70200</v>
      </c>
      <c r="G40" s="51">
        <v>71280</v>
      </c>
      <c r="H40" s="45">
        <v>70200</v>
      </c>
    </row>
    <row r="41" spans="2:8" ht="35.25" customHeight="1" x14ac:dyDescent="0.25">
      <c r="B41" s="98" t="s">
        <v>78</v>
      </c>
      <c r="C41" s="90" t="s">
        <v>79</v>
      </c>
      <c r="D41" s="115">
        <v>1</v>
      </c>
      <c r="E41" s="116" t="s">
        <v>80</v>
      </c>
      <c r="F41" s="101">
        <f t="shared" si="4"/>
        <v>12960</v>
      </c>
      <c r="G41" s="51">
        <v>12430.000000000002</v>
      </c>
      <c r="H41" s="49">
        <v>12960</v>
      </c>
    </row>
    <row r="42" spans="2:8" ht="36" customHeight="1" x14ac:dyDescent="0.25">
      <c r="B42" s="98" t="s">
        <v>81</v>
      </c>
      <c r="C42" s="90" t="s">
        <v>82</v>
      </c>
      <c r="D42" s="115">
        <v>1</v>
      </c>
      <c r="E42" s="116" t="s">
        <v>45</v>
      </c>
      <c r="F42" s="101">
        <f t="shared" si="4"/>
        <v>89208</v>
      </c>
      <c r="G42" s="51">
        <v>95150.000000000015</v>
      </c>
      <c r="H42" s="48">
        <v>89208</v>
      </c>
    </row>
    <row r="43" spans="2:8" ht="36" customHeight="1" x14ac:dyDescent="0.25">
      <c r="B43" s="98" t="s">
        <v>83</v>
      </c>
      <c r="C43" s="90" t="s">
        <v>84</v>
      </c>
      <c r="D43" s="115">
        <v>1</v>
      </c>
      <c r="E43" s="116" t="s">
        <v>80</v>
      </c>
      <c r="F43" s="101">
        <f t="shared" si="4"/>
        <v>56808.000000000007</v>
      </c>
      <c r="G43" s="51">
        <v>52580.000000000007</v>
      </c>
      <c r="H43" s="48">
        <v>56808.000000000007</v>
      </c>
    </row>
    <row r="44" spans="2:8" ht="36" customHeight="1" x14ac:dyDescent="0.25">
      <c r="B44" s="98" t="s">
        <v>85</v>
      </c>
      <c r="C44" s="90" t="s">
        <v>86</v>
      </c>
      <c r="D44" s="115">
        <v>1</v>
      </c>
      <c r="E44" s="116" t="s">
        <v>45</v>
      </c>
      <c r="F44" s="101">
        <f t="shared" si="4"/>
        <v>68580</v>
      </c>
      <c r="G44" s="51">
        <v>67650</v>
      </c>
      <c r="H44" s="48">
        <v>68580</v>
      </c>
    </row>
    <row r="45" spans="2:8" ht="36" customHeight="1" x14ac:dyDescent="0.25">
      <c r="B45" s="98" t="s">
        <v>87</v>
      </c>
      <c r="C45" s="90" t="s">
        <v>88</v>
      </c>
      <c r="D45" s="115">
        <v>1</v>
      </c>
      <c r="E45" s="116" t="s">
        <v>45</v>
      </c>
      <c r="F45" s="101">
        <f t="shared" si="4"/>
        <v>68580</v>
      </c>
      <c r="G45" s="51">
        <v>67650</v>
      </c>
      <c r="H45" s="48">
        <v>68580</v>
      </c>
    </row>
    <row r="46" spans="2:8" ht="36" customHeight="1" x14ac:dyDescent="0.25">
      <c r="B46" s="98" t="s">
        <v>89</v>
      </c>
      <c r="C46" s="90" t="s">
        <v>90</v>
      </c>
      <c r="D46" s="115">
        <v>1</v>
      </c>
      <c r="E46" s="116" t="s">
        <v>80</v>
      </c>
      <c r="F46" s="101">
        <f t="shared" si="4"/>
        <v>88560</v>
      </c>
      <c r="G46" s="51">
        <v>85237.900000000009</v>
      </c>
      <c r="H46" s="48">
        <v>88560</v>
      </c>
    </row>
    <row r="47" spans="2:8" ht="36" customHeight="1" x14ac:dyDescent="0.25">
      <c r="B47" s="98" t="s">
        <v>91</v>
      </c>
      <c r="C47" s="90" t="s">
        <v>92</v>
      </c>
      <c r="D47" s="115">
        <v>1</v>
      </c>
      <c r="E47" s="116" t="s">
        <v>80</v>
      </c>
      <c r="F47" s="101">
        <f t="shared" si="4"/>
        <v>55080</v>
      </c>
      <c r="G47" s="51">
        <v>53790.000000000007</v>
      </c>
      <c r="H47" s="48">
        <v>55080</v>
      </c>
    </row>
    <row r="48" spans="2:8" ht="36" customHeight="1" x14ac:dyDescent="0.25">
      <c r="B48" s="98" t="s">
        <v>93</v>
      </c>
      <c r="C48" s="90" t="s">
        <v>94</v>
      </c>
      <c r="D48" s="115">
        <v>1</v>
      </c>
      <c r="E48" s="116" t="s">
        <v>80</v>
      </c>
      <c r="F48" s="101">
        <f t="shared" si="4"/>
        <v>59400.000000000007</v>
      </c>
      <c r="G48" s="51">
        <v>59290.000000000007</v>
      </c>
      <c r="H48" s="48">
        <v>59400.000000000007</v>
      </c>
    </row>
    <row r="49" spans="2:8" ht="27.75" customHeight="1" x14ac:dyDescent="0.25">
      <c r="B49" s="98" t="s">
        <v>95</v>
      </c>
      <c r="C49" s="90" t="s">
        <v>96</v>
      </c>
      <c r="D49" s="115">
        <v>1</v>
      </c>
      <c r="E49" s="117" t="s">
        <v>80</v>
      </c>
      <c r="F49" s="101">
        <f t="shared" si="4"/>
        <v>27000</v>
      </c>
      <c r="G49" s="51">
        <v>24860.000000000004</v>
      </c>
      <c r="H49" s="48">
        <v>27000</v>
      </c>
    </row>
    <row r="50" spans="2:8" ht="81" customHeight="1" x14ac:dyDescent="0.25">
      <c r="B50" s="98" t="s">
        <v>97</v>
      </c>
      <c r="C50" s="90" t="s">
        <v>98</v>
      </c>
      <c r="D50" s="115">
        <v>1</v>
      </c>
      <c r="E50" s="116" t="s">
        <v>45</v>
      </c>
      <c r="F50" s="101">
        <f t="shared" si="4"/>
        <v>32400.000000000004</v>
      </c>
      <c r="G50" s="51">
        <v>27060.000000000004</v>
      </c>
      <c r="H50" s="48">
        <v>32400.000000000004</v>
      </c>
    </row>
    <row r="51" spans="2:8" x14ac:dyDescent="0.25">
      <c r="B51" s="85">
        <v>7</v>
      </c>
      <c r="C51" s="118" t="s">
        <v>99</v>
      </c>
      <c r="D51" s="119"/>
      <c r="E51" s="119"/>
      <c r="F51" s="120"/>
      <c r="G51" s="51">
        <v>0</v>
      </c>
      <c r="H51" s="48">
        <v>0</v>
      </c>
    </row>
    <row r="52" spans="2:8" ht="48" customHeight="1" x14ac:dyDescent="0.25">
      <c r="B52" s="89" t="s">
        <v>100</v>
      </c>
      <c r="C52" s="90" t="s">
        <v>101</v>
      </c>
      <c r="D52" s="121">
        <v>1</v>
      </c>
      <c r="E52" s="114" t="s">
        <v>16</v>
      </c>
      <c r="F52" s="93">
        <f>H52</f>
        <v>81198</v>
      </c>
      <c r="G52" s="51">
        <v>82390</v>
      </c>
      <c r="H52" s="48">
        <v>81198</v>
      </c>
    </row>
    <row r="53" spans="2:8" ht="52.5" customHeight="1" x14ac:dyDescent="0.25">
      <c r="B53" s="89" t="s">
        <v>102</v>
      </c>
      <c r="C53" s="90" t="s">
        <v>103</v>
      </c>
      <c r="D53" s="121">
        <v>1</v>
      </c>
      <c r="E53" s="114" t="s">
        <v>16</v>
      </c>
      <c r="F53" s="93">
        <f t="shared" ref="F53:F70" si="5">H53</f>
        <v>62699.429999999993</v>
      </c>
      <c r="G53" s="51">
        <v>49720.000000000007</v>
      </c>
      <c r="H53" s="48">
        <v>62699.429999999993</v>
      </c>
    </row>
    <row r="54" spans="2:8" ht="24" customHeight="1" x14ac:dyDescent="0.25">
      <c r="B54" s="89" t="s">
        <v>104</v>
      </c>
      <c r="C54" s="90" t="s">
        <v>105</v>
      </c>
      <c r="D54" s="121">
        <v>1</v>
      </c>
      <c r="E54" s="114" t="s">
        <v>16</v>
      </c>
      <c r="F54" s="93">
        <f t="shared" si="5"/>
        <v>74743.799999999988</v>
      </c>
      <c r="G54" s="51">
        <v>79629</v>
      </c>
      <c r="H54" s="48">
        <v>74743.799999999988</v>
      </c>
    </row>
    <row r="55" spans="2:8" ht="30.75" customHeight="1" x14ac:dyDescent="0.25">
      <c r="B55" s="89" t="s">
        <v>106</v>
      </c>
      <c r="C55" s="90" t="s">
        <v>107</v>
      </c>
      <c r="D55" s="121">
        <v>1</v>
      </c>
      <c r="E55" s="114" t="s">
        <v>16</v>
      </c>
      <c r="F55" s="93">
        <f t="shared" si="5"/>
        <v>68081.399999999994</v>
      </c>
      <c r="G55" s="51">
        <v>72380</v>
      </c>
      <c r="H55" s="48">
        <v>68081.399999999994</v>
      </c>
    </row>
    <row r="56" spans="2:8" ht="30.75" customHeight="1" x14ac:dyDescent="0.25">
      <c r="B56" s="89" t="s">
        <v>108</v>
      </c>
      <c r="C56" s="90" t="s">
        <v>109</v>
      </c>
      <c r="D56" s="121">
        <v>1</v>
      </c>
      <c r="E56" s="114" t="s">
        <v>80</v>
      </c>
      <c r="F56" s="93">
        <f t="shared" si="5"/>
        <v>37892.399999999994</v>
      </c>
      <c r="G56" s="51">
        <v>38245.9</v>
      </c>
      <c r="H56" s="45">
        <v>37892.399999999994</v>
      </c>
    </row>
    <row r="57" spans="2:8" ht="19.5" customHeight="1" x14ac:dyDescent="0.25">
      <c r="B57" s="89" t="s">
        <v>110</v>
      </c>
      <c r="C57" s="122" t="s">
        <v>111</v>
      </c>
      <c r="D57" s="123">
        <v>1</v>
      </c>
      <c r="E57" s="124" t="s">
        <v>80</v>
      </c>
      <c r="F57" s="93">
        <f t="shared" si="5"/>
        <v>74223.299999999988</v>
      </c>
      <c r="G57" s="51">
        <v>80520</v>
      </c>
      <c r="H57" s="45">
        <v>74223.299999999988</v>
      </c>
    </row>
    <row r="58" spans="2:8" ht="56.25" customHeight="1" x14ac:dyDescent="0.25">
      <c r="B58" s="89" t="s">
        <v>112</v>
      </c>
      <c r="C58" s="125" t="s">
        <v>113</v>
      </c>
      <c r="D58" s="115">
        <v>1</v>
      </c>
      <c r="E58" s="116" t="s">
        <v>16</v>
      </c>
      <c r="F58" s="93">
        <f t="shared" si="5"/>
        <v>267224.69999999995</v>
      </c>
      <c r="G58" s="51">
        <v>264000</v>
      </c>
      <c r="H58" s="45">
        <v>267224.69999999995</v>
      </c>
    </row>
    <row r="59" spans="2:8" ht="56.25" customHeight="1" x14ac:dyDescent="0.25">
      <c r="B59" s="89" t="s">
        <v>114</v>
      </c>
      <c r="C59" s="125" t="s">
        <v>115</v>
      </c>
      <c r="D59" s="115">
        <v>1</v>
      </c>
      <c r="E59" s="116" t="s">
        <v>16</v>
      </c>
      <c r="F59" s="93">
        <f t="shared" si="5"/>
        <v>1280430</v>
      </c>
      <c r="G59" s="51">
        <v>594000</v>
      </c>
      <c r="H59" s="45">
        <v>1280430</v>
      </c>
    </row>
    <row r="60" spans="2:8" ht="80.25" customHeight="1" x14ac:dyDescent="0.25">
      <c r="B60" s="89" t="s">
        <v>116</v>
      </c>
      <c r="C60" s="125" t="s">
        <v>117</v>
      </c>
      <c r="D60" s="115">
        <v>1</v>
      </c>
      <c r="E60" s="116" t="s">
        <v>16</v>
      </c>
      <c r="F60" s="93">
        <f t="shared" si="5"/>
        <v>671757.29999999993</v>
      </c>
      <c r="G60" s="51">
        <v>653950</v>
      </c>
      <c r="H60" s="45">
        <v>671757.29999999993</v>
      </c>
    </row>
    <row r="61" spans="2:8" ht="80.25" customHeight="1" x14ac:dyDescent="0.25">
      <c r="B61" s="89" t="s">
        <v>118</v>
      </c>
      <c r="C61" s="125" t="s">
        <v>119</v>
      </c>
      <c r="D61" s="115">
        <v>1</v>
      </c>
      <c r="E61" s="116" t="s">
        <v>16</v>
      </c>
      <c r="F61" s="93">
        <f t="shared" si="5"/>
        <v>151569.59999999998</v>
      </c>
      <c r="G61" s="51">
        <v>148940</v>
      </c>
      <c r="H61" s="45">
        <v>151569.59999999998</v>
      </c>
    </row>
    <row r="62" spans="2:8" ht="80.25" customHeight="1" x14ac:dyDescent="0.25">
      <c r="B62" s="89" t="s">
        <v>120</v>
      </c>
      <c r="C62" s="125" t="s">
        <v>121</v>
      </c>
      <c r="D62" s="115">
        <v>1</v>
      </c>
      <c r="E62" s="116" t="s">
        <v>16</v>
      </c>
      <c r="F62" s="93">
        <f t="shared" si="5"/>
        <v>90046.5</v>
      </c>
      <c r="G62" s="51">
        <v>105160.00000000001</v>
      </c>
      <c r="H62" s="45">
        <v>90046.5</v>
      </c>
    </row>
    <row r="63" spans="2:8" ht="80.25" customHeight="1" x14ac:dyDescent="0.25">
      <c r="B63" s="89" t="s">
        <v>122</v>
      </c>
      <c r="C63" s="125" t="s">
        <v>123</v>
      </c>
      <c r="D63" s="115">
        <v>1</v>
      </c>
      <c r="E63" s="116" t="s">
        <v>16</v>
      </c>
      <c r="F63" s="93">
        <f t="shared" si="5"/>
        <v>1748879.9999999998</v>
      </c>
      <c r="G63" s="51">
        <v>943140.00000000012</v>
      </c>
      <c r="H63" s="45">
        <v>1748879.9999999998</v>
      </c>
    </row>
    <row r="64" spans="2:8" ht="80.25" customHeight="1" x14ac:dyDescent="0.25">
      <c r="B64" s="89" t="s">
        <v>124</v>
      </c>
      <c r="C64" s="125" t="s">
        <v>125</v>
      </c>
      <c r="D64" s="115">
        <v>1</v>
      </c>
      <c r="E64" s="116" t="s">
        <v>16</v>
      </c>
      <c r="F64" s="93">
        <f t="shared" si="5"/>
        <v>582960</v>
      </c>
      <c r="G64" s="51">
        <v>314380</v>
      </c>
      <c r="H64" s="45">
        <v>582960</v>
      </c>
    </row>
    <row r="65" spans="2:8" ht="80.25" customHeight="1" x14ac:dyDescent="0.25">
      <c r="B65" s="89" t="s">
        <v>126</v>
      </c>
      <c r="C65" s="125" t="s">
        <v>127</v>
      </c>
      <c r="D65" s="115">
        <v>1</v>
      </c>
      <c r="E65" s="116" t="s">
        <v>16</v>
      </c>
      <c r="F65" s="93">
        <f t="shared" si="5"/>
        <v>206898.74999999997</v>
      </c>
      <c r="G65" s="51">
        <v>157080</v>
      </c>
      <c r="H65" s="45">
        <v>206898.74999999997</v>
      </c>
    </row>
    <row r="66" spans="2:8" ht="80.25" customHeight="1" x14ac:dyDescent="0.25">
      <c r="B66" s="89" t="s">
        <v>128</v>
      </c>
      <c r="C66" s="125" t="s">
        <v>129</v>
      </c>
      <c r="D66" s="115">
        <v>1</v>
      </c>
      <c r="E66" s="116" t="s">
        <v>16</v>
      </c>
      <c r="F66" s="93">
        <f t="shared" si="5"/>
        <v>10264676.399999999</v>
      </c>
      <c r="G66" s="51">
        <v>8580000</v>
      </c>
      <c r="H66" s="45">
        <v>10264676.399999999</v>
      </c>
    </row>
    <row r="67" spans="2:8" ht="80.25" customHeight="1" x14ac:dyDescent="0.25">
      <c r="B67" s="89" t="s">
        <v>130</v>
      </c>
      <c r="C67" s="125" t="s">
        <v>131</v>
      </c>
      <c r="D67" s="115">
        <v>1</v>
      </c>
      <c r="E67" s="116" t="s">
        <v>16</v>
      </c>
      <c r="F67" s="93">
        <f t="shared" si="5"/>
        <v>5860830</v>
      </c>
      <c r="G67" s="51">
        <v>4290000</v>
      </c>
      <c r="H67" s="45">
        <v>5860830</v>
      </c>
    </row>
    <row r="68" spans="2:8" ht="80.25" customHeight="1" x14ac:dyDescent="0.25">
      <c r="B68" s="89" t="s">
        <v>132</v>
      </c>
      <c r="C68" s="125" t="s">
        <v>133</v>
      </c>
      <c r="D68" s="115">
        <v>1</v>
      </c>
      <c r="E68" s="116" t="s">
        <v>16</v>
      </c>
      <c r="F68" s="93">
        <f t="shared" si="5"/>
        <v>2977260</v>
      </c>
      <c r="G68" s="51">
        <v>3003000.0000000005</v>
      </c>
      <c r="H68" s="45">
        <v>2977260</v>
      </c>
    </row>
    <row r="69" spans="2:8" ht="80.25" customHeight="1" x14ac:dyDescent="0.25">
      <c r="B69" s="89" t="s">
        <v>134</v>
      </c>
      <c r="C69" s="125" t="s">
        <v>135</v>
      </c>
      <c r="D69" s="115">
        <v>1</v>
      </c>
      <c r="E69" s="116" t="s">
        <v>16</v>
      </c>
      <c r="F69" s="93">
        <f t="shared" si="5"/>
        <v>1280430</v>
      </c>
      <c r="G69" s="51">
        <v>2574000</v>
      </c>
      <c r="H69" s="45">
        <v>1280430</v>
      </c>
    </row>
    <row r="70" spans="2:8" ht="80.25" customHeight="1" x14ac:dyDescent="0.25">
      <c r="B70" s="89" t="s">
        <v>136</v>
      </c>
      <c r="C70" s="125" t="s">
        <v>137</v>
      </c>
      <c r="D70" s="115">
        <v>1</v>
      </c>
      <c r="E70" s="116" t="s">
        <v>16</v>
      </c>
      <c r="F70" s="93">
        <f t="shared" si="5"/>
        <v>926489.99999999988</v>
      </c>
      <c r="G70" s="51">
        <v>1716000.0000000002</v>
      </c>
      <c r="H70" s="45">
        <v>926489.99999999988</v>
      </c>
    </row>
    <row r="71" spans="2:8" x14ac:dyDescent="0.25">
      <c r="B71" s="94">
        <v>8</v>
      </c>
      <c r="C71" s="95" t="s">
        <v>138</v>
      </c>
      <c r="D71" s="96"/>
      <c r="E71" s="96"/>
      <c r="F71" s="97"/>
      <c r="G71" s="51">
        <v>0</v>
      </c>
      <c r="H71" s="45">
        <v>0</v>
      </c>
    </row>
    <row r="72" spans="2:8" ht="16.5" customHeight="1" x14ac:dyDescent="0.25">
      <c r="B72" s="126" t="s">
        <v>139</v>
      </c>
      <c r="C72" s="127" t="s">
        <v>140</v>
      </c>
      <c r="D72" s="99">
        <v>1</v>
      </c>
      <c r="E72" s="100" t="s">
        <v>16</v>
      </c>
      <c r="F72" s="101">
        <f>H72</f>
        <v>156982.79999999999</v>
      </c>
      <c r="G72" s="51">
        <v>172480</v>
      </c>
      <c r="H72" s="45">
        <v>156982.79999999999</v>
      </c>
    </row>
    <row r="73" spans="2:8" ht="30" x14ac:dyDescent="0.25">
      <c r="B73" s="102">
        <v>9</v>
      </c>
      <c r="C73" s="107" t="s">
        <v>141</v>
      </c>
      <c r="D73" s="108"/>
      <c r="E73" s="108"/>
      <c r="F73" s="109"/>
      <c r="G73" s="51">
        <v>0</v>
      </c>
      <c r="H73" s="45">
        <v>0</v>
      </c>
    </row>
    <row r="74" spans="2:8" x14ac:dyDescent="0.25">
      <c r="B74" s="128" t="s">
        <v>142</v>
      </c>
      <c r="C74" s="129" t="s">
        <v>143</v>
      </c>
      <c r="D74" s="115">
        <v>1</v>
      </c>
      <c r="E74" s="116" t="s">
        <v>80</v>
      </c>
      <c r="F74" s="101">
        <f>H74</f>
        <v>115342.79999999999</v>
      </c>
      <c r="G74" s="51">
        <v>132000</v>
      </c>
      <c r="H74" s="45">
        <v>115342.79999999999</v>
      </c>
    </row>
    <row r="75" spans="2:8" x14ac:dyDescent="0.25">
      <c r="B75" s="102">
        <v>10</v>
      </c>
      <c r="C75" s="107" t="s">
        <v>144</v>
      </c>
      <c r="D75" s="108"/>
      <c r="E75" s="108"/>
      <c r="F75" s="109"/>
      <c r="G75" s="51">
        <v>0</v>
      </c>
      <c r="H75" s="45">
        <v>0</v>
      </c>
    </row>
    <row r="76" spans="2:8" ht="30" x14ac:dyDescent="0.25">
      <c r="B76" s="130" t="s">
        <v>145</v>
      </c>
      <c r="C76" s="131" t="s">
        <v>146</v>
      </c>
      <c r="D76" s="115">
        <v>1</v>
      </c>
      <c r="E76" s="116" t="s">
        <v>45</v>
      </c>
      <c r="F76" s="101">
        <f>H76</f>
        <v>12908.4</v>
      </c>
      <c r="G76" s="51">
        <v>16280.000000000002</v>
      </c>
      <c r="H76" s="45">
        <v>12908.4</v>
      </c>
    </row>
    <row r="77" spans="2:8" ht="31.5" customHeight="1" x14ac:dyDescent="0.25">
      <c r="B77" s="102">
        <v>11</v>
      </c>
      <c r="C77" s="107" t="s">
        <v>147</v>
      </c>
      <c r="D77" s="108"/>
      <c r="E77" s="108"/>
      <c r="F77" s="109"/>
      <c r="G77" s="51">
        <v>0</v>
      </c>
      <c r="H77" s="45">
        <v>0</v>
      </c>
    </row>
    <row r="78" spans="2:8" ht="27" customHeight="1" x14ac:dyDescent="0.25">
      <c r="B78" s="132" t="s">
        <v>148</v>
      </c>
      <c r="C78" s="133" t="s">
        <v>149</v>
      </c>
      <c r="D78" s="99">
        <v>1</v>
      </c>
      <c r="E78" s="100" t="s">
        <v>45</v>
      </c>
      <c r="F78" s="101">
        <f>H78</f>
        <v>28731.599999999999</v>
      </c>
      <c r="G78" s="51">
        <v>28930.000000000004</v>
      </c>
      <c r="H78" s="45">
        <v>28731.599999999999</v>
      </c>
    </row>
    <row r="79" spans="2:8" ht="63" customHeight="1" x14ac:dyDescent="0.25">
      <c r="B79" s="132" t="s">
        <v>150</v>
      </c>
      <c r="C79" s="133" t="s">
        <v>151</v>
      </c>
      <c r="D79" s="99">
        <v>1</v>
      </c>
      <c r="E79" s="100" t="s">
        <v>45</v>
      </c>
      <c r="F79" s="101">
        <f t="shared" ref="F79:F81" si="6">H79</f>
        <v>26337.3</v>
      </c>
      <c r="G79" s="51">
        <v>26565.000000000004</v>
      </c>
      <c r="H79" s="45">
        <v>26337.3</v>
      </c>
    </row>
    <row r="80" spans="2:8" ht="87.75" customHeight="1" x14ac:dyDescent="0.25">
      <c r="B80" s="132" t="s">
        <v>152</v>
      </c>
      <c r="C80" s="133" t="s">
        <v>153</v>
      </c>
      <c r="D80" s="99">
        <v>1</v>
      </c>
      <c r="E80" s="100" t="s">
        <v>45</v>
      </c>
      <c r="F80" s="101">
        <f t="shared" si="6"/>
        <v>39037.5</v>
      </c>
      <c r="G80" s="51">
        <v>43659</v>
      </c>
      <c r="H80" s="45">
        <v>39037.5</v>
      </c>
    </row>
    <row r="81" spans="2:8" ht="70.5" customHeight="1" x14ac:dyDescent="0.25">
      <c r="B81" s="132" t="s">
        <v>154</v>
      </c>
      <c r="C81" s="133" t="s">
        <v>155</v>
      </c>
      <c r="D81" s="99">
        <v>1</v>
      </c>
      <c r="E81" s="100" t="s">
        <v>80</v>
      </c>
      <c r="F81" s="101">
        <f t="shared" si="6"/>
        <v>25504.499999999996</v>
      </c>
      <c r="G81" s="51">
        <v>27115.000000000004</v>
      </c>
      <c r="H81" s="45">
        <v>25504.499999999996</v>
      </c>
    </row>
    <row r="82" spans="2:8" x14ac:dyDescent="0.25">
      <c r="B82" s="102">
        <v>12</v>
      </c>
      <c r="C82" s="107" t="s">
        <v>156</v>
      </c>
      <c r="D82" s="108"/>
      <c r="E82" s="108"/>
      <c r="F82" s="109"/>
      <c r="G82" s="51">
        <v>0</v>
      </c>
      <c r="H82" s="45">
        <v>0</v>
      </c>
    </row>
    <row r="83" spans="2:8" ht="36" customHeight="1" x14ac:dyDescent="0.25">
      <c r="B83" s="134" t="s">
        <v>157</v>
      </c>
      <c r="C83" s="135" t="s">
        <v>158</v>
      </c>
      <c r="D83" s="99">
        <v>1</v>
      </c>
      <c r="E83" s="100" t="s">
        <v>16</v>
      </c>
      <c r="F83" s="101">
        <f>H83</f>
        <v>275000</v>
      </c>
      <c r="G83" s="51">
        <v>242000.00000000003</v>
      </c>
      <c r="H83" s="45">
        <v>275000</v>
      </c>
    </row>
    <row r="84" spans="2:8" ht="51.75" customHeight="1" x14ac:dyDescent="0.25">
      <c r="B84" s="134" t="s">
        <v>159</v>
      </c>
      <c r="C84" s="135" t="s">
        <v>160</v>
      </c>
      <c r="D84" s="99">
        <v>1</v>
      </c>
      <c r="E84" s="100" t="s">
        <v>16</v>
      </c>
      <c r="F84" s="101">
        <f t="shared" ref="F84:F86" si="7">H84</f>
        <v>145750</v>
      </c>
      <c r="G84" s="51">
        <v>134860</v>
      </c>
      <c r="H84" s="45">
        <v>145750</v>
      </c>
    </row>
    <row r="85" spans="2:8" ht="36" customHeight="1" x14ac:dyDescent="0.25">
      <c r="B85" s="134" t="s">
        <v>161</v>
      </c>
      <c r="C85" s="127" t="s">
        <v>162</v>
      </c>
      <c r="D85" s="99">
        <v>1</v>
      </c>
      <c r="E85" s="100" t="s">
        <v>45</v>
      </c>
      <c r="F85" s="101">
        <f t="shared" si="7"/>
        <v>42350</v>
      </c>
      <c r="G85" s="51">
        <v>39050</v>
      </c>
      <c r="H85" s="45">
        <v>42350</v>
      </c>
    </row>
    <row r="86" spans="2:8" x14ac:dyDescent="0.25">
      <c r="B86" s="134" t="s">
        <v>163</v>
      </c>
      <c r="C86" s="133" t="s">
        <v>164</v>
      </c>
      <c r="D86" s="99">
        <v>1</v>
      </c>
      <c r="E86" s="100" t="s">
        <v>45</v>
      </c>
      <c r="F86" s="101">
        <f t="shared" si="7"/>
        <v>82720</v>
      </c>
      <c r="G86" s="51">
        <v>79310</v>
      </c>
      <c r="H86" s="45">
        <v>82720</v>
      </c>
    </row>
    <row r="87" spans="2:8" x14ac:dyDescent="0.25">
      <c r="B87" s="102">
        <v>13</v>
      </c>
      <c r="C87" s="107" t="s">
        <v>165</v>
      </c>
      <c r="D87" s="108"/>
      <c r="E87" s="108"/>
      <c r="F87" s="109"/>
      <c r="G87" s="51">
        <v>0</v>
      </c>
      <c r="H87" s="45">
        <v>0</v>
      </c>
    </row>
    <row r="88" spans="2:8" ht="37.5" customHeight="1" x14ac:dyDescent="0.25">
      <c r="B88" s="134" t="s">
        <v>166</v>
      </c>
      <c r="C88" s="127" t="s">
        <v>167</v>
      </c>
      <c r="D88" s="99">
        <v>1</v>
      </c>
      <c r="E88" s="100" t="s">
        <v>168</v>
      </c>
      <c r="F88" s="101">
        <f>H88</f>
        <v>132000</v>
      </c>
      <c r="G88" s="51">
        <v>108460.00000000001</v>
      </c>
      <c r="H88" s="45">
        <v>132000</v>
      </c>
    </row>
    <row r="89" spans="2:8" x14ac:dyDescent="0.25">
      <c r="B89" s="102">
        <v>14</v>
      </c>
      <c r="C89" s="107" t="s">
        <v>169</v>
      </c>
      <c r="D89" s="119"/>
      <c r="E89" s="119"/>
      <c r="F89" s="120"/>
      <c r="G89" s="51">
        <v>0</v>
      </c>
      <c r="H89" s="45">
        <v>0</v>
      </c>
    </row>
    <row r="90" spans="2:8" ht="30" x14ac:dyDescent="0.25">
      <c r="B90" s="136" t="s">
        <v>170</v>
      </c>
      <c r="C90" s="137" t="s">
        <v>171</v>
      </c>
      <c r="D90" s="91">
        <v>1</v>
      </c>
      <c r="E90" s="92" t="s">
        <v>16</v>
      </c>
      <c r="F90" s="93">
        <f>H90</f>
        <v>34320</v>
      </c>
      <c r="G90" s="51">
        <v>31460.000000000004</v>
      </c>
      <c r="H90" s="45">
        <v>34320</v>
      </c>
    </row>
    <row r="91" spans="2:8" x14ac:dyDescent="0.25">
      <c r="B91" s="136" t="s">
        <v>172</v>
      </c>
      <c r="C91" s="138" t="s">
        <v>173</v>
      </c>
      <c r="D91" s="91">
        <v>1</v>
      </c>
      <c r="E91" s="92" t="s">
        <v>16</v>
      </c>
      <c r="F91" s="93">
        <f t="shared" ref="F91:F100" si="8">H91</f>
        <v>13750.000000000002</v>
      </c>
      <c r="G91" s="51">
        <v>14190.000000000002</v>
      </c>
      <c r="H91" s="45">
        <v>13750.000000000002</v>
      </c>
    </row>
    <row r="92" spans="2:8" x14ac:dyDescent="0.25">
      <c r="B92" s="136" t="s">
        <v>174</v>
      </c>
      <c r="C92" s="138" t="s">
        <v>175</v>
      </c>
      <c r="D92" s="91">
        <v>1</v>
      </c>
      <c r="E92" s="92" t="s">
        <v>16</v>
      </c>
      <c r="F92" s="93">
        <f t="shared" si="8"/>
        <v>53680.000000000007</v>
      </c>
      <c r="G92" s="51">
        <v>54780.000000000007</v>
      </c>
      <c r="H92" s="45">
        <v>53680.000000000007</v>
      </c>
    </row>
    <row r="93" spans="2:8" x14ac:dyDescent="0.25">
      <c r="B93" s="136" t="s">
        <v>176</v>
      </c>
      <c r="C93" s="138" t="s">
        <v>177</v>
      </c>
      <c r="D93" s="91">
        <v>1</v>
      </c>
      <c r="E93" s="92" t="s">
        <v>16</v>
      </c>
      <c r="F93" s="93">
        <f t="shared" si="8"/>
        <v>145750</v>
      </c>
      <c r="G93" s="51">
        <v>143330</v>
      </c>
      <c r="H93" s="45">
        <v>145750</v>
      </c>
    </row>
    <row r="94" spans="2:8" x14ac:dyDescent="0.25">
      <c r="B94" s="136" t="s">
        <v>178</v>
      </c>
      <c r="C94" s="138" t="s">
        <v>179</v>
      </c>
      <c r="D94" s="91">
        <v>1</v>
      </c>
      <c r="E94" s="92" t="s">
        <v>16</v>
      </c>
      <c r="F94" s="93">
        <f t="shared" si="8"/>
        <v>260590.00000000003</v>
      </c>
      <c r="G94" s="51">
        <v>259490.00000000003</v>
      </c>
      <c r="H94" s="45">
        <v>260590.00000000003</v>
      </c>
    </row>
    <row r="95" spans="2:8" x14ac:dyDescent="0.25">
      <c r="B95" s="136" t="s">
        <v>180</v>
      </c>
      <c r="C95" s="138" t="s">
        <v>181</v>
      </c>
      <c r="D95" s="91">
        <v>1</v>
      </c>
      <c r="E95" s="92" t="s">
        <v>16</v>
      </c>
      <c r="F95" s="93">
        <f t="shared" si="8"/>
        <v>25850.000000000004</v>
      </c>
      <c r="G95" s="51">
        <v>25135.000000000004</v>
      </c>
      <c r="H95" s="45">
        <v>25850.000000000004</v>
      </c>
    </row>
    <row r="96" spans="2:8" x14ac:dyDescent="0.25">
      <c r="B96" s="136" t="s">
        <v>182</v>
      </c>
      <c r="C96" s="138" t="s">
        <v>183</v>
      </c>
      <c r="D96" s="91">
        <v>1</v>
      </c>
      <c r="E96" s="92" t="s">
        <v>16</v>
      </c>
      <c r="F96" s="93">
        <f t="shared" si="8"/>
        <v>20790</v>
      </c>
      <c r="G96" s="51">
        <v>19580</v>
      </c>
      <c r="H96" s="45">
        <v>20790</v>
      </c>
    </row>
    <row r="97" spans="2:8" x14ac:dyDescent="0.25">
      <c r="B97" s="136" t="s">
        <v>184</v>
      </c>
      <c r="C97" s="138" t="s">
        <v>185</v>
      </c>
      <c r="D97" s="91">
        <v>1</v>
      </c>
      <c r="E97" s="92" t="s">
        <v>16</v>
      </c>
      <c r="F97" s="93">
        <f t="shared" si="8"/>
        <v>28160.000000000004</v>
      </c>
      <c r="G97" s="51">
        <v>24530.000000000004</v>
      </c>
      <c r="H97" s="45">
        <v>28160.000000000004</v>
      </c>
    </row>
    <row r="98" spans="2:8" x14ac:dyDescent="0.25">
      <c r="B98" s="136" t="s">
        <v>186</v>
      </c>
      <c r="C98" s="138" t="s">
        <v>187</v>
      </c>
      <c r="D98" s="91">
        <v>1</v>
      </c>
      <c r="E98" s="92" t="s">
        <v>16</v>
      </c>
      <c r="F98" s="93">
        <f t="shared" si="8"/>
        <v>11220</v>
      </c>
      <c r="G98" s="51">
        <v>10780</v>
      </c>
      <c r="H98" s="45">
        <v>11220</v>
      </c>
    </row>
    <row r="99" spans="2:8" x14ac:dyDescent="0.25">
      <c r="B99" s="136" t="s">
        <v>188</v>
      </c>
      <c r="C99" s="138" t="s">
        <v>189</v>
      </c>
      <c r="D99" s="91">
        <v>1</v>
      </c>
      <c r="E99" s="92" t="s">
        <v>16</v>
      </c>
      <c r="F99" s="93">
        <f t="shared" si="8"/>
        <v>28160.000000000004</v>
      </c>
      <c r="G99" s="51">
        <v>27390.000000000004</v>
      </c>
      <c r="H99" s="45">
        <v>28160.000000000004</v>
      </c>
    </row>
    <row r="100" spans="2:8" x14ac:dyDescent="0.25">
      <c r="B100" s="139" t="s">
        <v>190</v>
      </c>
      <c r="C100" s="140" t="s">
        <v>191</v>
      </c>
      <c r="D100" s="141">
        <v>1</v>
      </c>
      <c r="E100" s="142" t="s">
        <v>16</v>
      </c>
      <c r="F100" s="143">
        <f t="shared" si="8"/>
        <v>39160</v>
      </c>
      <c r="G100" s="51">
        <v>36190</v>
      </c>
      <c r="H100" s="45">
        <v>39160</v>
      </c>
    </row>
    <row r="101" spans="2:8" s="78" customFormat="1" ht="15.75" customHeight="1" x14ac:dyDescent="0.25">
      <c r="B101" s="356" t="s">
        <v>192</v>
      </c>
      <c r="C101" s="356"/>
      <c r="D101" s="356"/>
      <c r="E101" s="356"/>
      <c r="F101" s="144">
        <f>SUM(F8:F100)</f>
        <v>34206612.379999995</v>
      </c>
    </row>
    <row r="102" spans="2:8" s="78" customFormat="1" ht="15.75" customHeight="1" x14ac:dyDescent="0.25">
      <c r="B102" s="356" t="s">
        <v>200</v>
      </c>
      <c r="C102" s="356"/>
      <c r="D102" s="356"/>
      <c r="E102" s="356"/>
      <c r="F102" s="145">
        <f>F101*25%</f>
        <v>8551653.0949999988</v>
      </c>
    </row>
    <row r="103" spans="2:8" s="78" customFormat="1" ht="15.75" customHeight="1" x14ac:dyDescent="0.25">
      <c r="B103" s="356" t="s">
        <v>201</v>
      </c>
      <c r="C103" s="356"/>
      <c r="D103" s="356"/>
      <c r="E103" s="356"/>
      <c r="F103" s="146">
        <f>F101%</f>
        <v>342066.12379999994</v>
      </c>
    </row>
    <row r="104" spans="2:8" s="78" customFormat="1" ht="15.75" customHeight="1" x14ac:dyDescent="0.25">
      <c r="B104" s="356" t="s">
        <v>195</v>
      </c>
      <c r="C104" s="356"/>
      <c r="D104" s="356"/>
      <c r="E104" s="356"/>
      <c r="F104" s="145">
        <f>SUM(F101:F103)</f>
        <v>43100331.598799996</v>
      </c>
    </row>
    <row r="105" spans="2:8" ht="15.75" customHeight="1" x14ac:dyDescent="0.25">
      <c r="B105" s="147"/>
      <c r="C105" s="147"/>
      <c r="D105" s="147"/>
      <c r="E105" s="147"/>
    </row>
    <row r="106" spans="2:8" ht="15.75" customHeight="1" x14ac:dyDescent="0.25">
      <c r="B106" s="147"/>
      <c r="C106" s="147"/>
      <c r="D106" s="147"/>
      <c r="E106" s="147"/>
    </row>
    <row r="107" spans="2:8" ht="35.25" customHeight="1" x14ac:dyDescent="0.3">
      <c r="B107" s="147"/>
      <c r="C107" s="149" t="s">
        <v>207</v>
      </c>
      <c r="D107" s="147"/>
      <c r="E107" s="147"/>
    </row>
    <row r="108" spans="2:8" s="50" customFormat="1" x14ac:dyDescent="0.25">
      <c r="B108" s="150"/>
      <c r="C108" s="151" t="s">
        <v>208</v>
      </c>
      <c r="D108" s="150"/>
      <c r="E108" s="150"/>
      <c r="F108" s="150"/>
    </row>
    <row r="109" spans="2:8" s="50" customFormat="1" x14ac:dyDescent="0.25">
      <c r="B109" s="150"/>
      <c r="C109" s="151" t="s">
        <v>209</v>
      </c>
      <c r="D109" s="150"/>
      <c r="E109" s="150"/>
      <c r="F109" s="150"/>
    </row>
    <row r="110" spans="2:8" s="50" customFormat="1" ht="24.75" customHeight="1" x14ac:dyDescent="0.25">
      <c r="B110" s="150"/>
      <c r="C110" s="151"/>
      <c r="D110" s="150"/>
      <c r="E110" s="150"/>
      <c r="F110" s="150"/>
    </row>
  </sheetData>
  <mergeCells count="11">
    <mergeCell ref="B1:C1"/>
    <mergeCell ref="D1:F1"/>
    <mergeCell ref="B104:E104"/>
    <mergeCell ref="B2:F2"/>
    <mergeCell ref="B3:F3"/>
    <mergeCell ref="B4:F4"/>
    <mergeCell ref="B5:F5"/>
    <mergeCell ref="C30:F30"/>
    <mergeCell ref="B101:E101"/>
    <mergeCell ref="B102:E102"/>
    <mergeCell ref="B103:E103"/>
  </mergeCells>
  <printOptions horizontalCentered="1"/>
  <pageMargins left="0.70866141732283472" right="0.70866141732283472" top="0.74803149606299213" bottom="0.74803149606299213" header="0.31496062992125984" footer="0.31496062992125984"/>
  <pageSetup scale="57" orientation="portrait" r:id="rId1"/>
  <rowBreaks count="1" manualBreakCount="1">
    <brk id="80" min="1" max="6" man="1"/>
  </rowBreaks>
  <colBreaks count="2" manualBreakCount="2">
    <brk id="1" max="174" man="1"/>
    <brk id="6"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2" ma:contentTypeDescription="Crear nuevo documento." ma:contentTypeScope="" ma:versionID="11fa38cd1673651b68fc3e862a3aaa60">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0e5d4487e4b133cb8167a1c00f244ea5"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A7894B-B363-4DB4-8389-777F7D7B01AB}">
  <ds:schemaRefs>
    <ds:schemaRef ds:uri="http://schemas.microsoft.com/office/2006/metadata/properties"/>
    <ds:schemaRef ds:uri="http://schemas.microsoft.com/office/infopath/2007/PartnerControls"/>
    <ds:schemaRef ds:uri="http://schemas.microsoft.com/sharepoint/v3"/>
    <ds:schemaRef ds:uri="b4cec64c-ea04-45f6-a1e6-e66986d6ffb9"/>
    <ds:schemaRef ds:uri="a153c9a5-c220-40e2-9a9b-62f4a282bd87"/>
  </ds:schemaRefs>
</ds:datastoreItem>
</file>

<file path=customXml/itemProps2.xml><?xml version="1.0" encoding="utf-8"?>
<ds:datastoreItem xmlns:ds="http://schemas.openxmlformats.org/officeDocument/2006/customXml" ds:itemID="{DD8BA9EA-0F4E-4AAA-B54E-8209E1EB7D67}">
  <ds:schemaRefs>
    <ds:schemaRef ds:uri="http://schemas.microsoft.com/sharepoint/v3/contenttype/forms"/>
  </ds:schemaRefs>
</ds:datastoreItem>
</file>

<file path=customXml/itemProps3.xml><?xml version="1.0" encoding="utf-8"?>
<ds:datastoreItem xmlns:ds="http://schemas.openxmlformats.org/officeDocument/2006/customXml" ds:itemID="{B1315B1B-9E2B-4CBF-BED0-178FBE26BF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cec64c-ea04-45f6-a1e6-e66986d6ffb9"/>
    <ds:schemaRef ds:uri="a153c9a5-c220-40e2-9a9b-62f4a282bd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COMPARATIVO MANT POR DEMANDA</vt:lpstr>
      <vt:lpstr>ASERCOM</vt:lpstr>
      <vt:lpstr>OD</vt:lpstr>
      <vt:lpstr>ASERCOM!Área_de_impresión</vt:lpstr>
      <vt:lpstr>'COMPARATIVO MANT POR DEMANDA'!Área_de_impresión</vt:lpstr>
      <vt:lpstr>OD!Área_de_impresión</vt:lpstr>
      <vt:lpstr>ASERCOM!Títulos_a_imprimir</vt:lpstr>
      <vt:lpstr>'COMPARATIVO MANT POR DEMANDA'!Títulos_a_imprimir</vt:lpstr>
      <vt:lpstr>OD!Títulos_a_imprimir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Nestor Javier Gacharna Mikan</dc:creator>
  <cp:keywords/>
  <dc:description/>
  <cp:lastModifiedBy>Juan Sebastian Sanchez Estrada</cp:lastModifiedBy>
  <cp:revision/>
  <dcterms:created xsi:type="dcterms:W3CDTF">2022-03-10T21:31:26Z</dcterms:created>
  <dcterms:modified xsi:type="dcterms:W3CDTF">2023-10-12T12:27:05Z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