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smortiza_sena_edu_co/Documents/Desktop/Licitación El Playón/INTERVENTORÍA/"/>
    </mc:Choice>
  </mc:AlternateContent>
  <xr:revisionPtr revIDLastSave="0" documentId="8_{B9BA4D0B-12A8-4835-8AFF-1B78EAC1A25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CONOMICA" sheetId="1" r:id="rId1"/>
    <sheet name="FM" sheetId="2" r:id="rId2"/>
  </sheets>
  <definedNames>
    <definedName name="_xlnm.Print_Area" localSheetId="0">ECONOMICA!$B$3:$I$31</definedName>
    <definedName name="_xlnm.Print_Area" localSheetId="1">FM!$A$1:$C$45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I7" i="1" s="1"/>
  <c r="I10" i="1" s="1"/>
  <c r="H22" i="1"/>
  <c r="H27" i="1" s="1"/>
  <c r="H21" i="1"/>
  <c r="H23" i="1"/>
  <c r="H24" i="1"/>
  <c r="H25" i="1"/>
  <c r="H20" i="1"/>
  <c r="G6" i="1"/>
  <c r="I6" i="1" s="1"/>
  <c r="C38" i="2"/>
  <c r="C40" i="2"/>
  <c r="C3" i="2"/>
  <c r="G14" i="1" l="1"/>
  <c r="I14" i="1" s="1"/>
  <c r="G15" i="1"/>
  <c r="I15" i="1" s="1"/>
  <c r="I17" i="1" s="1"/>
  <c r="H29" i="1" s="1"/>
  <c r="H30" i="1" l="1"/>
  <c r="H31" i="1" s="1"/>
</calcChain>
</file>

<file path=xl/sharedStrings.xml><?xml version="1.0" encoding="utf-8"?>
<sst xmlns="http://schemas.openxmlformats.org/spreadsheetml/2006/main" count="128" uniqueCount="107">
  <si>
    <t>PERSONAL PROFESIONAL</t>
  </si>
  <si>
    <t>CONCEPTO</t>
  </si>
  <si>
    <t>A</t>
  </si>
  <si>
    <t>B</t>
  </si>
  <si>
    <t>C</t>
  </si>
  <si>
    <t>D</t>
  </si>
  <si>
    <t>E</t>
  </si>
  <si>
    <t>F</t>
  </si>
  <si>
    <t>TOTAL PARCIAL (EXF)</t>
  </si>
  <si>
    <t>CANTIDAD</t>
  </si>
  <si>
    <t>SUELDO MES BASICO</t>
  </si>
  <si>
    <t>%  FM</t>
  </si>
  <si>
    <t>VALOR MES (AXBXCXD)</t>
  </si>
  <si>
    <t>No, de meses</t>
  </si>
  <si>
    <t>PERSONAL TECNICO</t>
  </si>
  <si>
    <t>OTROS COSTOS DIRECTOS</t>
  </si>
  <si>
    <t>UNIDAD</t>
  </si>
  <si>
    <t>TOTAL</t>
  </si>
  <si>
    <t>VALOR UNITARIO</t>
  </si>
  <si>
    <t>CALCULO DEL FACTOR MULTIPLICADOR</t>
  </si>
  <si>
    <t>HONORARIOS MENSUAL  BASICO</t>
  </si>
  <si>
    <t>PRESTACIONES SOCIALES</t>
  </si>
  <si>
    <t>2.1</t>
  </si>
  <si>
    <t>Prima mensual</t>
  </si>
  <si>
    <t>2.2</t>
  </si>
  <si>
    <t>Cesantía mensual</t>
  </si>
  <si>
    <t>2.3</t>
  </si>
  <si>
    <t>Intereses de cesantías</t>
  </si>
  <si>
    <t>2.4</t>
  </si>
  <si>
    <t>Salud</t>
  </si>
  <si>
    <t>2.5</t>
  </si>
  <si>
    <t>Pensión</t>
  </si>
  <si>
    <t>2.6</t>
  </si>
  <si>
    <t>SENA</t>
  </si>
  <si>
    <t>2.7</t>
  </si>
  <si>
    <t>ICBF</t>
  </si>
  <si>
    <t>2.8</t>
  </si>
  <si>
    <t>Subsidio Familiar</t>
  </si>
  <si>
    <t>2.9</t>
  </si>
  <si>
    <t>Vacaciones</t>
  </si>
  <si>
    <t>2.10</t>
  </si>
  <si>
    <t>Polizas</t>
  </si>
  <si>
    <t>2.11</t>
  </si>
  <si>
    <t>Dotación</t>
  </si>
  <si>
    <t>2.12</t>
  </si>
  <si>
    <t>IVM</t>
  </si>
  <si>
    <t>2.13</t>
  </si>
  <si>
    <t>EGM</t>
  </si>
  <si>
    <t>2.14</t>
  </si>
  <si>
    <t>ATEP</t>
  </si>
  <si>
    <t>2.15</t>
  </si>
  <si>
    <t>Otros</t>
  </si>
  <si>
    <t xml:space="preserve">SUBTOTAL  2  -  PRESTACIONES SOCIALES    </t>
  </si>
  <si>
    <t>COSTOS INDIRECTOS</t>
  </si>
  <si>
    <t>GASTOS LEGALES Y DE ADMINISTRACION</t>
  </si>
  <si>
    <t>3.1</t>
  </si>
  <si>
    <t>Gastos directos no reembolsables</t>
  </si>
  <si>
    <t>3.2</t>
  </si>
  <si>
    <t>Arriendos oficinas</t>
  </si>
  <si>
    <t>3.3</t>
  </si>
  <si>
    <t>Servcios públicos</t>
  </si>
  <si>
    <t>3.4</t>
  </si>
  <si>
    <t>Mantenimiento y operación de oficinas</t>
  </si>
  <si>
    <t>3.5</t>
  </si>
  <si>
    <t>Utiles y papelería</t>
  </si>
  <si>
    <t>3.6</t>
  </si>
  <si>
    <t>Gastos legales y bancarios</t>
  </si>
  <si>
    <t>3.7</t>
  </si>
  <si>
    <t>Gastos de tranporte y vehículos</t>
  </si>
  <si>
    <t>3.8</t>
  </si>
  <si>
    <t>Sistematización y Administración</t>
  </si>
  <si>
    <t>3.9</t>
  </si>
  <si>
    <t>Salarios y Prestaciones no reembolsables</t>
  </si>
  <si>
    <t>3.10</t>
  </si>
  <si>
    <t>Personal administrativo</t>
  </si>
  <si>
    <t>3.11</t>
  </si>
  <si>
    <t>Preparación de propuesta</t>
  </si>
  <si>
    <t>Otros gastos no reembolsables</t>
  </si>
  <si>
    <t>Seguros</t>
  </si>
  <si>
    <t>Relaciones públicas y Gastos de representación</t>
  </si>
  <si>
    <t>Asesoría legal permanente (responsabilidad civil, penal, laboral, etc.)</t>
  </si>
  <si>
    <t xml:space="preserve">SUBTOTAL  3  -  COSTOS INDIRECTOS    </t>
  </si>
  <si>
    <t>CARGO POR HONORARIOS</t>
  </si>
  <si>
    <t xml:space="preserve">SUBTOTAL  4  -  HONORARIOS     </t>
  </si>
  <si>
    <r>
      <t>FACTOR MULTIPLICADOR</t>
    </r>
    <r>
      <rPr>
        <sz val="12"/>
        <rFont val="Courier New"/>
        <family val="3"/>
      </rPr>
      <t xml:space="preserve">   =   (  1 + 2 + 3 + 4  ) / 100</t>
    </r>
  </si>
  <si>
    <t xml:space="preserve">                                                                                              </t>
  </si>
  <si>
    <t>Personal PROFESIONAL</t>
  </si>
  <si>
    <r>
      <t>SUB TOTAL COSTO PERSONAL PROFESIONAL</t>
    </r>
    <r>
      <rPr>
        <sz val="11"/>
        <rFont val="Arial"/>
        <family val="2"/>
      </rPr>
      <t xml:space="preserve"> (1)</t>
    </r>
  </si>
  <si>
    <r>
      <t>SUB TOTAL COSTO PERSONAL TECNICO</t>
    </r>
    <r>
      <rPr>
        <sz val="11"/>
        <rFont val="Arial"/>
        <family val="2"/>
      </rPr>
      <t xml:space="preserve"> (2)</t>
    </r>
  </si>
  <si>
    <t>DEDICACION</t>
  </si>
  <si>
    <t>DIRECTOR DE CONSULTORIA</t>
  </si>
  <si>
    <t>ENSAYOS DE LABORATORIO y TOMA DE MUESTRAS (Todo costo)</t>
  </si>
  <si>
    <t>Personal TECNICO Y AUXILIAR</t>
  </si>
  <si>
    <t>RESIDENTE DE CONSULTORIA</t>
  </si>
  <si>
    <t>GL</t>
  </si>
  <si>
    <t>EQUIPO DE TOPOGRAFÍA</t>
  </si>
  <si>
    <t>POLIZAS Y GARANTÍAS</t>
  </si>
  <si>
    <t xml:space="preserve"> ALQUILER VEHICULOS</t>
  </si>
  <si>
    <t>PAPELERIA, FOTOCOPIAS, INFORMES, ALQUILER COMPUTADORES</t>
  </si>
  <si>
    <t>ARRIENDO OFICINA</t>
  </si>
  <si>
    <t>MES</t>
  </si>
  <si>
    <r>
      <t>SUB TOTAL OTROS COSTOS DIRECTOS</t>
    </r>
    <r>
      <rPr>
        <sz val="11"/>
        <rFont val="Arial"/>
        <family val="2"/>
      </rPr>
      <t xml:space="preserve"> (3)</t>
    </r>
  </si>
  <si>
    <t>COSTO TOTAL  (1+2+3)</t>
  </si>
  <si>
    <t xml:space="preserve">VALOR TOTAL DE LA OFERTA </t>
  </si>
  <si>
    <t>SISO</t>
  </si>
  <si>
    <t>IVA  19%</t>
  </si>
  <si>
    <t>ELECTRICISTA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</si>
</sst>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 * #,##0.00_ ;_ * \-#,##0.00_ ;_ * &quot;-&quot;??_ ;_ @_ "/>
  </numFmts>
  <fonts count="20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1"/>
      <name val="Courier New"/>
      <family val="3"/>
    </font>
    <font>
      <b/>
      <i/>
      <u/>
      <sz val="16"/>
      <name val="Courier New"/>
      <family val="3"/>
    </font>
    <font>
      <b/>
      <sz val="10"/>
      <name val="Courier New"/>
      <family val="3"/>
    </font>
    <font>
      <b/>
      <sz val="12"/>
      <name val="Courier New"/>
      <family val="3"/>
    </font>
    <font>
      <b/>
      <sz val="11"/>
      <name val="Courier New"/>
      <family val="3"/>
    </font>
    <font>
      <sz val="10"/>
      <name val="Courier New"/>
      <family val="3"/>
    </font>
    <font>
      <sz val="12"/>
      <name val="Courier New"/>
      <family val="3"/>
    </font>
    <font>
      <b/>
      <sz val="14"/>
      <name val="Courier New"/>
      <family val="3"/>
    </font>
    <font>
      <b/>
      <i/>
      <sz val="11"/>
      <color indexed="62"/>
      <name val="Courier New"/>
      <family val="3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indexed="1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0">
    <xf numFmtId="0" fontId="0" fillId="0" borderId="0" xfId="0"/>
    <xf numFmtId="0" fontId="3" fillId="0" borderId="1" xfId="0" applyFont="1" applyBorder="1" applyAlignment="1">
      <alignment vertical="center"/>
    </xf>
    <xf numFmtId="10" fontId="3" fillId="0" borderId="2" xfId="2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vertical="center"/>
    </xf>
    <xf numFmtId="10" fontId="3" fillId="0" borderId="4" xfId="2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10" fontId="3" fillId="0" borderId="7" xfId="2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10" fontId="3" fillId="0" borderId="10" xfId="2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10" fontId="3" fillId="0" borderId="14" xfId="2" applyNumberFormat="1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10" fontId="3" fillId="0" borderId="16" xfId="2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vertical="center"/>
    </xf>
    <xf numFmtId="4" fontId="10" fillId="2" borderId="7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0" fontId="3" fillId="0" borderId="4" xfId="2" applyNumberFormat="1" applyFont="1" applyBorder="1" applyAlignment="1">
      <alignment horizontal="right"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10" fontId="3" fillId="0" borderId="19" xfId="2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0" fontId="3" fillId="0" borderId="0" xfId="2" applyNumberFormat="1" applyFont="1" applyAlignment="1">
      <alignment horizontal="center" vertical="center"/>
    </xf>
    <xf numFmtId="10" fontId="3" fillId="0" borderId="0" xfId="2" applyNumberFormat="1" applyFont="1" applyAlignment="1">
      <alignment horizontal="right" vertical="center"/>
    </xf>
    <xf numFmtId="0" fontId="3" fillId="0" borderId="5" xfId="0" applyFont="1" applyBorder="1" applyAlignment="1">
      <alignment vertical="center"/>
    </xf>
    <xf numFmtId="0" fontId="7" fillId="0" borderId="6" xfId="0" applyFont="1" applyBorder="1" applyAlignment="1">
      <alignment horizontal="right" vertical="center"/>
    </xf>
    <xf numFmtId="10" fontId="7" fillId="0" borderId="7" xfId="2" applyNumberFormat="1" applyFont="1" applyFill="1" applyBorder="1" applyAlignment="1">
      <alignment horizontal="center" vertical="center"/>
    </xf>
    <xf numFmtId="10" fontId="3" fillId="0" borderId="7" xfId="2" applyNumberFormat="1" applyFont="1" applyFill="1" applyBorder="1" applyAlignment="1">
      <alignment horizontal="center" vertical="center"/>
    </xf>
    <xf numFmtId="0" fontId="3" fillId="0" borderId="20" xfId="0" applyFont="1" applyBorder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164" fontId="12" fillId="0" borderId="0" xfId="1" applyFont="1"/>
    <xf numFmtId="0" fontId="13" fillId="0" borderId="6" xfId="0" applyFont="1" applyBorder="1" applyAlignment="1">
      <alignment horizontal="center" vertical="center" wrapText="1"/>
    </xf>
    <xf numFmtId="164" fontId="13" fillId="0" borderId="6" xfId="1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/>
    </xf>
    <xf numFmtId="164" fontId="12" fillId="0" borderId="6" xfId="1" applyFont="1" applyBorder="1"/>
    <xf numFmtId="164" fontId="12" fillId="0" borderId="6" xfId="0" applyNumberFormat="1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164" fontId="12" fillId="0" borderId="13" xfId="1" applyFont="1" applyBorder="1"/>
    <xf numFmtId="0" fontId="12" fillId="0" borderId="6" xfId="0" applyFont="1" applyBorder="1" applyAlignment="1">
      <alignment horizontal="center" vertical="center" wrapText="1"/>
    </xf>
    <xf numFmtId="164" fontId="12" fillId="0" borderId="6" xfId="1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6" fillId="0" borderId="6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164" fontId="13" fillId="0" borderId="0" xfId="0" applyNumberFormat="1" applyFont="1" applyAlignment="1">
      <alignment horizontal="center" vertical="center" wrapText="1"/>
    </xf>
    <xf numFmtId="0" fontId="15" fillId="0" borderId="13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4" fontId="17" fillId="0" borderId="6" xfId="0" applyNumberFormat="1" applyFont="1" applyBorder="1" applyAlignment="1">
      <alignment horizontal="center"/>
    </xf>
    <xf numFmtId="4" fontId="17" fillId="0" borderId="13" xfId="0" applyNumberFormat="1" applyFont="1" applyBorder="1" applyAlignment="1">
      <alignment horizontal="center"/>
    </xf>
    <xf numFmtId="0" fontId="13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/>
    </xf>
    <xf numFmtId="0" fontId="13" fillId="0" borderId="24" xfId="0" applyFont="1" applyBorder="1" applyAlignment="1">
      <alignment horizontal="center" vertical="center" wrapText="1"/>
    </xf>
    <xf numFmtId="0" fontId="12" fillId="0" borderId="22" xfId="0" applyFont="1" applyBorder="1"/>
    <xf numFmtId="164" fontId="19" fillId="0" borderId="24" xfId="1" applyFont="1" applyBorder="1" applyAlignment="1">
      <alignment horizontal="center"/>
    </xf>
    <xf numFmtId="164" fontId="18" fillId="0" borderId="26" xfId="0" applyNumberFormat="1" applyFont="1" applyBorder="1" applyAlignment="1">
      <alignment horizontal="center"/>
    </xf>
    <xf numFmtId="0" fontId="13" fillId="0" borderId="23" xfId="0" applyFont="1" applyBorder="1" applyAlignment="1">
      <alignment horizontal="center" vertical="center" wrapText="1"/>
    </xf>
    <xf numFmtId="164" fontId="12" fillId="0" borderId="13" xfId="0" applyNumberFormat="1" applyFont="1" applyBorder="1" applyAlignment="1">
      <alignment horizontal="center"/>
    </xf>
    <xf numFmtId="164" fontId="19" fillId="0" borderId="27" xfId="1" applyFont="1" applyBorder="1" applyAlignment="1">
      <alignment horizontal="center"/>
    </xf>
    <xf numFmtId="0" fontId="13" fillId="0" borderId="28" xfId="0" applyFont="1" applyBorder="1" applyAlignment="1">
      <alignment horizontal="right"/>
    </xf>
    <xf numFmtId="0" fontId="3" fillId="0" borderId="15" xfId="0" applyFont="1" applyBorder="1" applyAlignment="1">
      <alignment vertical="center" wrapText="1"/>
    </xf>
    <xf numFmtId="0" fontId="12" fillId="0" borderId="25" xfId="0" applyFont="1" applyBorder="1"/>
    <xf numFmtId="0" fontId="13" fillId="0" borderId="0" xfId="0" applyFont="1" applyAlignment="1">
      <alignment horizontal="right"/>
    </xf>
    <xf numFmtId="44" fontId="12" fillId="0" borderId="6" xfId="3" applyFont="1" applyBorder="1"/>
    <xf numFmtId="44" fontId="12" fillId="0" borderId="6" xfId="3" applyFont="1" applyBorder="1" applyAlignment="1">
      <alignment horizontal="center"/>
    </xf>
    <xf numFmtId="44" fontId="12" fillId="0" borderId="24" xfId="3" applyFont="1" applyBorder="1" applyAlignment="1">
      <alignment horizontal="center"/>
    </xf>
    <xf numFmtId="44" fontId="12" fillId="0" borderId="6" xfId="3" applyFont="1" applyFill="1" applyBorder="1" applyAlignment="1">
      <alignment horizontal="center" vertical="center" wrapText="1"/>
    </xf>
    <xf numFmtId="44" fontId="12" fillId="0" borderId="0" xfId="0" applyNumberFormat="1" applyFont="1" applyAlignment="1">
      <alignment horizontal="center"/>
    </xf>
    <xf numFmtId="164" fontId="19" fillId="0" borderId="37" xfId="1" applyFont="1" applyFill="1" applyBorder="1" applyAlignment="1">
      <alignment vertical="center" wrapText="1"/>
    </xf>
    <xf numFmtId="164" fontId="19" fillId="0" borderId="38" xfId="1" applyFont="1" applyBorder="1" applyAlignment="1">
      <alignment vertical="center" wrapText="1"/>
    </xf>
    <xf numFmtId="0" fontId="12" fillId="0" borderId="34" xfId="0" applyFont="1" applyBorder="1" applyAlignment="1">
      <alignment horizontal="left" vertical="center" wrapText="1"/>
    </xf>
    <xf numFmtId="0" fontId="12" fillId="0" borderId="35" xfId="0" applyFont="1" applyBorder="1" applyAlignment="1">
      <alignment horizontal="left" vertical="center" wrapText="1"/>
    </xf>
    <xf numFmtId="0" fontId="12" fillId="0" borderId="36" xfId="0" applyFont="1" applyBorder="1" applyAlignment="1">
      <alignment horizontal="left" vertical="center" wrapText="1"/>
    </xf>
    <xf numFmtId="0" fontId="14" fillId="3" borderId="31" xfId="0" applyFont="1" applyFill="1" applyBorder="1" applyAlignment="1">
      <alignment horizontal="center"/>
    </xf>
    <xf numFmtId="0" fontId="14" fillId="3" borderId="32" xfId="0" applyFont="1" applyFill="1" applyBorder="1" applyAlignment="1">
      <alignment horizontal="center"/>
    </xf>
    <xf numFmtId="0" fontId="14" fillId="3" borderId="33" xfId="0" applyFont="1" applyFill="1" applyBorder="1" applyAlignment="1">
      <alignment horizontal="center"/>
    </xf>
    <xf numFmtId="0" fontId="17" fillId="0" borderId="34" xfId="0" applyFont="1" applyBorder="1" applyAlignment="1">
      <alignment horizontal="left" vertical="center" wrapText="1"/>
    </xf>
    <xf numFmtId="0" fontId="13" fillId="0" borderId="29" xfId="0" applyFont="1" applyBorder="1" applyAlignment="1">
      <alignment horizontal="right"/>
    </xf>
    <xf numFmtId="0" fontId="13" fillId="0" borderId="30" xfId="0" applyFont="1" applyBorder="1" applyAlignment="1">
      <alignment horizontal="right"/>
    </xf>
    <xf numFmtId="44" fontId="12" fillId="0" borderId="37" xfId="3" applyFont="1" applyFill="1" applyBorder="1" applyAlignment="1">
      <alignment horizontal="center" vertical="center" wrapText="1"/>
    </xf>
    <xf numFmtId="44" fontId="12" fillId="0" borderId="36" xfId="3" applyFont="1" applyFill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4" fillId="3" borderId="39" xfId="0" applyFont="1" applyFill="1" applyBorder="1" applyAlignment="1">
      <alignment horizontal="center"/>
    </xf>
    <xf numFmtId="0" fontId="14" fillId="3" borderId="40" xfId="0" applyFont="1" applyFill="1" applyBorder="1" applyAlignment="1">
      <alignment horizontal="center"/>
    </xf>
    <xf numFmtId="0" fontId="14" fillId="3" borderId="41" xfId="0" applyFont="1" applyFill="1" applyBorder="1" applyAlignment="1">
      <alignment horizontal="center"/>
    </xf>
    <xf numFmtId="0" fontId="13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44" fontId="12" fillId="0" borderId="0" xfId="3" applyFont="1" applyAlignment="1">
      <alignment horizontal="center"/>
    </xf>
    <xf numFmtId="0" fontId="13" fillId="4" borderId="56" xfId="0" applyFont="1" applyFill="1" applyBorder="1" applyAlignment="1">
      <alignment horizontal="right"/>
    </xf>
    <xf numFmtId="0" fontId="13" fillId="4" borderId="43" xfId="0" applyFont="1" applyFill="1" applyBorder="1" applyAlignment="1">
      <alignment horizontal="right"/>
    </xf>
    <xf numFmtId="0" fontId="13" fillId="4" borderId="44" xfId="0" applyFont="1" applyFill="1" applyBorder="1" applyAlignment="1">
      <alignment horizontal="right"/>
    </xf>
    <xf numFmtId="164" fontId="18" fillId="4" borderId="45" xfId="0" applyNumberFormat="1" applyFont="1" applyFill="1" applyBorder="1" applyAlignment="1">
      <alignment horizontal="center" vertical="center" wrapText="1"/>
    </xf>
    <xf numFmtId="0" fontId="18" fillId="4" borderId="46" xfId="0" applyFont="1" applyFill="1" applyBorder="1" applyAlignment="1">
      <alignment horizontal="center" vertical="center" wrapText="1"/>
    </xf>
    <xf numFmtId="164" fontId="12" fillId="0" borderId="0" xfId="0" applyNumberFormat="1" applyFont="1" applyAlignment="1">
      <alignment horizontal="center"/>
    </xf>
    <xf numFmtId="164" fontId="18" fillId="4" borderId="47" xfId="0" applyNumberFormat="1" applyFont="1" applyFill="1" applyBorder="1" applyAlignment="1">
      <alignment horizontal="center" vertical="center" wrapText="1"/>
    </xf>
    <xf numFmtId="0" fontId="18" fillId="4" borderId="48" xfId="0" applyFont="1" applyFill="1" applyBorder="1" applyAlignment="1">
      <alignment horizontal="center" vertical="center" wrapText="1"/>
    </xf>
    <xf numFmtId="164" fontId="18" fillId="4" borderId="49" xfId="0" applyNumberFormat="1" applyFont="1" applyFill="1" applyBorder="1" applyAlignment="1">
      <alignment horizontal="center" vertical="center" wrapText="1"/>
    </xf>
    <xf numFmtId="0" fontId="18" fillId="4" borderId="50" xfId="0" applyFont="1" applyFill="1" applyBorder="1" applyAlignment="1">
      <alignment horizontal="center" vertical="center" wrapText="1"/>
    </xf>
    <xf numFmtId="0" fontId="13" fillId="4" borderId="51" xfId="0" applyFont="1" applyFill="1" applyBorder="1" applyAlignment="1">
      <alignment horizontal="center"/>
    </xf>
    <xf numFmtId="0" fontId="13" fillId="4" borderId="35" xfId="0" applyFont="1" applyFill="1" applyBorder="1" applyAlignment="1">
      <alignment horizontal="center"/>
    </xf>
    <xf numFmtId="0" fontId="13" fillId="0" borderId="52" xfId="0" applyFont="1" applyBorder="1" applyAlignment="1">
      <alignment horizontal="right"/>
    </xf>
    <xf numFmtId="0" fontId="13" fillId="0" borderId="43" xfId="0" applyFont="1" applyBorder="1" applyAlignment="1">
      <alignment horizontal="right"/>
    </xf>
    <xf numFmtId="0" fontId="13" fillId="0" borderId="53" xfId="0" applyFont="1" applyBorder="1" applyAlignment="1">
      <alignment horizontal="right"/>
    </xf>
    <xf numFmtId="164" fontId="18" fillId="0" borderId="54" xfId="0" applyNumberFormat="1" applyFont="1" applyBorder="1" applyAlignment="1">
      <alignment horizontal="center" vertical="center" wrapText="1"/>
    </xf>
    <xf numFmtId="0" fontId="18" fillId="0" borderId="55" xfId="0" applyFont="1" applyBorder="1" applyAlignment="1">
      <alignment horizontal="center" vertical="center" wrapText="1"/>
    </xf>
    <xf numFmtId="0" fontId="13" fillId="4" borderId="42" xfId="0" applyFont="1" applyFill="1" applyBorder="1" applyAlignment="1">
      <alignment horizontal="center"/>
    </xf>
    <xf numFmtId="0" fontId="13" fillId="4" borderId="40" xfId="0" applyFont="1" applyFill="1" applyBorder="1" applyAlignment="1">
      <alignment horizontal="center"/>
    </xf>
  </cellXfs>
  <cellStyles count="4">
    <cellStyle name="Millares" xfId="1" builtinId="3"/>
    <cellStyle name="Moneda" xfId="3" builtinId="4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37"/>
  <sheetViews>
    <sheetView tabSelected="1" view="pageBreakPreview" topLeftCell="A13" zoomScaleNormal="100" workbookViewId="0">
      <selection activeCell="D9" sqref="D9"/>
    </sheetView>
  </sheetViews>
  <sheetFormatPr baseColWidth="10" defaultColWidth="11.42578125" defaultRowHeight="14.25" x14ac:dyDescent="0.2"/>
  <cols>
    <col min="1" max="1" width="11.42578125" style="39"/>
    <col min="2" max="2" width="42.85546875" style="39" customWidth="1"/>
    <col min="3" max="3" width="13" style="40" customWidth="1"/>
    <col min="4" max="4" width="19.42578125" style="41" customWidth="1"/>
    <col min="5" max="5" width="15.7109375" style="40" customWidth="1"/>
    <col min="6" max="6" width="12.7109375" style="40" customWidth="1"/>
    <col min="7" max="7" width="23.28515625" style="40" customWidth="1"/>
    <col min="8" max="8" width="13.7109375" style="40" customWidth="1"/>
    <col min="9" max="9" width="18.28515625" style="40" customWidth="1"/>
    <col min="10" max="10" width="2.7109375" style="39" customWidth="1"/>
    <col min="11" max="16384" width="11.42578125" style="39"/>
  </cols>
  <sheetData>
    <row r="2" spans="2:9" ht="15" thickBot="1" x14ac:dyDescent="0.25"/>
    <row r="3" spans="2:9" ht="14.25" customHeight="1" thickTop="1" x14ac:dyDescent="0.25">
      <c r="B3" s="84" t="s">
        <v>0</v>
      </c>
      <c r="C3" s="85"/>
      <c r="D3" s="85"/>
      <c r="E3" s="85"/>
      <c r="F3" s="85"/>
      <c r="G3" s="85"/>
      <c r="H3" s="85"/>
      <c r="I3" s="86"/>
    </row>
    <row r="4" spans="2:9" ht="15" x14ac:dyDescent="0.2">
      <c r="B4" s="61" t="s">
        <v>1</v>
      </c>
      <c r="C4" s="42" t="s">
        <v>2</v>
      </c>
      <c r="D4" s="43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62"/>
    </row>
    <row r="5" spans="2:9" ht="30" x14ac:dyDescent="0.2">
      <c r="B5" s="61" t="s">
        <v>86</v>
      </c>
      <c r="C5" s="42" t="s">
        <v>9</v>
      </c>
      <c r="D5" s="43" t="s">
        <v>10</v>
      </c>
      <c r="E5" s="53" t="s">
        <v>89</v>
      </c>
      <c r="F5" s="42" t="s">
        <v>11</v>
      </c>
      <c r="G5" s="42" t="s">
        <v>12</v>
      </c>
      <c r="H5" s="42" t="s">
        <v>13</v>
      </c>
      <c r="I5" s="63" t="s">
        <v>8</v>
      </c>
    </row>
    <row r="6" spans="2:9" x14ac:dyDescent="0.2">
      <c r="B6" s="64" t="s">
        <v>90</v>
      </c>
      <c r="C6" s="44">
        <v>1</v>
      </c>
      <c r="D6" s="74">
        <v>12483050</v>
      </c>
      <c r="E6" s="44">
        <v>0.5</v>
      </c>
      <c r="F6" s="44">
        <v>2.3199999999999998</v>
      </c>
      <c r="G6" s="75">
        <f>+F6*E6*D6</f>
        <v>14480337.999999998</v>
      </c>
      <c r="H6" s="44">
        <v>3.1</v>
      </c>
      <c r="I6" s="76">
        <f>+G6*H6</f>
        <v>44889047.799999997</v>
      </c>
    </row>
    <row r="7" spans="2:9" ht="15" x14ac:dyDescent="0.25">
      <c r="B7" s="64" t="s">
        <v>93</v>
      </c>
      <c r="C7" s="44">
        <v>1</v>
      </c>
      <c r="D7" s="74">
        <v>6241525</v>
      </c>
      <c r="E7" s="52">
        <v>1</v>
      </c>
      <c r="F7" s="59">
        <v>2.3199999999999998</v>
      </c>
      <c r="G7" s="75">
        <f>+F7*E7*D7</f>
        <v>14480337.999999998</v>
      </c>
      <c r="H7" s="47">
        <v>3.1</v>
      </c>
      <c r="I7" s="76">
        <f>+G7*H7</f>
        <v>44889047.799999997</v>
      </c>
    </row>
    <row r="8" spans="2:9" ht="15.75" x14ac:dyDescent="0.25">
      <c r="B8" s="64"/>
      <c r="C8" s="44"/>
      <c r="D8" s="45"/>
      <c r="E8" s="52"/>
      <c r="F8" s="59"/>
      <c r="G8" s="46"/>
      <c r="H8" s="47"/>
      <c r="I8" s="65"/>
    </row>
    <row r="9" spans="2:9" ht="15.75" x14ac:dyDescent="0.25">
      <c r="B9" s="72"/>
      <c r="C9" s="48"/>
      <c r="D9" s="49"/>
      <c r="E9" s="57"/>
      <c r="F9" s="59"/>
      <c r="G9" s="68"/>
      <c r="H9" s="58"/>
      <c r="I9" s="69"/>
    </row>
    <row r="10" spans="2:9" ht="16.5" thickBot="1" x14ac:dyDescent="0.3">
      <c r="B10" s="88" t="s">
        <v>87</v>
      </c>
      <c r="C10" s="89"/>
      <c r="D10" s="89"/>
      <c r="E10" s="89"/>
      <c r="F10" s="89"/>
      <c r="G10" s="89"/>
      <c r="H10" s="89"/>
      <c r="I10" s="66">
        <f>SUM(I7:I9)</f>
        <v>44889047.799999997</v>
      </c>
    </row>
    <row r="11" spans="2:9" ht="14.25" customHeight="1" x14ac:dyDescent="0.25">
      <c r="B11" s="94" t="s">
        <v>14</v>
      </c>
      <c r="C11" s="95"/>
      <c r="D11" s="95"/>
      <c r="E11" s="95"/>
      <c r="F11" s="95"/>
      <c r="G11" s="95"/>
      <c r="H11" s="95"/>
      <c r="I11" s="96"/>
    </row>
    <row r="12" spans="2:9" ht="15" x14ac:dyDescent="0.2">
      <c r="B12" s="61" t="s">
        <v>1</v>
      </c>
      <c r="C12" s="42" t="s">
        <v>2</v>
      </c>
      <c r="D12" s="43" t="s">
        <v>3</v>
      </c>
      <c r="E12" s="42" t="s">
        <v>4</v>
      </c>
      <c r="F12" s="42" t="s">
        <v>5</v>
      </c>
      <c r="G12" s="42" t="s">
        <v>6</v>
      </c>
      <c r="H12" s="42" t="s">
        <v>7</v>
      </c>
      <c r="I12" s="62"/>
    </row>
    <row r="13" spans="2:9" ht="30" x14ac:dyDescent="0.2">
      <c r="B13" s="61" t="s">
        <v>92</v>
      </c>
      <c r="C13" s="42" t="s">
        <v>9</v>
      </c>
      <c r="D13" s="43" t="s">
        <v>10</v>
      </c>
      <c r="E13" s="53" t="s">
        <v>89</v>
      </c>
      <c r="F13" s="42" t="s">
        <v>11</v>
      </c>
      <c r="G13" s="42" t="s">
        <v>12</v>
      </c>
      <c r="H13" s="42" t="s">
        <v>13</v>
      </c>
      <c r="I13" s="63" t="s">
        <v>8</v>
      </c>
    </row>
    <row r="14" spans="2:9" x14ac:dyDescent="0.2">
      <c r="B14" s="64" t="s">
        <v>104</v>
      </c>
      <c r="C14" s="44">
        <v>1</v>
      </c>
      <c r="D14" s="74">
        <v>6241525</v>
      </c>
      <c r="E14" s="44">
        <v>1</v>
      </c>
      <c r="F14" s="44">
        <v>2.3199999999999998</v>
      </c>
      <c r="G14" s="75">
        <f t="shared" ref="G14:G15" si="0">+F14*E14*D14</f>
        <v>14480337.999999998</v>
      </c>
      <c r="H14" s="44">
        <v>3.1</v>
      </c>
      <c r="I14" s="76">
        <f t="shared" ref="I14:I15" si="1">+G14*H14</f>
        <v>44889047.799999997</v>
      </c>
    </row>
    <row r="15" spans="2:9" ht="15" x14ac:dyDescent="0.25">
      <c r="B15" s="64" t="s">
        <v>106</v>
      </c>
      <c r="C15" s="44">
        <v>1</v>
      </c>
      <c r="D15" s="74">
        <v>6241525</v>
      </c>
      <c r="E15" s="52">
        <v>1</v>
      </c>
      <c r="F15" s="59">
        <v>2.3199999999999998</v>
      </c>
      <c r="G15" s="75">
        <f t="shared" si="0"/>
        <v>14480337.999999998</v>
      </c>
      <c r="H15" s="47">
        <v>3.1</v>
      </c>
      <c r="I15" s="76">
        <f t="shared" si="1"/>
        <v>44889047.799999997</v>
      </c>
    </row>
    <row r="16" spans="2:9" ht="15.75" x14ac:dyDescent="0.25">
      <c r="C16" s="48"/>
      <c r="D16" s="49"/>
      <c r="E16" s="48"/>
      <c r="F16" s="60"/>
      <c r="G16" s="68"/>
      <c r="H16" s="58"/>
      <c r="I16" s="69"/>
    </row>
    <row r="17" spans="2:9" ht="16.5" thickBot="1" x14ac:dyDescent="0.3">
      <c r="B17" s="88" t="s">
        <v>88</v>
      </c>
      <c r="C17" s="89"/>
      <c r="D17" s="89"/>
      <c r="E17" s="89"/>
      <c r="F17" s="89"/>
      <c r="G17" s="89"/>
      <c r="H17" s="89"/>
      <c r="I17" s="66">
        <f>SUM(I15:I16)</f>
        <v>44889047.799999997</v>
      </c>
    </row>
    <row r="18" spans="2:9" ht="15" x14ac:dyDescent="0.25">
      <c r="B18" s="94" t="s">
        <v>15</v>
      </c>
      <c r="C18" s="95"/>
      <c r="D18" s="95"/>
      <c r="E18" s="95"/>
      <c r="F18" s="95"/>
      <c r="G18" s="95"/>
      <c r="H18" s="95"/>
      <c r="I18" s="96"/>
    </row>
    <row r="19" spans="2:9" ht="15" x14ac:dyDescent="0.2">
      <c r="B19" s="97" t="s">
        <v>15</v>
      </c>
      <c r="C19" s="98"/>
      <c r="D19" s="99"/>
      <c r="E19" s="42" t="s">
        <v>16</v>
      </c>
      <c r="F19" s="42" t="s">
        <v>9</v>
      </c>
      <c r="G19" s="42" t="s">
        <v>18</v>
      </c>
      <c r="H19" s="92" t="s">
        <v>17</v>
      </c>
      <c r="I19" s="93"/>
    </row>
    <row r="20" spans="2:9" ht="15" customHeight="1" x14ac:dyDescent="0.2">
      <c r="B20" s="87" t="s">
        <v>91</v>
      </c>
      <c r="C20" s="82"/>
      <c r="D20" s="83"/>
      <c r="E20" s="50" t="s">
        <v>94</v>
      </c>
      <c r="F20" s="53">
        <v>1</v>
      </c>
      <c r="G20" s="77">
        <v>5000000</v>
      </c>
      <c r="H20" s="90">
        <f>+G20*F20</f>
        <v>5000000</v>
      </c>
      <c r="I20" s="91"/>
    </row>
    <row r="21" spans="2:9" ht="15" customHeight="1" x14ac:dyDescent="0.2">
      <c r="B21" s="81" t="s">
        <v>95</v>
      </c>
      <c r="C21" s="82"/>
      <c r="D21" s="83"/>
      <c r="E21" s="50" t="s">
        <v>16</v>
      </c>
      <c r="F21" s="53">
        <v>1</v>
      </c>
      <c r="G21" s="77">
        <v>4800000</v>
      </c>
      <c r="H21" s="90">
        <f t="shared" ref="H21:H25" si="2">+G21*F21</f>
        <v>4800000</v>
      </c>
      <c r="I21" s="91"/>
    </row>
    <row r="22" spans="2:9" ht="15" customHeight="1" x14ac:dyDescent="0.2">
      <c r="B22" s="81" t="s">
        <v>96</v>
      </c>
      <c r="C22" s="82"/>
      <c r="D22" s="83"/>
      <c r="E22" s="50" t="s">
        <v>94</v>
      </c>
      <c r="F22" s="53">
        <v>1</v>
      </c>
      <c r="G22" s="77">
        <v>836803.55966386211</v>
      </c>
      <c r="H22" s="90">
        <f t="shared" si="2"/>
        <v>836803.55966386211</v>
      </c>
      <c r="I22" s="91"/>
    </row>
    <row r="23" spans="2:9" ht="15" customHeight="1" x14ac:dyDescent="0.2">
      <c r="B23" s="81" t="s">
        <v>97</v>
      </c>
      <c r="C23" s="82"/>
      <c r="D23" s="83"/>
      <c r="E23" s="50" t="s">
        <v>100</v>
      </c>
      <c r="F23" s="53">
        <v>3.1</v>
      </c>
      <c r="G23" s="77">
        <v>6000000</v>
      </c>
      <c r="H23" s="90">
        <f t="shared" si="2"/>
        <v>18600000</v>
      </c>
      <c r="I23" s="91"/>
    </row>
    <row r="24" spans="2:9" ht="15" customHeight="1" x14ac:dyDescent="0.25">
      <c r="B24" s="81" t="s">
        <v>98</v>
      </c>
      <c r="C24" s="82"/>
      <c r="D24" s="83"/>
      <c r="E24" s="44" t="s">
        <v>100</v>
      </c>
      <c r="F24" s="54">
        <v>3.1</v>
      </c>
      <c r="G24" s="75">
        <v>1800000</v>
      </c>
      <c r="H24" s="90">
        <f t="shared" si="2"/>
        <v>5580000</v>
      </c>
      <c r="I24" s="91"/>
    </row>
    <row r="25" spans="2:9" ht="15" customHeight="1" x14ac:dyDescent="0.25">
      <c r="B25" s="81" t="s">
        <v>99</v>
      </c>
      <c r="C25" s="82"/>
      <c r="D25" s="83"/>
      <c r="E25" s="44" t="s">
        <v>100</v>
      </c>
      <c r="F25" s="54">
        <v>3.1</v>
      </c>
      <c r="G25" s="75">
        <v>1100000</v>
      </c>
      <c r="H25" s="90">
        <f t="shared" si="2"/>
        <v>3410000</v>
      </c>
      <c r="I25" s="91"/>
    </row>
    <row r="26" spans="2:9" ht="15" x14ac:dyDescent="0.2">
      <c r="B26" s="81"/>
      <c r="C26" s="82"/>
      <c r="D26" s="83"/>
      <c r="E26" s="44"/>
      <c r="F26" s="44"/>
      <c r="G26" s="51"/>
      <c r="H26" s="79"/>
      <c r="I26" s="80"/>
    </row>
    <row r="27" spans="2:9" ht="16.5" thickBot="1" x14ac:dyDescent="0.3">
      <c r="B27" s="113" t="s">
        <v>101</v>
      </c>
      <c r="C27" s="114"/>
      <c r="D27" s="114"/>
      <c r="E27" s="114"/>
      <c r="F27" s="114"/>
      <c r="G27" s="115"/>
      <c r="H27" s="116">
        <f>SUM(H20:I26)</f>
        <v>38226803.559663862</v>
      </c>
      <c r="I27" s="117"/>
    </row>
    <row r="28" spans="2:9" ht="15.75" thickBot="1" x14ac:dyDescent="0.3">
      <c r="B28" s="70"/>
      <c r="C28" s="73"/>
      <c r="D28" s="73"/>
      <c r="E28" s="73"/>
      <c r="F28" s="73"/>
      <c r="G28" s="73"/>
      <c r="H28" s="56"/>
      <c r="I28" s="67"/>
    </row>
    <row r="29" spans="2:9" ht="15.75" x14ac:dyDescent="0.25">
      <c r="B29" s="118" t="s">
        <v>102</v>
      </c>
      <c r="C29" s="119"/>
      <c r="D29" s="119"/>
      <c r="E29" s="119"/>
      <c r="F29" s="119"/>
      <c r="G29" s="119"/>
      <c r="H29" s="109">
        <f>+H27+I17+I10</f>
        <v>128004899.15966386</v>
      </c>
      <c r="I29" s="110"/>
    </row>
    <row r="30" spans="2:9" ht="16.5" thickBot="1" x14ac:dyDescent="0.3">
      <c r="B30" s="111" t="s">
        <v>105</v>
      </c>
      <c r="C30" s="112"/>
      <c r="D30" s="112"/>
      <c r="E30" s="112"/>
      <c r="F30" s="112"/>
      <c r="G30" s="112"/>
      <c r="H30" s="107">
        <f>+H29*19%</f>
        <v>24320930.840336133</v>
      </c>
      <c r="I30" s="108"/>
    </row>
    <row r="31" spans="2:9" ht="16.5" thickBot="1" x14ac:dyDescent="0.3">
      <c r="B31" s="101" t="s">
        <v>103</v>
      </c>
      <c r="C31" s="102"/>
      <c r="D31" s="102"/>
      <c r="E31" s="102"/>
      <c r="F31" s="102"/>
      <c r="G31" s="103"/>
      <c r="H31" s="104">
        <f>+H30+H29</f>
        <v>152325830</v>
      </c>
      <c r="I31" s="105"/>
    </row>
    <row r="32" spans="2:9" x14ac:dyDescent="0.2">
      <c r="H32" s="106"/>
      <c r="I32" s="106"/>
    </row>
    <row r="33" spans="8:9" x14ac:dyDescent="0.2">
      <c r="H33" s="100"/>
      <c r="I33" s="100"/>
    </row>
    <row r="34" spans="8:9" x14ac:dyDescent="0.2">
      <c r="H34" s="100"/>
      <c r="I34" s="100"/>
    </row>
    <row r="35" spans="8:9" x14ac:dyDescent="0.2">
      <c r="I35" s="78"/>
    </row>
    <row r="36" spans="8:9" x14ac:dyDescent="0.2">
      <c r="I36" s="78"/>
    </row>
    <row r="37" spans="8:9" x14ac:dyDescent="0.2">
      <c r="I37" s="78"/>
    </row>
  </sheetData>
  <mergeCells count="32">
    <mergeCell ref="H33:I33"/>
    <mergeCell ref="H34:I34"/>
    <mergeCell ref="B24:D24"/>
    <mergeCell ref="B25:D25"/>
    <mergeCell ref="B10:H10"/>
    <mergeCell ref="B31:G31"/>
    <mergeCell ref="H31:I31"/>
    <mergeCell ref="H32:I32"/>
    <mergeCell ref="H30:I30"/>
    <mergeCell ref="H29:I29"/>
    <mergeCell ref="B30:G30"/>
    <mergeCell ref="B27:G27"/>
    <mergeCell ref="H27:I27"/>
    <mergeCell ref="B29:G29"/>
    <mergeCell ref="H24:I24"/>
    <mergeCell ref="H25:I25"/>
    <mergeCell ref="H26:I26"/>
    <mergeCell ref="B26:D26"/>
    <mergeCell ref="B3:I3"/>
    <mergeCell ref="B23:D23"/>
    <mergeCell ref="B20:D20"/>
    <mergeCell ref="B17:H17"/>
    <mergeCell ref="H22:I22"/>
    <mergeCell ref="H19:I19"/>
    <mergeCell ref="H20:I20"/>
    <mergeCell ref="B11:I11"/>
    <mergeCell ref="B19:D19"/>
    <mergeCell ref="H21:I21"/>
    <mergeCell ref="B22:D22"/>
    <mergeCell ref="B18:I18"/>
    <mergeCell ref="B21:D21"/>
    <mergeCell ref="H23:I23"/>
  </mergeCells>
  <phoneticPr fontId="2" type="noConversion"/>
  <printOptions horizontalCentered="1" verticalCentered="1"/>
  <pageMargins left="0" right="0" top="0" bottom="0" header="0" footer="0"/>
  <pageSetup scale="80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0"/>
  </sheetPr>
  <dimension ref="A1:C81"/>
  <sheetViews>
    <sheetView view="pageBreakPreview" topLeftCell="A20" zoomScale="90" zoomScaleNormal="100" zoomScaleSheetLayoutView="90" workbookViewId="0">
      <selection activeCell="C42" sqref="C42"/>
    </sheetView>
  </sheetViews>
  <sheetFormatPr baseColWidth="10" defaultColWidth="11.42578125" defaultRowHeight="15" x14ac:dyDescent="0.2"/>
  <cols>
    <col min="1" max="1" width="12.42578125" style="3" customWidth="1"/>
    <col min="2" max="2" width="75.28515625" style="3" customWidth="1"/>
    <col min="3" max="3" width="12.7109375" style="32" customWidth="1"/>
    <col min="4" max="16384" width="11.42578125" style="3"/>
  </cols>
  <sheetData>
    <row r="1" spans="1:3" ht="15" customHeight="1" x14ac:dyDescent="0.2">
      <c r="A1" s="1"/>
      <c r="B1" s="55" t="s">
        <v>19</v>
      </c>
      <c r="C1" s="2"/>
    </row>
    <row r="2" spans="1:3" ht="15" customHeight="1" x14ac:dyDescent="0.2">
      <c r="A2" s="4"/>
      <c r="C2" s="5"/>
    </row>
    <row r="3" spans="1:3" ht="16.5" x14ac:dyDescent="0.2">
      <c r="A3" s="6">
        <v>1</v>
      </c>
      <c r="B3" s="7" t="s">
        <v>20</v>
      </c>
      <c r="C3" s="36">
        <f>+ROUND((100%),2)</f>
        <v>1</v>
      </c>
    </row>
    <row r="4" spans="1:3" ht="20.100000000000001" customHeight="1" x14ac:dyDescent="0.2">
      <c r="A4" s="6">
        <v>2</v>
      </c>
      <c r="B4" s="7" t="s">
        <v>21</v>
      </c>
      <c r="C4" s="8"/>
    </row>
    <row r="5" spans="1:3" ht="15" customHeight="1" x14ac:dyDescent="0.2">
      <c r="A5" s="9" t="s">
        <v>22</v>
      </c>
      <c r="B5" s="10" t="s">
        <v>23</v>
      </c>
      <c r="C5" s="11"/>
    </row>
    <row r="6" spans="1:3" ht="15" customHeight="1" x14ac:dyDescent="0.2">
      <c r="A6" s="9" t="s">
        <v>24</v>
      </c>
      <c r="B6" s="10" t="s">
        <v>25</v>
      </c>
      <c r="C6" s="11"/>
    </row>
    <row r="7" spans="1:3" ht="15" customHeight="1" x14ac:dyDescent="0.2">
      <c r="A7" s="9" t="s">
        <v>26</v>
      </c>
      <c r="B7" s="10" t="s">
        <v>27</v>
      </c>
      <c r="C7" s="11"/>
    </row>
    <row r="8" spans="1:3" ht="15" customHeight="1" x14ac:dyDescent="0.2">
      <c r="A8" s="9" t="s">
        <v>28</v>
      </c>
      <c r="B8" s="10" t="s">
        <v>29</v>
      </c>
      <c r="C8" s="11"/>
    </row>
    <row r="9" spans="1:3" ht="15" customHeight="1" x14ac:dyDescent="0.2">
      <c r="A9" s="9" t="s">
        <v>30</v>
      </c>
      <c r="B9" s="10" t="s">
        <v>31</v>
      </c>
      <c r="C9" s="11"/>
    </row>
    <row r="10" spans="1:3" ht="15" customHeight="1" x14ac:dyDescent="0.2">
      <c r="A10" s="9" t="s">
        <v>32</v>
      </c>
      <c r="B10" s="10" t="s">
        <v>33</v>
      </c>
      <c r="C10" s="11"/>
    </row>
    <row r="11" spans="1:3" ht="15" customHeight="1" x14ac:dyDescent="0.2">
      <c r="A11" s="9" t="s">
        <v>34</v>
      </c>
      <c r="B11" s="10" t="s">
        <v>35</v>
      </c>
      <c r="C11" s="11"/>
    </row>
    <row r="12" spans="1:3" ht="15" customHeight="1" x14ac:dyDescent="0.2">
      <c r="A12" s="9" t="s">
        <v>36</v>
      </c>
      <c r="B12" s="10" t="s">
        <v>37</v>
      </c>
      <c r="C12" s="11"/>
    </row>
    <row r="13" spans="1:3" ht="15" customHeight="1" x14ac:dyDescent="0.2">
      <c r="A13" s="9" t="s">
        <v>38</v>
      </c>
      <c r="B13" s="10" t="s">
        <v>39</v>
      </c>
      <c r="C13" s="11"/>
    </row>
    <row r="14" spans="1:3" ht="15" customHeight="1" x14ac:dyDescent="0.2">
      <c r="A14" s="9" t="s">
        <v>40</v>
      </c>
      <c r="B14" s="10" t="s">
        <v>41</v>
      </c>
      <c r="C14" s="11"/>
    </row>
    <row r="15" spans="1:3" ht="15" customHeight="1" x14ac:dyDescent="0.2">
      <c r="A15" s="9" t="s">
        <v>42</v>
      </c>
      <c r="B15" s="10" t="s">
        <v>43</v>
      </c>
      <c r="C15" s="11"/>
    </row>
    <row r="16" spans="1:3" ht="15" customHeight="1" x14ac:dyDescent="0.2">
      <c r="A16" s="9" t="s">
        <v>44</v>
      </c>
      <c r="B16" s="10" t="s">
        <v>45</v>
      </c>
      <c r="C16" s="11"/>
    </row>
    <row r="17" spans="1:3" ht="15" customHeight="1" x14ac:dyDescent="0.2">
      <c r="A17" s="9" t="s">
        <v>46</v>
      </c>
      <c r="B17" s="10" t="s">
        <v>47</v>
      </c>
      <c r="C17" s="11"/>
    </row>
    <row r="18" spans="1:3" ht="15" customHeight="1" x14ac:dyDescent="0.2">
      <c r="A18" s="9" t="s">
        <v>48</v>
      </c>
      <c r="B18" s="10" t="s">
        <v>49</v>
      </c>
      <c r="C18" s="11"/>
    </row>
    <row r="19" spans="1:3" ht="15" customHeight="1" x14ac:dyDescent="0.2">
      <c r="A19" s="13" t="s">
        <v>50</v>
      </c>
      <c r="B19" s="10" t="s">
        <v>51</v>
      </c>
      <c r="C19" s="11"/>
    </row>
    <row r="20" spans="1:3" ht="15.75" x14ac:dyDescent="0.2">
      <c r="A20" s="38"/>
      <c r="B20" s="35" t="s">
        <v>52</v>
      </c>
      <c r="C20" s="36"/>
    </row>
    <row r="21" spans="1:3" ht="20.100000000000001" customHeight="1" x14ac:dyDescent="0.2">
      <c r="A21" s="14">
        <v>3</v>
      </c>
      <c r="B21" s="15" t="s">
        <v>53</v>
      </c>
      <c r="C21" s="8"/>
    </row>
    <row r="22" spans="1:3" ht="15" customHeight="1" x14ac:dyDescent="0.2">
      <c r="A22" s="16"/>
      <c r="B22" s="17" t="s">
        <v>54</v>
      </c>
      <c r="C22" s="18"/>
    </row>
    <row r="23" spans="1:3" ht="15" customHeight="1" x14ac:dyDescent="0.2">
      <c r="A23" s="9" t="s">
        <v>55</v>
      </c>
      <c r="B23" s="10" t="s">
        <v>56</v>
      </c>
      <c r="C23" s="11">
        <v>0.05</v>
      </c>
    </row>
    <row r="24" spans="1:3" ht="15" customHeight="1" x14ac:dyDescent="0.2">
      <c r="A24" s="9" t="s">
        <v>57</v>
      </c>
      <c r="B24" s="10" t="s">
        <v>58</v>
      </c>
      <c r="C24" s="11">
        <v>0.02</v>
      </c>
    </row>
    <row r="25" spans="1:3" ht="15" customHeight="1" x14ac:dyDescent="0.2">
      <c r="A25" s="9" t="s">
        <v>59</v>
      </c>
      <c r="B25" s="10" t="s">
        <v>60</v>
      </c>
      <c r="C25" s="11">
        <v>0.02</v>
      </c>
    </row>
    <row r="26" spans="1:3" ht="15" customHeight="1" x14ac:dyDescent="0.2">
      <c r="A26" s="9" t="s">
        <v>61</v>
      </c>
      <c r="B26" s="10" t="s">
        <v>62</v>
      </c>
      <c r="C26" s="11">
        <v>0.02</v>
      </c>
    </row>
    <row r="27" spans="1:3" ht="15" customHeight="1" x14ac:dyDescent="0.2">
      <c r="A27" s="9" t="s">
        <v>63</v>
      </c>
      <c r="B27" s="10" t="s">
        <v>64</v>
      </c>
      <c r="C27" s="11">
        <v>0.01</v>
      </c>
    </row>
    <row r="28" spans="1:3" ht="15" customHeight="1" x14ac:dyDescent="0.2">
      <c r="A28" s="9" t="s">
        <v>65</v>
      </c>
      <c r="B28" s="10" t="s">
        <v>66</v>
      </c>
      <c r="C28" s="11">
        <v>0.04</v>
      </c>
    </row>
    <row r="29" spans="1:3" ht="15" customHeight="1" x14ac:dyDescent="0.2">
      <c r="A29" s="9" t="s">
        <v>67</v>
      </c>
      <c r="B29" s="10" t="s">
        <v>68</v>
      </c>
      <c r="C29" s="11">
        <v>0.03</v>
      </c>
    </row>
    <row r="30" spans="1:3" ht="15" customHeight="1" x14ac:dyDescent="0.2">
      <c r="A30" s="9" t="s">
        <v>69</v>
      </c>
      <c r="B30" s="10" t="s">
        <v>70</v>
      </c>
      <c r="C30" s="11">
        <v>0.02</v>
      </c>
    </row>
    <row r="31" spans="1:3" ht="15" customHeight="1" x14ac:dyDescent="0.2">
      <c r="A31" s="9" t="s">
        <v>71</v>
      </c>
      <c r="B31" s="10" t="s">
        <v>72</v>
      </c>
      <c r="C31" s="11">
        <v>1.4999999999999999E-2</v>
      </c>
    </row>
    <row r="32" spans="1:3" ht="15" customHeight="1" x14ac:dyDescent="0.2">
      <c r="A32" s="9" t="s">
        <v>73</v>
      </c>
      <c r="B32" s="10" t="s">
        <v>74</v>
      </c>
      <c r="C32" s="11">
        <v>0.02</v>
      </c>
    </row>
    <row r="33" spans="1:3" ht="15" customHeight="1" x14ac:dyDescent="0.2">
      <c r="A33" s="9" t="s">
        <v>75</v>
      </c>
      <c r="B33" s="19" t="s">
        <v>76</v>
      </c>
      <c r="C33" s="20">
        <v>0.02</v>
      </c>
    </row>
    <row r="34" spans="1:3" ht="15" customHeight="1" x14ac:dyDescent="0.2">
      <c r="A34" s="21"/>
      <c r="B34" s="22" t="s">
        <v>77</v>
      </c>
      <c r="C34" s="8"/>
    </row>
    <row r="35" spans="1:3" ht="15" customHeight="1" x14ac:dyDescent="0.2">
      <c r="A35" s="9">
        <v>3.12</v>
      </c>
      <c r="B35" s="10" t="s">
        <v>78</v>
      </c>
      <c r="C35" s="11">
        <v>0.02</v>
      </c>
    </row>
    <row r="36" spans="1:3" ht="15" customHeight="1" x14ac:dyDescent="0.2">
      <c r="A36" s="9">
        <v>3.13</v>
      </c>
      <c r="B36" s="10" t="s">
        <v>79</v>
      </c>
      <c r="C36" s="11">
        <v>0.01</v>
      </c>
    </row>
    <row r="37" spans="1:3" ht="28.5" customHeight="1" x14ac:dyDescent="0.2">
      <c r="A37" s="13">
        <v>3.14</v>
      </c>
      <c r="B37" s="71" t="s">
        <v>80</v>
      </c>
      <c r="C37" s="20">
        <v>0.01</v>
      </c>
    </row>
    <row r="38" spans="1:3" ht="15.75" x14ac:dyDescent="0.2">
      <c r="A38" s="34"/>
      <c r="B38" s="35" t="s">
        <v>81</v>
      </c>
      <c r="C38" s="36">
        <f>ROUND((SUM(C23:C37)),3)</f>
        <v>0.30499999999999999</v>
      </c>
    </row>
    <row r="39" spans="1:3" ht="20.100000000000001" customHeight="1" x14ac:dyDescent="0.2">
      <c r="A39" s="6">
        <v>4</v>
      </c>
      <c r="B39" s="15" t="s">
        <v>82</v>
      </c>
      <c r="C39" s="37">
        <v>0.4</v>
      </c>
    </row>
    <row r="40" spans="1:3" ht="15.75" x14ac:dyDescent="0.2">
      <c r="A40" s="34"/>
      <c r="B40" s="35" t="s">
        <v>83</v>
      </c>
      <c r="C40" s="36">
        <f>ROUND((SUM(C39)),3)</f>
        <v>0.4</v>
      </c>
    </row>
    <row r="41" spans="1:3" ht="15" customHeight="1" x14ac:dyDescent="0.2">
      <c r="A41" s="4"/>
      <c r="C41" s="5"/>
    </row>
    <row r="42" spans="1:3" ht="24.95" customHeight="1" x14ac:dyDescent="0.2">
      <c r="A42" s="23">
        <v>5</v>
      </c>
      <c r="B42" s="24" t="s">
        <v>84</v>
      </c>
      <c r="C42" s="25">
        <v>2.3199999999999998</v>
      </c>
    </row>
    <row r="43" spans="1:3" x14ac:dyDescent="0.2">
      <c r="A43" s="4"/>
      <c r="C43" s="5"/>
    </row>
    <row r="44" spans="1:3" ht="18" customHeight="1" x14ac:dyDescent="0.2">
      <c r="A44" s="4"/>
      <c r="B44" s="26" t="s">
        <v>19</v>
      </c>
      <c r="C44" s="27"/>
    </row>
    <row r="45" spans="1:3" ht="18" customHeight="1" thickBot="1" x14ac:dyDescent="0.25">
      <c r="A45" s="28"/>
      <c r="B45" s="29" t="s">
        <v>85</v>
      </c>
      <c r="C45" s="30"/>
    </row>
    <row r="46" spans="1:3" ht="18" customHeight="1" x14ac:dyDescent="0.2">
      <c r="B46" s="31"/>
    </row>
    <row r="47" spans="1:3" ht="18" customHeight="1" x14ac:dyDescent="0.2">
      <c r="B47" s="12"/>
    </row>
    <row r="48" spans="1:3" ht="18" customHeight="1" x14ac:dyDescent="0.2">
      <c r="B48" s="12"/>
      <c r="C48" s="33"/>
    </row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</sheetData>
  <phoneticPr fontId="2" type="noConversion"/>
  <printOptions horizontalCentered="1" verticalCentered="1"/>
  <pageMargins left="0" right="0" top="0" bottom="0" header="0" footer="0"/>
  <pageSetup scale="90" orientation="portrait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ECONOMICA</vt:lpstr>
      <vt:lpstr>FM</vt:lpstr>
      <vt:lpstr>ECONOMICA!Área_de_impresión</vt:lpstr>
      <vt:lpstr>FM!Área_de_impresión</vt:lpstr>
    </vt:vector>
  </TitlesOfParts>
  <Company>ALEJANDRO ORJUELA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ORJUELA</dc:creator>
  <cp:lastModifiedBy>Santiago Miguel Ortiz Acevedo</cp:lastModifiedBy>
  <cp:lastPrinted>2011-05-21T12:18:45Z</cp:lastPrinted>
  <dcterms:created xsi:type="dcterms:W3CDTF">2011-02-09T22:36:53Z</dcterms:created>
  <dcterms:modified xsi:type="dcterms:W3CDTF">2023-11-17T00:57:25Z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2023-11-17T00:56:53Z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3db47e4c-5fd5-4f73-92be-2f2483d536cc</vt:lpwstr>
  </property>
  <property fmtid="{D5CDD505-2E9C-101B-9397-08002B2CF9AE}" pid="8" name="MSIP_Label_1299739c-ad3d-4908-806e-4d91151a6e13_ContentBits">
    <vt:lpwstr>0</vt:lpwstr>
  </property>
</Properties>
</file>