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dazao_sena_edu_co/Documents/Escritorio/PROCESOS 2023/MANTENIMIENTO DE PISOS/"/>
    </mc:Choice>
  </mc:AlternateContent>
  <xr:revisionPtr revIDLastSave="9" documentId="8_{08CDA131-DEB9-4856-91BE-E7B22A52FB52}" xr6:coauthVersionLast="47" xr6:coauthVersionMax="47" xr10:uidLastSave="{F88FD58A-4A35-4A8E-80A6-339737BD7E6A}"/>
  <bookViews>
    <workbookView xWindow="-120" yWindow="-120" windowWidth="29040" windowHeight="15840" tabRatio="823" xr2:uid="{00000000-000D-0000-FFFF-FFFF00000000}"/>
  </bookViews>
  <sheets>
    <sheet name="EM" sheetId="5" r:id="rId1"/>
  </sheets>
  <definedNames>
    <definedName name="_xlnm.Print_Area" localSheetId="0">EM!$A$1:$N$26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5" l="1"/>
  <c r="J12" i="5" l="1"/>
  <c r="L10" i="5"/>
  <c r="L12" i="5"/>
  <c r="L11" i="5"/>
  <c r="L9" i="5"/>
  <c r="G9" i="5" l="1"/>
  <c r="I9" i="5"/>
  <c r="K9" i="5"/>
  <c r="M9" i="5"/>
  <c r="G10" i="5"/>
  <c r="I10" i="5"/>
  <c r="K10" i="5"/>
  <c r="M10" i="5"/>
  <c r="G11" i="5"/>
  <c r="I11" i="5"/>
  <c r="K11" i="5"/>
  <c r="M11" i="5"/>
  <c r="K12" i="5" l="1"/>
  <c r="K13" i="5" s="1"/>
  <c r="M12" i="5"/>
  <c r="M13" i="5" s="1"/>
  <c r="I12" i="5"/>
  <c r="I13" i="5" s="1"/>
  <c r="G12" i="5"/>
  <c r="G13" i="5" s="1"/>
  <c r="G14" i="5" l="1"/>
  <c r="G15" i="5"/>
  <c r="G16" i="5" s="1"/>
  <c r="I15" i="5"/>
  <c r="I16" i="5" s="1"/>
  <c r="M15" i="5" l="1"/>
  <c r="M16" i="5" s="1"/>
  <c r="K14" i="5"/>
  <c r="K15" i="5"/>
  <c r="K16" i="5" s="1"/>
  <c r="M14" i="5"/>
  <c r="I14" i="5"/>
  <c r="I17" i="5" s="1"/>
  <c r="M17" i="5" l="1"/>
  <c r="G17" i="5"/>
  <c r="K17" i="5"/>
</calcChain>
</file>

<file path=xl/sharedStrings.xml><?xml version="1.0" encoding="utf-8"?>
<sst xmlns="http://schemas.openxmlformats.org/spreadsheetml/2006/main" count="53" uniqueCount="29">
  <si>
    <t>Ítem</t>
  </si>
  <si>
    <t>Descripción</t>
  </si>
  <si>
    <t>Un.</t>
  </si>
  <si>
    <t>Cant.</t>
  </si>
  <si>
    <t xml:space="preserve">Valor Unitario </t>
  </si>
  <si>
    <t xml:space="preserve">Valor Total </t>
  </si>
  <si>
    <t>ADMINISTRACION 15%</t>
  </si>
  <si>
    <t xml:space="preserve">SUBTOTAL </t>
  </si>
  <si>
    <t>IVA DEL 19% IMPUESTO SOBRE LA UTILIDAD</t>
  </si>
  <si>
    <t xml:space="preserve">VALOR TOTAL </t>
  </si>
  <si>
    <t xml:space="preserve">ESTUDIO DE MERCADO PARA DETERMINAR PRESUPUESTO </t>
  </si>
  <si>
    <t>DIRECCION REGIONAL ATLANTICO - SERVICIO NACIONAL DE APRENDIZAJE SENA</t>
  </si>
  <si>
    <t xml:space="preserve">FORMULARIO DE CANTIDADES Y PRECIOS </t>
  </si>
  <si>
    <t>COTIZACION 1</t>
  </si>
  <si>
    <t>COTIZACION 2</t>
  </si>
  <si>
    <t>COTIZACION 3</t>
  </si>
  <si>
    <t xml:space="preserve">PRESUPUESTO OFICIAL </t>
  </si>
  <si>
    <t xml:space="preserve">CENTRO NACIONAL COLOMBO ALEMAN SENA REGIONAL ATLANTICO </t>
  </si>
  <si>
    <t>Proyecto: Eduardo Gomez Peña</t>
  </si>
  <si>
    <t xml:space="preserve">Arquitecto Centro Nacional Colombo Aleman Regional Atlantico </t>
  </si>
  <si>
    <t>M2</t>
  </si>
  <si>
    <t xml:space="preserve">UTILIDAD 5% </t>
  </si>
  <si>
    <t>1.1</t>
  </si>
  <si>
    <t>Limpieza y retiro de grasa de la superficie</t>
  </si>
  <si>
    <t xml:space="preserve">Desbaste de superficie con maquina </t>
  </si>
  <si>
    <t xml:space="preserve">Aplicación de resina epoxica </t>
  </si>
  <si>
    <t xml:space="preserve">Pintura epoxica y acabado final </t>
  </si>
  <si>
    <t>PISOS</t>
  </si>
  <si>
    <t>OBJETO: CONTRATAR EL MANTENIMIENTO PREVENTIVO DE LOS PISOS ESMALTADOS DE LOS AMBIENTES DE SOLDADURA DEL CENTRO NACIONAL COLOMBO ALEMAN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</si>
</sst>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0_)"/>
    <numFmt numFmtId="166" formatCode="_-&quot;$&quot;\ * #,##0_-;\-&quot;$&quot;\ * #,##0_-;_-&quot;$&quot;\ * &quot;-&quot;??_-;_-@_-"/>
    <numFmt numFmtId="167" formatCode="&quot;$&quot;\ #,##0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Courier"/>
      <family val="3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 Narrow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165" fontId="5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9">
    <xf numFmtId="0" fontId="0" fillId="0" borderId="0" xfId="0"/>
    <xf numFmtId="0" fontId="6" fillId="0" borderId="3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166" fontId="6" fillId="0" borderId="7" xfId="8" applyNumberFormat="1" applyFont="1" applyFill="1" applyBorder="1" applyAlignment="1">
      <alignment horizontal="center" vertical="center" wrapText="1"/>
    </xf>
    <xf numFmtId="166" fontId="6" fillId="0" borderId="10" xfId="8" applyNumberFormat="1" applyFont="1" applyFill="1" applyBorder="1" applyAlignment="1">
      <alignment horizontal="center" vertical="center" wrapText="1"/>
    </xf>
    <xf numFmtId="166" fontId="0" fillId="0" borderId="7" xfId="8" applyNumberFormat="1" applyFont="1" applyBorder="1" applyAlignment="1">
      <alignment vertical="center"/>
    </xf>
    <xf numFmtId="166" fontId="0" fillId="0" borderId="0" xfId="8" applyNumberFormat="1" applyFont="1" applyAlignment="1">
      <alignment vertical="center"/>
    </xf>
    <xf numFmtId="166" fontId="6" fillId="0" borderId="3" xfId="8" applyNumberFormat="1" applyFont="1" applyFill="1" applyBorder="1" applyAlignment="1">
      <alignment horizontal="center" vertical="center" wrapText="1"/>
    </xf>
    <xf numFmtId="166" fontId="6" fillId="0" borderId="6" xfId="8" applyNumberFormat="1" applyFont="1" applyFill="1" applyBorder="1" applyAlignment="1">
      <alignment horizontal="center" vertical="center" wrapText="1"/>
    </xf>
    <xf numFmtId="166" fontId="6" fillId="0" borderId="12" xfId="8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66" fontId="0" fillId="0" borderId="7" xfId="8" applyNumberFormat="1" applyFont="1" applyFill="1" applyBorder="1" applyAlignment="1">
      <alignment vertical="center"/>
    </xf>
    <xf numFmtId="166" fontId="0" fillId="0" borderId="2" xfId="8" applyNumberFormat="1" applyFont="1" applyBorder="1" applyAlignment="1">
      <alignment vertical="center"/>
    </xf>
    <xf numFmtId="166" fontId="0" fillId="0" borderId="2" xfId="8" applyNumberFormat="1" applyFont="1" applyFill="1" applyBorder="1" applyAlignment="1">
      <alignment vertical="center"/>
    </xf>
    <xf numFmtId="166" fontId="6" fillId="0" borderId="2" xfId="8" applyNumberFormat="1" applyFont="1" applyFill="1" applyBorder="1" applyAlignment="1">
      <alignment horizontal="center" vertical="center" wrapText="1"/>
    </xf>
    <xf numFmtId="166" fontId="6" fillId="0" borderId="13" xfId="8" applyNumberFormat="1" applyFont="1" applyFill="1" applyBorder="1" applyAlignment="1">
      <alignment horizontal="center" vertical="center" wrapText="1"/>
    </xf>
    <xf numFmtId="44" fontId="6" fillId="0" borderId="5" xfId="8" applyFont="1" applyFill="1" applyBorder="1" applyAlignment="1">
      <alignment horizontal="center" vertical="center" wrapText="1"/>
    </xf>
    <xf numFmtId="10" fontId="0" fillId="0" borderId="0" xfId="10" applyNumberFormat="1" applyFont="1" applyAlignment="1">
      <alignment vertical="center"/>
    </xf>
    <xf numFmtId="0" fontId="13" fillId="0" borderId="1" xfId="0" applyFont="1" applyBorder="1" applyAlignment="1">
      <alignment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164" fontId="6" fillId="2" borderId="23" xfId="1" applyNumberFormat="1" applyFont="1" applyFill="1" applyBorder="1" applyAlignment="1">
      <alignment horizontal="center" vertical="center" wrapText="1"/>
    </xf>
    <xf numFmtId="166" fontId="0" fillId="0" borderId="15" xfId="8" applyNumberFormat="1" applyFont="1" applyBorder="1" applyAlignment="1">
      <alignment vertical="center"/>
    </xf>
    <xf numFmtId="166" fontId="0" fillId="0" borderId="30" xfId="8" applyNumberFormat="1" applyFont="1" applyBorder="1" applyAlignment="1">
      <alignment vertical="center"/>
    </xf>
    <xf numFmtId="0" fontId="6" fillId="0" borderId="14" xfId="2" applyFont="1" applyBorder="1" applyAlignment="1">
      <alignment horizontal="center" vertical="center" wrapText="1"/>
    </xf>
    <xf numFmtId="44" fontId="6" fillId="0" borderId="15" xfId="8" applyFont="1" applyFill="1" applyBorder="1" applyAlignment="1">
      <alignment horizontal="center" vertical="center" wrapText="1"/>
    </xf>
    <xf numFmtId="0" fontId="12" fillId="0" borderId="35" xfId="5" applyFont="1" applyBorder="1" applyAlignment="1" applyProtection="1">
      <alignment horizontal="center" vertical="center"/>
      <protection locked="0" hidden="1"/>
    </xf>
    <xf numFmtId="0" fontId="12" fillId="0" borderId="36" xfId="5" applyFont="1" applyBorder="1" applyAlignment="1" applyProtection="1">
      <alignment horizontal="center" vertical="center"/>
      <protection locked="0" hidden="1"/>
    </xf>
    <xf numFmtId="0" fontId="12" fillId="0" borderId="12" xfId="5" applyFont="1" applyBorder="1" applyAlignment="1" applyProtection="1">
      <alignment horizontal="center" vertical="center"/>
      <protection locked="0" hidden="1"/>
    </xf>
    <xf numFmtId="0" fontId="13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1" fontId="4" fillId="0" borderId="30" xfId="1" applyNumberFormat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1" fontId="4" fillId="0" borderId="13" xfId="1" applyNumberFormat="1" applyFont="1" applyFill="1" applyBorder="1" applyAlignment="1">
      <alignment horizontal="center" vertical="center" wrapText="1"/>
    </xf>
    <xf numFmtId="166" fontId="0" fillId="0" borderId="14" xfId="8" applyNumberFormat="1" applyFont="1" applyBorder="1" applyAlignment="1">
      <alignment vertical="center"/>
    </xf>
    <xf numFmtId="166" fontId="0" fillId="0" borderId="6" xfId="8" applyNumberFormat="1" applyFont="1" applyBorder="1" applyAlignment="1">
      <alignment vertical="center"/>
    </xf>
    <xf numFmtId="166" fontId="6" fillId="0" borderId="5" xfId="8" applyNumberFormat="1" applyFont="1" applyFill="1" applyBorder="1" applyAlignment="1">
      <alignment horizontal="center" vertical="center" wrapText="1"/>
    </xf>
    <xf numFmtId="167" fontId="4" fillId="2" borderId="5" xfId="8" applyNumberFormat="1" applyFont="1" applyFill="1" applyBorder="1" applyAlignment="1">
      <alignment horizontal="center" vertical="center" wrapText="1"/>
    </xf>
    <xf numFmtId="167" fontId="0" fillId="0" borderId="15" xfId="8" applyNumberFormat="1" applyFont="1" applyBorder="1" applyAlignment="1">
      <alignment vertical="center"/>
    </xf>
    <xf numFmtId="167" fontId="4" fillId="2" borderId="15" xfId="8" applyNumberFormat="1" applyFont="1" applyFill="1" applyBorder="1" applyAlignment="1">
      <alignment horizontal="center" vertical="center" wrapText="1"/>
    </xf>
    <xf numFmtId="167" fontId="0" fillId="0" borderId="7" xfId="8" applyNumberFormat="1" applyFont="1" applyBorder="1" applyAlignment="1">
      <alignment vertical="center"/>
    </xf>
    <xf numFmtId="167" fontId="4" fillId="0" borderId="37" xfId="8" applyNumberFormat="1" applyFont="1" applyFill="1" applyBorder="1" applyAlignment="1">
      <alignment horizontal="center" vertical="center" wrapText="1"/>
    </xf>
    <xf numFmtId="167" fontId="0" fillId="0" borderId="7" xfId="8" applyNumberFormat="1" applyFont="1" applyFill="1" applyBorder="1" applyAlignment="1">
      <alignment vertical="center"/>
    </xf>
    <xf numFmtId="167" fontId="4" fillId="0" borderId="3" xfId="0" applyNumberFormat="1" applyFont="1" applyBorder="1" applyAlignment="1">
      <alignment horizontal="right" vertical="center"/>
    </xf>
    <xf numFmtId="167" fontId="4" fillId="0" borderId="31" xfId="0" applyNumberFormat="1" applyFont="1" applyBorder="1" applyAlignment="1">
      <alignment horizontal="right" vertical="center"/>
    </xf>
    <xf numFmtId="167" fontId="4" fillId="0" borderId="23" xfId="0" applyNumberFormat="1" applyFont="1" applyBorder="1" applyAlignment="1">
      <alignment horizontal="right" vertical="center"/>
    </xf>
    <xf numFmtId="167" fontId="4" fillId="0" borderId="6" xfId="0" applyNumberFormat="1" applyFont="1" applyBorder="1" applyAlignment="1">
      <alignment horizontal="right" vertical="center"/>
    </xf>
    <xf numFmtId="167" fontId="4" fillId="0" borderId="11" xfId="0" applyNumberFormat="1" applyFont="1" applyBorder="1" applyAlignment="1">
      <alignment horizontal="right" vertical="center"/>
    </xf>
    <xf numFmtId="167" fontId="4" fillId="0" borderId="1" xfId="0" applyNumberFormat="1" applyFont="1" applyBorder="1" applyAlignment="1">
      <alignment horizontal="right" vertical="center"/>
    </xf>
    <xf numFmtId="167" fontId="4" fillId="0" borderId="8" xfId="0" applyNumberFormat="1" applyFont="1" applyBorder="1" applyAlignment="1">
      <alignment horizontal="right" vertical="center"/>
    </xf>
    <xf numFmtId="166" fontId="15" fillId="6" borderId="34" xfId="8" applyNumberFormat="1" applyFont="1" applyFill="1" applyBorder="1" applyAlignment="1">
      <alignment vertical="center"/>
    </xf>
    <xf numFmtId="166" fontId="15" fillId="6" borderId="32" xfId="8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166" fontId="6" fillId="5" borderId="27" xfId="8" applyNumberFormat="1" applyFont="1" applyFill="1" applyBorder="1" applyAlignment="1">
      <alignment horizontal="center" vertical="center" wrapText="1"/>
    </xf>
    <xf numFmtId="166" fontId="6" fillId="5" borderId="26" xfId="8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64" fontId="6" fillId="0" borderId="24" xfId="1" applyNumberFormat="1" applyFont="1" applyFill="1" applyBorder="1" applyAlignment="1">
      <alignment horizontal="center" vertical="center" wrapText="1"/>
    </xf>
    <xf numFmtId="43" fontId="6" fillId="0" borderId="22" xfId="1" applyFont="1" applyFill="1" applyBorder="1" applyAlignment="1">
      <alignment horizontal="center" vertical="center" wrapText="1"/>
    </xf>
    <xf numFmtId="43" fontId="6" fillId="0" borderId="26" xfId="1" applyFont="1" applyFill="1" applyBorder="1" applyAlignment="1">
      <alignment horizontal="center" vertical="center" wrapText="1"/>
    </xf>
    <xf numFmtId="43" fontId="6" fillId="0" borderId="27" xfId="1" applyFont="1" applyFill="1" applyBorder="1" applyAlignment="1">
      <alignment horizontal="center" vertical="center" wrapText="1"/>
    </xf>
    <xf numFmtId="166" fontId="6" fillId="0" borderId="28" xfId="8" applyNumberFormat="1" applyFont="1" applyFill="1" applyBorder="1" applyAlignment="1">
      <alignment horizontal="center" vertical="center" wrapText="1"/>
    </xf>
    <xf numFmtId="166" fontId="6" fillId="0" borderId="27" xfId="8" applyNumberFormat="1" applyFont="1" applyFill="1" applyBorder="1" applyAlignment="1">
      <alignment horizontal="center" vertical="center" wrapText="1"/>
    </xf>
    <xf numFmtId="0" fontId="16" fillId="0" borderId="32" xfId="2" applyFont="1" applyBorder="1" applyAlignment="1">
      <alignment horizontal="center" vertical="center" wrapText="1"/>
    </xf>
    <xf numFmtId="0" fontId="17" fillId="0" borderId="33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 wrapText="1"/>
    </xf>
    <xf numFmtId="43" fontId="14" fillId="0" borderId="25" xfId="1" applyFont="1" applyFill="1" applyBorder="1" applyAlignment="1">
      <alignment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166" fontId="15" fillId="0" borderId="20" xfId="8" applyNumberFormat="1" applyFont="1" applyFill="1" applyBorder="1" applyAlignment="1">
      <alignment vertical="center"/>
    </xf>
    <xf numFmtId="166" fontId="15" fillId="0" borderId="34" xfId="8" applyNumberFormat="1" applyFont="1" applyFill="1" applyBorder="1" applyAlignment="1">
      <alignment vertical="center"/>
    </xf>
    <xf numFmtId="166" fontId="6" fillId="0" borderId="29" xfId="8" applyNumberFormat="1" applyFont="1" applyFill="1" applyBorder="1" applyAlignment="1">
      <alignment horizontal="center" vertical="center" wrapText="1"/>
    </xf>
    <xf numFmtId="166" fontId="15" fillId="0" borderId="16" xfId="8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7" fontId="7" fillId="2" borderId="19" xfId="0" applyNumberFormat="1" applyFont="1" applyFill="1" applyBorder="1" applyAlignment="1">
      <alignment horizontal="center" vertical="center" wrapText="1"/>
    </xf>
    <xf numFmtId="17" fontId="7" fillId="2" borderId="17" xfId="0" applyNumberFormat="1" applyFont="1" applyFill="1" applyBorder="1" applyAlignment="1">
      <alignment horizontal="center" vertical="center" wrapText="1"/>
    </xf>
    <xf numFmtId="42" fontId="7" fillId="2" borderId="18" xfId="9" applyFont="1" applyFill="1" applyBorder="1" applyAlignment="1">
      <alignment horizontal="center" vertical="center"/>
    </xf>
    <xf numFmtId="42" fontId="7" fillId="2" borderId="20" xfId="9" applyFont="1" applyFill="1" applyBorder="1" applyAlignment="1">
      <alignment horizontal="center" vertical="center"/>
    </xf>
    <xf numFmtId="166" fontId="7" fillId="2" borderId="16" xfId="8" applyNumberFormat="1" applyFont="1" applyFill="1" applyBorder="1" applyAlignment="1">
      <alignment horizontal="center" vertical="center"/>
    </xf>
    <xf numFmtId="166" fontId="7" fillId="2" borderId="17" xfId="8" applyNumberFormat="1" applyFont="1" applyFill="1" applyBorder="1" applyAlignment="1">
      <alignment horizontal="center" vertical="center"/>
    </xf>
    <xf numFmtId="166" fontId="7" fillId="2" borderId="18" xfId="8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6" xr:uid="{00000000-0005-0000-0000-000001000000}"/>
    <cellStyle name="Moneda" xfId="8" builtinId="4"/>
    <cellStyle name="Moneda [0]" xfId="9" builtinId="7"/>
    <cellStyle name="Normal" xfId="0" builtinId="0"/>
    <cellStyle name="Normal 12" xfId="4" xr:uid="{00000000-0005-0000-0000-000005000000}"/>
    <cellStyle name="Normal 2" xfId="5" xr:uid="{00000000-0005-0000-0000-000006000000}"/>
    <cellStyle name="Normal 2 2" xfId="3" xr:uid="{00000000-0005-0000-0000-000007000000}"/>
    <cellStyle name="Normal_BODEGA OLIMPICA" xfId="2" xr:uid="{00000000-0005-0000-0000-000008000000}"/>
    <cellStyle name="Porcentaje" xfId="10" builtinId="5"/>
    <cellStyle name="Porcentaje 2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95249</xdr:rowOff>
    </xdr:from>
    <xdr:to>
      <xdr:col>2</xdr:col>
      <xdr:colOff>1833562</xdr:colOff>
      <xdr:row>23</xdr:row>
      <xdr:rowOff>190499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F2BE76-9425-38FD-ACDB-2A2154B49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281" y="5607843"/>
          <a:ext cx="1833562" cy="642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showGridLines="0" tabSelected="1" view="pageBreakPreview" topLeftCell="F1" zoomScale="140" zoomScaleNormal="80" zoomScaleSheetLayoutView="140" workbookViewId="0">
      <selection activeCell="J21" sqref="J21"/>
    </sheetView>
  </sheetViews>
  <sheetFormatPr baseColWidth="10" defaultColWidth="11.42578125" defaultRowHeight="12.75" x14ac:dyDescent="0.2"/>
  <cols>
    <col min="1" max="1" width="2.5703125" style="5" customWidth="1"/>
    <col min="2" max="2" width="5.7109375" style="4" bestFit="1" customWidth="1"/>
    <col min="3" max="3" width="50.85546875" style="5" bestFit="1" customWidth="1"/>
    <col min="4" max="4" width="4.85546875" style="5" bestFit="1" customWidth="1"/>
    <col min="5" max="5" width="6.7109375" style="6" bestFit="1" customWidth="1"/>
    <col min="6" max="6" width="22.28515625" style="7" bestFit="1" customWidth="1"/>
    <col min="7" max="7" width="19.28515625" style="7" customWidth="1"/>
    <col min="8" max="8" width="22.28515625" style="5" bestFit="1" customWidth="1"/>
    <col min="9" max="9" width="19.28515625" style="5" customWidth="1"/>
    <col min="10" max="10" width="23" style="11" bestFit="1" customWidth="1"/>
    <col min="11" max="11" width="21.42578125" style="11" customWidth="1"/>
    <col min="12" max="12" width="23" style="11" bestFit="1" customWidth="1"/>
    <col min="13" max="13" width="14.5703125" style="11" bestFit="1" customWidth="1"/>
    <col min="14" max="14" width="11.85546875" style="5" bestFit="1" customWidth="1"/>
    <col min="15" max="15" width="14.140625" style="5" customWidth="1"/>
    <col min="16" max="16" width="14.7109375" style="5" customWidth="1"/>
    <col min="17" max="16384" width="11.42578125" style="5"/>
  </cols>
  <sheetData>
    <row r="1" spans="2:14" ht="11.25" customHeight="1" thickBot="1" x14ac:dyDescent="0.25"/>
    <row r="2" spans="2:14" ht="19.5" customHeight="1" x14ac:dyDescent="0.2">
      <c r="B2" s="87" t="s">
        <v>10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9"/>
    </row>
    <row r="3" spans="2:14" ht="22.5" customHeight="1" x14ac:dyDescent="0.2">
      <c r="B3" s="90" t="s">
        <v>11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2"/>
    </row>
    <row r="4" spans="2:14" ht="20.25" customHeight="1" x14ac:dyDescent="0.2">
      <c r="B4" s="93" t="s">
        <v>12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5"/>
    </row>
    <row r="5" spans="2:14" ht="18" customHeight="1" thickBot="1" x14ac:dyDescent="0.25">
      <c r="B5" s="96" t="s">
        <v>17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8"/>
    </row>
    <row r="6" spans="2:14" ht="46.5" customHeight="1" thickBot="1" x14ac:dyDescent="0.25">
      <c r="B6" s="106" t="s">
        <v>28</v>
      </c>
      <c r="C6" s="107"/>
      <c r="D6" s="107"/>
      <c r="E6" s="108"/>
      <c r="F6" s="99" t="s">
        <v>13</v>
      </c>
      <c r="G6" s="100"/>
      <c r="H6" s="101" t="s">
        <v>14</v>
      </c>
      <c r="I6" s="102"/>
      <c r="J6" s="103" t="s">
        <v>15</v>
      </c>
      <c r="K6" s="104"/>
      <c r="L6" s="105" t="s">
        <v>16</v>
      </c>
      <c r="M6" s="104"/>
    </row>
    <row r="7" spans="2:14" ht="17.25" customHeight="1" thickBot="1" x14ac:dyDescent="0.25">
      <c r="B7" s="64" t="s">
        <v>0</v>
      </c>
      <c r="C7" s="65" t="s">
        <v>1</v>
      </c>
      <c r="D7" s="66" t="s">
        <v>2</v>
      </c>
      <c r="E7" s="67" t="s">
        <v>3</v>
      </c>
      <c r="F7" s="68" t="s">
        <v>4</v>
      </c>
      <c r="G7" s="69" t="s">
        <v>5</v>
      </c>
      <c r="H7" s="70" t="s">
        <v>4</v>
      </c>
      <c r="I7" s="71" t="s">
        <v>5</v>
      </c>
      <c r="J7" s="70" t="s">
        <v>4</v>
      </c>
      <c r="K7" s="80" t="s">
        <v>5</v>
      </c>
      <c r="L7" s="63" t="s">
        <v>4</v>
      </c>
      <c r="M7" s="62" t="s">
        <v>5</v>
      </c>
    </row>
    <row r="8" spans="2:14" s="61" customFormat="1" ht="18" customHeight="1" thickBot="1" x14ac:dyDescent="0.25">
      <c r="B8" s="72">
        <v>1</v>
      </c>
      <c r="C8" s="73" t="s">
        <v>27</v>
      </c>
      <c r="D8" s="74"/>
      <c r="E8" s="75"/>
      <c r="F8" s="76"/>
      <c r="G8" s="77"/>
      <c r="H8" s="78"/>
      <c r="I8" s="79"/>
      <c r="J8" s="78"/>
      <c r="K8" s="81"/>
      <c r="L8" s="60"/>
      <c r="M8" s="59"/>
    </row>
    <row r="9" spans="2:14" ht="15.75" x14ac:dyDescent="0.2">
      <c r="B9" s="35" t="s">
        <v>22</v>
      </c>
      <c r="C9" s="29" t="s">
        <v>23</v>
      </c>
      <c r="D9" s="30" t="s">
        <v>20</v>
      </c>
      <c r="E9" s="40">
        <v>1000</v>
      </c>
      <c r="F9" s="52">
        <v>3476.25</v>
      </c>
      <c r="G9" s="46">
        <f t="shared" ref="G9:G11" si="0">+F9*E9</f>
        <v>3476250</v>
      </c>
      <c r="H9" s="53">
        <v>5372</v>
      </c>
      <c r="I9" s="47">
        <f>+H9*E9</f>
        <v>5372000</v>
      </c>
      <c r="J9" s="54">
        <v>4379</v>
      </c>
      <c r="K9" s="32">
        <f>+J9*E9</f>
        <v>4379000</v>
      </c>
      <c r="L9" s="43">
        <f>AVERAGE(F9,H9,J9)</f>
        <v>4409.083333333333</v>
      </c>
      <c r="M9" s="31">
        <f>+L9*E9</f>
        <v>4409083.333333333</v>
      </c>
      <c r="N9" s="25"/>
    </row>
    <row r="10" spans="2:14" ht="33" customHeight="1" x14ac:dyDescent="0.2">
      <c r="B10" s="36">
        <v>1.2</v>
      </c>
      <c r="C10" s="26" t="s">
        <v>24</v>
      </c>
      <c r="D10" s="27" t="s">
        <v>20</v>
      </c>
      <c r="E10" s="41">
        <v>1000</v>
      </c>
      <c r="F10" s="55">
        <v>20600</v>
      </c>
      <c r="G10" s="48">
        <f t="shared" si="0"/>
        <v>20600000</v>
      </c>
      <c r="H10" s="56">
        <v>20999</v>
      </c>
      <c r="I10" s="49">
        <f>+H10*E10</f>
        <v>20999000</v>
      </c>
      <c r="J10" s="57">
        <f>22022-3569</f>
        <v>18453</v>
      </c>
      <c r="K10" s="20">
        <f>+J10*E10</f>
        <v>18453000</v>
      </c>
      <c r="L10" s="44">
        <f>AVERAGE(F10,H10,J10)</f>
        <v>20017.333333333332</v>
      </c>
      <c r="M10" s="10">
        <f>+L10*E10</f>
        <v>20017333.333333332</v>
      </c>
      <c r="N10" s="25"/>
    </row>
    <row r="11" spans="2:14" ht="15.75" x14ac:dyDescent="0.2">
      <c r="B11" s="36">
        <v>1.3</v>
      </c>
      <c r="C11" s="26" t="s">
        <v>25</v>
      </c>
      <c r="D11" s="28" t="s">
        <v>20</v>
      </c>
      <c r="E11" s="41">
        <v>1000</v>
      </c>
      <c r="F11" s="55">
        <v>14420</v>
      </c>
      <c r="G11" s="48">
        <f t="shared" si="0"/>
        <v>14420000</v>
      </c>
      <c r="H11" s="56">
        <v>15030</v>
      </c>
      <c r="I11" s="49">
        <f>+H11*E11</f>
        <v>15030000</v>
      </c>
      <c r="J11" s="57">
        <v>16016</v>
      </c>
      <c r="K11" s="20">
        <f>+J11*E11</f>
        <v>16016000</v>
      </c>
      <c r="L11" s="44">
        <f>AVERAGE(F11,H11,J11)</f>
        <v>15155.333333333334</v>
      </c>
      <c r="M11" s="10">
        <f>+L11*E11</f>
        <v>15155333.333333334</v>
      </c>
      <c r="N11" s="25"/>
    </row>
    <row r="12" spans="2:14" ht="16.5" thickBot="1" x14ac:dyDescent="0.25">
      <c r="B12" s="37">
        <v>1.4</v>
      </c>
      <c r="C12" s="38" t="s">
        <v>26</v>
      </c>
      <c r="D12" s="39" t="s">
        <v>20</v>
      </c>
      <c r="E12" s="42">
        <v>1000</v>
      </c>
      <c r="F12" s="58">
        <v>78923.75</v>
      </c>
      <c r="G12" s="50">
        <f>+F12*E12</f>
        <v>78923750</v>
      </c>
      <c r="H12" s="56">
        <v>80628</v>
      </c>
      <c r="I12" s="51">
        <f>+H12*E12</f>
        <v>80628000</v>
      </c>
      <c r="J12" s="57">
        <f>78625+78</f>
        <v>78703</v>
      </c>
      <c r="K12" s="21">
        <f>+J12*E12</f>
        <v>78703000</v>
      </c>
      <c r="L12" s="44">
        <f>AVERAGE(F12,H12,J12)</f>
        <v>79418.25</v>
      </c>
      <c r="M12" s="19">
        <f>+L12*E12</f>
        <v>79418250</v>
      </c>
      <c r="N12" s="25"/>
    </row>
    <row r="13" spans="2:14" ht="17.25" customHeight="1" x14ac:dyDescent="0.2">
      <c r="B13" s="83"/>
      <c r="C13" s="83"/>
      <c r="D13" s="83"/>
      <c r="E13" s="84"/>
      <c r="F13" s="33" t="s">
        <v>7</v>
      </c>
      <c r="G13" s="34">
        <f>+G9+G10+G11+G12</f>
        <v>117420000</v>
      </c>
      <c r="H13" s="1" t="s">
        <v>7</v>
      </c>
      <c r="I13" s="24">
        <f>+I9+I10+I11+I12</f>
        <v>122029000</v>
      </c>
      <c r="J13" s="12" t="s">
        <v>7</v>
      </c>
      <c r="K13" s="24">
        <f>+K9+K10+K11+K12</f>
        <v>117551000</v>
      </c>
      <c r="L13" s="12" t="s">
        <v>7</v>
      </c>
      <c r="M13" s="45">
        <f>+M9+M10+M11+M12</f>
        <v>119000000</v>
      </c>
    </row>
    <row r="14" spans="2:14" x14ac:dyDescent="0.2">
      <c r="B14" s="85"/>
      <c r="C14" s="85"/>
      <c r="D14" s="85"/>
      <c r="E14" s="86"/>
      <c r="F14" s="2" t="s">
        <v>6</v>
      </c>
      <c r="G14" s="8">
        <f>+G13*0.15</f>
        <v>17613000</v>
      </c>
      <c r="H14" s="2" t="s">
        <v>6</v>
      </c>
      <c r="I14" s="8">
        <f>+I13*0.15</f>
        <v>18304350</v>
      </c>
      <c r="J14" s="13" t="s">
        <v>6</v>
      </c>
      <c r="K14" s="22">
        <f>+K13*0.15</f>
        <v>17632650</v>
      </c>
      <c r="L14" s="13" t="s">
        <v>6</v>
      </c>
      <c r="M14" s="8">
        <f>+M13*0.15</f>
        <v>17850000</v>
      </c>
    </row>
    <row r="15" spans="2:14" x14ac:dyDescent="0.2">
      <c r="B15" s="85"/>
      <c r="C15" s="85"/>
      <c r="D15" s="85"/>
      <c r="E15" s="86"/>
      <c r="F15" s="13" t="s">
        <v>21</v>
      </c>
      <c r="G15" s="8">
        <f>+G13*0.05</f>
        <v>5871000</v>
      </c>
      <c r="H15" s="13" t="s">
        <v>21</v>
      </c>
      <c r="I15" s="8">
        <f>+I13*0.05</f>
        <v>6101450</v>
      </c>
      <c r="J15" s="13" t="s">
        <v>21</v>
      </c>
      <c r="K15" s="8">
        <f>+K13*0.05</f>
        <v>5877550</v>
      </c>
      <c r="L15" s="13" t="s">
        <v>21</v>
      </c>
      <c r="M15" s="8">
        <f>+M13*0.05</f>
        <v>5950000</v>
      </c>
    </row>
    <row r="16" spans="2:14" ht="45" customHeight="1" x14ac:dyDescent="0.2">
      <c r="B16" s="85"/>
      <c r="C16" s="85"/>
      <c r="D16" s="85"/>
      <c r="E16" s="86"/>
      <c r="F16" s="2" t="s">
        <v>8</v>
      </c>
      <c r="G16" s="8">
        <f>+G15*0.19</f>
        <v>1115490</v>
      </c>
      <c r="H16" s="2" t="s">
        <v>8</v>
      </c>
      <c r="I16" s="8">
        <f>+I15*0.19</f>
        <v>1159275.5</v>
      </c>
      <c r="J16" s="13" t="s">
        <v>8</v>
      </c>
      <c r="K16" s="22">
        <f>+K15*0.19</f>
        <v>1116734.5</v>
      </c>
      <c r="L16" s="13" t="s">
        <v>8</v>
      </c>
      <c r="M16" s="8">
        <f>+M15*0.19</f>
        <v>1130500</v>
      </c>
    </row>
    <row r="17" spans="2:14" ht="22.5" customHeight="1" thickBot="1" x14ac:dyDescent="0.25">
      <c r="B17" s="85"/>
      <c r="C17" s="85"/>
      <c r="D17" s="85"/>
      <c r="E17" s="86"/>
      <c r="F17" s="3" t="s">
        <v>9</v>
      </c>
      <c r="G17" s="9">
        <f>+G13+G14+G15+G16</f>
        <v>142019490</v>
      </c>
      <c r="H17" s="3" t="s">
        <v>9</v>
      </c>
      <c r="I17" s="9">
        <f>+I13+I14+I15+I16</f>
        <v>147594075.5</v>
      </c>
      <c r="J17" s="14" t="s">
        <v>9</v>
      </c>
      <c r="K17" s="23">
        <f>+K13+K14+K15+K16</f>
        <v>142177934.5</v>
      </c>
      <c r="L17" s="14" t="s">
        <v>9</v>
      </c>
      <c r="M17" s="9">
        <f>M13+M14+M15+M16</f>
        <v>143930500</v>
      </c>
    </row>
    <row r="18" spans="2:14" ht="21.75" customHeight="1" x14ac:dyDescent="0.2">
      <c r="N18" s="82"/>
    </row>
    <row r="23" spans="2:14" ht="16.5" x14ac:dyDescent="0.2">
      <c r="D23" s="15"/>
      <c r="E23" s="15"/>
      <c r="F23" s="15"/>
      <c r="G23" s="15"/>
      <c r="H23" s="15"/>
      <c r="I23" s="15"/>
    </row>
    <row r="24" spans="2:14" ht="16.5" x14ac:dyDescent="0.2">
      <c r="D24" s="15"/>
      <c r="E24" s="15"/>
      <c r="F24" s="15"/>
      <c r="G24" s="15"/>
      <c r="H24" s="15"/>
      <c r="I24" s="15"/>
    </row>
    <row r="25" spans="2:14" ht="16.5" x14ac:dyDescent="0.2">
      <c r="C25" s="17" t="s">
        <v>18</v>
      </c>
      <c r="D25" s="15"/>
      <c r="E25" s="15"/>
      <c r="F25" s="15"/>
      <c r="G25" s="15"/>
      <c r="H25" s="15"/>
      <c r="I25" s="15"/>
    </row>
    <row r="26" spans="2:14" x14ac:dyDescent="0.2">
      <c r="C26" s="17" t="s">
        <v>19</v>
      </c>
      <c r="D26" s="16"/>
      <c r="F26" s="16"/>
      <c r="G26" s="16"/>
      <c r="H26" s="16"/>
      <c r="I26" s="16"/>
    </row>
    <row r="27" spans="2:14" x14ac:dyDescent="0.2">
      <c r="C27"/>
      <c r="D27" s="16"/>
      <c r="F27" s="16"/>
      <c r="G27" s="16"/>
      <c r="H27" s="16"/>
      <c r="I27" s="16"/>
    </row>
    <row r="28" spans="2:14" x14ac:dyDescent="0.2">
      <c r="C28" s="18"/>
      <c r="D28" s="16"/>
      <c r="F28" s="16"/>
      <c r="G28" s="16"/>
      <c r="H28" s="16"/>
      <c r="I28" s="16"/>
    </row>
    <row r="29" spans="2:14" x14ac:dyDescent="0.2">
      <c r="C29" s="16"/>
      <c r="D29" s="16"/>
      <c r="F29" s="16"/>
      <c r="G29" s="16"/>
      <c r="H29" s="16"/>
      <c r="I29" s="16"/>
    </row>
  </sheetData>
  <mergeCells count="10">
    <mergeCell ref="B13:E17"/>
    <mergeCell ref="B2:M2"/>
    <mergeCell ref="B3:M3"/>
    <mergeCell ref="B4:M4"/>
    <mergeCell ref="B5:M5"/>
    <mergeCell ref="F6:G6"/>
    <mergeCell ref="H6:I6"/>
    <mergeCell ref="J6:K6"/>
    <mergeCell ref="L6:M6"/>
    <mergeCell ref="B6:E6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EM</vt:lpstr>
      <vt:lpstr>EM!Área_de_impresión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BALLESTA</dc:creator>
  <cp:keywords/>
  <dc:description/>
  <cp:lastModifiedBy>Andrea Margarita Daza Orozco</cp:lastModifiedBy>
  <cp:revision/>
  <cp:lastPrinted>2023-10-26T15:22:19Z</cp:lastPrinted>
  <dcterms:created xsi:type="dcterms:W3CDTF">2019-09-02T03:02:40Z</dcterms:created>
  <dcterms:modified xsi:type="dcterms:W3CDTF">2023-11-28T16:27:09Z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2022-12-19T21:25:07Z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9ee27218-a422-4aab-8189-4d9d5f808797</vt:lpwstr>
  </property>
  <property fmtid="{D5CDD505-2E9C-101B-9397-08002B2CF9AE}" pid="8" name="MSIP_Label_1299739c-ad3d-4908-806e-4d91151a6e13_ContentBits">
    <vt:lpwstr>0</vt:lpwstr>
  </property>
</Properties>
</file>