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alvaran\Desktop\PROCESOS 2023 SMAM\PROCESOS CHRISTIAN LEONARDO\Kit\Kit de TIcs\ADCION 1\"/>
    </mc:Choice>
  </mc:AlternateContent>
  <xr:revisionPtr revIDLastSave="0" documentId="13_ncr:1_{D78FF0BC-0342-4B5F-B06E-3BF9BF1B6B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1" r:id="rId1"/>
  </sheets>
  <definedNames>
    <definedName name="_xlnm._FilterDatabase" localSheetId="0" hidden="1">OFERTA!$A$5:$Q$18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1" l="1"/>
  <c r="Q7" i="1"/>
  <c r="Q8" i="1"/>
  <c r="Q9" i="1"/>
  <c r="Q10" i="1"/>
  <c r="Q11" i="1"/>
  <c r="Q12" i="1"/>
  <c r="Q13" i="1"/>
  <c r="Q6" i="1"/>
  <c r="P7" i="1"/>
  <c r="P8" i="1"/>
  <c r="P9" i="1"/>
  <c r="P10" i="1"/>
  <c r="P11" i="1"/>
  <c r="P12" i="1"/>
  <c r="P13" i="1"/>
  <c r="P6" i="1"/>
  <c r="O13" i="1"/>
  <c r="O14" i="1" s="1"/>
  <c r="O7" i="1"/>
  <c r="O11" i="1"/>
  <c r="O6" i="1"/>
  <c r="N6" i="1"/>
  <c r="N11" i="1"/>
  <c r="N8" i="1"/>
  <c r="N13" i="1" l="1"/>
  <c r="N12" i="1"/>
  <c r="N10" i="1"/>
  <c r="N9" i="1"/>
  <c r="N7" i="1"/>
  <c r="H13" i="1"/>
  <c r="I13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6" i="1"/>
  <c r="I6" i="1" s="1"/>
  <c r="I14" i="1" l="1"/>
  <c r="M17" i="1" s="1"/>
</calcChain>
</file>

<file path=xl/sharedStrings.xml><?xml version="1.0" encoding="utf-8"?>
<sst xmlns="http://schemas.openxmlformats.org/spreadsheetml/2006/main" count="61" uniqueCount="38">
  <si>
    <t>VALOR TOTAL</t>
  </si>
  <si>
    <t>PROCESO DE GESTIÓN CONTRACTUAL
ANEXO 11 FORMATO ANEXO FICHA TÉCNICA</t>
  </si>
  <si>
    <t>N°</t>
  </si>
  <si>
    <t>ITEM</t>
  </si>
  <si>
    <t xml:space="preserve">Valor Unitario </t>
  </si>
  <si>
    <t>% DE IMPUESTOS</t>
  </si>
  <si>
    <t>Valor de impuestos</t>
  </si>
  <si>
    <t xml:space="preserve">MINI PROYECTOR RECARGABLE
</t>
  </si>
  <si>
    <t>Resolución: 854 x 480 [4K]
Brillo: 200 lúmenes ANSI
Tamaño de proyección del proyector 30 a 120 pulgadas
Batería: Recargable 7500 mAh.
Conectividad: Wi-Fi, Bluetooth, HDMI, USB
Vida útil del LED: 30,000 horas.
Aspecto: 16:9</t>
  </si>
  <si>
    <t xml:space="preserve">UNIDAD  </t>
  </si>
  <si>
    <t>PORTATIL</t>
  </si>
  <si>
    <t>GENERADOR DE ENERGIA PORTATIL CON CELDA SOLAR ENROLLABLE</t>
  </si>
  <si>
    <t>Entradas: Entrada del panel solar: CC 12,8 V ~ 24 V/5,5 A máx. Potencia de salida de CA: Potencia nominal 300 W pico. Voltaje de entrada de CA: 100V-240V 50/60Hz. Voltaje de salida CA: 110 V 60 Hz.
Salidas: 2 puertos de salida de corriente alterna (CA) de 110 V/300 W (onda sinusoidal pura), 3 puertos CC (9 V-12.6 V/3 A salida máxima), 2 puertos USB de 5 V2.4 A, 1 puerto de carga rápida tipo C PD 60 W, 
Potencia: 300 w o superior
Diseño: portable
Incluir cables y conectores
Usabilidad de carga: Celular, tableta, portátil
Panel solar: 1 de 100w</t>
  </si>
  <si>
    <t>TABLETA</t>
  </si>
  <si>
    <t>POWERBANK</t>
  </si>
  <si>
    <t>Salidas: Cuatro salidas de carga USB
batería interna de 6700 mAh 
Tipo de conector: USB tipo 2.4 A de potencia de salida compartida para hasta 4 baterías adicionales
Resistente a agua y a golpes</t>
  </si>
  <si>
    <t xml:space="preserve">Gafas realidad virtual </t>
  </si>
  <si>
    <t>Compatibilidad: ANDROID, IOS
CONTROL REMOTO: Incluir
Audífonos : Incluir
Ajuste de volumen: Incluir
Conectividad con el dispositivo: Incluir</t>
  </si>
  <si>
    <t>ANTENA SATELITAL INTERNET</t>
  </si>
  <si>
    <t>tecnología WIFI: 802.11ac Dual Band
Seguridad WAP2
Plato: especificar
Router: Especificar
Base: Especificar
Cables: Incluir 
Servicio : 1 año incluido con el dispositivo</t>
  </si>
  <si>
    <t>MALETIN DE TRANSPORTE PARA LOS ELEMENTOS DEL KIT</t>
  </si>
  <si>
    <t>Con logo Bordado SENA
Impermeable
Con refuerzos y protecciones para los dispositivos.
Elementos de identificación con logo SENA (Brazalete, rompevientos, gorra)</t>
  </si>
  <si>
    <t xml:space="preserve">DESCRIPCION </t>
  </si>
  <si>
    <t>CANTIDAD</t>
  </si>
  <si>
    <t>Procesador : Intel® Core™ i7- 1165G7 o superior
Pantalla: De 15.6" o superior
Batería: Compatible con carga rápida 
Memoria: 32 GB o superior 
Disco estado sólido : 1TB o superior
Conectividad: Wi-Fi 6, 802.11ax 2x2 Wi-Fi + Bluetooth 5.1 Teclado: Teclado numérico, Resistente a derrames
Sello o certificación energy Star</t>
  </si>
  <si>
    <t>Almacenamiento 128gb o superior
Tamaño : 10" o superior
Plataforma: ANDROID
Batería: 16.000 mA o superior
Resolución 1280 x 800 o superior
Resistente a agua y a vibraciones, protección contra caídas
Carcasa protectora: incluir
Sello o certificación energy Star</t>
  </si>
  <si>
    <r>
      <t xml:space="preserve">Cali 14 de octubre de 2023
Señores
SERVICIO NACIONAL DE APRENDIZAJE SENA 
Manizales
Ref.: Proceso No MÍNIMA CUANTÍA NRO: </t>
    </r>
    <r>
      <rPr>
        <b/>
        <sz val="10"/>
        <color rgb="FFFF0000"/>
        <rFont val="Arial"/>
        <family val="2"/>
      </rPr>
      <t>MC-CLD-CFC-0035-2023</t>
    </r>
    <r>
      <rPr>
        <b/>
        <sz val="10"/>
        <color theme="1"/>
        <rFont val="Arial"/>
        <family val="2"/>
      </rPr>
      <t xml:space="preserve">
OBJETO DEL CONTRATO: _17_9112_276 CONTRATAR LA ADQUISICIÓN DE KITS DE RECURSOS TIC, QUE PERMITAN MEJORAR LA CALIDAD Y PERTINENCIA DEL SERVICIO DE FORMACIÓN PROFESIONAL INTEGRAL Y APOYAR LA FORMACIÓN EN LOS CONTEXTOS RURALES DEL CENTRO DE FORMACIÓN CAFETERA QUE EJECUTAN LAS METAS DE CAMPESENA
El valor total con todos los impuestos, costos directos e indirectos es de $ 46.038.766
JORGE ANDRES ROSERO FLOREZ, actuando en calidad de representante legal de INPRO AUTOMATION SAS certifico que se cumplirá con todas las especificaciones técnicas requeridas para la ejecución del contrato.</t>
    </r>
  </si>
  <si>
    <t>GARANTIA: 1 AÑO</t>
  </si>
  <si>
    <t>Firma del Representante Legal</t>
  </si>
  <si>
    <r>
      <t>Nombre</t>
    </r>
    <r>
      <rPr>
        <vertAlign val="superscript"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JORGE ANDRES ROSERO FLOREZ</t>
    </r>
  </si>
  <si>
    <t>Identificación 375.099.303 Manizales</t>
  </si>
  <si>
    <t>ADICION</t>
  </si>
  <si>
    <t>cdp</t>
  </si>
  <si>
    <t>DEVOLVER</t>
  </si>
  <si>
    <t>TOTAL CANTIDADES DEL CONTRATO ACTUALIZADAS</t>
  </si>
  <si>
    <t>VALOR TOTAL DE ITEM</t>
  </si>
  <si>
    <t>VALOR UNITARIO MAS IVA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</si>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</sst>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[$$-240A]\ #,##0"/>
    <numFmt numFmtId="166" formatCode="_-&quot;$&quot;\ * #,##0_-;\-&quot;$&quot;\ * #,##0_-;_-&quot;$&quot;\ * &quot;-&quot;??_-;_-@_-"/>
    <numFmt numFmtId="168" formatCode="[$$-240A]\ #,##0.00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65" fontId="8" fillId="0" borderId="1" xfId="0" applyNumberFormat="1" applyFont="1" applyBorder="1" applyAlignment="1">
      <alignment horizontal="center"/>
    </xf>
    <xf numFmtId="164" fontId="0" fillId="0" borderId="1" xfId="1" applyNumberFormat="1" applyFont="1" applyBorder="1" applyAlignment="1">
      <alignment vertical="center" wrapText="1"/>
    </xf>
    <xf numFmtId="164" fontId="0" fillId="3" borderId="1" xfId="1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6" fontId="12" fillId="0" borderId="0" xfId="2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168" fontId="12" fillId="0" borderId="0" xfId="0" applyNumberFormat="1" applyFont="1" applyAlignment="1">
      <alignment horizontal="center" vertical="center" wrapText="1"/>
    </xf>
    <xf numFmtId="168" fontId="5" fillId="2" borderId="1" xfId="0" applyNumberFormat="1" applyFont="1" applyFill="1" applyBorder="1" applyAlignment="1">
      <alignment horizontal="center" vertical="center" wrapText="1"/>
    </xf>
    <xf numFmtId="44" fontId="2" fillId="0" borderId="0" xfId="2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222068</xdr:colOff>
      <xdr:row>16</xdr:row>
      <xdr:rowOff>153489</xdr:rowOff>
    </xdr:from>
    <xdr:to>
      <xdr:col>0</xdr:col>
      <xdr:colOff>1117962</xdr:colOff>
      <xdr:row>19</xdr:row>
      <xdr:rowOff>278675</xdr:rowOff>
    </xdr:to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068" y="16612689"/>
          <a:ext cx="895894" cy="6912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8" zoomScale="70" zoomScaleNormal="70" workbookViewId="0">
      <selection activeCell="O11" sqref="O11"/>
    </sheetView>
  </sheetViews>
  <sheetFormatPr baseColWidth="10" defaultColWidth="12.125" defaultRowHeight="14.25" x14ac:dyDescent="0.25"/>
  <cols>
    <col min="1" max="1" width="8.375" style="1" customWidth="1"/>
    <col min="2" max="2" width="12" style="1" customWidth="1"/>
    <col min="3" max="3" width="52" style="1" customWidth="1"/>
    <col min="4" max="4" width="10" style="1" customWidth="1"/>
    <col min="5" max="5" width="10.375" style="2" customWidth="1"/>
    <col min="6" max="6" width="14.5" style="12" customWidth="1"/>
    <col min="7" max="7" width="18" style="1" customWidth="1"/>
    <col min="8" max="8" width="15" style="1" customWidth="1"/>
    <col min="9" max="9" width="21.5" style="1" customWidth="1"/>
    <col min="10" max="10" width="12.125" style="12" customWidth="1"/>
    <col min="11" max="11" width="12.125" style="1" customWidth="1"/>
    <col min="12" max="12" width="19.625" style="1" customWidth="1"/>
    <col min="13" max="13" width="12.125" style="1" customWidth="1"/>
    <col min="14" max="14" width="21.5" style="1" customWidth="1"/>
    <col min="15" max="15" width="19.5" style="1" customWidth="1"/>
    <col min="16" max="16" width="18.75" style="1" customWidth="1"/>
    <col min="17" max="17" width="20" style="41" customWidth="1"/>
    <col min="18" max="16384" width="12.125" style="1"/>
  </cols>
  <sheetData>
    <row r="1" spans="1:17" ht="30" customHeight="1" x14ac:dyDescent="0.25">
      <c r="A1" s="38" t="s">
        <v>1</v>
      </c>
      <c r="B1" s="38"/>
      <c r="C1" s="38"/>
      <c r="D1" s="38"/>
      <c r="E1" s="38"/>
      <c r="F1" s="38"/>
      <c r="G1" s="38"/>
      <c r="H1" s="38"/>
      <c r="I1" s="38"/>
    </row>
    <row r="2" spans="1:17" ht="30" customHeight="1" x14ac:dyDescent="0.25">
      <c r="A2" s="37" t="s">
        <v>26</v>
      </c>
      <c r="B2" s="38"/>
      <c r="C2" s="38"/>
      <c r="D2" s="38"/>
      <c r="E2" s="38"/>
      <c r="F2" s="38"/>
      <c r="G2" s="38"/>
      <c r="H2" s="38"/>
      <c r="I2" s="38"/>
    </row>
    <row r="3" spans="1:17" ht="30" customHeight="1" x14ac:dyDescent="0.25">
      <c r="A3" s="37"/>
      <c r="B3" s="38"/>
      <c r="C3" s="38"/>
      <c r="D3" s="38"/>
      <c r="E3" s="38"/>
      <c r="F3" s="38"/>
      <c r="G3" s="38"/>
      <c r="H3" s="38"/>
      <c r="I3" s="38"/>
    </row>
    <row r="4" spans="1:17" ht="196.9" customHeight="1" x14ac:dyDescent="0.25">
      <c r="A4" s="37"/>
      <c r="B4" s="38"/>
      <c r="C4" s="38"/>
      <c r="D4" s="38"/>
      <c r="E4" s="38"/>
      <c r="F4" s="38"/>
      <c r="G4" s="38"/>
      <c r="H4" s="38"/>
      <c r="I4" s="38"/>
      <c r="J4" s="40" t="s">
        <v>31</v>
      </c>
      <c r="K4" s="40"/>
      <c r="L4" s="40"/>
      <c r="M4" s="40"/>
      <c r="N4" s="40"/>
      <c r="O4" s="40"/>
      <c r="P4" s="35" t="s">
        <v>34</v>
      </c>
      <c r="Q4" s="44" t="s">
        <v>35</v>
      </c>
    </row>
    <row r="5" spans="1:17" ht="30" x14ac:dyDescent="0.25">
      <c r="A5" s="17" t="s">
        <v>2</v>
      </c>
      <c r="B5" s="3" t="s">
        <v>3</v>
      </c>
      <c r="C5" s="3" t="s">
        <v>22</v>
      </c>
      <c r="D5" s="3" t="s">
        <v>23</v>
      </c>
      <c r="E5" s="3" t="s">
        <v>9</v>
      </c>
      <c r="F5" s="11" t="s">
        <v>4</v>
      </c>
      <c r="G5" s="4" t="s">
        <v>5</v>
      </c>
      <c r="H5" s="4" t="s">
        <v>6</v>
      </c>
      <c r="I5" s="4" t="s">
        <v>0</v>
      </c>
      <c r="J5" s="26" t="s">
        <v>23</v>
      </c>
      <c r="K5" s="3" t="s">
        <v>9</v>
      </c>
      <c r="L5" s="11" t="s">
        <v>4</v>
      </c>
      <c r="M5" s="4" t="s">
        <v>5</v>
      </c>
      <c r="N5" s="4" t="s">
        <v>6</v>
      </c>
      <c r="O5" s="4" t="s">
        <v>36</v>
      </c>
      <c r="P5" s="4" t="s">
        <v>23</v>
      </c>
      <c r="Q5" s="45" t="s">
        <v>35</v>
      </c>
    </row>
    <row r="6" spans="1:17" ht="134.44999999999999" customHeight="1" x14ac:dyDescent="0.25">
      <c r="A6" s="16">
        <v>1</v>
      </c>
      <c r="B6" s="5" t="s">
        <v>7</v>
      </c>
      <c r="C6" s="6" t="s">
        <v>8</v>
      </c>
      <c r="D6" s="14">
        <v>1</v>
      </c>
      <c r="E6" s="18" t="s">
        <v>9</v>
      </c>
      <c r="F6" s="19">
        <v>1157628</v>
      </c>
      <c r="G6" s="8">
        <v>0.19</v>
      </c>
      <c r="H6" s="20">
        <f>SUM(F6*G6)</f>
        <v>219949.32</v>
      </c>
      <c r="I6" s="20">
        <f>SUM(F6+H6)*D6</f>
        <v>1377577.32</v>
      </c>
      <c r="J6" s="27">
        <v>1</v>
      </c>
      <c r="K6" s="18" t="s">
        <v>9</v>
      </c>
      <c r="L6" s="19">
        <v>1157628</v>
      </c>
      <c r="M6" s="8">
        <v>0.19</v>
      </c>
      <c r="N6" s="20">
        <f>SUM(L6*M6)</f>
        <v>219949.32</v>
      </c>
      <c r="O6" s="28">
        <f>+L6+N6*J6</f>
        <v>1377577.32</v>
      </c>
      <c r="P6" s="36">
        <f>+D6+J6</f>
        <v>2</v>
      </c>
      <c r="Q6" s="42">
        <f>+(N6+L6)*P6</f>
        <v>2755154.64</v>
      </c>
    </row>
    <row r="7" spans="1:17" ht="126" customHeight="1" x14ac:dyDescent="0.25">
      <c r="A7" s="16">
        <v>2</v>
      </c>
      <c r="B7" s="5" t="s">
        <v>10</v>
      </c>
      <c r="C7" s="7" t="s">
        <v>24</v>
      </c>
      <c r="D7" s="14">
        <v>1</v>
      </c>
      <c r="E7" s="18" t="s">
        <v>9</v>
      </c>
      <c r="F7" s="19">
        <v>9953209.875</v>
      </c>
      <c r="G7" s="8">
        <v>0.19</v>
      </c>
      <c r="H7" s="20">
        <f t="shared" ref="H7:H12" si="0">SUM(F7*G7)</f>
        <v>1891109.87625</v>
      </c>
      <c r="I7" s="20">
        <f t="shared" ref="I7:I13" si="1">SUM(F7+H7)*D7</f>
        <v>11844319.751250001</v>
      </c>
      <c r="J7" s="27">
        <v>1</v>
      </c>
      <c r="K7" s="18" t="s">
        <v>9</v>
      </c>
      <c r="L7" s="19">
        <v>9953209.875</v>
      </c>
      <c r="M7" s="8">
        <v>0.19</v>
      </c>
      <c r="N7" s="20">
        <f t="shared" ref="N7:N12" si="2">SUM(L7*M7)</f>
        <v>1891109.87625</v>
      </c>
      <c r="O7" s="28">
        <f t="shared" ref="O7:O13" si="3">+L7+N7*J7</f>
        <v>11844319.751250001</v>
      </c>
      <c r="P7" s="36">
        <f t="shared" ref="P7:P13" si="4">+D7+J7</f>
        <v>2</v>
      </c>
      <c r="Q7" s="42">
        <f t="shared" ref="Q7:Q13" si="5">+(N7+L7)*P7</f>
        <v>23688639.502500001</v>
      </c>
    </row>
    <row r="8" spans="1:17" ht="204.75" x14ac:dyDescent="0.25">
      <c r="A8" s="16">
        <v>3</v>
      </c>
      <c r="B8" s="5" t="s">
        <v>11</v>
      </c>
      <c r="C8" s="7" t="s">
        <v>12</v>
      </c>
      <c r="D8" s="14">
        <v>1</v>
      </c>
      <c r="E8" s="18" t="s">
        <v>9</v>
      </c>
      <c r="F8" s="19">
        <v>3157966.3125</v>
      </c>
      <c r="G8" s="8">
        <v>0.19</v>
      </c>
      <c r="H8" s="20">
        <f t="shared" si="0"/>
        <v>600013.59937499999</v>
      </c>
      <c r="I8" s="20">
        <f t="shared" si="1"/>
        <v>3757979.9118750002</v>
      </c>
      <c r="J8" s="27">
        <v>0</v>
      </c>
      <c r="K8" s="18" t="s">
        <v>9</v>
      </c>
      <c r="L8" s="19">
        <v>3157966.3125</v>
      </c>
      <c r="M8" s="8">
        <v>0.19</v>
      </c>
      <c r="N8" s="20">
        <f>SUM(L8*M8)</f>
        <v>600013.59937499999</v>
      </c>
      <c r="O8" s="28"/>
      <c r="P8" s="36">
        <f t="shared" si="4"/>
        <v>1</v>
      </c>
      <c r="Q8" s="42">
        <f t="shared" si="5"/>
        <v>3757979.9118750002</v>
      </c>
    </row>
    <row r="9" spans="1:17" ht="121.9" customHeight="1" x14ac:dyDescent="0.25">
      <c r="A9" s="16">
        <v>4</v>
      </c>
      <c r="B9" s="9" t="s">
        <v>13</v>
      </c>
      <c r="C9" s="10" t="s">
        <v>25</v>
      </c>
      <c r="D9" s="15">
        <v>4</v>
      </c>
      <c r="E9" s="21" t="s">
        <v>9</v>
      </c>
      <c r="F9" s="19">
        <v>2207133.5625</v>
      </c>
      <c r="G9" s="8">
        <v>0.19</v>
      </c>
      <c r="H9" s="20">
        <f t="shared" si="0"/>
        <v>419355.37687500002</v>
      </c>
      <c r="I9" s="20">
        <f t="shared" si="1"/>
        <v>10505955.7575</v>
      </c>
      <c r="J9" s="27">
        <v>0</v>
      </c>
      <c r="K9" s="21" t="s">
        <v>9</v>
      </c>
      <c r="L9" s="19">
        <v>2207133.5625</v>
      </c>
      <c r="M9" s="8">
        <v>0.19</v>
      </c>
      <c r="N9" s="20">
        <f t="shared" si="2"/>
        <v>419355.37687500002</v>
      </c>
      <c r="O9" s="28"/>
      <c r="P9" s="36">
        <f t="shared" si="4"/>
        <v>4</v>
      </c>
      <c r="Q9" s="42">
        <f t="shared" si="5"/>
        <v>10505955.7575</v>
      </c>
    </row>
    <row r="10" spans="1:17" ht="86.45" customHeight="1" x14ac:dyDescent="0.25">
      <c r="A10" s="16">
        <v>5</v>
      </c>
      <c r="B10" s="5" t="s">
        <v>14</v>
      </c>
      <c r="C10" s="7" t="s">
        <v>15</v>
      </c>
      <c r="D10" s="14">
        <v>1</v>
      </c>
      <c r="E10" s="18" t="s">
        <v>9</v>
      </c>
      <c r="F10" s="19">
        <v>222455.4375</v>
      </c>
      <c r="G10" s="8">
        <v>0.19</v>
      </c>
      <c r="H10" s="20">
        <f t="shared" si="0"/>
        <v>42266.533125000002</v>
      </c>
      <c r="I10" s="20">
        <f t="shared" si="1"/>
        <v>264721.97062500002</v>
      </c>
      <c r="J10" s="27">
        <v>0</v>
      </c>
      <c r="K10" s="18" t="s">
        <v>9</v>
      </c>
      <c r="L10" s="19">
        <v>222455.4375</v>
      </c>
      <c r="M10" s="8">
        <v>0.19</v>
      </c>
      <c r="N10" s="20">
        <f t="shared" si="2"/>
        <v>42266.533125000002</v>
      </c>
      <c r="O10" s="28"/>
      <c r="P10" s="36">
        <f t="shared" si="4"/>
        <v>1</v>
      </c>
      <c r="Q10" s="42">
        <f t="shared" si="5"/>
        <v>264721.97062500002</v>
      </c>
    </row>
    <row r="11" spans="1:17" ht="78.75" x14ac:dyDescent="0.25">
      <c r="A11" s="16">
        <v>6</v>
      </c>
      <c r="B11" s="9" t="s">
        <v>16</v>
      </c>
      <c r="C11" s="10" t="s">
        <v>17</v>
      </c>
      <c r="D11" s="15">
        <v>3</v>
      </c>
      <c r="E11" s="21" t="s">
        <v>9</v>
      </c>
      <c r="F11" s="19">
        <v>528375.75</v>
      </c>
      <c r="G11" s="8">
        <v>0.19</v>
      </c>
      <c r="H11" s="20">
        <f t="shared" si="0"/>
        <v>100391.3925</v>
      </c>
      <c r="I11" s="20">
        <f t="shared" si="1"/>
        <v>1886301.4274999998</v>
      </c>
      <c r="J11" s="27">
        <v>1</v>
      </c>
      <c r="K11" s="21" t="s">
        <v>9</v>
      </c>
      <c r="L11" s="19">
        <v>528375.75</v>
      </c>
      <c r="M11" s="8">
        <v>0.19</v>
      </c>
      <c r="N11" s="20">
        <f>SUM(L11*M11)</f>
        <v>100391.3925</v>
      </c>
      <c r="O11" s="28">
        <f t="shared" si="3"/>
        <v>628767.14249999996</v>
      </c>
      <c r="P11" s="36">
        <f t="shared" si="4"/>
        <v>4</v>
      </c>
      <c r="Q11" s="42">
        <f t="shared" si="5"/>
        <v>2515068.5699999998</v>
      </c>
    </row>
    <row r="12" spans="1:17" ht="110.25" x14ac:dyDescent="0.25">
      <c r="A12" s="16">
        <v>7</v>
      </c>
      <c r="B12" s="5" t="s">
        <v>18</v>
      </c>
      <c r="C12" s="7" t="s">
        <v>19</v>
      </c>
      <c r="D12" s="14">
        <v>1</v>
      </c>
      <c r="E12" s="18" t="s">
        <v>9</v>
      </c>
      <c r="F12" s="19">
        <v>12397979.625</v>
      </c>
      <c r="G12" s="8">
        <v>0.19</v>
      </c>
      <c r="H12" s="20">
        <f t="shared" si="0"/>
        <v>2355616.1287500001</v>
      </c>
      <c r="I12" s="20">
        <f t="shared" si="1"/>
        <v>14753595.75375</v>
      </c>
      <c r="J12" s="27">
        <v>0</v>
      </c>
      <c r="K12" s="18" t="s">
        <v>9</v>
      </c>
      <c r="L12" s="19">
        <v>12397979.625</v>
      </c>
      <c r="M12" s="8">
        <v>0.19</v>
      </c>
      <c r="N12" s="20">
        <f t="shared" si="2"/>
        <v>2355616.1287500001</v>
      </c>
      <c r="O12" s="28"/>
      <c r="P12" s="36">
        <f t="shared" si="4"/>
        <v>1</v>
      </c>
      <c r="Q12" s="42">
        <f t="shared" si="5"/>
        <v>14753595.75375</v>
      </c>
    </row>
    <row r="13" spans="1:17" ht="78.75" x14ac:dyDescent="0.25">
      <c r="A13" s="16">
        <v>8</v>
      </c>
      <c r="B13" s="7" t="s">
        <v>20</v>
      </c>
      <c r="C13" s="7" t="s">
        <v>21</v>
      </c>
      <c r="D13" s="14">
        <v>1</v>
      </c>
      <c r="E13" s="18" t="s">
        <v>9</v>
      </c>
      <c r="F13" s="19">
        <v>380253.5625</v>
      </c>
      <c r="G13" s="8">
        <v>0.19</v>
      </c>
      <c r="H13" s="20">
        <f>SUM(F13*G13)</f>
        <v>72248.176875000005</v>
      </c>
      <c r="I13" s="20">
        <f t="shared" si="1"/>
        <v>452501.739375</v>
      </c>
      <c r="J13" s="27">
        <v>2</v>
      </c>
      <c r="K13" s="18" t="s">
        <v>9</v>
      </c>
      <c r="L13" s="19">
        <v>380253.5625</v>
      </c>
      <c r="M13" s="8">
        <v>0.19</v>
      </c>
      <c r="N13" s="20">
        <f>SUM(L13*M13)</f>
        <v>72248.176875000005</v>
      </c>
      <c r="O13" s="28">
        <f>(L13+N13)*J13</f>
        <v>905003.47875000001</v>
      </c>
      <c r="P13" s="36">
        <f t="shared" si="4"/>
        <v>3</v>
      </c>
      <c r="Q13" s="42">
        <f t="shared" si="5"/>
        <v>1357505.2181250001</v>
      </c>
    </row>
    <row r="14" spans="1:17" ht="15.6" customHeight="1" x14ac:dyDescent="0.3">
      <c r="A14" s="39" t="s">
        <v>37</v>
      </c>
      <c r="B14" s="39"/>
      <c r="C14" s="39"/>
      <c r="D14" s="39"/>
      <c r="E14" s="39"/>
      <c r="F14" s="39"/>
      <c r="G14" s="39"/>
      <c r="H14" s="39"/>
      <c r="I14" s="13">
        <f>SUM(I6:I13)</f>
        <v>44842953.631875001</v>
      </c>
      <c r="J14" s="25"/>
      <c r="O14" s="32">
        <f>SUM(O6:O13)</f>
        <v>14755667.692500001</v>
      </c>
      <c r="Q14" s="46">
        <v>59598622</v>
      </c>
    </row>
    <row r="15" spans="1:17" x14ac:dyDescent="0.25">
      <c r="O15" s="29"/>
      <c r="P15" s="29"/>
    </row>
    <row r="16" spans="1:17" x14ac:dyDescent="0.25">
      <c r="A16" s="1" t="s">
        <v>27</v>
      </c>
      <c r="O16" s="43"/>
      <c r="P16" s="29"/>
    </row>
    <row r="17" spans="1:16" ht="15" x14ac:dyDescent="0.25">
      <c r="K17" s="1" t="s">
        <v>32</v>
      </c>
      <c r="L17" s="1">
        <v>60000000</v>
      </c>
      <c r="M17" s="24">
        <f>+L17-I14</f>
        <v>15157046.368124999</v>
      </c>
      <c r="O17" s="33"/>
    </row>
    <row r="18" spans="1:16" ht="15" x14ac:dyDescent="0.25">
      <c r="A18" s="22"/>
      <c r="J18" s="34"/>
      <c r="L18" s="24"/>
      <c r="O18" s="29"/>
      <c r="P18" s="29"/>
    </row>
    <row r="19" spans="1:16" ht="15.75" x14ac:dyDescent="0.25">
      <c r="A19"/>
    </row>
    <row r="20" spans="1:16" ht="33" customHeight="1" x14ac:dyDescent="0.25">
      <c r="A20"/>
      <c r="M20" s="30" t="s">
        <v>33</v>
      </c>
      <c r="N20" s="31">
        <f>+L17-Q14</f>
        <v>401378</v>
      </c>
    </row>
    <row r="21" spans="1:16" ht="15" x14ac:dyDescent="0.25">
      <c r="A21" s="23" t="s">
        <v>28</v>
      </c>
    </row>
    <row r="22" spans="1:16" ht="18" x14ac:dyDescent="0.25">
      <c r="A22" s="23" t="s">
        <v>29</v>
      </c>
    </row>
    <row r="23" spans="1:16" ht="15" x14ac:dyDescent="0.25">
      <c r="A23" s="23" t="s">
        <v>30</v>
      </c>
    </row>
  </sheetData>
  <autoFilter ref="A5:Q18" xr:uid="{00000000-0001-0000-0000-000000000000}"/>
  <mergeCells count="4">
    <mergeCell ref="A2:I4"/>
    <mergeCell ref="A14:H14"/>
    <mergeCell ref="A1:I1"/>
    <mergeCell ref="J4:O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Sandra Milena Alvarán Melo</cp:lastModifiedBy>
  <dcterms:created xsi:type="dcterms:W3CDTF">2022-08-31T15:35:17Z</dcterms:created>
  <dcterms:modified xsi:type="dcterms:W3CDTF">2023-11-30T14:55:18Z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2023-03-07T20:24:36Z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eb1e8ea4-ee38-47dc-b0fa-d4f4aedbce25</vt:lpwstr>
  </property>
  <property fmtid="{D5CDD505-2E9C-101B-9397-08002B2CF9AE}" pid="8" name="MSIP_Label_1299739c-ad3d-4908-806e-4d91151a6e13_ContentBits">
    <vt:lpwstr>0</vt:lpwstr>
  </property>
</Properties>
</file>