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eddy.gonzalez\Documents\2023\PLAZAS DE FERIAS Y GALERIAS 2023\PENDIENTES X ESTUDIO PREVIO 28-09-2023\PLAZA DE FERIAS ACEVEDO\final\"/>
    </mc:Choice>
  </mc:AlternateContent>
  <bookViews>
    <workbookView xWindow="-120" yWindow="-120" windowWidth="20730" windowHeight="11040" tabRatio="948" firstSheet="1" activeTab="5"/>
  </bookViews>
  <sheets>
    <sheet name="PRESUPUESTO RESUMIDO" sheetId="20" state="hidden" r:id="rId1"/>
    <sheet name="ROTULOS" sheetId="15" r:id="rId2"/>
    <sheet name="MANO DE OBRA Y CUADRILLAS" sheetId="11" r:id="rId3"/>
    <sheet name="ANALISIS BASICOS" sheetId="12" r:id="rId4"/>
    <sheet name="LISTADO DE MATERIALES" sheetId="14" r:id="rId5"/>
    <sheet name="PRESUPUESTO" sheetId="22" r:id="rId6"/>
    <sheet name="MEMORIA DE CANTIDADES" sheetId="1" r:id="rId7"/>
    <sheet name="1" sheetId="3" r:id="rId8"/>
    <sheet name="2" sheetId="7" r:id="rId9"/>
  </sheets>
  <definedNames>
    <definedName name="_xlnm.Print_Area" localSheetId="7">'1'!$A$1:$F$23</definedName>
    <definedName name="_xlnm.Print_Area" localSheetId="8">'2'!$A$1:$F$54</definedName>
    <definedName name="_xlnm.Print_Area" localSheetId="3">'ANALISIS BASICOS'!$A$1:$F$275</definedName>
    <definedName name="_xlnm.Print_Area" localSheetId="4">'LISTADO DE MATERIALES'!$A$1:$D$395</definedName>
    <definedName name="_xlnm.Print_Area" localSheetId="6">'MEMORIA DE CANTIDADES'!$A$1:$F$31</definedName>
    <definedName name="_xlnm.Print_Area" localSheetId="5">PRESUPUESTO!$A$1:$H$27</definedName>
    <definedName name="_xlnm.Print_Area" localSheetId="0">'PRESUPUESTO RESUMIDO'!$A$1:$G$349</definedName>
    <definedName name="MI" localSheetId="5">PRESUPUESTO!#REF!,PRESUPUESTO!#REF!,PRESUPUESTO!#REF!,PRESUPUESTO!#REF!,PRESUPUESTO!#REF!,PRESUPUESTO!#REF!,PRESUPUESTO!#REF!</definedName>
    <definedName name="MI" localSheetId="0">'PRESUPUESTO RESUMIDO'!$D$184,'PRESUPUESTO RESUMIDO'!$D$187,'PRESUPUESTO RESUMIDO'!$D$182,'PRESUPUESTO RESUMIDO'!$D$180,'PRESUPUESTO RESUMIDO'!$D$179,'PRESUPUESTO RESUMIDO'!$D$40,'PRESUPUESTO RESUMIDO'!$D$41</definedName>
    <definedName name="MI">'MEMORIA DE CANTIDADES'!#REF!,'MEMORIA DE CANTIDADES'!#REF!,'MEMORIA DE CANTIDADES'!#REF!,'MEMORIA DE CANTIDADES'!#REF!,'MEMORIA DE CANTIDADES'!#REF!,'MEMORIA DE CANTIDADES'!#REF!,'MEMORIA DE CANTIDADES'!#REF!</definedName>
    <definedName name="ML" localSheetId="5">PRESUPUESTO!#REF!,PRESUPUESTO!#REF!,PRESUPUESTO!#REF!,PRESUPUESTO!#REF!,PRESUPUESTO!#REF!,PRESUPUESTO!#REF!,PRESUPUESTO!#REF!</definedName>
    <definedName name="ML" localSheetId="0">'PRESUPUESTO RESUMIDO'!$D$184,'PRESUPUESTO RESUMIDO'!$D$187,'PRESUPUESTO RESUMIDO'!$D$182,'PRESUPUESTO RESUMIDO'!$D$180,'PRESUPUESTO RESUMIDO'!$D$179,'PRESUPUESTO RESUMIDO'!$D$40,'PRESUPUESTO RESUMIDO'!$D$41</definedName>
    <definedName name="ML">'MEMORIA DE CANTIDADES'!#REF!,'MEMORIA DE CANTIDADES'!#REF!,'MEMORIA DE CANTIDADES'!#REF!,'MEMORIA DE CANTIDADES'!#REF!,'MEMORIA DE CANTIDADES'!#REF!,'MEMORIA DE CANTIDADES'!#REF!,'MEMORIA DE CANTIDADES'!#REF!</definedName>
    <definedName name="_xlnm.Print_Titles" localSheetId="7">'1'!$1:$6</definedName>
    <definedName name="_xlnm.Print_Titles" localSheetId="8">'2'!$1:$6</definedName>
    <definedName name="_xlnm.Print_Titles" localSheetId="3">'ANALISIS BASICOS'!$1:$28</definedName>
    <definedName name="_xlnm.Print_Titles" localSheetId="4">'LISTADO DE MATERIALES'!$1:$4</definedName>
    <definedName name="_xlnm.Print_Titles" localSheetId="2">'MANO DE OBRA Y CUADRILLAS'!$1:$6</definedName>
    <definedName name="_xlnm.Print_Titles" localSheetId="6">'MEMORIA DE CANTIDADES'!$1:$5</definedName>
    <definedName name="_xlnm.Print_Titles" localSheetId="5">PRESUPUESTO!$1:$5</definedName>
    <definedName name="_xlnm.Print_Titles" localSheetId="0">'PRESUPUESTO RESUMIDO'!$1:$4</definedName>
  </definedNames>
  <calcPr calcId="152511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1" i="7" l="1"/>
  <c r="E48" i="7"/>
  <c r="H19" i="1" l="1"/>
  <c r="E44" i="7"/>
  <c r="B44" i="7"/>
  <c r="F40" i="7" l="1"/>
  <c r="B40" i="7"/>
  <c r="A40" i="7"/>
  <c r="E51" i="7"/>
  <c r="F50" i="7" s="1"/>
  <c r="F44" i="7"/>
  <c r="F43" i="7" s="1"/>
  <c r="H28" i="1"/>
  <c r="C26" i="1"/>
  <c r="B26" i="1"/>
  <c r="A26" i="1"/>
  <c r="D10" i="22"/>
  <c r="E10" i="22"/>
  <c r="E29" i="7"/>
  <c r="F29" i="7" s="1"/>
  <c r="E30" i="7"/>
  <c r="F30" i="7" s="1"/>
  <c r="H24" i="1"/>
  <c r="H23" i="1"/>
  <c r="H22" i="1"/>
  <c r="B13" i="1"/>
  <c r="H18" i="1"/>
  <c r="H17" i="1"/>
  <c r="H16" i="1"/>
  <c r="E16" i="7"/>
  <c r="F16" i="7" s="1"/>
  <c r="E15" i="7"/>
  <c r="F15" i="7" s="1"/>
  <c r="E7" i="22"/>
  <c r="H10" i="1"/>
  <c r="H11" i="1"/>
  <c r="H9" i="1"/>
  <c r="B7" i="1"/>
  <c r="A7" i="1"/>
  <c r="B6" i="1"/>
  <c r="F25" i="7"/>
  <c r="B25" i="7"/>
  <c r="A25" i="7"/>
  <c r="E36" i="7"/>
  <c r="F36" i="7" s="1"/>
  <c r="F35" i="7" s="1"/>
  <c r="E33" i="7"/>
  <c r="F33" i="7" s="1"/>
  <c r="F32" i="7" s="1"/>
  <c r="A9" i="3"/>
  <c r="A4" i="22"/>
  <c r="F28" i="7" l="1"/>
  <c r="F38" i="7" s="1"/>
  <c r="I17" i="11"/>
  <c r="F11" i="11"/>
  <c r="I6" i="11"/>
  <c r="F9" i="3" l="1"/>
  <c r="D545" i="14" l="1"/>
  <c r="E18" i="3" l="1"/>
  <c r="E17" i="3"/>
  <c r="E14" i="3"/>
  <c r="E18" i="7" l="1"/>
  <c r="E182" i="12" l="1"/>
  <c r="E220" i="12"/>
  <c r="E219" i="12"/>
  <c r="B220" i="12"/>
  <c r="B219" i="12"/>
  <c r="B18" i="3"/>
  <c r="F18" i="3"/>
  <c r="E200" i="12" l="1"/>
  <c r="B199" i="12"/>
  <c r="E198" i="12"/>
  <c r="E197" i="12"/>
  <c r="E181" i="12"/>
  <c r="E16" i="12"/>
  <c r="E257" i="12" l="1"/>
  <c r="E186" i="12"/>
  <c r="E169" i="12"/>
  <c r="E151" i="12"/>
  <c r="E135" i="12"/>
  <c r="E118" i="12"/>
  <c r="E99" i="12"/>
  <c r="E81" i="12"/>
  <c r="E61" i="12"/>
  <c r="E40" i="12"/>
  <c r="E19" i="12"/>
  <c r="E164" i="12"/>
  <c r="E147" i="12"/>
  <c r="E130" i="12"/>
  <c r="E163" i="12"/>
  <c r="E146" i="12"/>
  <c r="E129" i="12"/>
  <c r="E113" i="12"/>
  <c r="E75" i="12"/>
  <c r="E54" i="12"/>
  <c r="E95" i="12"/>
  <c r="E100" i="12"/>
  <c r="E82" i="12"/>
  <c r="E62" i="12"/>
  <c r="E41" i="12"/>
  <c r="E20" i="12"/>
  <c r="E15" i="12"/>
  <c r="E14" i="12"/>
  <c r="E13" i="12"/>
  <c r="B166" i="14" l="1"/>
  <c r="B9" i="3" l="1"/>
  <c r="E131" i="12" l="1"/>
  <c r="E37" i="12"/>
  <c r="E58" i="12" s="1"/>
  <c r="F58" i="12" s="1"/>
  <c r="E165" i="12" l="1"/>
  <c r="F10" i="7"/>
  <c r="B10" i="7"/>
  <c r="A10" i="7"/>
  <c r="A4" i="1" l="1"/>
  <c r="H31" i="1" l="1"/>
  <c r="H25" i="1"/>
  <c r="E9" i="22"/>
  <c r="H12" i="1" l="1"/>
  <c r="A2" i="22"/>
  <c r="A1" i="22"/>
  <c r="E12" i="12" l="1"/>
  <c r="F14" i="3" l="1"/>
  <c r="F13" i="3" s="1"/>
  <c r="F16" i="12"/>
  <c r="E33" i="12"/>
  <c r="F12" i="12" s="1"/>
  <c r="E34" i="12"/>
  <c r="F14" i="12"/>
  <c r="E36" i="12"/>
  <c r="F15" i="12" s="1"/>
  <c r="F20" i="12"/>
  <c r="F13" i="12" l="1"/>
  <c r="F11" i="12" s="1"/>
  <c r="E203" i="12"/>
  <c r="F203" i="12" s="1"/>
  <c r="F202" i="12" s="1"/>
  <c r="F197" i="12"/>
  <c r="F198" i="12"/>
  <c r="E199" i="12"/>
  <c r="F199" i="12" s="1"/>
  <c r="F200" i="12"/>
  <c r="E224" i="12"/>
  <c r="F224" i="12" s="1"/>
  <c r="F223" i="12" s="1"/>
  <c r="E214" i="12"/>
  <c r="F214" i="12" s="1"/>
  <c r="E215" i="12"/>
  <c r="F215" i="12" s="1"/>
  <c r="E216" i="12"/>
  <c r="F216" i="12" s="1"/>
  <c r="E217" i="12"/>
  <c r="F217" i="12" s="1"/>
  <c r="E218" i="12"/>
  <c r="F218" i="12" s="1"/>
  <c r="F219" i="12"/>
  <c r="F220" i="12"/>
  <c r="E221" i="12"/>
  <c r="F221" i="12" s="1"/>
  <c r="F62" i="12"/>
  <c r="F33" i="12"/>
  <c r="F34" i="12"/>
  <c r="E55" i="12"/>
  <c r="F55" i="12" s="1"/>
  <c r="E56" i="12"/>
  <c r="F56" i="12" s="1"/>
  <c r="E57" i="12"/>
  <c r="F57" i="12" s="1"/>
  <c r="F41" i="12"/>
  <c r="F36" i="12"/>
  <c r="H135" i="11"/>
  <c r="E41" i="11"/>
  <c r="F41" i="11"/>
  <c r="K15" i="11"/>
  <c r="K16" i="11"/>
  <c r="K14" i="11"/>
  <c r="F14" i="11"/>
  <c r="G332" i="20"/>
  <c r="G333" i="20"/>
  <c r="G334" i="20"/>
  <c r="G335" i="20"/>
  <c r="A1" i="20"/>
  <c r="A2" i="20"/>
  <c r="A3" i="20"/>
  <c r="C7" i="20"/>
  <c r="C8" i="20"/>
  <c r="C9" i="20"/>
  <c r="C17" i="20"/>
  <c r="C21" i="20"/>
  <c r="D21" i="20"/>
  <c r="C22" i="20"/>
  <c r="D22" i="20"/>
  <c r="C36" i="20"/>
  <c r="C37" i="20"/>
  <c r="C101" i="20"/>
  <c r="C174" i="20"/>
  <c r="C175" i="20"/>
  <c r="C176" i="20"/>
  <c r="F38" i="11"/>
  <c r="E42" i="11"/>
  <c r="F42" i="11" s="1"/>
  <c r="E43" i="11"/>
  <c r="F43" i="11" s="1"/>
  <c r="E44" i="11"/>
  <c r="F44" i="11" s="1"/>
  <c r="E45" i="11"/>
  <c r="F45" i="11" s="1"/>
  <c r="E46" i="11"/>
  <c r="F46" i="11" s="1"/>
  <c r="E49" i="11"/>
  <c r="F49" i="11" s="1"/>
  <c r="E50" i="11"/>
  <c r="F50" i="11" s="1"/>
  <c r="E51" i="11"/>
  <c r="F51" i="11" s="1"/>
  <c r="E52" i="11"/>
  <c r="F52" i="11" s="1"/>
  <c r="E54" i="11"/>
  <c r="F54" i="11" s="1"/>
  <c r="E15" i="11"/>
  <c r="F15" i="11" s="1"/>
  <c r="E16" i="11"/>
  <c r="F16" i="11" s="1"/>
  <c r="E17" i="11"/>
  <c r="F17" i="11" s="1"/>
  <c r="E18" i="11"/>
  <c r="F18" i="11" s="1"/>
  <c r="E19" i="11"/>
  <c r="F19" i="11" s="1"/>
  <c r="E22" i="11"/>
  <c r="F22" i="11" s="1"/>
  <c r="E23" i="11"/>
  <c r="F23" i="11" s="1"/>
  <c r="E24" i="11"/>
  <c r="F24" i="11" s="1"/>
  <c r="E25" i="11"/>
  <c r="F25" i="11" s="1"/>
  <c r="E27" i="11"/>
  <c r="F27" i="11" s="1"/>
  <c r="E114" i="12"/>
  <c r="A1" i="14"/>
  <c r="A2" i="14"/>
  <c r="A3" i="14"/>
  <c r="E180" i="12"/>
  <c r="F180" i="12" s="1"/>
  <c r="F95" i="12"/>
  <c r="F165" i="12"/>
  <c r="B1" i="11"/>
  <c r="B2" i="11"/>
  <c r="B3" i="11"/>
  <c r="E14" i="11"/>
  <c r="J17" i="11"/>
  <c r="B1" i="12"/>
  <c r="B2" i="12"/>
  <c r="B3" i="12"/>
  <c r="F37" i="12"/>
  <c r="F182" i="12"/>
  <c r="E183" i="12"/>
  <c r="F183" i="12" s="1"/>
  <c r="B214" i="12"/>
  <c r="C214" i="12"/>
  <c r="B215" i="12"/>
  <c r="C215" i="12"/>
  <c r="B216" i="12"/>
  <c r="C216" i="12"/>
  <c r="B217" i="12"/>
  <c r="C217" i="12"/>
  <c r="B218" i="12"/>
  <c r="C218" i="12"/>
  <c r="C219" i="12"/>
  <c r="C220" i="12"/>
  <c r="B221" i="12"/>
  <c r="C221" i="12"/>
  <c r="E235" i="12"/>
  <c r="F235" i="12" s="1"/>
  <c r="E254" i="12"/>
  <c r="F254" i="12" s="1"/>
  <c r="B1" i="7"/>
  <c r="B2" i="7"/>
  <c r="B3" i="7"/>
  <c r="B1" i="3"/>
  <c r="B2" i="3"/>
  <c r="B3" i="3"/>
  <c r="A1" i="1"/>
  <c r="A2" i="1"/>
  <c r="E236" i="12"/>
  <c r="F236" i="12" s="1"/>
  <c r="E241" i="12"/>
  <c r="F241" i="12" s="1"/>
  <c r="E77" i="12"/>
  <c r="F77" i="12" s="1"/>
  <c r="E76" i="12"/>
  <c r="F76" i="12" s="1"/>
  <c r="E240" i="12"/>
  <c r="F17" i="3"/>
  <c r="F16" i="3" s="1"/>
  <c r="F181" i="12"/>
  <c r="F196" i="12" l="1"/>
  <c r="F114" i="12"/>
  <c r="E78" i="12"/>
  <c r="F78" i="12" s="1"/>
  <c r="F58" i="11"/>
  <c r="F59" i="11" s="1"/>
  <c r="D41" i="11"/>
  <c r="D56" i="11" s="1"/>
  <c r="F31" i="11"/>
  <c r="F32" i="11" s="1"/>
  <c r="F82" i="12"/>
  <c r="F131" i="12"/>
  <c r="F100" i="12"/>
  <c r="D14" i="11"/>
  <c r="D29" i="11" s="1"/>
  <c r="F35" i="12"/>
  <c r="F32" i="12" s="1"/>
  <c r="F130" i="12"/>
  <c r="F164" i="12"/>
  <c r="F179" i="12"/>
  <c r="F240" i="12"/>
  <c r="F239" i="12" s="1"/>
  <c r="F257" i="12"/>
  <c r="F256" i="12" s="1"/>
  <c r="F113" i="12"/>
  <c r="F75" i="12"/>
  <c r="K17" i="11"/>
  <c r="F213" i="12"/>
  <c r="F54" i="12"/>
  <c r="E65" i="12" l="1"/>
  <c r="F65" i="12" s="1"/>
  <c r="E32" i="20"/>
  <c r="G32" i="20" s="1"/>
  <c r="F53" i="12"/>
  <c r="E138" i="12"/>
  <c r="F138" i="12" s="1"/>
  <c r="F137" i="12" s="1"/>
  <c r="E86" i="12"/>
  <c r="F86" i="12" s="1"/>
  <c r="E66" i="12"/>
  <c r="F66" i="12" s="1"/>
  <c r="E85" i="12"/>
  <c r="F85" i="12" s="1"/>
  <c r="E104" i="12"/>
  <c r="F104" i="12" s="1"/>
  <c r="E115" i="12"/>
  <c r="F115" i="12" s="1"/>
  <c r="F112" i="12" s="1"/>
  <c r="E154" i="12"/>
  <c r="F154" i="12" s="1"/>
  <c r="F153" i="12" s="1"/>
  <c r="E103" i="12"/>
  <c r="F103" i="12" s="1"/>
  <c r="E23" i="12"/>
  <c r="F23" i="12" s="1"/>
  <c r="E44" i="12"/>
  <c r="F44" i="12" s="1"/>
  <c r="E66" i="11"/>
  <c r="F66" i="11" s="1"/>
  <c r="E94" i="11"/>
  <c r="F94" i="11" s="1"/>
  <c r="E75" i="11"/>
  <c r="F75" i="11" s="1"/>
  <c r="E95" i="11"/>
  <c r="F95" i="11" s="1"/>
  <c r="E111" i="11"/>
  <c r="F111" i="11" s="1"/>
  <c r="E129" i="11"/>
  <c r="F129" i="11" s="1"/>
  <c r="E121" i="12"/>
  <c r="F121" i="12" s="1"/>
  <c r="F120" i="12" s="1"/>
  <c r="E172" i="12"/>
  <c r="F172" i="12" s="1"/>
  <c r="F171" i="12" s="1"/>
  <c r="E45" i="12"/>
  <c r="F45" i="12" s="1"/>
  <c r="E24" i="12"/>
  <c r="F24" i="12" s="1"/>
  <c r="F147" i="12"/>
  <c r="E120" i="11"/>
  <c r="F120" i="11" s="1"/>
  <c r="E83" i="11"/>
  <c r="F83" i="11" s="1"/>
  <c r="E74" i="11"/>
  <c r="F74" i="11" s="1"/>
  <c r="E84" i="11"/>
  <c r="F84" i="11" s="1"/>
  <c r="E102" i="11"/>
  <c r="F102" i="11" s="1"/>
  <c r="E85" i="11"/>
  <c r="F85" i="11" s="1"/>
  <c r="F129" i="12"/>
  <c r="F146" i="12"/>
  <c r="F163" i="12"/>
  <c r="E93" i="11"/>
  <c r="F93" i="11" s="1"/>
  <c r="E128" i="11"/>
  <c r="F128" i="11" s="1"/>
  <c r="E119" i="11"/>
  <c r="F119" i="11" s="1"/>
  <c r="E101" i="11"/>
  <c r="F101" i="11" s="1"/>
  <c r="E65" i="11"/>
  <c r="F65" i="11" s="1"/>
  <c r="E110" i="11"/>
  <c r="F110" i="11" s="1"/>
  <c r="F74" i="12"/>
  <c r="F122" i="11" l="1"/>
  <c r="E6" i="20"/>
  <c r="G6" i="20" s="1"/>
  <c r="F64" i="12"/>
  <c r="F102" i="12"/>
  <c r="E31" i="20"/>
  <c r="G31" i="20" s="1"/>
  <c r="E132" i="12"/>
  <c r="F132" i="12" s="1"/>
  <c r="F128" i="12" s="1"/>
  <c r="F84" i="12"/>
  <c r="F77" i="11"/>
  <c r="F131" i="11"/>
  <c r="F113" i="11"/>
  <c r="F104" i="11"/>
  <c r="F22" i="12"/>
  <c r="F43" i="12"/>
  <c r="F97" i="11"/>
  <c r="F87" i="11"/>
  <c r="F68" i="11"/>
  <c r="E20" i="3" l="1"/>
  <c r="E21" i="7"/>
  <c r="E148" i="12"/>
  <c r="E166" i="12" s="1"/>
  <c r="F166" i="12" s="1"/>
  <c r="F162" i="12" s="1"/>
  <c r="F99" i="12"/>
  <c r="F98" i="12" s="1"/>
  <c r="F19" i="12"/>
  <c r="F18" i="12" s="1"/>
  <c r="E23" i="20"/>
  <c r="G23" i="20" s="1"/>
  <c r="E150" i="20"/>
  <c r="G150" i="20" s="1"/>
  <c r="E24" i="20"/>
  <c r="G24" i="20" s="1"/>
  <c r="F40" i="12"/>
  <c r="F39" i="12" s="1"/>
  <c r="F47" i="12" s="1"/>
  <c r="F81" i="12"/>
  <c r="F80" i="12" s="1"/>
  <c r="F88" i="12" s="1"/>
  <c r="E206" i="12"/>
  <c r="F206" i="12" s="1"/>
  <c r="E227" i="12"/>
  <c r="E260" i="12"/>
  <c r="F260" i="12" s="1"/>
  <c r="F259" i="12" s="1"/>
  <c r="E189" i="12"/>
  <c r="F189" i="12" s="1"/>
  <c r="F188" i="12" s="1"/>
  <c r="F148" i="12" l="1"/>
  <c r="F145" i="12" s="1"/>
  <c r="E29" i="20"/>
  <c r="G29" i="20" s="1"/>
  <c r="E14" i="7"/>
  <c r="F14" i="7" s="1"/>
  <c r="F13" i="7" s="1"/>
  <c r="F205" i="12"/>
  <c r="F208" i="12" s="1"/>
  <c r="D147" i="14" s="1"/>
  <c r="F26" i="12"/>
  <c r="E101" i="20"/>
  <c r="G101" i="20" s="1"/>
  <c r="F227" i="12"/>
  <c r="F226" i="12" s="1"/>
  <c r="F229" i="12" s="1"/>
  <c r="E244" i="12"/>
  <c r="F244" i="12" s="1"/>
  <c r="F243" i="12" s="1"/>
  <c r="F20" i="3"/>
  <c r="F19" i="3" s="1"/>
  <c r="F22" i="3" s="1"/>
  <c r="F61" i="12"/>
  <c r="F60" i="12" s="1"/>
  <c r="F68" i="12" s="1"/>
  <c r="E253" i="12"/>
  <c r="F253" i="12" s="1"/>
  <c r="F118" i="12"/>
  <c r="F117" i="12" s="1"/>
  <c r="F123" i="12" s="1"/>
  <c r="E7" i="20"/>
  <c r="G7" i="20" s="1"/>
  <c r="E242" i="20"/>
  <c r="G242" i="20" s="1"/>
  <c r="D7" i="22" l="1"/>
  <c r="F7" i="22" s="1"/>
  <c r="G7" i="22" s="1"/>
  <c r="E175" i="20"/>
  <c r="G175" i="20" s="1"/>
  <c r="D148" i="14"/>
  <c r="E96" i="12"/>
  <c r="F96" i="12" s="1"/>
  <c r="E100" i="20"/>
  <c r="G100" i="20" s="1"/>
  <c r="E119" i="20"/>
  <c r="G119" i="20" s="1"/>
  <c r="E160" i="20"/>
  <c r="G160" i="20" s="1"/>
  <c r="E246" i="20"/>
  <c r="G246" i="20" s="1"/>
  <c r="E289" i="20"/>
  <c r="G289" i="20" s="1"/>
  <c r="E287" i="20"/>
  <c r="G287" i="20" s="1"/>
  <c r="E185" i="20"/>
  <c r="G185" i="20" s="1"/>
  <c r="E120" i="20"/>
  <c r="G120" i="20" s="1"/>
  <c r="E113" i="20"/>
  <c r="G113" i="20" s="1"/>
  <c r="E94" i="20"/>
  <c r="G94" i="20" s="1"/>
  <c r="E245" i="20"/>
  <c r="G245" i="20" s="1"/>
  <c r="E186" i="20"/>
  <c r="G186" i="20" s="1"/>
  <c r="E288" i="20"/>
  <c r="G288" i="20" s="1"/>
  <c r="E96" i="20"/>
  <c r="G96" i="20" s="1"/>
  <c r="E28" i="20"/>
  <c r="G28" i="20" s="1"/>
  <c r="E95" i="20"/>
  <c r="G95" i="20" s="1"/>
  <c r="E162" i="20"/>
  <c r="G162" i="20" s="1"/>
  <c r="E121" i="20"/>
  <c r="G121" i="20" s="1"/>
  <c r="E161" i="20"/>
  <c r="G161" i="20" s="1"/>
  <c r="E181" i="20"/>
  <c r="G181" i="20" s="1"/>
  <c r="E30" i="20"/>
  <c r="G30" i="20" s="1"/>
  <c r="E18" i="20"/>
  <c r="G18" i="20" s="1"/>
  <c r="E141" i="20"/>
  <c r="G141" i="20" s="1"/>
  <c r="E16" i="20"/>
  <c r="G16" i="20" s="1"/>
  <c r="F135" i="12"/>
  <c r="F134" i="12" s="1"/>
  <c r="F140" i="12" s="1"/>
  <c r="E252" i="12"/>
  <c r="F252" i="12" s="1"/>
  <c r="F251" i="12" s="1"/>
  <c r="F262" i="12" s="1"/>
  <c r="E165" i="20"/>
  <c r="G165" i="20" s="1"/>
  <c r="H7" i="22" l="1"/>
  <c r="E312" i="20"/>
  <c r="G312" i="20" s="1"/>
  <c r="E45" i="20"/>
  <c r="G45" i="20" s="1"/>
  <c r="E180" i="20"/>
  <c r="G180" i="20" s="1"/>
  <c r="E17" i="20"/>
  <c r="G17" i="20" s="1"/>
  <c r="E194" i="20"/>
  <c r="G194" i="20" s="1"/>
  <c r="E110" i="20"/>
  <c r="G110" i="20" s="1"/>
  <c r="F94" i="12"/>
  <c r="F106" i="12" s="1"/>
  <c r="E207" i="20"/>
  <c r="G207" i="20" s="1"/>
  <c r="E193" i="20"/>
  <c r="G193" i="20" s="1"/>
  <c r="E178" i="20"/>
  <c r="G178" i="20" s="1"/>
  <c r="E197" i="20"/>
  <c r="G197" i="20" s="1"/>
  <c r="E8" i="20"/>
  <c r="G8" i="20" s="1"/>
  <c r="E247" i="20"/>
  <c r="G247" i="20" s="1"/>
  <c r="E133" i="20"/>
  <c r="G133" i="20" s="1"/>
  <c r="E192" i="20"/>
  <c r="G192" i="20" s="1"/>
  <c r="E72" i="20"/>
  <c r="G72" i="20" s="1"/>
  <c r="E33" i="20"/>
  <c r="G33" i="20" s="1"/>
  <c r="E9" i="20"/>
  <c r="G9" i="20" s="1"/>
  <c r="E12" i="20"/>
  <c r="G12" i="20" s="1"/>
  <c r="E274" i="20"/>
  <c r="G274" i="20" s="1"/>
  <c r="E122" i="20"/>
  <c r="G122" i="20" s="1"/>
  <c r="E179" i="20"/>
  <c r="G179" i="20" s="1"/>
  <c r="E103" i="20"/>
  <c r="G103" i="20" s="1"/>
  <c r="E99" i="20"/>
  <c r="G99" i="20" s="1"/>
  <c r="E191" i="20"/>
  <c r="G191" i="20" s="1"/>
  <c r="E215" i="20"/>
  <c r="G215" i="20" s="1"/>
  <c r="E102" i="20"/>
  <c r="G102" i="20" s="1"/>
  <c r="E137" i="20"/>
  <c r="G137" i="20" s="1"/>
  <c r="E138" i="20"/>
  <c r="G138" i="20" s="1"/>
  <c r="E111" i="20"/>
  <c r="G111" i="20" s="1"/>
  <c r="E321" i="20"/>
  <c r="G321" i="20" s="1"/>
  <c r="F151" i="12"/>
  <c r="F150" i="12" s="1"/>
  <c r="F156" i="12" s="1"/>
  <c r="E237" i="12" s="1"/>
  <c r="E166" i="20"/>
  <c r="G166" i="20" s="1"/>
  <c r="E226" i="20" l="1"/>
  <c r="G226" i="20" s="1"/>
  <c r="E183" i="20"/>
  <c r="G183" i="20" s="1"/>
  <c r="E248" i="20"/>
  <c r="G248" i="20" s="1"/>
  <c r="E104" i="20"/>
  <c r="G104" i="20" s="1"/>
  <c r="E123" i="20"/>
  <c r="G123" i="20" s="1"/>
  <c r="E314" i="20"/>
  <c r="G314" i="20" s="1"/>
  <c r="E61" i="20"/>
  <c r="G61" i="20" s="1"/>
  <c r="E48" i="20"/>
  <c r="G48" i="20" s="1"/>
  <c r="E66" i="20"/>
  <c r="G66" i="20" s="1"/>
  <c r="E57" i="20"/>
  <c r="G57" i="20" s="1"/>
  <c r="E43" i="20"/>
  <c r="G43" i="20" s="1"/>
  <c r="E105" i="20"/>
  <c r="G105" i="20" s="1"/>
  <c r="E19" i="20"/>
  <c r="G19" i="20" s="1"/>
  <c r="E112" i="20"/>
  <c r="G112" i="20" s="1"/>
  <c r="E13" i="20"/>
  <c r="G13" i="20" s="1"/>
  <c r="E67" i="20"/>
  <c r="G67" i="20" s="1"/>
  <c r="E275" i="20"/>
  <c r="G275" i="20" s="1"/>
  <c r="E44" i="20"/>
  <c r="G44" i="20" s="1"/>
  <c r="E40" i="20"/>
  <c r="G40" i="20" s="1"/>
  <c r="E227" i="20"/>
  <c r="G227" i="20" s="1"/>
  <c r="E313" i="20"/>
  <c r="G313" i="20" s="1"/>
  <c r="E182" i="20"/>
  <c r="G182" i="20" s="1"/>
  <c r="E41" i="20"/>
  <c r="G41" i="20" s="1"/>
  <c r="E38" i="20"/>
  <c r="G38" i="20" s="1"/>
  <c r="E140" i="20"/>
  <c r="G140" i="20" s="1"/>
  <c r="F186" i="12"/>
  <c r="F185" i="12" s="1"/>
  <c r="F191" i="12" s="1"/>
  <c r="F169" i="12"/>
  <c r="F168" i="12" s="1"/>
  <c r="F174" i="12" s="1"/>
  <c r="F237" i="12"/>
  <c r="F234" i="12" s="1"/>
  <c r="F246" i="12" s="1"/>
  <c r="E198" i="20"/>
  <c r="G198" i="20" s="1"/>
  <c r="E22" i="20"/>
  <c r="G22" i="20" s="1"/>
  <c r="E208" i="20" l="1"/>
  <c r="G208" i="20" s="1"/>
  <c r="E187" i="20"/>
  <c r="G187" i="20" s="1"/>
  <c r="E184" i="20"/>
  <c r="G184" i="20" s="1"/>
  <c r="E249" i="20"/>
  <c r="G249" i="20" s="1"/>
  <c r="E139" i="20"/>
  <c r="G139" i="20" s="1"/>
  <c r="E317" i="20"/>
  <c r="G317" i="20" s="1"/>
  <c r="E319" i="20"/>
  <c r="G319" i="20" s="1"/>
  <c r="E276" i="20"/>
  <c r="G276" i="20" s="1"/>
  <c r="E199" i="20"/>
  <c r="G199" i="20" s="1"/>
  <c r="E71" i="20"/>
  <c r="G71" i="20" s="1"/>
  <c r="E39" i="20"/>
  <c r="G39" i="20" s="1"/>
  <c r="E20" i="20"/>
  <c r="G20" i="20" s="1"/>
  <c r="E14" i="20"/>
  <c r="G14" i="20" s="1"/>
  <c r="E15" i="20"/>
  <c r="G15" i="20" s="1"/>
  <c r="E142" i="20"/>
  <c r="G142" i="20" s="1"/>
  <c r="E167" i="20"/>
  <c r="G167" i="20" s="1"/>
  <c r="E82" i="20"/>
  <c r="G82" i="20" s="1"/>
  <c r="E70" i="20"/>
  <c r="G70" i="20" s="1"/>
  <c r="E106" i="20"/>
  <c r="G106" i="20" s="1"/>
  <c r="E68" i="20"/>
  <c r="G68" i="20" s="1"/>
  <c r="E159" i="20"/>
  <c r="G159" i="20" s="1"/>
  <c r="E69" i="20"/>
  <c r="G69" i="20" s="1"/>
  <c r="E78" i="20"/>
  <c r="G78" i="20" s="1"/>
  <c r="E79" i="20"/>
  <c r="G79" i="20" s="1"/>
  <c r="E155" i="20"/>
  <c r="G155" i="20" s="1"/>
  <c r="E124" i="20"/>
  <c r="G124" i="20" s="1"/>
  <c r="E213" i="20"/>
  <c r="G213" i="20" s="1"/>
  <c r="F18" i="7"/>
  <c r="F17" i="7" s="1"/>
  <c r="E212" i="20"/>
  <c r="G212" i="20" s="1"/>
  <c r="E322" i="20"/>
  <c r="G322" i="20" s="1"/>
  <c r="E63" i="20"/>
  <c r="G63" i="20" s="1"/>
  <c r="E21" i="20"/>
  <c r="G21" i="20" s="1"/>
  <c r="E320" i="20"/>
  <c r="G320" i="20" s="1"/>
  <c r="F21" i="7"/>
  <c r="E58" i="20" l="1"/>
  <c r="G58" i="20" s="1"/>
  <c r="E200" i="20"/>
  <c r="G200" i="20" s="1"/>
  <c r="E36" i="20"/>
  <c r="G36" i="20" s="1"/>
  <c r="E190" i="20"/>
  <c r="G190" i="20" s="1"/>
  <c r="E211" i="20"/>
  <c r="G211" i="20" s="1"/>
  <c r="E116" i="20"/>
  <c r="G116" i="20" s="1"/>
  <c r="E37" i="20"/>
  <c r="G37" i="20" s="1"/>
  <c r="E209" i="20"/>
  <c r="G209" i="20" s="1"/>
  <c r="E114" i="20"/>
  <c r="G114" i="20" s="1"/>
  <c r="E318" i="20"/>
  <c r="G318" i="20" s="1"/>
  <c r="E50" i="20"/>
  <c r="G50" i="20" s="1"/>
  <c r="E49" i="20"/>
  <c r="G49" i="20" s="1"/>
  <c r="E168" i="20"/>
  <c r="G168" i="20" s="1"/>
  <c r="E143" i="20"/>
  <c r="G143" i="20" s="1"/>
  <c r="E125" i="20"/>
  <c r="G125" i="20" s="1"/>
  <c r="E107" i="20"/>
  <c r="G107" i="20" s="1"/>
  <c r="E76" i="20"/>
  <c r="G76" i="20" s="1"/>
  <c r="E52" i="20"/>
  <c r="G52" i="20" s="1"/>
  <c r="E25" i="20"/>
  <c r="G25" i="20" s="1"/>
  <c r="E77" i="20"/>
  <c r="G77" i="20" s="1"/>
  <c r="E144" i="20"/>
  <c r="G144" i="20" s="1"/>
  <c r="E83" i="20"/>
  <c r="G83" i="20" s="1"/>
  <c r="E250" i="20"/>
  <c r="G250" i="20" s="1"/>
  <c r="E62" i="20"/>
  <c r="G62" i="20" s="1"/>
  <c r="E277" i="20"/>
  <c r="G277" i="20" s="1"/>
  <c r="E51" i="20"/>
  <c r="G51" i="20" s="1"/>
  <c r="E214" i="20"/>
  <c r="G214" i="20" s="1"/>
  <c r="E115" i="20"/>
  <c r="G115" i="20" s="1"/>
  <c r="F20" i="7"/>
  <c r="F23" i="7" s="1"/>
  <c r="D9" i="22" s="1"/>
  <c r="E59" i="20"/>
  <c r="G59" i="20" s="1"/>
  <c r="E210" i="20"/>
  <c r="G210" i="20" s="1"/>
  <c r="E323" i="20"/>
  <c r="G323" i="20" s="1"/>
  <c r="E228" i="20"/>
  <c r="G228" i="20" s="1"/>
  <c r="E153" i="20"/>
  <c r="G153" i="20" s="1"/>
  <c r="E42" i="20"/>
  <c r="G42" i="20" s="1"/>
  <c r="E172" i="20"/>
  <c r="E60" i="20" l="1"/>
  <c r="G60" i="20" s="1"/>
  <c r="E216" i="20"/>
  <c r="G216" i="20" s="1"/>
  <c r="F9" i="22"/>
  <c r="G9" i="22" s="1"/>
  <c r="E324" i="20"/>
  <c r="G324" i="20" s="1"/>
  <c r="E230" i="20"/>
  <c r="G230" i="20" s="1"/>
  <c r="E108" i="20"/>
  <c r="G108" i="20" s="1"/>
  <c r="E229" i="20"/>
  <c r="G229" i="20" s="1"/>
  <c r="E217" i="20"/>
  <c r="G217" i="20" s="1"/>
  <c r="E278" i="20"/>
  <c r="G278" i="20" s="1"/>
  <c r="E158" i="20"/>
  <c r="G158" i="20" s="1"/>
  <c r="E154" i="20"/>
  <c r="G154" i="20" s="1"/>
  <c r="E126" i="20"/>
  <c r="G126" i="20" s="1"/>
  <c r="E147" i="20"/>
  <c r="G147" i="20" s="1"/>
  <c r="E148" i="20"/>
  <c r="G148" i="20" s="1"/>
  <c r="E53" i="20"/>
  <c r="G53" i="20" s="1"/>
  <c r="E84" i="20"/>
  <c r="G84" i="20" s="1"/>
  <c r="E169" i="20"/>
  <c r="G169" i="20" s="1"/>
  <c r="E251" i="20"/>
  <c r="G251" i="20" s="1"/>
  <c r="E54" i="20"/>
  <c r="G54" i="20" s="1"/>
  <c r="E325" i="20"/>
  <c r="G325" i="20" s="1"/>
  <c r="E56" i="20"/>
  <c r="G56" i="20" s="1"/>
  <c r="E55" i="20"/>
  <c r="G55" i="20" s="1"/>
  <c r="E75" i="20"/>
  <c r="G75" i="20" s="1"/>
  <c r="E127" i="20"/>
  <c r="G127" i="20" s="1"/>
  <c r="E218" i="20"/>
  <c r="G218" i="20" s="1"/>
  <c r="H9" i="22" l="1"/>
  <c r="E74" i="20"/>
  <c r="G74" i="20" s="1"/>
  <c r="E279" i="20"/>
  <c r="G279" i="20" s="1"/>
  <c r="E252" i="20"/>
  <c r="G252" i="20" s="1"/>
  <c r="E231" i="20"/>
  <c r="G231" i="20" s="1"/>
  <c r="E109" i="20"/>
  <c r="G109" i="20" s="1"/>
  <c r="E145" i="20"/>
  <c r="G145" i="20" s="1"/>
  <c r="E204" i="20"/>
  <c r="G204" i="20" s="1"/>
  <c r="E173" i="20"/>
  <c r="G173" i="20" s="1"/>
  <c r="E89" i="20"/>
  <c r="G89" i="20" s="1"/>
  <c r="E203" i="20"/>
  <c r="G203" i="20" s="1"/>
  <c r="E170" i="20"/>
  <c r="G170" i="20" s="1"/>
  <c r="E85" i="20"/>
  <c r="G85" i="20" s="1"/>
  <c r="E326" i="20"/>
  <c r="G326" i="20" s="1"/>
  <c r="E171" i="20"/>
  <c r="G171" i="20" s="1"/>
  <c r="E88" i="20"/>
  <c r="G88" i="20" s="1"/>
  <c r="E134" i="20"/>
  <c r="G134" i="20" s="1"/>
  <c r="E86" i="20"/>
  <c r="G86" i="20" s="1"/>
  <c r="E233" i="20"/>
  <c r="G233" i="20" s="1"/>
  <c r="E73" i="20"/>
  <c r="G73" i="20" s="1"/>
  <c r="E128" i="20"/>
  <c r="G128" i="20" s="1"/>
  <c r="E327" i="20"/>
  <c r="G327" i="20" s="1"/>
  <c r="E219" i="20"/>
  <c r="G219" i="20" s="1"/>
  <c r="E280" i="20" l="1"/>
  <c r="G280" i="20" s="1"/>
  <c r="E328" i="20"/>
  <c r="G328" i="20" s="1"/>
  <c r="E136" i="20"/>
  <c r="G136" i="20" s="1"/>
  <c r="E146" i="20"/>
  <c r="G146" i="20" s="1"/>
  <c r="E135" i="20"/>
  <c r="G135" i="20" s="1"/>
  <c r="E253" i="20"/>
  <c r="G253" i="20" s="1"/>
  <c r="E174" i="20"/>
  <c r="G174" i="20" s="1"/>
  <c r="E232" i="20"/>
  <c r="G232" i="20" s="1"/>
  <c r="E90" i="20"/>
  <c r="G90" i="20" s="1"/>
  <c r="E337" i="20"/>
  <c r="G337" i="20" s="1"/>
  <c r="E149" i="20"/>
  <c r="G149" i="20" s="1"/>
  <c r="E129" i="20"/>
  <c r="G129" i="20" s="1"/>
  <c r="E177" i="20" l="1"/>
  <c r="G177" i="20" s="1"/>
  <c r="E281" i="20"/>
  <c r="G281" i="20" s="1"/>
  <c r="E254" i="20"/>
  <c r="G254" i="20" s="1"/>
  <c r="E329" i="20"/>
  <c r="G329" i="20" s="1"/>
  <c r="E87" i="20"/>
  <c r="G87" i="20" s="1"/>
  <c r="E234" i="20"/>
  <c r="G234" i="20" s="1"/>
  <c r="E176" i="20"/>
  <c r="G176" i="20" s="1"/>
  <c r="E220" i="20"/>
  <c r="G220" i="20" s="1"/>
  <c r="E92" i="20"/>
  <c r="G92" i="20" s="1"/>
  <c r="E130" i="20"/>
  <c r="G130" i="20" s="1"/>
  <c r="E235" i="20" l="1"/>
  <c r="G235" i="20" s="1"/>
  <c r="E298" i="20"/>
  <c r="G298" i="20" s="1"/>
  <c r="E282" i="20"/>
  <c r="G282" i="20" s="1"/>
  <c r="E255" i="20"/>
  <c r="G255" i="20" s="1"/>
  <c r="E311" i="20"/>
  <c r="G311" i="20" s="1"/>
  <c r="E91" i="20"/>
  <c r="G91" i="20" s="1"/>
  <c r="E221" i="20"/>
  <c r="G221" i="20" s="1"/>
  <c r="E297" i="20"/>
  <c r="G297" i="20" s="1"/>
  <c r="E299" i="20"/>
  <c r="G299" i="20" s="1"/>
  <c r="E310" i="20"/>
  <c r="G310" i="20" s="1"/>
  <c r="E131" i="20"/>
  <c r="G131" i="20" s="1"/>
  <c r="E236" i="20"/>
  <c r="G236" i="20" s="1"/>
  <c r="E132" i="20"/>
  <c r="G132" i="20" s="1"/>
  <c r="E222" i="20" l="1"/>
  <c r="G222" i="20" s="1"/>
  <c r="E283" i="20"/>
  <c r="G283" i="20" s="1"/>
  <c r="E331" i="20"/>
  <c r="G331" i="20" s="1"/>
  <c r="E256" i="20"/>
  <c r="G256" i="20" s="1"/>
  <c r="E300" i="20"/>
  <c r="G300" i="20" s="1"/>
  <c r="E93" i="20"/>
  <c r="G93" i="20" s="1"/>
  <c r="E80" i="20" l="1"/>
  <c r="G80" i="20" s="1"/>
  <c r="E237" i="20"/>
  <c r="G237" i="20" s="1"/>
  <c r="E257" i="20"/>
  <c r="G257" i="20" s="1"/>
  <c r="E223" i="20"/>
  <c r="G223" i="20" s="1"/>
  <c r="E225" i="20"/>
  <c r="G225" i="20" s="1"/>
  <c r="E336" i="20"/>
  <c r="G336" i="20" s="1"/>
  <c r="E224" i="20"/>
  <c r="G224" i="20" s="1"/>
  <c r="E81" i="20"/>
  <c r="G81" i="20" s="1"/>
  <c r="E284" i="20"/>
  <c r="G284" i="20" s="1"/>
  <c r="E285" i="20"/>
  <c r="G285" i="20" s="1"/>
  <c r="E301" i="20" l="1"/>
  <c r="G301" i="20" s="1"/>
  <c r="E258" i="20"/>
  <c r="G258" i="20" s="1"/>
  <c r="E238" i="20"/>
  <c r="G238" i="20" s="1"/>
  <c r="E286" i="20"/>
  <c r="G286" i="20" s="1"/>
  <c r="F10" i="22" l="1"/>
  <c r="G10" i="22" s="1"/>
  <c r="E330" i="20"/>
  <c r="G330" i="20" s="1"/>
  <c r="E259" i="20"/>
  <c r="G259" i="20" s="1"/>
  <c r="E239" i="20"/>
  <c r="G239" i="20" s="1"/>
  <c r="E302" i="20"/>
  <c r="G302" i="20" s="1"/>
  <c r="E260" i="20"/>
  <c r="G260" i="20" s="1"/>
  <c r="H10" i="22" l="1"/>
  <c r="E292" i="20"/>
  <c r="G292" i="20" s="1"/>
  <c r="E303" i="20"/>
  <c r="G303" i="20" s="1"/>
  <c r="E241" i="20"/>
  <c r="G241" i="20" s="1"/>
  <c r="E240" i="20"/>
  <c r="G240" i="20" s="1"/>
  <c r="E261" i="20"/>
  <c r="G261" i="20" s="1"/>
  <c r="E304" i="20" l="1"/>
  <c r="G304" i="20" s="1"/>
  <c r="E294" i="20"/>
  <c r="G294" i="20" s="1"/>
  <c r="E293" i="20"/>
  <c r="G293" i="20" s="1"/>
  <c r="E305" i="20" l="1"/>
  <c r="G305" i="20" s="1"/>
  <c r="E264" i="20"/>
  <c r="G264" i="20" s="1"/>
  <c r="E306" i="20" l="1"/>
  <c r="G306" i="20" s="1"/>
  <c r="E265" i="20"/>
  <c r="G265" i="20" s="1"/>
  <c r="E266" i="20" l="1"/>
  <c r="G266" i="20" s="1"/>
  <c r="E307" i="20"/>
  <c r="G307" i="20" s="1"/>
  <c r="E309" i="20" l="1"/>
  <c r="G309" i="20" s="1"/>
  <c r="E308" i="20"/>
  <c r="G308" i="20" s="1"/>
  <c r="E269" i="20"/>
  <c r="G269" i="20" s="1"/>
  <c r="E271" i="20" l="1"/>
  <c r="G271" i="20" s="1"/>
  <c r="E270" i="20"/>
  <c r="G270" i="20" s="1"/>
  <c r="G338" i="20"/>
  <c r="G339" i="20" s="1"/>
  <c r="G340" i="20" l="1"/>
  <c r="G341" i="20"/>
  <c r="G342" i="20" l="1"/>
  <c r="D8" i="20"/>
  <c r="D75" i="20" l="1"/>
  <c r="D101" i="20"/>
  <c r="D36" i="20" l="1"/>
  <c r="D37" i="20"/>
  <c r="D45" i="20" l="1"/>
  <c r="D174" i="20"/>
  <c r="D176" i="20"/>
  <c r="D185" i="20"/>
  <c r="D215" i="20"/>
  <c r="F48" i="7"/>
  <c r="F47" i="7" s="1"/>
  <c r="F53" i="7" s="1"/>
  <c r="D11" i="22" s="1"/>
  <c r="F11" i="22" s="1"/>
  <c r="F12" i="22" l="1"/>
  <c r="G11" i="22"/>
  <c r="H11" i="22" l="1"/>
  <c r="H12" i="22" s="1"/>
  <c r="G12" i="22"/>
  <c r="F13" i="22"/>
  <c r="F17" i="22" s="1"/>
  <c r="F15" i="22"/>
  <c r="F14" i="22"/>
  <c r="F16" i="22" l="1"/>
</calcChain>
</file>

<file path=xl/comments1.xml><?xml version="1.0" encoding="utf-8"?>
<comments xmlns="http://schemas.openxmlformats.org/spreadsheetml/2006/main">
  <authors>
    <author>auxiliar.contratos3</author>
  </authors>
  <commentList>
    <comment ref="F53" authorId="0" shapeId="0">
      <text>
        <r>
          <rPr>
            <b/>
            <sz val="8"/>
            <color indexed="81"/>
            <rFont val="Tahoma"/>
            <family val="2"/>
          </rPr>
          <t>auxiliar.contratos3:</t>
        </r>
        <r>
          <rPr>
            <sz val="8"/>
            <color indexed="81"/>
            <rFont val="Tahoma"/>
            <family val="2"/>
          </rPr>
          <t xml:space="preserve">
PROYECTADO 18 MTS ADICIONALES PARA CONEXIONES</t>
        </r>
      </text>
    </comment>
  </commentList>
</comments>
</file>

<file path=xl/comments2.xml><?xml version="1.0" encoding="utf-8"?>
<comments xmlns="http://schemas.openxmlformats.org/spreadsheetml/2006/main">
  <authors>
    <author>auxiliar.contratos3</author>
  </authors>
  <commentList>
    <comment ref="E11" authorId="0" shapeId="0">
      <text>
        <r>
          <rPr>
            <b/>
            <sz val="8"/>
            <color indexed="81"/>
            <rFont val="Tahoma"/>
            <family val="2"/>
          </rPr>
          <t>auxiliar.contratos3:</t>
        </r>
        <r>
          <rPr>
            <sz val="8"/>
            <color indexed="81"/>
            <rFont val="Tahoma"/>
            <family val="2"/>
          </rPr>
          <t xml:space="preserve">
2011-$532.500___ DIA A $17.750</t>
        </r>
      </text>
    </comment>
    <comment ref="F14" authorId="0" shapeId="0">
      <text>
        <r>
          <rPr>
            <b/>
            <sz val="8"/>
            <color indexed="81"/>
            <rFont val="Tahoma"/>
            <family val="2"/>
          </rPr>
          <t>auxiliar.contratos3:</t>
        </r>
        <r>
          <rPr>
            <sz val="8"/>
            <color indexed="81"/>
            <rFont val="Tahoma"/>
            <family val="2"/>
          </rPr>
          <t xml:space="preserve">
valor fijo 2011$63,000 / 30dias=2,100</t>
        </r>
      </text>
    </comment>
    <comment ref="F41" authorId="0" shapeId="0">
      <text>
        <r>
          <rPr>
            <b/>
            <sz val="8"/>
            <color indexed="81"/>
            <rFont val="Tahoma"/>
            <family val="2"/>
          </rPr>
          <t>auxiliar.contratos3:</t>
        </r>
        <r>
          <rPr>
            <sz val="8"/>
            <color indexed="81"/>
            <rFont val="Tahoma"/>
            <family val="2"/>
          </rPr>
          <t xml:space="preserve">
valor fijo 2011$63,000/ 30dias=2,100</t>
        </r>
      </text>
    </comment>
  </commentList>
</comments>
</file>

<file path=xl/comments3.xml><?xml version="1.0" encoding="utf-8"?>
<comments xmlns="http://schemas.openxmlformats.org/spreadsheetml/2006/main">
  <authors>
    <author>Zuleta, Alirio</author>
  </authors>
  <commentList>
    <comment ref="D39" authorId="0" shapeId="0">
      <text>
        <r>
          <rPr>
            <b/>
            <sz val="9"/>
            <color indexed="81"/>
            <rFont val="Tahoma"/>
            <family val="2"/>
          </rPr>
          <t>Zuleta, Alirio:</t>
        </r>
        <r>
          <rPr>
            <sz val="9"/>
            <color indexed="81"/>
            <rFont val="Tahoma"/>
            <family val="2"/>
          </rPr>
          <t xml:space="preserve">
3.744
</t>
        </r>
      </text>
    </comment>
    <comment ref="D80" authorId="0" shapeId="0">
      <text>
        <r>
          <rPr>
            <b/>
            <sz val="9"/>
            <color indexed="81"/>
            <rFont val="Tahoma"/>
            <family val="2"/>
          </rPr>
          <t>Zuleta, Alirio:</t>
        </r>
        <r>
          <rPr>
            <sz val="9"/>
            <color indexed="81"/>
            <rFont val="Tahoma"/>
            <family val="2"/>
          </rPr>
          <t xml:space="preserve">
9500
</t>
        </r>
      </text>
    </comment>
    <comment ref="D372" authorId="0" shapeId="0">
      <text>
        <r>
          <rPr>
            <b/>
            <sz val="9"/>
            <color indexed="81"/>
            <rFont val="Tahoma"/>
            <family val="2"/>
          </rPr>
          <t>Zuleta, Alirio:</t>
        </r>
        <r>
          <rPr>
            <sz val="9"/>
            <color indexed="81"/>
            <rFont val="Tahoma"/>
            <family val="2"/>
          </rPr>
          <t xml:space="preserve">
58136</t>
        </r>
      </text>
    </comment>
  </commentList>
</comments>
</file>

<file path=xl/sharedStrings.xml><?xml version="1.0" encoding="utf-8"?>
<sst xmlns="http://schemas.openxmlformats.org/spreadsheetml/2006/main" count="3213" uniqueCount="1677">
  <si>
    <t>Cuneta a. ll. en concreto de 3.000 PSI, Tipo V, a=0.50</t>
  </si>
  <si>
    <t>Sardinel en concreto 3000 P.S.I (35x15)</t>
  </si>
  <si>
    <t>Sardinel en concreto 3000 P.S.I (45x16)</t>
  </si>
  <si>
    <t>Sardinel en concreto 2500 P.S.I (35X15)</t>
  </si>
  <si>
    <t>Muro en bloque de cemento e=0.15m</t>
  </si>
  <si>
    <t>Alfajia en ladrillo a la vista</t>
  </si>
  <si>
    <t>Mesón en concreto 0.60m, revestido granito</t>
  </si>
  <si>
    <t>Demolición de enchape y revoque, con retiro</t>
  </si>
  <si>
    <t>UND</t>
  </si>
  <si>
    <t>Kg</t>
  </si>
  <si>
    <t>Und</t>
  </si>
  <si>
    <t>Acero de refuerzo de 37000 P.S.I</t>
  </si>
  <si>
    <t>Acero de refuerzo de 60000 P.s.I</t>
  </si>
  <si>
    <t>Concreto para escaleras de 3000 P.S.I</t>
  </si>
  <si>
    <t>Junta en p.v.c base tanque</t>
  </si>
  <si>
    <t>Placa Steel-deck (a-0.09 mm)</t>
  </si>
  <si>
    <t>Salida lámpara incandescente</t>
  </si>
  <si>
    <t>PLAFON PARA BOMBILLO</t>
  </si>
  <si>
    <t>Pintura canal a. 11. esmalte sobre wash— primer</t>
  </si>
  <si>
    <t>Viga canal en concreto 3000 P.S.I</t>
  </si>
  <si>
    <t>GRAVILLA DE PLANTA TM 3/4"</t>
  </si>
  <si>
    <t>PIEDRA PARA FILTRO (1"-4")</t>
  </si>
  <si>
    <t>3.3.12.4.4</t>
  </si>
  <si>
    <t>3.3.9.0.0</t>
  </si>
  <si>
    <t>LAVAMANOS BLANCO CORONA</t>
  </si>
  <si>
    <t>SANITARIO BLANCO</t>
  </si>
  <si>
    <t>TOMA CORRIENTE DOBLE NARANJA TIPO LEVINTON</t>
  </si>
  <si>
    <t>VARILLA 5/8"</t>
  </si>
  <si>
    <t>UNID</t>
  </si>
  <si>
    <t>GRIFERIA LAVAPLATOS</t>
  </si>
  <si>
    <t>PIEDRA ZONGA Y/O MEDIA ZONGA(6"-10")</t>
  </si>
  <si>
    <t>LADRILLO TOLETE COMUN (25x12x7)</t>
  </si>
  <si>
    <t>VIBROCOMPACTADOR MANUAL (RANA 80-100 kg)</t>
  </si>
  <si>
    <t>VIBRADOR DE CONCRETO ELÉCTRICO/GASOLINA</t>
  </si>
  <si>
    <t>FIBRA DE POLIPROPILENO (h=2,0m)</t>
  </si>
  <si>
    <t>Unidad:</t>
  </si>
  <si>
    <t>Desmonte cubierta teja de zinc con estructura</t>
  </si>
  <si>
    <t>Columna en concreto de 3000 P.S.I</t>
  </si>
  <si>
    <t>Columna perfil metálico doble cal 16</t>
  </si>
  <si>
    <t>TORNILLO FIJO ALA</t>
  </si>
  <si>
    <t>TEJA DE BARRO</t>
  </si>
  <si>
    <t>VARILLA 1/2"</t>
  </si>
  <si>
    <t>LAMINA C.R CAL.18 1.22X2.44 MT</t>
  </si>
  <si>
    <t>ANGULO DE ALUMINIO  DE 1" X 3/4"</t>
  </si>
  <si>
    <t>ANGULO DE ALUMINIO  DE 1" X 3/4" BLANCO</t>
  </si>
  <si>
    <t>MESON  LAVAMANOS EN MARMOL NAL.</t>
  </si>
  <si>
    <t>Flanche  remate  cubierta</t>
  </si>
  <si>
    <t>M372</t>
  </si>
  <si>
    <t>DILATACION EN COBRE</t>
  </si>
  <si>
    <t>DISPENSADOR DE JABÓN ACERO INOX Y VIDRIO</t>
  </si>
  <si>
    <t>LAVAPLATOS SOKODA</t>
  </si>
  <si>
    <t>IMPLEMENTO DE ASEO</t>
  </si>
  <si>
    <t>M431</t>
  </si>
  <si>
    <t>M284</t>
  </si>
  <si>
    <t>M286</t>
  </si>
  <si>
    <t>M289</t>
  </si>
  <si>
    <t>M290</t>
  </si>
  <si>
    <t>M291</t>
  </si>
  <si>
    <t>M292</t>
  </si>
  <si>
    <t>M294</t>
  </si>
  <si>
    <t>M297</t>
  </si>
  <si>
    <t>M298</t>
  </si>
  <si>
    <t>M299</t>
  </si>
  <si>
    <t>M303</t>
  </si>
  <si>
    <t>M305</t>
  </si>
  <si>
    <t>M306</t>
  </si>
  <si>
    <t>M308</t>
  </si>
  <si>
    <t>M309</t>
  </si>
  <si>
    <t>M311</t>
  </si>
  <si>
    <t>M313</t>
  </si>
  <si>
    <t>M315</t>
  </si>
  <si>
    <t>M316</t>
  </si>
  <si>
    <t>M317</t>
  </si>
  <si>
    <t>M318</t>
  </si>
  <si>
    <t>M319</t>
  </si>
  <si>
    <t>M320</t>
  </si>
  <si>
    <t>M322</t>
  </si>
  <si>
    <t>M323</t>
  </si>
  <si>
    <t>M326</t>
  </si>
  <si>
    <t>M328</t>
  </si>
  <si>
    <t>ADHESIVO PVC</t>
  </si>
  <si>
    <t>1/4 GL</t>
  </si>
  <si>
    <t>ACCESORIO PVC 4" SAN</t>
  </si>
  <si>
    <t>ACCESORIO PVC 6" SAN</t>
  </si>
  <si>
    <t>M329</t>
  </si>
  <si>
    <t>M330</t>
  </si>
  <si>
    <t>Correa   en  perfil   metalico   . 15 cal  16 cerrado</t>
  </si>
  <si>
    <t>M331</t>
  </si>
  <si>
    <t>M332</t>
  </si>
  <si>
    <t>M333</t>
  </si>
  <si>
    <t>M334</t>
  </si>
  <si>
    <t>M335</t>
  </si>
  <si>
    <t>M336</t>
  </si>
  <si>
    <t>M337</t>
  </si>
  <si>
    <t>M338</t>
  </si>
  <si>
    <t>M339</t>
  </si>
  <si>
    <t>M341</t>
  </si>
  <si>
    <t>M342</t>
  </si>
  <si>
    <t>M345</t>
  </si>
  <si>
    <t>M347</t>
  </si>
  <si>
    <t>M349</t>
  </si>
  <si>
    <t>M350</t>
  </si>
  <si>
    <t>M352</t>
  </si>
  <si>
    <t>M353</t>
  </si>
  <si>
    <t>M356</t>
  </si>
  <si>
    <t>M357</t>
  </si>
  <si>
    <t>M362</t>
  </si>
  <si>
    <t>M363</t>
  </si>
  <si>
    <t>M364</t>
  </si>
  <si>
    <t>M365</t>
  </si>
  <si>
    <t>M370</t>
  </si>
  <si>
    <t>M373</t>
  </si>
  <si>
    <t>M376</t>
  </si>
  <si>
    <t>M377</t>
  </si>
  <si>
    <t>M379</t>
  </si>
  <si>
    <t>M380</t>
  </si>
  <si>
    <t>M382</t>
  </si>
  <si>
    <t>M383</t>
  </si>
  <si>
    <t>M385</t>
  </si>
  <si>
    <t>M389</t>
  </si>
  <si>
    <t>M392</t>
  </si>
  <si>
    <t>M393</t>
  </si>
  <si>
    <t>M395</t>
  </si>
  <si>
    <t>M396</t>
  </si>
  <si>
    <t>M397</t>
  </si>
  <si>
    <t>M399</t>
  </si>
  <si>
    <t>M402</t>
  </si>
  <si>
    <t>M256</t>
  </si>
  <si>
    <t>M106</t>
  </si>
  <si>
    <t>M107</t>
  </si>
  <si>
    <t>M108</t>
  </si>
  <si>
    <t>M109</t>
  </si>
  <si>
    <t>M110</t>
  </si>
  <si>
    <t>M111</t>
  </si>
  <si>
    <t>M112</t>
  </si>
  <si>
    <t>M115</t>
  </si>
  <si>
    <t>M116</t>
  </si>
  <si>
    <t>M117</t>
  </si>
  <si>
    <t>M118</t>
  </si>
  <si>
    <t>M119</t>
  </si>
  <si>
    <t>M121</t>
  </si>
  <si>
    <t>M122</t>
  </si>
  <si>
    <t>M123</t>
  </si>
  <si>
    <t>M124</t>
  </si>
  <si>
    <t>M125</t>
  </si>
  <si>
    <t>M126</t>
  </si>
  <si>
    <t>M127</t>
  </si>
  <si>
    <t>M128</t>
  </si>
  <si>
    <t>M129</t>
  </si>
  <si>
    <t>M132</t>
  </si>
  <si>
    <t>M133</t>
  </si>
  <si>
    <t>M135</t>
  </si>
  <si>
    <t>M137</t>
  </si>
  <si>
    <t>M138</t>
  </si>
  <si>
    <t>M140</t>
  </si>
  <si>
    <t>M141</t>
  </si>
  <si>
    <t>M142</t>
  </si>
  <si>
    <t>M143</t>
  </si>
  <si>
    <t>M144</t>
  </si>
  <si>
    <t>M145</t>
  </si>
  <si>
    <t>M146</t>
  </si>
  <si>
    <t>M147</t>
  </si>
  <si>
    <t>M148</t>
  </si>
  <si>
    <t>M149</t>
  </si>
  <si>
    <t>M150</t>
  </si>
  <si>
    <t>Columna metálica en ángulo</t>
  </si>
  <si>
    <t>3.3.1.6.0</t>
  </si>
  <si>
    <t>3.3.1.2.2</t>
  </si>
  <si>
    <t>3.3.1.4.0</t>
  </si>
  <si>
    <t>3.3.1.1.0</t>
  </si>
  <si>
    <t>3.3.1.1.2</t>
  </si>
  <si>
    <t>3.3.2.1.2</t>
  </si>
  <si>
    <t>3.3.2.1.0</t>
  </si>
  <si>
    <t>3.3.6.1.4</t>
  </si>
  <si>
    <t>3.3.6.1.0</t>
  </si>
  <si>
    <t>3.3.4.2.1</t>
  </si>
  <si>
    <t>3.3.4.2.2</t>
  </si>
  <si>
    <t>3.3.4.3.1</t>
  </si>
  <si>
    <t>3.3.4.1.17</t>
  </si>
  <si>
    <t>3.3.4.0.0</t>
  </si>
  <si>
    <t>3.3.4.4.3</t>
  </si>
  <si>
    <t>3.3.4.4.2</t>
  </si>
  <si>
    <t>3.3.4.8.1</t>
  </si>
  <si>
    <t>3.3.4.8.2</t>
  </si>
  <si>
    <t>3.3.6.0.0</t>
  </si>
  <si>
    <t>3.3.4.4.1</t>
  </si>
  <si>
    <t>3.3.6.8.0</t>
  </si>
  <si>
    <t>3.3.6.8.2</t>
  </si>
  <si>
    <t>3.3.6.2.1</t>
  </si>
  <si>
    <t>3.3.6.4.3</t>
  </si>
  <si>
    <t>3.3.6.4.2</t>
  </si>
  <si>
    <t>3.3.6.4.1</t>
  </si>
  <si>
    <t>3.3.6.5.2</t>
  </si>
  <si>
    <t>3.3.4.7.0</t>
  </si>
  <si>
    <t>3.3.6.7.0</t>
  </si>
  <si>
    <t>3.3.6.7.2</t>
  </si>
  <si>
    <t>3.3.6.7.6</t>
  </si>
  <si>
    <t>3.3.6.6.0</t>
  </si>
  <si>
    <t>3.3.6.6.1</t>
  </si>
  <si>
    <t>3.3.13.0.0.</t>
  </si>
  <si>
    <t>3.3.13.0.0</t>
  </si>
  <si>
    <t>3.3.13.125.0</t>
  </si>
  <si>
    <t>3.3.12.15.1</t>
  </si>
  <si>
    <t>3.3.12.27.0</t>
  </si>
  <si>
    <t>3.3.12.0.0</t>
  </si>
  <si>
    <t>3.2.3.1.41</t>
  </si>
  <si>
    <t>3.2.3.1.42</t>
  </si>
  <si>
    <t>3.3.18.9.0</t>
  </si>
  <si>
    <t>3.3.12.21.1</t>
  </si>
  <si>
    <t>3.3.12.21.2</t>
  </si>
  <si>
    <t>3.2.2.5.1</t>
  </si>
  <si>
    <t>3.3.12.14.0</t>
  </si>
  <si>
    <t>3.3.12.20.2</t>
  </si>
  <si>
    <t>3.3.12.20.6</t>
  </si>
  <si>
    <t>3.3.12.20.3</t>
  </si>
  <si>
    <t>3.3.5.2.5</t>
  </si>
  <si>
    <t>3.3.5.0.0</t>
  </si>
  <si>
    <t>3.3.6.10.0</t>
  </si>
  <si>
    <t>3.3.5.1.3</t>
  </si>
  <si>
    <t>3.3.9.10.0</t>
  </si>
  <si>
    <t>3.3.9.10.3</t>
  </si>
  <si>
    <t>3.3.9.6.0</t>
  </si>
  <si>
    <t>3.3.9.5.1</t>
  </si>
  <si>
    <t>3.3.9.4.2</t>
  </si>
  <si>
    <t>3.3.9.4.1</t>
  </si>
  <si>
    <t>3.3.9.4.0</t>
  </si>
  <si>
    <t>3.3.9.7.0</t>
  </si>
  <si>
    <t>3.3.9.11.0</t>
  </si>
  <si>
    <t>3.3.7.0.0</t>
  </si>
  <si>
    <t>3.3.7.2.0</t>
  </si>
  <si>
    <t>3.3.9.1.0</t>
  </si>
  <si>
    <t>3.3.19.0.0</t>
  </si>
  <si>
    <t>3.3.11.1.6</t>
  </si>
  <si>
    <t>3.3.2.6.0</t>
  </si>
  <si>
    <t>3.3.10.0.0</t>
  </si>
  <si>
    <t>3.3.10.1.0</t>
  </si>
  <si>
    <t>3.3.6.9.0</t>
  </si>
  <si>
    <t>3.3.10.14.0</t>
  </si>
  <si>
    <t>3.3.10.16.0</t>
  </si>
  <si>
    <t>3.3.10.11.0</t>
  </si>
  <si>
    <t>3.3.19.15.0</t>
  </si>
  <si>
    <t>3.3.10.6.0</t>
  </si>
  <si>
    <t>Tuberia de Ventilacion Pvc 2"</t>
  </si>
  <si>
    <t>3.3.18.0.0</t>
  </si>
  <si>
    <t>3.3.18.5.0</t>
  </si>
  <si>
    <t>3.3.18.5.1</t>
  </si>
  <si>
    <t>3.3.12.5.0</t>
  </si>
  <si>
    <t>3.3.16.0.0</t>
  </si>
  <si>
    <t>3.3.18.12.2</t>
  </si>
  <si>
    <t>3.3.18.12.0</t>
  </si>
  <si>
    <t>3.3.12.9.0</t>
  </si>
  <si>
    <t>3.3.12.8.0</t>
  </si>
  <si>
    <t>3.3.12.31.9</t>
  </si>
  <si>
    <t>3.3.12.10.1</t>
  </si>
  <si>
    <t>3.3.12.29.0</t>
  </si>
  <si>
    <t>3.3.12.31.0</t>
  </si>
  <si>
    <t>3.3.12.25.0</t>
  </si>
  <si>
    <t>3.3.19.21.0</t>
  </si>
  <si>
    <t>3.3.18.13.25</t>
  </si>
  <si>
    <t>3.3.18.13.0</t>
  </si>
  <si>
    <t>3.3.20.0.0</t>
  </si>
  <si>
    <t>3.3.19.8.2</t>
  </si>
  <si>
    <t>3.3.6.18.0</t>
  </si>
  <si>
    <t>3.6.6.18.0</t>
  </si>
  <si>
    <t>3.2.1.6.2</t>
  </si>
  <si>
    <t>3.2.1.6.0</t>
  </si>
  <si>
    <t>Muro ladrillo prensado e=0.12m rejilla santafé, visto por dos caras</t>
  </si>
  <si>
    <t>Muro ladrillo prensado e=0.12m de ladrillera, visto por dos caras</t>
  </si>
  <si>
    <t>Muro ladrillo semiprensado e-0.12 de ladrillera, visto una cara</t>
  </si>
  <si>
    <t>Viga en concreto de 3000 P.S.I</t>
  </si>
  <si>
    <t>INSTALACIONES ELÉCTRICAS</t>
  </si>
  <si>
    <t>Salida parcial hasta 30m</t>
  </si>
  <si>
    <t>Salida parcial hasta 60m</t>
  </si>
  <si>
    <t>Tablero de automáticos 12 circuitos</t>
  </si>
  <si>
    <t>Tablero de automáticos 4 circuitos</t>
  </si>
  <si>
    <t>Salida bifásica</t>
  </si>
  <si>
    <t>Salida para proyector mercurio halog.400W</t>
  </si>
  <si>
    <t>Cajilla de distribución 60X60</t>
  </si>
  <si>
    <t>INSTALACIONES HIDROSANITARIAS</t>
  </si>
  <si>
    <t>Tuberia de desagüe en pvc 3"</t>
  </si>
  <si>
    <t>Tuberia de desagüe en pvc 6"</t>
  </si>
  <si>
    <t>ESTRUCTURA</t>
  </si>
  <si>
    <t>ACTIVIDAD</t>
  </si>
  <si>
    <t>ITEM</t>
  </si>
  <si>
    <t>Accesorios  en pvc  3"</t>
  </si>
  <si>
    <t>Accesorios  en pvc  4"</t>
  </si>
  <si>
    <t>Registro de paso  directo  1"</t>
  </si>
  <si>
    <t>Salida llave terminal de ½"</t>
  </si>
  <si>
    <t>Acometida general de ½"</t>
  </si>
  <si>
    <t>Punto agua fria de ½"</t>
  </si>
  <si>
    <t>Tuberia PVC de presion 1"</t>
  </si>
  <si>
    <t>Tuberia presion PVC ½"</t>
  </si>
  <si>
    <t>Tuberia presion PVC de 3/4"</t>
  </si>
  <si>
    <t>IMPERMEABILIZACION</t>
  </si>
  <si>
    <t>PAÑETES</t>
  </si>
  <si>
    <t>Alistado  pendientado en mortero para placa</t>
  </si>
  <si>
    <t>Pañete impermeabilizado 1:4</t>
  </si>
  <si>
    <t>Impermeabilizacion con polietileno</t>
  </si>
  <si>
    <t>Impermeabilizacion con manto asfaltico 3mm</t>
  </si>
  <si>
    <t>Pintura  bituminosa  para  protección  terraza</t>
  </si>
  <si>
    <t>Impermeabilizacion manto  zetal   600  terraza</t>
  </si>
  <si>
    <t>CUBIERTA  Y   ESTRUCTURA DE CUBIERTA</t>
  </si>
  <si>
    <t>Cubierta en  teja  ondulada  A.C  No . 4</t>
  </si>
  <si>
    <t>Cubierta  en  teja  de  zinc  cal  28</t>
  </si>
  <si>
    <t>Cubierta  en  teja  supertermoacustic</t>
  </si>
  <si>
    <t>Cubierta   en   teja   acesco</t>
  </si>
  <si>
    <t>Cubierta   en   teja  de   barro</t>
  </si>
  <si>
    <t>Teja   claraboya</t>
  </si>
  <si>
    <t>Cercha  para  cubierta  en  ángulo</t>
  </si>
  <si>
    <t>Correa metálica  en varilla</t>
  </si>
  <si>
    <t>ACABADOS</t>
  </si>
  <si>
    <t>Fiberglass dilatado 61x61</t>
  </si>
  <si>
    <t>Fiberplack junta perdida</t>
  </si>
  <si>
    <t>Cielo raso en celotex</t>
  </si>
  <si>
    <t>Cieloraso en machimbre vetiado</t>
  </si>
  <si>
    <t>Granito blanco #2 abuzardado sobre bloque</t>
  </si>
  <si>
    <t>Mesón para atención— oficina</t>
  </si>
  <si>
    <t>Mesón en marmol nacional para lavamanos</t>
  </si>
  <si>
    <t>Tapa en marmol sobre alfajia en concreto</t>
  </si>
  <si>
    <t>ENCHAPES</t>
  </si>
  <si>
    <t>Enchape de pared 0.20x0.25 euroceramica</t>
  </si>
  <si>
    <t>Enchape de piso 0.20x0.25 euroceramica</t>
  </si>
  <si>
    <t>PISOS</t>
  </si>
  <si>
    <t>Relleno en recebo compactado mecanica</t>
  </si>
  <si>
    <t>Relleno en recebo compactado manual</t>
  </si>
  <si>
    <t>Alistado de pisos en mortero</t>
  </si>
  <si>
    <t>Placa de piso en concreto de 2500 psi e=0.08 con dilatalaciones en ladrillo</t>
  </si>
  <si>
    <t>Piso escalera en granito pulido</t>
  </si>
  <si>
    <t>CUBS</t>
  </si>
  <si>
    <t>Alfajia en concreto 3000 PSI, e= 0.15x0.25 incluye acero de refuerzo de 60000 P.S.I (2Ø3/8" refuerzo y E=Ø1/4" c. 0,20 m)</t>
  </si>
  <si>
    <t>Salida parcial monofásica tablero 2 circuitos, Incluye tablero y Breakers</t>
  </si>
  <si>
    <t>CAJA ELECTRICA METALICA DE 2 CIRCUITOS</t>
  </si>
  <si>
    <t>Placa de piso en concreto de 2500 psi e=0.08, esmaltado con cemento mineral</t>
  </si>
  <si>
    <t>Piso exterior en losa de concreto de 2500 psi, e=0.08 prefrabricadas</t>
  </si>
  <si>
    <t>Placa de piso en concreto de 2500 psi e=0.08</t>
  </si>
  <si>
    <t>Mortero 1:4 afinado terraza 5 cm</t>
  </si>
  <si>
    <t>Piso en baldosa granito Alfa  33x33 G-5HUILA</t>
  </si>
  <si>
    <t>Piso en baldosa granito Alfa  33x33 G-1PAYAND</t>
  </si>
  <si>
    <t>Pios en baldosin de cemento de 25x25</t>
  </si>
  <si>
    <t>Piso en tablon 33x33 cucuta</t>
  </si>
  <si>
    <t>Piso ALFA gres 33x33</t>
  </si>
  <si>
    <t>Piso en gravilla lavada</t>
  </si>
  <si>
    <t>Piso en granito pulido y brillado</t>
  </si>
  <si>
    <t>Paso escalera en granito pulido</t>
  </si>
  <si>
    <t>Cenefa baldosa granito Alfa 33x33 ref. VP3B</t>
  </si>
  <si>
    <t>Cenefa en granito lavado</t>
  </si>
  <si>
    <t>Baldosin Duraker 20x20</t>
  </si>
  <si>
    <t>Tapete multicolor Dalton</t>
  </si>
  <si>
    <t>G/escoba granito pulido</t>
  </si>
  <si>
    <t>G/escoba en gravilla lavada</t>
  </si>
  <si>
    <t>G/escoba tapete Dalton 7 cm</t>
  </si>
  <si>
    <t>G/escoba baldosa aliviada ref. VP3B</t>
  </si>
  <si>
    <t>G/escoba en baldosin de cemento</t>
  </si>
  <si>
    <t>G/escoba en tablon de gres</t>
  </si>
  <si>
    <t>Poyo en concreto</t>
  </si>
  <si>
    <t>Piso cristalblock (ancho 0.50 m.)</t>
  </si>
  <si>
    <t>Emboquillado en Alfacolor</t>
  </si>
  <si>
    <t>Piso en tablilla machiembreda, abarco</t>
  </si>
  <si>
    <t>DEMOLICIONES Y DESMONTE DE ELEMENTOS</t>
  </si>
  <si>
    <t>CARPINTERÍA METÁLICA</t>
  </si>
  <si>
    <t>Ventana en lámina cal. 18</t>
  </si>
  <si>
    <t>Baranda pasa manos en tubo</t>
  </si>
  <si>
    <t>Marcos metálicos cal. 18 0.80x2.00m</t>
  </si>
  <si>
    <t>Marcos metálicos cal. 18 0.70x2.00m</t>
  </si>
  <si>
    <t>Marco y puerta metálicos cal. 18 1.50x2.00m</t>
  </si>
  <si>
    <t>Divisiones para orinales, baños</t>
  </si>
  <si>
    <t>Canal metálico 0.50 mts</t>
  </si>
  <si>
    <t>Bajante en lamina galvanizada</t>
  </si>
  <si>
    <t>Excavación mecánica con retiro</t>
  </si>
  <si>
    <t>CABLE NEGRO CONCENTRICO 2x8</t>
  </si>
  <si>
    <t>CONDULETA DE 1"</t>
  </si>
  <si>
    <t>CAJA PARA CONTADOR MONOFASICO</t>
  </si>
  <si>
    <t>CONTADOR MONOFASICO BIFILAR 15-60Amp.120V</t>
  </si>
  <si>
    <t>GRAPA TENSORA</t>
  </si>
  <si>
    <t>INTERRUPTOR SENCILLO</t>
  </si>
  <si>
    <t>INTERRUPTOR NO AUTOMATICO DE 10-100 AMP</t>
  </si>
  <si>
    <t>INTERRUPTOR TERMOMAGNETICO DE 15 AMP</t>
  </si>
  <si>
    <t>TUBERIA GALVANIZADA DE 1"</t>
  </si>
  <si>
    <t>VARILLA CW COBRE 5/8" DE 0,80 M</t>
  </si>
  <si>
    <t>Marco y puerta metálicos cal. 18 0.50 a 0.80x2.00m</t>
  </si>
  <si>
    <t>Puerta con marco metálico cal. 18 y vidrio 1.50-2.00x2.20</t>
  </si>
  <si>
    <t>Cerramiento en malla eslabonada y tubo, altura: 2.20m</t>
  </si>
  <si>
    <t>Cerramiento en malla eslabonada y tubo altura: 2.20m, antepecho en ladrillo</t>
  </si>
  <si>
    <t>Pérgola en perfil metálico 8x4 cal 18 y columnas en perfil doble 10x10 cal 18</t>
  </si>
  <si>
    <t>Ventanilla en aluminio y vidrio tragaluces 0.25M2, barrotes</t>
  </si>
  <si>
    <t>Sanitario de fluxómetro Corona linea institucional</t>
  </si>
  <si>
    <t>Placa de piso para exteriores en concreto 2500 P.S.I, troquelado y dilatado e=0.10m</t>
  </si>
  <si>
    <t>Placa de piso para exteriores en concreto 2500 P.S.I, barrido y dilatado e-0.10</t>
  </si>
  <si>
    <t>Banca para parque en concreto armado sobre muros en bloque split</t>
  </si>
  <si>
    <t>Anden exterior en concreto 2.500 e=0 . 8 con acabado en tablón cucuta y gravilla lavada</t>
  </si>
  <si>
    <t>M151</t>
  </si>
  <si>
    <t>M152</t>
  </si>
  <si>
    <t>M153</t>
  </si>
  <si>
    <t>M154</t>
  </si>
  <si>
    <t>M155</t>
  </si>
  <si>
    <t>M156</t>
  </si>
  <si>
    <t>M157</t>
  </si>
  <si>
    <t>M158</t>
  </si>
  <si>
    <t>M159</t>
  </si>
  <si>
    <t>M160</t>
  </si>
  <si>
    <t>M161</t>
  </si>
  <si>
    <t>M162</t>
  </si>
  <si>
    <t>M163</t>
  </si>
  <si>
    <t>M164</t>
  </si>
  <si>
    <t>M165</t>
  </si>
  <si>
    <t>M166</t>
  </si>
  <si>
    <t>M167</t>
  </si>
  <si>
    <t>M168</t>
  </si>
  <si>
    <t>M169</t>
  </si>
  <si>
    <t>M170</t>
  </si>
  <si>
    <t>M171</t>
  </si>
  <si>
    <t>M172</t>
  </si>
  <si>
    <t>M173</t>
  </si>
  <si>
    <t>M174</t>
  </si>
  <si>
    <t>M175</t>
  </si>
  <si>
    <t>M176</t>
  </si>
  <si>
    <t>M177</t>
  </si>
  <si>
    <t>M178</t>
  </si>
  <si>
    <t>M179</t>
  </si>
  <si>
    <t>M180</t>
  </si>
  <si>
    <t>M181</t>
  </si>
  <si>
    <t>M182</t>
  </si>
  <si>
    <t>M183</t>
  </si>
  <si>
    <t>M184</t>
  </si>
  <si>
    <t>M186</t>
  </si>
  <si>
    <t>M187</t>
  </si>
  <si>
    <t>M188</t>
  </si>
  <si>
    <t>M189</t>
  </si>
  <si>
    <t>M190</t>
  </si>
  <si>
    <t>M191</t>
  </si>
  <si>
    <t>M192</t>
  </si>
  <si>
    <t>M193</t>
  </si>
  <si>
    <t>M194</t>
  </si>
  <si>
    <t>M195</t>
  </si>
  <si>
    <t>M196</t>
  </si>
  <si>
    <t>M197</t>
  </si>
  <si>
    <t>M198</t>
  </si>
  <si>
    <t>M199</t>
  </si>
  <si>
    <t>M200</t>
  </si>
  <si>
    <t>M201</t>
  </si>
  <si>
    <t>M202</t>
  </si>
  <si>
    <t>M203</t>
  </si>
  <si>
    <t>M204</t>
  </si>
  <si>
    <t>M205</t>
  </si>
  <si>
    <t>M206</t>
  </si>
  <si>
    <t>M207</t>
  </si>
  <si>
    <t>M208</t>
  </si>
  <si>
    <t>M209</t>
  </si>
  <si>
    <t>M210</t>
  </si>
  <si>
    <t>M211</t>
  </si>
  <si>
    <t>M212</t>
  </si>
  <si>
    <t>M213</t>
  </si>
  <si>
    <t>M214</t>
  </si>
  <si>
    <t>M215</t>
  </si>
  <si>
    <t>M216</t>
  </si>
  <si>
    <t>M217</t>
  </si>
  <si>
    <t>M218</t>
  </si>
  <si>
    <t>M219</t>
  </si>
  <si>
    <t>M220</t>
  </si>
  <si>
    <t>M221</t>
  </si>
  <si>
    <t>M222</t>
  </si>
  <si>
    <t>M223</t>
  </si>
  <si>
    <t>M224</t>
  </si>
  <si>
    <t>M225</t>
  </si>
  <si>
    <t>M226</t>
  </si>
  <si>
    <t>M227</t>
  </si>
  <si>
    <t>M228</t>
  </si>
  <si>
    <t>M229</t>
  </si>
  <si>
    <t>M230</t>
  </si>
  <si>
    <t>M231</t>
  </si>
  <si>
    <t>M232</t>
  </si>
  <si>
    <t>M233</t>
  </si>
  <si>
    <t>M234</t>
  </si>
  <si>
    <t>M235</t>
  </si>
  <si>
    <t>M236</t>
  </si>
  <si>
    <t>M237</t>
  </si>
  <si>
    <t>M238</t>
  </si>
  <si>
    <t>M239</t>
  </si>
  <si>
    <t>M240</t>
  </si>
  <si>
    <t>M241</t>
  </si>
  <si>
    <t>M242</t>
  </si>
  <si>
    <t>M243</t>
  </si>
  <si>
    <t>M244</t>
  </si>
  <si>
    <t>M245</t>
  </si>
  <si>
    <t>M246</t>
  </si>
  <si>
    <t>M247</t>
  </si>
  <si>
    <t>M248</t>
  </si>
  <si>
    <t>M249</t>
  </si>
  <si>
    <t>M250</t>
  </si>
  <si>
    <t>M255</t>
  </si>
  <si>
    <t>M257</t>
  </si>
  <si>
    <t>M258</t>
  </si>
  <si>
    <t>M259</t>
  </si>
  <si>
    <t>M262</t>
  </si>
  <si>
    <t>M263</t>
  </si>
  <si>
    <t>M267</t>
  </si>
  <si>
    <t>M271</t>
  </si>
  <si>
    <t>M272</t>
  </si>
  <si>
    <t>M273</t>
  </si>
  <si>
    <t>M274</t>
  </si>
  <si>
    <t>M275</t>
  </si>
  <si>
    <t>M276</t>
  </si>
  <si>
    <t>M277</t>
  </si>
  <si>
    <t>M278</t>
  </si>
  <si>
    <t>M279</t>
  </si>
  <si>
    <t>M280</t>
  </si>
  <si>
    <t>M281</t>
  </si>
  <si>
    <t>M101</t>
  </si>
  <si>
    <t>Cubierta  en  teja  ondulada A.C con estructura  acesco  luz máx. 4 m</t>
  </si>
  <si>
    <t>M102</t>
  </si>
  <si>
    <t>CARPINTERÍA DE MADERA</t>
  </si>
  <si>
    <t>Puerta entamborada y tripeada de 0.70x2.00</t>
  </si>
  <si>
    <t>Puerta entamborada y tripeada de 0.80x2.00</t>
  </si>
  <si>
    <t>Puerta entamborada y tripeada de 0.90x2.00</t>
  </si>
  <si>
    <t>CARPINTERÍA DE ALUMINIO</t>
  </si>
  <si>
    <t>Ventana en aluminio</t>
  </si>
  <si>
    <t>Divisiones en aluminio para baños</t>
  </si>
  <si>
    <t>Lavamanos Acuacer</t>
  </si>
  <si>
    <t>Sanitario Trevi</t>
  </si>
  <si>
    <t>Juego de incrustaciones blanco</t>
  </si>
  <si>
    <t>Orinal institucional</t>
  </si>
  <si>
    <t>Ducha sencilla</t>
  </si>
  <si>
    <t>Accesorio papelera acero inoxidable</t>
  </si>
  <si>
    <t>Accesorio dispensador jabón acero inox.</t>
  </si>
  <si>
    <t>Suministro e instalación de lavaplatos</t>
  </si>
  <si>
    <t>Vidrios para ventanas 4m.m plano</t>
  </si>
  <si>
    <t>Vidrio para ventanas 5 m.m. bronce</t>
  </si>
  <si>
    <t>Espejos baños</t>
  </si>
  <si>
    <t>APARATOS Y MUEBLES ESPECIALES</t>
  </si>
  <si>
    <t>ORNAMENTALES</t>
  </si>
  <si>
    <t>Jardin ornamental</t>
  </si>
  <si>
    <t>Empradización</t>
  </si>
  <si>
    <t>Relleno de materas en tierra negra</t>
  </si>
  <si>
    <t>PINTURA GENERAL</t>
  </si>
  <si>
    <t>'M2</t>
  </si>
  <si>
    <t>Pintura coraza para fachada</t>
  </si>
  <si>
    <t>Estuco y pintura vinilo muros</t>
  </si>
  <si>
    <t>Repinte de muros en viniltex</t>
  </si>
  <si>
    <t>Estuco y pintura bajo placa</t>
  </si>
  <si>
    <t>Esmalte sobre marcos lámina</t>
  </si>
  <si>
    <t>Pintura esmalte ventaneria metálica</t>
  </si>
  <si>
    <t>Pintura laca puertas de madera</t>
  </si>
  <si>
    <t>Pintura en carburo sobre pañete</t>
  </si>
  <si>
    <t>Pintura marmolina sobre pañete</t>
  </si>
  <si>
    <t>Pintura en carburo</t>
  </si>
  <si>
    <t>Pintura en viniltex bajo placa</t>
  </si>
  <si>
    <t>Pintura estructura metálica en esmalte</t>
  </si>
  <si>
    <t>Pintura guardaescoba en esmalte</t>
  </si>
  <si>
    <t>EXTERIORES</t>
  </si>
  <si>
    <t>Sardinel prefabricado H=» 45</t>
  </si>
  <si>
    <t>Placa en concreto de 3000 P.S.I e-O.lOm</t>
  </si>
  <si>
    <t>Graderias en concreto armado con espaldar</t>
  </si>
  <si>
    <t>Graderias en concreto armado sin espaldar</t>
  </si>
  <si>
    <t>Adoquin cerámico sobre afirmado en arena</t>
  </si>
  <si>
    <t>Gradas concreto simple sobre terreno .30</t>
  </si>
  <si>
    <t>LIMPIEZA GENERAL</t>
  </si>
  <si>
    <t>Limpieza y retiro de escombros</t>
  </si>
  <si>
    <t>Aseo final obra</t>
  </si>
  <si>
    <t>M301</t>
  </si>
  <si>
    <t>M302</t>
  </si>
  <si>
    <t>3.3.1.1.8</t>
  </si>
  <si>
    <t>3.3.1.1.7</t>
  </si>
  <si>
    <t>3.3-1.1.0</t>
  </si>
  <si>
    <t>3.3.1.1.12</t>
  </si>
  <si>
    <t>3.3.1.1.3</t>
  </si>
  <si>
    <t>Tuberia Aguas lluvias PVC 2"</t>
  </si>
  <si>
    <t>Bajante de Aguas lluvias PVC 2" Incluye malla, mortero 1:4 y Accesorio</t>
  </si>
  <si>
    <t>TUBERIA VENTILACION- A.LL. PVC 2"</t>
  </si>
  <si>
    <t>TUBERIA VENTILACION- A.LL. PVC 3"</t>
  </si>
  <si>
    <t>Poceta de aseo (0,60x040x0,45m libres), enchapada, según diseño</t>
  </si>
  <si>
    <t>3.3.12.4.0</t>
  </si>
  <si>
    <t>Cieloraso falso en Drywall 12,7mm junta perdida + vinilo</t>
  </si>
  <si>
    <t>Canal 40 guia perimetral L. Galv.3,05m perfileria rolada Cal. 26</t>
  </si>
  <si>
    <t>Angulo 29x29x2440 mm Cal.26 Perfileria Rolada Panel</t>
  </si>
  <si>
    <t>Perfil Omega 60 mm x2,44 m Cal.26</t>
  </si>
  <si>
    <t>Tornillo panel 6x1 Panel yeso bolsa 100 und.</t>
  </si>
  <si>
    <t>Chazo expandible 3/8" largo 7cm</t>
  </si>
  <si>
    <t>Puntilla 1 1/2" AC lisa</t>
  </si>
  <si>
    <t>Cinta de Sello de 2" (Panel yeso) cinta 75 m</t>
  </si>
  <si>
    <t>Pasta mastique (panel yeso) uso interior</t>
  </si>
  <si>
    <t>GA</t>
  </si>
  <si>
    <t>Lija Pliego 9"x11"</t>
  </si>
  <si>
    <t>Vinilo Acriltex tipo 2 Pintuco</t>
  </si>
  <si>
    <t>Ga</t>
  </si>
  <si>
    <t>M361</t>
  </si>
  <si>
    <t>VARILLA 3/8"</t>
  </si>
  <si>
    <t>Muro en calados de gres</t>
  </si>
  <si>
    <t>Muro de arcilla No 4 E=0.10m</t>
  </si>
  <si>
    <t>Salida toma corriente doble 110v</t>
  </si>
  <si>
    <t>ALAMBRE DE COBRE # 8 AWG</t>
  </si>
  <si>
    <t>ALAMBRE DE COBRE # 10 AWG</t>
  </si>
  <si>
    <t>ALAMBRE DE COBRE # 12 AWG</t>
  </si>
  <si>
    <t>ALAMBRE DE COBRE # 14 AWG</t>
  </si>
  <si>
    <t>ESPARRAGOS 5/8" X 10"</t>
  </si>
  <si>
    <t>COLLARIN 2 SALIDAS 6" - 8"</t>
  </si>
  <si>
    <t>CRUCETA METALICA DE 2MTS 2 1/22X3/16"</t>
  </si>
  <si>
    <t>DIAGONAL ANGULO 0.68 CMS</t>
  </si>
  <si>
    <t>FORMALETA MET.JUNTA DE PLACA MACHIMBREADA (DIA)</t>
  </si>
  <si>
    <t>Placa de piso en concreto 3000 psi, e =0,10m dilatada, junta machimbreada</t>
  </si>
  <si>
    <t>PERNO MAQUINA DE 1/2" X 1½"</t>
  </si>
  <si>
    <t>COLLARIN TRANSFORMADOR 6" - 8"</t>
  </si>
  <si>
    <t>PERNO CARRIAJE DE 5/8" X 1½"</t>
  </si>
  <si>
    <t>GRAPA DE RETENSION/PISTOLA 13200</t>
  </si>
  <si>
    <t>TUERCA DE OJO ALARGADA FUND</t>
  </si>
  <si>
    <t>CABLE Cu AISLADO THWN No 2</t>
  </si>
  <si>
    <t>Pedestal en concreto para luminaria</t>
  </si>
  <si>
    <t>GRAPA OPERAR CALIENTE</t>
  </si>
  <si>
    <t>VARILLA CW COBRE 1.50 M</t>
  </si>
  <si>
    <t>GRAPA COPER WELD COBRE</t>
  </si>
  <si>
    <t>CABLE EXTRA RESISTENTE 1/4"</t>
  </si>
  <si>
    <t>AISLADOR TENSOR 3½" 54-1</t>
  </si>
  <si>
    <t>PRENSAHILO 6"</t>
  </si>
  <si>
    <t>VARILLA DE ANCLAJE DE 1.50 MTS 5/8</t>
  </si>
  <si>
    <t>VIGUETA DE CONCRETO</t>
  </si>
  <si>
    <t>ARANDELA CUADRADA 4"X4" X5/8"</t>
  </si>
  <si>
    <t>CABLE Cu AISLADO THWN No 4</t>
  </si>
  <si>
    <t>TUBO GALVANIZADO ½"</t>
  </si>
  <si>
    <t>CABLE DE ALUMINIO ACSR 2"</t>
  </si>
  <si>
    <t>AISLADOR DE SUSPENSION 6"</t>
  </si>
  <si>
    <t xml:space="preserve">[ HR ] </t>
  </si>
  <si>
    <t>Seguridad Social</t>
  </si>
  <si>
    <t>TUBERIA DE GRES 3"</t>
  </si>
  <si>
    <t>Tuberia de desague en pvc 4"</t>
  </si>
  <si>
    <t>Tuberia de desagüe en gress  4"</t>
  </si>
  <si>
    <t>Pañete muros  1:4</t>
  </si>
  <si>
    <t>Páñete  bajo  placa   1:4</t>
  </si>
  <si>
    <t>Cubierta   en   teja   termoacustic</t>
  </si>
  <si>
    <t>ANÁLISIS DE PRECIOS UNITARIOS - COSTOS DIRECTOS</t>
  </si>
  <si>
    <t>DESCRIPCIÓN</t>
  </si>
  <si>
    <t>Esmalte sobre lámina llena</t>
  </si>
  <si>
    <t>Limpieza de muro en ladrillo a la vista y pintura en sika transparente</t>
  </si>
  <si>
    <t>TEJA SUPERTERMOACUSTICA</t>
  </si>
  <si>
    <t>Caballete termoacustic</t>
  </si>
  <si>
    <t>Limatesa termoacustic</t>
  </si>
  <si>
    <t>CABALLETE TERMOACUSTIC (2.0 X 0.70)</t>
  </si>
  <si>
    <t>TEJA DE ZINC CAL 33</t>
  </si>
  <si>
    <t>PUNTILLA 1 1/2" a 3"</t>
  </si>
  <si>
    <t>LB</t>
  </si>
  <si>
    <t>EQUIPO Y HERRAMIENTAS:</t>
  </si>
  <si>
    <t>HERRAMIENTA MENOR</t>
  </si>
  <si>
    <t>Viga en concreto 0.25x0.25m,3000 PSI, incluye acero (4No5-E 3/8" C/ 0.15)</t>
  </si>
  <si>
    <t>Viga culata 0.12x0.10m, incl. Acero (2-3/8",E-1/4" c/,20)</t>
  </si>
  <si>
    <t>Viga culata 0.12x0.10m, incl. Acero (2No.4,E-3/8" c/,20)</t>
  </si>
  <si>
    <t>Correa en perfil acesco PHR C 355x110 - 2,0mm, tipo cajon</t>
  </si>
  <si>
    <t>PERFIL ACESCO  PHR C 355x110-2,0mm</t>
  </si>
  <si>
    <t>Suministro e instalacion de estufa  a gas de empotrar</t>
  </si>
  <si>
    <t>3.3.14.0.0</t>
  </si>
  <si>
    <t>Viga de confinamiento de muros 0.20x0.12m, incluye acero (4-E 3/8",E 1/4" C/ 0.15)</t>
  </si>
  <si>
    <t>TUBERÍA SANITARIA PVC 2"</t>
  </si>
  <si>
    <t>CODO 2" x90 CxC SANIT.</t>
  </si>
  <si>
    <t>Punto de desagüe en pvc 4"</t>
  </si>
  <si>
    <t>Punto de desagüe en pvc 2"</t>
  </si>
  <si>
    <t>3.3.12.15.0</t>
  </si>
  <si>
    <t>Punto de desagüe en pvc 3"</t>
  </si>
  <si>
    <t>3.3.12.15.2</t>
  </si>
  <si>
    <t>Lavamanos de empotrar en porcelana, tipo corona</t>
  </si>
  <si>
    <t>LAVAMANOS DE EMPOTRAR PORCELANA TIPO CORONA</t>
  </si>
  <si>
    <t>TOTAL COSTOS DIRECTOS</t>
  </si>
  <si>
    <t>IMPREVISTOS</t>
  </si>
  <si>
    <t xml:space="preserve">UTILIDADES </t>
  </si>
  <si>
    <t>COSTO TOTAL</t>
  </si>
  <si>
    <t>ADMINISTRACION</t>
  </si>
  <si>
    <t>Divisiones para sanitarios y baños en lamina CR. Cal 18</t>
  </si>
  <si>
    <t>TUBO 1" CUADRADO</t>
  </si>
  <si>
    <t>Luceta metalica en lamina cal. 18-Tubo cuadrado 1"</t>
  </si>
  <si>
    <t>Marco y puerta metálica cal. 18 1.00x2.00m, incluye chapa de seguridad</t>
  </si>
  <si>
    <t>MANO DE OBRA:</t>
  </si>
  <si>
    <t>MANO DE OBRA A</t>
  </si>
  <si>
    <t>HR</t>
  </si>
  <si>
    <t>DÍA</t>
  </si>
  <si>
    <t>Bloque de arcilla No . 4 e-0.20m</t>
  </si>
  <si>
    <t>Viga en concreto 0.30x0.12m, incl. acero</t>
  </si>
  <si>
    <t>Dintel en concreto 0.15x0.12m, incl. acero</t>
  </si>
  <si>
    <t>Bloque de arcilla No. 5 e-0.12m  (12x20x30)</t>
  </si>
  <si>
    <t>3.3.4.0.0.</t>
  </si>
  <si>
    <t>COMISIÓN TOPOGRAFÍA</t>
  </si>
  <si>
    <t>UNIDAD</t>
  </si>
  <si>
    <t>KG</t>
  </si>
  <si>
    <t>MANO DE OBRA</t>
  </si>
  <si>
    <t>MATERIALES</t>
  </si>
  <si>
    <t>GL</t>
  </si>
  <si>
    <t>VOLQUETA 5 M3</t>
  </si>
  <si>
    <t>VJ</t>
  </si>
  <si>
    <t>V/r UNITARIO</t>
  </si>
  <si>
    <t>V/r PARCIAL</t>
  </si>
  <si>
    <t>CANT</t>
  </si>
  <si>
    <t>ANDAMIO TUBULAR 1.5 X 1.5</t>
  </si>
  <si>
    <t>DIA</t>
  </si>
  <si>
    <t>COMPRESOR HIDRAULICO 1 MARTILLO</t>
  </si>
  <si>
    <t>[  M3  ]  V/r. COSTO DIRECTO</t>
  </si>
  <si>
    <t>VARILLON ESQUELETO 1" x 2" (2,5 x 5,0 cm)</t>
  </si>
  <si>
    <t>FORMALETA MADERA</t>
  </si>
  <si>
    <t>Concreto muro de contención 3000 PSI</t>
  </si>
  <si>
    <t>CINTA SIKA PVC V=15 cm</t>
  </si>
  <si>
    <t>JUEGO INCRUSTACIONES ( 4 Piezas Blanco)</t>
  </si>
  <si>
    <t>DINAMITA INDUGIL PLUS</t>
  </si>
  <si>
    <t>FULMINANTE</t>
  </si>
  <si>
    <t>BULDOZER D6</t>
  </si>
  <si>
    <t>CONCRETO CICLOPEO</t>
  </si>
  <si>
    <t>FORMALETA</t>
  </si>
  <si>
    <t>CONCRETO DE 3000 PSI</t>
  </si>
  <si>
    <t>TACO METALICO</t>
  </si>
  <si>
    <t>VIBRADOR DE CONCRETO</t>
  </si>
  <si>
    <t>ANTISOL BLANCO</t>
  </si>
  <si>
    <t>MATERIAL CONCRETO DE 2500 PSI</t>
  </si>
  <si>
    <t>CONCRETO DE 2.500 PSI (1:3:3)</t>
  </si>
  <si>
    <t>CONCRETO 3000 PSI (1:2:3)</t>
  </si>
  <si>
    <t>CONCRETO DE 1.700 PSI (1:3:6)</t>
  </si>
  <si>
    <t>ACERO Fy=4,200 kg/cm2</t>
  </si>
  <si>
    <t>MATERIALES :</t>
  </si>
  <si>
    <t>[  ML  ]  V/r. COSTO DIRECTO =</t>
  </si>
  <si>
    <t>AGUA</t>
  </si>
  <si>
    <t>LT</t>
  </si>
  <si>
    <t>MORTERO 1:4</t>
  </si>
  <si>
    <t>BLOQUE DE CEMENTO 12X20X40</t>
  </si>
  <si>
    <t>LADRILLO SEMIPRENSADO LA VEGA</t>
  </si>
  <si>
    <t>ALAMBRE NEGRO No 18</t>
  </si>
  <si>
    <t>MORTERO 1:3</t>
  </si>
  <si>
    <t>CEMENTO BLANCO</t>
  </si>
  <si>
    <t>BT</t>
  </si>
  <si>
    <t>PULIDORA MANUAL</t>
  </si>
  <si>
    <t>IGAS GRIS</t>
  </si>
  <si>
    <t>MALLA DE GALLINERO 1"</t>
  </si>
  <si>
    <t>CONECTORES</t>
  </si>
  <si>
    <t>PENSION</t>
  </si>
  <si>
    <t>SALUD</t>
  </si>
  <si>
    <t>RIESGOS</t>
  </si>
  <si>
    <t>GAL</t>
  </si>
  <si>
    <t>TUBO CONDUIT PVC 1"</t>
  </si>
  <si>
    <t>TABLERO DE 12 CTOS</t>
  </si>
  <si>
    <t>JUEGO DE BOQUILLAS DE 1/2"</t>
  </si>
  <si>
    <t>Placa aligerada con casetón (0.45m), incluye acero temperatura y malla cieloraso</t>
  </si>
  <si>
    <t>Placa aligerada con casetón (0.50m), incluye acero temperatura y malla cieloraso</t>
  </si>
  <si>
    <t>Correa en perfil metalico Galvanizado PAG C 160x60mm-1.5mm</t>
  </si>
  <si>
    <t>PERFIL ACESCO  Galv.PAG C 160x60mm-1.5mm</t>
  </si>
  <si>
    <t>V/r. COSTO DIRECTO =</t>
  </si>
  <si>
    <t>PLATÍNA DE ACERO PARA FIJACIÓN</t>
  </si>
  <si>
    <t>TABLERO DE  4 CTOS</t>
  </si>
  <si>
    <t>TABLETA ALFA 0 . 3 0x C . 3 0</t>
  </si>
  <si>
    <t>TORNILLO PARA MADERA 2"x12"</t>
  </si>
  <si>
    <t>ÁNGULO 1/8 "x 1½"</t>
  </si>
  <si>
    <t>VARA CLAVO</t>
  </si>
  <si>
    <t>PORTACANDADO NEGRO</t>
  </si>
  <si>
    <t>M358</t>
  </si>
  <si>
    <t>M254</t>
  </si>
  <si>
    <t>EQUIPO DE TOPOGRAFIA</t>
  </si>
  <si>
    <t>3.3.18</t>
  </si>
  <si>
    <t>Acometida Electrica Iluminacion monofasica</t>
  </si>
  <si>
    <t>PROYECTOR REFLECTOR DE SODIO RRA 250W</t>
  </si>
  <si>
    <t>Salida para proyector sodio RRA 250W</t>
  </si>
  <si>
    <t>TUBO CONDUIT PVC 1/2" PESADO</t>
  </si>
  <si>
    <t>CONCRETO DE 2500 PSI</t>
  </si>
  <si>
    <t>CEMENTO GRIS</t>
  </si>
  <si>
    <t>GRAVILLA DE RIO</t>
  </si>
  <si>
    <t>CODO 3" x90 CxC SANIT.</t>
  </si>
  <si>
    <t>CODO 4" x90 CxC SANIT .</t>
  </si>
  <si>
    <t>Caja  de   inspección de  60x60cm, ladrillo</t>
  </si>
  <si>
    <t>Caja de  inspección de 80x80cm, ladrillo</t>
  </si>
  <si>
    <t>Caja de  inspección de 1.00 x 1.00, ladrillo</t>
  </si>
  <si>
    <t>Cable concentrico monofasico</t>
  </si>
  <si>
    <t>Puesta a tierra de tablero de distribicion, polo a tierra, varilla C. W. 2,40 ml</t>
  </si>
  <si>
    <t xml:space="preserve">Cercha Metálica, 2&lt;2"X1/8" superior y 2&lt;1 1/2x3/16" inferior, celosía en &lt;1 1/4"*1/8" y varilla de 1/2 c .30. </t>
  </si>
  <si>
    <t>Piso en ceramica trafico #5, tipo granilla</t>
  </si>
  <si>
    <t>Guardaescoba en ceramica trafico #5, tipo granilla</t>
  </si>
  <si>
    <t>TUBO CUADRADO DE 1" CAL 18"</t>
  </si>
  <si>
    <t>Ventana en tubo cuadrado de 1", tipo banco</t>
  </si>
  <si>
    <t>Placa de piso para exteriores en concreto 2500 P.S.I, barrido y dilatado e-0.08</t>
  </si>
  <si>
    <t>PEGAENCHAPE</t>
  </si>
  <si>
    <t>TABLETA CERAMICA TIPO GRANILLA</t>
  </si>
  <si>
    <t>ANGULO 2 X  1/8"</t>
  </si>
  <si>
    <t>ANGULO 1 1/4 X 1/8</t>
  </si>
  <si>
    <t>ACCESORIO PARA FIJACION VARILLA</t>
  </si>
  <si>
    <t>ALAMBRE DESNUDO AWG 02</t>
  </si>
  <si>
    <t>HIDROSOLDA</t>
  </si>
  <si>
    <t>CONDULETA DE 3/4"</t>
  </si>
  <si>
    <t>TUBO GALVANIZADO DE 3/4"</t>
  </si>
  <si>
    <t>ANGULO 1 1/2 X 3/16</t>
  </si>
  <si>
    <t xml:space="preserve">ANTICORROSIVO </t>
  </si>
  <si>
    <t>BISAGRA  DE 3" x 3"</t>
  </si>
  <si>
    <t>BISAGRA DE 2"X2"</t>
  </si>
  <si>
    <t>CAJA PLASTICA 2x4 (5800)</t>
  </si>
  <si>
    <t>CAJA PLASTICA OCTAGONAL</t>
  </si>
  <si>
    <t>CHAPA YALE SEGURIDAD REF: 987 O SIMILAR</t>
  </si>
  <si>
    <t>CINTA AISLANTE SCOTCH 700 3M 3/4" X 20mts</t>
  </si>
  <si>
    <t>INTERRUPTOR D0BLE TIPO LUMINEX GALICA</t>
  </si>
  <si>
    <t>PERFIL METALICO CAL. 18 3"x11/2"</t>
  </si>
  <si>
    <t>Correa en perfil metalico 3"x1 1/2" Cal. 18</t>
  </si>
  <si>
    <t>PERFIL ACESCO CAL. 18 8X4 cm</t>
  </si>
  <si>
    <t xml:space="preserve">ESMALTE - PINTURA </t>
  </si>
  <si>
    <t>PIEDRA DE RIO MEDIA ZONGA</t>
  </si>
  <si>
    <t>ESTOPA</t>
  </si>
  <si>
    <t>CANT.</t>
  </si>
  <si>
    <t>VR. PARCIAL</t>
  </si>
  <si>
    <t>Pintura vinilo muros</t>
  </si>
  <si>
    <t>Esgrafiado en Graniplast</t>
  </si>
  <si>
    <t>VR. UNT.</t>
  </si>
  <si>
    <t>Columna en concreto 0.30x0.40m, 3000PSI, incluye refuerzo (6No5-E 3/8" C/ 0.15)  para Tanque</t>
  </si>
  <si>
    <t>COSTO DIRECTO =</t>
  </si>
  <si>
    <t>RECEBO</t>
  </si>
  <si>
    <t>MORTERO 1:4 IMPERMEABILIZADO</t>
  </si>
  <si>
    <t>SELLADOR ETERNA</t>
  </si>
  <si>
    <t>ADAPTADOR MACHO PVC 1/2"</t>
  </si>
  <si>
    <t>LIMPIADOR PVC (12 ONZ)</t>
  </si>
  <si>
    <t>CINTA TEFLON</t>
  </si>
  <si>
    <t>LLAVE DE 1/2" CROMADA</t>
  </si>
  <si>
    <t>CODO PRESION PVC 1/2"</t>
  </si>
  <si>
    <t>SOLDADURA PVC (1/4 DE GL)</t>
  </si>
  <si>
    <t>CHEQUE DE 1/2"</t>
  </si>
  <si>
    <t>POLISEC</t>
  </si>
  <si>
    <t>IMPRIMANTE</t>
  </si>
  <si>
    <t>MANTO ASFALTICO</t>
  </si>
  <si>
    <t>EQUIPO A GAS</t>
  </si>
  <si>
    <t>[ M2  ]  V/r. COSTO DIRECTO =</t>
  </si>
  <si>
    <t>GANCHO PARA TEJAS</t>
  </si>
  <si>
    <t>TORNILLO AUTOPERFORANTE AJOVER</t>
  </si>
  <si>
    <t>TEJA ARQUITECT. ACESCO</t>
  </si>
  <si>
    <t>ESTERILLA</t>
  </si>
  <si>
    <t>PUNTILLA DE 1½" A 3"</t>
  </si>
  <si>
    <t>MORTERO 1:3 IMPERMEABILIZADO</t>
  </si>
  <si>
    <t>MANTO FIBERGLASS</t>
  </si>
  <si>
    <t>Muro para tanque en concreto armado de 3000 P.S.I e=0.25m</t>
  </si>
  <si>
    <t xml:space="preserve">Marco polifuncional para microfutbol y baloncesto en tubo galvanizado  tipo pesado de 2", tableros para baloncesto en acrilico según especificaciones tecnicas, incluye anclaje e instalacion y todo lo necesario para su correcto funcionamiento </t>
  </si>
  <si>
    <t xml:space="preserve">Demarcacion de canchas con pintura esmalte </t>
  </si>
  <si>
    <t>REVESTIMIENTOS</t>
  </si>
  <si>
    <t>Placa para tapa de tanque en concreto armado de 3000 P.S.I e=0.25m</t>
  </si>
  <si>
    <t>Placa para fondo de tanque en concreto armado de 3000 P.S.I e=0.15m /</t>
  </si>
  <si>
    <t>Placa aligerada con casetón (0.30m), incluye acero temperatura y malla cíelorao</t>
  </si>
  <si>
    <t>Columna en tubo 2" y varilla 5/8", pórtico de 18 mts de luz</t>
  </si>
  <si>
    <t>Demolición muros e=0.25m, con retiro</t>
  </si>
  <si>
    <t>POLIN DE MADERA (5x5)</t>
  </si>
  <si>
    <t>CERCO DE MADERA ( 5X10)</t>
  </si>
  <si>
    <t>Salida lámpara fluorescente 2x48, incluye lámpara</t>
  </si>
  <si>
    <t>Salida lámpara fluorescente 2x96, incluye lámpara</t>
  </si>
  <si>
    <t>Suminitro e instalacion de trans. Trifasico incl. Accesorios</t>
  </si>
  <si>
    <t>Viga  principal  tubo de  1   1/2"   y  2", por tico curvo de  18  mts  de  luz  y  voladizo</t>
  </si>
  <si>
    <t>DOBLADORA DE ACERO</t>
  </si>
  <si>
    <t>MANO DE OBRA CARPINTERIA</t>
  </si>
  <si>
    <t>VARILLA DE 1/2"</t>
  </si>
  <si>
    <t>Demolición placa de piso concreto e=0.10m, incluye retiro</t>
  </si>
  <si>
    <t>Demolición mecánica placa concreto e = .20m, incluye retiro</t>
  </si>
  <si>
    <t>TOMA CORRIENTE PROTECCION DE FUGA A TIERRA GFCI</t>
  </si>
  <si>
    <t>LAMINA FIVERPLACK</t>
  </si>
  <si>
    <t>PERFILERIA CHICAGO MATELLIC</t>
  </si>
  <si>
    <t>VARILLON ESQUELETO 1" X 2"</t>
  </si>
  <si>
    <t>3.3.9.8.116</t>
  </si>
  <si>
    <t>TABLILLA CIELORASO VETIADO</t>
  </si>
  <si>
    <t>LACA</t>
  </si>
  <si>
    <t>3.3.9.3.27</t>
  </si>
  <si>
    <t>3.3.9.3.38</t>
  </si>
  <si>
    <t>3.3.9.8.22</t>
  </si>
  <si>
    <t>Cimentacion tipo viga de amarre, concreto 3000 psi. 0.30x0.30, Incluye acero (4No.5, E-3/8" C/0,20m)</t>
  </si>
  <si>
    <t>UNIDAD:</t>
  </si>
  <si>
    <t>Muro en ladrillo tolete comun e=0,07m</t>
  </si>
  <si>
    <t>Columna en concreto 0.30x0.30m, 3000PSI</t>
  </si>
  <si>
    <t>Columna en concreto 0.30x0.30m, 3000PSI, incluye refuerzo (4No5-E 3/8" C/ 0.15)</t>
  </si>
  <si>
    <t>Columneta concreto 0.20x0.12m, incl. acero (4No4-E 3/8" C/ 0.15)</t>
  </si>
  <si>
    <t>Columneta concreto 0.25x0.12m, incl. acero (4No4-E 3/8" C/ 0.15)</t>
  </si>
  <si>
    <t>Columneta concreto 0.30x0.12m, incl. acero (4No4-E 3/8" C/ 0.15)</t>
  </si>
  <si>
    <t>Viga en concreto 0.30x0.30m,3000 PSI, incluye acero (4No5-E 3/8" C/ 0.15)</t>
  </si>
  <si>
    <t>Bajante de Ventilacion Pvc 2", Incluye malla, mortero 1:4 y Accesorio</t>
  </si>
  <si>
    <t>Registro de paso  directo  ½" (bola)</t>
  </si>
  <si>
    <t>TUBERÍA PRESION PVC ½" RDE 13.5</t>
  </si>
  <si>
    <t>TUBERÍA PRESION PVC 1" RDE 21</t>
  </si>
  <si>
    <t>TUBERÍA PRESION PVC 3/4" RDE 21</t>
  </si>
  <si>
    <t>UNION PVC SANITARIA DE 4"</t>
  </si>
  <si>
    <t>TORNILLO C-90 CON ACCE, CABALLETE CANALETA 90</t>
  </si>
  <si>
    <t>TORNILLO FIJADOR DE ALA C-90 CON ACCE, CANALETA 90</t>
  </si>
  <si>
    <t>SILICONA ANTIHONGO TRANSPARENTE 11 OZ.</t>
  </si>
  <si>
    <t>CURVA PVC 1/2"</t>
  </si>
  <si>
    <t>PUNTILLA 1 1/2" a 3" DE ACERO</t>
  </si>
  <si>
    <t>TABLETA DE MARMOL</t>
  </si>
  <si>
    <t>BLANCO DE ZINC</t>
  </si>
  <si>
    <t>HILAZA</t>
  </si>
  <si>
    <t>MARMOLINA</t>
  </si>
  <si>
    <t>COLOR MINERAL</t>
  </si>
  <si>
    <t xml:space="preserve">FORMALETA </t>
  </si>
  <si>
    <t xml:space="preserve">MORTERO 1:4 </t>
  </si>
  <si>
    <t>BALDOSIN DE CEMENTO</t>
  </si>
  <si>
    <t>ALFACOLOR</t>
  </si>
  <si>
    <t>PIRLAN DE COBRE</t>
  </si>
  <si>
    <t>CERA PISO</t>
  </si>
  <si>
    <t>BALDOSIN DURAKER 20X20</t>
  </si>
  <si>
    <t>TAPETE DALTON</t>
  </si>
  <si>
    <t>Placa Aerea,maciza, en concreto de 3.000PSI, e-0.15m</t>
  </si>
  <si>
    <t>Mesón en concreto 3.000PSI, a=0.60m, e=0.10m, enchapado</t>
  </si>
  <si>
    <t>TABLETA DE GRES</t>
  </si>
  <si>
    <t>CRISTALBLOCK</t>
  </si>
  <si>
    <t>PUNTILLA DE 1½ A 3"</t>
  </si>
  <si>
    <t>MERULEX INMUNIZANTE</t>
  </si>
  <si>
    <t>PASADOR PARA PUERTA</t>
  </si>
  <si>
    <t>MATERIAL PARA ANCLAJES</t>
  </si>
  <si>
    <t>MURO EN LADRILLO SEMIPRENSADO</t>
  </si>
  <si>
    <t>PERFIL ACESCO CAL. 16 0.15X0.05</t>
  </si>
  <si>
    <t>GAL.</t>
  </si>
  <si>
    <t>CEDRO CAQUETA</t>
  </si>
  <si>
    <t>ACCESORIOS EMPAQUES Y TORNILLOS</t>
  </si>
  <si>
    <t>BARROTES EN ALUMINIO</t>
  </si>
  <si>
    <t>LAMINA ANOLOK CORRUGADA</t>
  </si>
  <si>
    <t>SANITARIO ROYAL</t>
  </si>
  <si>
    <t>CHAZO Y TORNILLO</t>
  </si>
  <si>
    <t>VIDRIO 4 mm</t>
  </si>
  <si>
    <t>SILICONA</t>
  </si>
  <si>
    <t>VIDRIO BRONCE 5 mm</t>
  </si>
  <si>
    <t>ESTUCO</t>
  </si>
  <si>
    <t>VINILTEX</t>
  </si>
  <si>
    <t>MANO DE OBRA PINTURA</t>
  </si>
  <si>
    <t>M283</t>
  </si>
  <si>
    <t>GUARDAESCOBA BALDOSÍN DE CEMENTO</t>
  </si>
  <si>
    <t>M285</t>
  </si>
  <si>
    <t>M287</t>
  </si>
  <si>
    <t>M288</t>
  </si>
  <si>
    <t>M293</t>
  </si>
  <si>
    <t>M295</t>
  </si>
  <si>
    <t>M296</t>
  </si>
  <si>
    <t>M304</t>
  </si>
  <si>
    <t>M307</t>
  </si>
  <si>
    <t>M310</t>
  </si>
  <si>
    <t>M312</t>
  </si>
  <si>
    <t>M314</t>
  </si>
  <si>
    <t>M321</t>
  </si>
  <si>
    <t>LIJA PLIEGO 9"xll"</t>
  </si>
  <si>
    <t>M324</t>
  </si>
  <si>
    <t>M325</t>
  </si>
  <si>
    <t>M327</t>
  </si>
  <si>
    <t>M340</t>
  </si>
  <si>
    <t>MALLA ESLABONADA GALV. Cal. 10</t>
  </si>
  <si>
    <t>M343</t>
  </si>
  <si>
    <t>M344</t>
  </si>
  <si>
    <t>M346</t>
  </si>
  <si>
    <t>M348</t>
  </si>
  <si>
    <t>M351</t>
  </si>
  <si>
    <t>M354</t>
  </si>
  <si>
    <t>M355</t>
  </si>
  <si>
    <t>NIPLE GALVANIZADO 1/2" x 6"</t>
  </si>
  <si>
    <t>M359</t>
  </si>
  <si>
    <t>M360</t>
  </si>
  <si>
    <t>PERFIL ALUMINIO ANOD IZADO</t>
  </si>
  <si>
    <t>M366</t>
  </si>
  <si>
    <t>M367</t>
  </si>
  <si>
    <t>ADOQUIN PEATONAL ·2 ARCOL</t>
  </si>
  <si>
    <t>ADOQUIN VEHICULAR (24x12x6)</t>
  </si>
  <si>
    <t>CANALETA  43 ACESCO</t>
  </si>
  <si>
    <t>FLUXOMETRO SLOAN ACUAVAL(260,000+IVA)</t>
  </si>
  <si>
    <t>MESON LAVAMANOS EN MARMOL NAL.(placa entera)</t>
  </si>
  <si>
    <t>SIFÓN 3" GRESS</t>
  </si>
  <si>
    <t>STEEL-DECK A=0.90 O CORPALOZA CAL. 20</t>
  </si>
  <si>
    <t>TUBO METALIC: 2" CAL.14</t>
  </si>
  <si>
    <t>TUBO ME TALICO 3/4" CAL.14</t>
  </si>
  <si>
    <t>PERNO DE 5/8"</t>
  </si>
  <si>
    <t>M368</t>
  </si>
  <si>
    <t>M369</t>
  </si>
  <si>
    <t>PINTURA BITUMINOSA DE ALUMINIO</t>
  </si>
  <si>
    <t>M371</t>
  </si>
  <si>
    <t>PIRLÁN DE ALUMINIO</t>
  </si>
  <si>
    <t>M374</t>
  </si>
  <si>
    <t>PLANTAS ORNAMENTALES 4 ESPECIES</t>
  </si>
  <si>
    <t>M300</t>
  </si>
  <si>
    <t>LAMINA CELOTEX HHF-154</t>
  </si>
  <si>
    <t>LAMINA EN DRY WALL</t>
  </si>
  <si>
    <t>LAMINA FIBERGLASS</t>
  </si>
  <si>
    <t>LAMPARA. SLIM LINE 2x48</t>
  </si>
  <si>
    <t>LAMPARA SLIM LINE 2x96</t>
  </si>
  <si>
    <t>MALLA ELECTROSOLDADA D163</t>
  </si>
  <si>
    <t>NIPLE 1/2"X 2 1/2" H.G.</t>
  </si>
  <si>
    <t>M375</t>
  </si>
  <si>
    <t>M378</t>
  </si>
  <si>
    <t>PLATINA. 1/4 "XI"</t>
  </si>
  <si>
    <t>M381</t>
  </si>
  <si>
    <t>PLATINA 3/16"x4"</t>
  </si>
  <si>
    <t>M384</t>
  </si>
  <si>
    <t>Cheque de Bronce de 1/2"</t>
  </si>
  <si>
    <t xml:space="preserve">CHEQUE DE BRONCE 1/2" </t>
  </si>
  <si>
    <t xml:space="preserve">REGISTRO DE BOLA 1/2" </t>
  </si>
  <si>
    <t>AREA DE INFRAESTRUCTURA</t>
  </si>
  <si>
    <t>PROYECTOR DE MERCURIO HALÓGENO 400W</t>
  </si>
  <si>
    <t>M388</t>
  </si>
  <si>
    <t>M390</t>
  </si>
  <si>
    <t>M394</t>
  </si>
  <si>
    <t>M398</t>
  </si>
  <si>
    <t>M400</t>
  </si>
  <si>
    <t>SARDINEL PREFABRICADO CONCR.33CC' 10X45</t>
  </si>
  <si>
    <t>M401</t>
  </si>
  <si>
    <t>M403</t>
  </si>
  <si>
    <t>SIFÓN 4" GRES 5</t>
  </si>
  <si>
    <t>SIKA -'. (laperreíiil izante)</t>
  </si>
  <si>
    <t>SI KA TRANS PÁRENTE  3 Kg)</t>
  </si>
  <si>
    <t>TABLETA. 20x25, EURO-CERÁMICA</t>
  </si>
  <si>
    <t>TABLETA CERÁMICA</t>
  </si>
  <si>
    <t>TABLÓN  DE GRES ALFA 33x33</t>
  </si>
  <si>
    <t>TABLÓN LISO 25x25 CUCUTA</t>
  </si>
  <si>
    <t>TABLÓN LISO 33x33 CUCUTA</t>
  </si>
  <si>
    <t>PLASTIMENT BV-4 0  ( Plastif icante)</t>
  </si>
  <si>
    <t>PULIDORA + OPERARIO</t>
  </si>
  <si>
    <t>REGISTRO DE PASO DIRECTO 1"</t>
  </si>
  <si>
    <t>REJILLA CUPULA 4"'x2" ALUMINIO</t>
  </si>
  <si>
    <t>SANITARIO PARA FLUXOMETRO</t>
  </si>
  <si>
    <t>SEGUETA SIN MARCO</t>
  </si>
  <si>
    <t>SOLDADURA 1/8" :-METAL</t>
  </si>
  <si>
    <t>SOLDADURA PVC [1/4 GAL . )</t>
  </si>
  <si>
    <t>SOLDADURA WESTAR-OC 5013X1/8</t>
  </si>
  <si>
    <t>DUCHA SENCILLA VENECIANA</t>
  </si>
  <si>
    <t>Demolición muros e-0.15m,  con retiro</t>
  </si>
  <si>
    <t>Tubería  de desagüe  en gress  3"</t>
  </si>
  <si>
    <t>Tuberia de desagüe  en gress   6"</t>
  </si>
  <si>
    <t>Tuberia de  dasague  en  gress  8"</t>
  </si>
  <si>
    <t>PIOLA GRUESA ROLLO 50 ML</t>
  </si>
  <si>
    <t>MINERAL ROJO</t>
  </si>
  <si>
    <t>Accesorios  en gress   3"</t>
  </si>
  <si>
    <t>Accesorios en gress  4"</t>
  </si>
  <si>
    <t>Rejilla de piso baño</t>
  </si>
  <si>
    <t>TABLA (0,025x0,25X3,0)</t>
  </si>
  <si>
    <t>TABLERO DE MADERA :.0.70 x 1.40 (CAMILLA)</t>
  </si>
  <si>
    <t>TABLILLA PISO MACHIEMBRADO ABARCO</t>
  </si>
  <si>
    <t>TEJA A.C. Nc.4</t>
  </si>
  <si>
    <t>TIERRA NEGRA</t>
  </si>
  <si>
    <t>TOMA BIFÁSICA</t>
  </si>
  <si>
    <t>TUBERÍA SANITARIA PVC 6"</t>
  </si>
  <si>
    <t>TUBO 1 1/2" AGUAS NEGRAS</t>
  </si>
  <si>
    <t>UNIVERSAL HG 1"</t>
  </si>
  <si>
    <t>UNIVERSAL HG 1/2"</t>
  </si>
  <si>
    <t>TEJA CLARABOYA A.C. No . 4</t>
  </si>
  <si>
    <t>TEJA DE ZINC CAL 28</t>
  </si>
  <si>
    <t>TOMA CORRIENTE DOBLE</t>
  </si>
  <si>
    <t>TRIPLEX 4MM</t>
  </si>
  <si>
    <t>TUBERÍA DE GRES 4"</t>
  </si>
  <si>
    <t>TUBERIA GALVANIZADA DE 2"</t>
  </si>
  <si>
    <t>TUBERÍA SANITARIA PVC 3"</t>
  </si>
  <si>
    <t>TUBERÍA SANITARIA PVC 4"</t>
  </si>
  <si>
    <t>TUBO 2" AGUAS .NEGRAS</t>
  </si>
  <si>
    <t>UREA 50KG</t>
  </si>
  <si>
    <t>VÁLVULA RED WHITE 1/2"</t>
  </si>
  <si>
    <t>VIDRIO BRONCE 4 mm</t>
  </si>
  <si>
    <t>VIDRIO BRONCE 6 MM</t>
  </si>
  <si>
    <t>WASH PRIMER (1/4Gal.)</t>
  </si>
  <si>
    <t>WING ALUMINIO</t>
  </si>
  <si>
    <t>c</t>
  </si>
  <si>
    <t>M391</t>
  </si>
  <si>
    <t>M404</t>
  </si>
  <si>
    <t>M405</t>
  </si>
  <si>
    <t>M406</t>
  </si>
  <si>
    <t>M407</t>
  </si>
  <si>
    <t>M410</t>
  </si>
  <si>
    <t>M411</t>
  </si>
  <si>
    <t>M412</t>
  </si>
  <si>
    <t>M413</t>
  </si>
  <si>
    <t>M414</t>
  </si>
  <si>
    <t>M415</t>
  </si>
  <si>
    <t>M416</t>
  </si>
  <si>
    <t>M417</t>
  </si>
  <si>
    <t>M418</t>
  </si>
  <si>
    <t>M419</t>
  </si>
  <si>
    <t>M420</t>
  </si>
  <si>
    <t>M421</t>
  </si>
  <si>
    <t>M422</t>
  </si>
  <si>
    <t>M423</t>
  </si>
  <si>
    <t>M424</t>
  </si>
  <si>
    <t>M425</t>
  </si>
  <si>
    <t>M426</t>
  </si>
  <si>
    <t>M427</t>
  </si>
  <si>
    <t>M428</t>
  </si>
  <si>
    <t>M429</t>
  </si>
  <si>
    <t>M430</t>
  </si>
  <si>
    <t>DISOLVENTE THINNER</t>
  </si>
  <si>
    <t>BARNIZ</t>
  </si>
  <si>
    <t>GRANIPLAST</t>
  </si>
  <si>
    <t>CÑ</t>
  </si>
  <si>
    <t>CORAZA DE PINTUCO</t>
  </si>
  <si>
    <t>CARBURO</t>
  </si>
  <si>
    <t>YESO</t>
  </si>
  <si>
    <t>Suministro e instalacion de tanque plastico agua potable de 500lts.(Incluye accesorios)</t>
  </si>
  <si>
    <t>SUB TRANSPORTE</t>
  </si>
  <si>
    <t>SALARIO DIA PROMEDIO</t>
  </si>
  <si>
    <t>PATRONO</t>
  </si>
  <si>
    <t>EMPLEADO</t>
  </si>
  <si>
    <t>ACERO Fy=2,400 Kg/cm2</t>
  </si>
  <si>
    <t>COMPRESOR HIDRAULICO 2 MARTILLO</t>
  </si>
  <si>
    <t>M453</t>
  </si>
  <si>
    <t>MANO DE OBRA B</t>
  </si>
  <si>
    <t>MANO DE OBRA C</t>
  </si>
  <si>
    <t>RETROEXCAVADORA JD - 510</t>
  </si>
  <si>
    <t>M454</t>
  </si>
  <si>
    <t>PULIDORA CON PIEDRA O DISCO</t>
  </si>
  <si>
    <t>ACCESORIO PVC 2" SAN</t>
  </si>
  <si>
    <t>ACCESORIO PVC 3" SAN</t>
  </si>
  <si>
    <t>UNION PVC SANITARIA DE 2"</t>
  </si>
  <si>
    <t>UNION PVC SANITARIA DE 3"</t>
  </si>
  <si>
    <t>UNION PVC SANITARIA DE 6"</t>
  </si>
  <si>
    <t>TRASNPORTE DE MATERIALES</t>
  </si>
  <si>
    <t xml:space="preserve">Desmonte de cielo falso en madera,incluye desmonte de estructura en madera y retiro de escombros </t>
  </si>
  <si>
    <t>MANO DE OBRA D</t>
  </si>
  <si>
    <t xml:space="preserve">Desmonte de cubierta en teja de barro ,incluye desmonte de estructura en madera y retiro de escombros </t>
  </si>
  <si>
    <t>Limahoya termoacustic</t>
  </si>
  <si>
    <t>LIMAHOYA (2,00*0,70)</t>
  </si>
  <si>
    <t>TERMINAL CONTRA MURO</t>
  </si>
  <si>
    <t>TERMINAL SOBRE MURO</t>
  </si>
  <si>
    <t>LIMATESA TERMOACUSTIC (2.00 X 0.70)</t>
  </si>
  <si>
    <t>REGLA VIBRADORA</t>
  </si>
  <si>
    <t>[ ML  ]  V/r. COSTO DIRECTO =</t>
  </si>
  <si>
    <t>[ M3  ]  V/r. COSTO DIRECTO =</t>
  </si>
  <si>
    <t>IMPLEMENTOS DE ASEO</t>
  </si>
  <si>
    <t>ANÁLISIS DE PRECIOS UNITARIOS - SUBPRODUCTOS</t>
  </si>
  <si>
    <t>AYUDANTE (Incl. Prestaciones)</t>
  </si>
  <si>
    <t>AYUDANTE</t>
  </si>
  <si>
    <t>PRESTACIONES SOCIALES</t>
  </si>
  <si>
    <t>Placa de piso en concreto de 2500 psi e=0.10 incl. Impermeabilizado con polisec</t>
  </si>
  <si>
    <t xml:space="preserve">Placa de piso en concreto de 3000 psi e=0.10 </t>
  </si>
  <si>
    <t>Subsidio de transporte</t>
  </si>
  <si>
    <t>%</t>
  </si>
  <si>
    <t>Cesantias</t>
  </si>
  <si>
    <t>Intereses de cesantias</t>
  </si>
  <si>
    <t>Prima legal</t>
  </si>
  <si>
    <t>Vacaciones</t>
  </si>
  <si>
    <t>APORTES PARAFISCALES:</t>
  </si>
  <si>
    <t>Caja de compesnacion familiar</t>
  </si>
  <si>
    <t>Sena</t>
  </si>
  <si>
    <t>FORMALETA EN MADERA</t>
  </si>
  <si>
    <t>CERCHA METALICA FORMALETA (20 dias)</t>
  </si>
  <si>
    <t>PARAL MET. FORMALETA (20 dias)</t>
  </si>
  <si>
    <t>CRUCETA CORTA FORMALTEA (20 dias)</t>
  </si>
  <si>
    <t>CRUCETA LARGA FORMALETA (20 dias)</t>
  </si>
  <si>
    <t>SEPARADOR FORMALETA (20 dias)</t>
  </si>
  <si>
    <t>CAMILLA MAD. FORMALETA (20 dias)</t>
  </si>
  <si>
    <t>FORMALETA PARA PLACA (20 dias)</t>
  </si>
  <si>
    <t>FIC</t>
  </si>
  <si>
    <t>ICBF</t>
  </si>
  <si>
    <t>DOTACION</t>
  </si>
  <si>
    <t>INCREMENTO TOTAL</t>
  </si>
  <si>
    <t xml:space="preserve">[ DIA  ] </t>
  </si>
  <si>
    <t>OFICIAL (Incl. Prestaciones)</t>
  </si>
  <si>
    <t>OFICIAL</t>
  </si>
  <si>
    <t xml:space="preserve">[ HR  ] </t>
  </si>
  <si>
    <t>MANO DE OBRA ELECTRICA</t>
  </si>
  <si>
    <t>ARENA</t>
  </si>
  <si>
    <t>GRAVILLA DE PLANTA</t>
  </si>
  <si>
    <t>ENSAYOS</t>
  </si>
  <si>
    <t>MEZCLADORA</t>
  </si>
  <si>
    <t>OFICIAL (incl. Prestaciones)</t>
  </si>
  <si>
    <t>AYUIDANTE (Incl. Prestaciones)</t>
  </si>
  <si>
    <t>[M3  ]  V/r. COSTO DIRECTO =</t>
  </si>
  <si>
    <t>AREAN DE REVOQUE</t>
  </si>
  <si>
    <t>SIKA 1</t>
  </si>
  <si>
    <t>ARENA DE REVOQUE</t>
  </si>
  <si>
    <t>CASETON DE ESTERILLA</t>
  </si>
  <si>
    <t>TABLA DE 1" X 10"</t>
  </si>
  <si>
    <t>MORTERO : 1:4</t>
  </si>
  <si>
    <t>COLUMNETA DE ANCLAJE PARA TUBO 2"</t>
  </si>
  <si>
    <t>ACERO FY= 4.200 KG/CM2</t>
  </si>
  <si>
    <t>CÓDIGO</t>
  </si>
  <si>
    <t>MATERIALES, EQUIPO y MAQUINARIA, JORNALES</t>
  </si>
  <si>
    <t>M103</t>
  </si>
  <si>
    <t>M104</t>
  </si>
  <si>
    <t>M105</t>
  </si>
  <si>
    <t>M139</t>
  </si>
  <si>
    <t>ÁNGULO l/8"xl"</t>
  </si>
  <si>
    <t>ÍND</t>
  </si>
  <si>
    <t>M185</t>
  </si>
  <si>
    <t>UN"</t>
  </si>
  <si>
    <t>ACIDO MURÍATICO</t>
  </si>
  <si>
    <t>ADAPTADOR TERMINAL PVC ½" CONDUIT</t>
  </si>
  <si>
    <t>M113</t>
  </si>
  <si>
    <t>M114</t>
  </si>
  <si>
    <t>M120</t>
  </si>
  <si>
    <t>M131</t>
  </si>
  <si>
    <t>M134</t>
  </si>
  <si>
    <t>M136</t>
  </si>
  <si>
    <t>ANDAMIO TUBULAR. 1.5 x 1.5</t>
  </si>
  <si>
    <t>ÁNGULO 1/8 "x3/4</t>
  </si>
  <si>
    <t>ARENA DE REBOQUE</t>
  </si>
  <si>
    <t>BALDOSIN GRANITO ALFA  30X30 VILLA DE LEYVA</t>
  </si>
  <si>
    <t>BALDOSIN GRANITO ALFA  30X30 BLANCO HUILA</t>
  </si>
  <si>
    <t>BLOQUE HUECO No.4  10X20X30</t>
  </si>
  <si>
    <t>BLOQUE SPLIT 0.20M</t>
  </si>
  <si>
    <t>BLOQUE TIPO CALADO EN GRES</t>
  </si>
  <si>
    <t>BREAKER DE 15-40 AMP.</t>
  </si>
  <si>
    <t>CARGADOR 1.5 Y d3</t>
  </si>
  <si>
    <t>CODO PRESIÓN PVC 1/2"</t>
  </si>
  <si>
    <t>CORDÓN DETONANTE II 12 GM</t>
  </si>
  <si>
    <t>DILATACIÓN DE PVC</t>
  </si>
  <si>
    <t>DILATACIÓN DE VIDRIO</t>
  </si>
  <si>
    <t>DISPENSADOR DE PAPEL EN ACERO INOXIDABLE</t>
  </si>
  <si>
    <t>EQUIPO ELÉCTRICO SOLDADURA</t>
  </si>
  <si>
    <t>M251</t>
  </si>
  <si>
    <t>M252</t>
  </si>
  <si>
    <t>M253</t>
  </si>
  <si>
    <t>M260</t>
  </si>
  <si>
    <t>GRAMA PARA JARDÍN</t>
  </si>
  <si>
    <t>M261</t>
  </si>
  <si>
    <t>M264</t>
  </si>
  <si>
    <t>M265</t>
  </si>
  <si>
    <t>M266</t>
  </si>
  <si>
    <t>GRANITO #3</t>
  </si>
  <si>
    <t>M268</t>
  </si>
  <si>
    <t>GRAVILLA #2</t>
  </si>
  <si>
    <t>M269</t>
  </si>
  <si>
    <t>M270</t>
  </si>
  <si>
    <t>GRIFERÍA LAVAMANOS ¡Prisma)</t>
  </si>
  <si>
    <t>GUARDA LUZ MEDIACAÑA</t>
  </si>
  <si>
    <t>M282</t>
  </si>
  <si>
    <t>CANALETA  90 ETERNIT 4,5 m</t>
  </si>
  <si>
    <t>CANALETA  90 ETERNIT 9,0 m</t>
  </si>
  <si>
    <t>GUARDAESCOBA BALDOSÍN GRANITO ALFA</t>
  </si>
  <si>
    <t>ESPEJO 3 mm</t>
  </si>
  <si>
    <t>GRANITO #2 (Blanco)              25 Kg</t>
  </si>
  <si>
    <t>GRANITO #2 (Negro);                  25 Kg</t>
  </si>
  <si>
    <t>M2</t>
  </si>
  <si>
    <t>ML</t>
  </si>
  <si>
    <t>UN</t>
  </si>
  <si>
    <t>M3</t>
  </si>
  <si>
    <t>MI</t>
  </si>
  <si>
    <t>PRELIMINARES</t>
  </si>
  <si>
    <t>Retiro de escombros hasta 3Km</t>
  </si>
  <si>
    <t>Demolición mecánica de concreto ciclópeo</t>
  </si>
  <si>
    <t>Demolición mecánica viga concreto armado</t>
  </si>
  <si>
    <t>Excavación en roca</t>
  </si>
  <si>
    <t>Explanación con retiro</t>
  </si>
  <si>
    <t>Explanación corte extendida</t>
  </si>
  <si>
    <t>Relleno compactado con material de sitio</t>
  </si>
  <si>
    <t>3,3.1,6,0</t>
  </si>
  <si>
    <t>Excavación manual con retiro hasta h=2,9m</t>
  </si>
  <si>
    <t>3.3.2.2.0</t>
  </si>
  <si>
    <t>TANQUE AJOVER 500 LTS, INCLUYE ACCESORIOS</t>
  </si>
  <si>
    <t>TANQUE AJOVER 1000 LTS, INCLUYE ACCESORIOS</t>
  </si>
  <si>
    <t>TEE PVC 1/2 PRESION</t>
  </si>
  <si>
    <t>UNIVERSAL PVC 1/2"</t>
  </si>
  <si>
    <t>Suministro e instalacion de tanque plastico agua poable de 1000lts.(Incluye accesorios)</t>
  </si>
  <si>
    <t>SECRETARIA DE EDUCACION</t>
  </si>
  <si>
    <t>M432</t>
  </si>
  <si>
    <t>M433</t>
  </si>
  <si>
    <t>M434</t>
  </si>
  <si>
    <t>M435</t>
  </si>
  <si>
    <t>BLOQUE HUECO No.5  12X20X30</t>
  </si>
  <si>
    <t>3.3.6.3.0</t>
  </si>
  <si>
    <t>Cimentacion tipo viga de amarre, concreto 3000 psi. 0.25x0.25, Incluye acero</t>
  </si>
  <si>
    <t>Cimentacion tipo viga de amarre, concreto 3000 psi. 0.15x0.25, Incluye acero</t>
  </si>
  <si>
    <t>Cimentacion tipo zapatas en concreto de 3000 P.S.I</t>
  </si>
  <si>
    <t>Localización y replanteo topografico</t>
  </si>
  <si>
    <t>Cimentacion tipo viga de amarre, concreto 3000 psi.</t>
  </si>
  <si>
    <t>3.3.6.1.12</t>
  </si>
  <si>
    <t>M386</t>
  </si>
  <si>
    <t>M387</t>
  </si>
  <si>
    <t>M436</t>
  </si>
  <si>
    <t>M437</t>
  </si>
  <si>
    <t>M438</t>
  </si>
  <si>
    <t>M439</t>
  </si>
  <si>
    <t>M440</t>
  </si>
  <si>
    <t>M441</t>
  </si>
  <si>
    <t>M442</t>
  </si>
  <si>
    <t>M443</t>
  </si>
  <si>
    <t>M444</t>
  </si>
  <si>
    <t>M445</t>
  </si>
  <si>
    <t>M446</t>
  </si>
  <si>
    <t>M447</t>
  </si>
  <si>
    <t>M448</t>
  </si>
  <si>
    <t>M449</t>
  </si>
  <si>
    <t>M450</t>
  </si>
  <si>
    <t>M451</t>
  </si>
  <si>
    <t>M452</t>
  </si>
  <si>
    <t>Cimentacion tipo solado de limpieza concreto 1700 psi.</t>
  </si>
  <si>
    <t>Cimentacion tipo solado de limpieza concreto 1700 psi e=0,05m</t>
  </si>
  <si>
    <t>CIMIENTOS</t>
  </si>
  <si>
    <t>MOVIMIENTO DE TIERRA</t>
  </si>
  <si>
    <t>MAMPOSTERIA</t>
  </si>
  <si>
    <t>Muro ladrillo tolete común e=0.12m</t>
  </si>
  <si>
    <t>Muro ladrillo tolete común e=0.25m</t>
  </si>
  <si>
    <t>VIAJE DE TRANSPORTE DE MATERIALES DE FERRETERIA NEIVA HOBO</t>
  </si>
  <si>
    <t>CONCRETO 3500 PSI</t>
  </si>
  <si>
    <t>M459</t>
  </si>
  <si>
    <t>M460</t>
  </si>
  <si>
    <t>M461</t>
  </si>
  <si>
    <t>Medidor Agua Macromedidor Tipo Woltman Medidor De Agua 10p</t>
  </si>
  <si>
    <t xml:space="preserve">Válvulas 10" de compuerta elástica- Extremos Lisos y Junta Rápida </t>
  </si>
  <si>
    <t>Filtros de tamiz desmontable paso en Y * 10"</t>
  </si>
  <si>
    <t>TUBO PVC 10" RDE 21</t>
  </si>
  <si>
    <t>TEE HD DE 10"*10"</t>
  </si>
  <si>
    <t>CODO HD DE 10"*10"</t>
  </si>
  <si>
    <t>UNIONES RAPIDAS PVC DE 10"*10"</t>
  </si>
  <si>
    <t xml:space="preserve">Válvulas 8" de compuerta elástica- Extremos Lisos y Junta Rápida </t>
  </si>
  <si>
    <t>Filtros de tamiz desmontable paso en Y * 8"</t>
  </si>
  <si>
    <t>TUBO PVD 8" RDE 21</t>
  </si>
  <si>
    <t>TEE HD DE 8"*8"</t>
  </si>
  <si>
    <t>CODO HD DE 8"*8"</t>
  </si>
  <si>
    <t>UNIONES RAPIDAS PVC DE 8"*8"</t>
  </si>
  <si>
    <t>ARO TAPA PARA ALCANTARILLADO</t>
  </si>
  <si>
    <t>ESCALERA-PASOS HIERRO 3/4"</t>
  </si>
  <si>
    <t>TUBERIA PVC RDE 21 DE 1/2"</t>
  </si>
  <si>
    <t>ADAPTADOR MEMBRA PRESION PVC 1/2"</t>
  </si>
  <si>
    <t>ADAPTADOR MACHO PRESION PVC 1/2"</t>
  </si>
  <si>
    <t>ADAPTADOR 1/2 HEMBRA PF+UAD</t>
  </si>
  <si>
    <t>VALVULA PLASTICA TP 1/2"</t>
  </si>
  <si>
    <t xml:space="preserve">MEDIDOR DE 1/2" </t>
  </si>
  <si>
    <t>CAJILLA PLASTICA PARA CONTARDOR</t>
  </si>
  <si>
    <t>TAPA HF PARA CAJILLA DE ACUEDUCTO</t>
  </si>
  <si>
    <t xml:space="preserve">Tanque séptico Ecoplast 1000 LT Negro </t>
  </si>
  <si>
    <t xml:space="preserve">Tapa tanque séptico Ecoplast 1000 LT Negro </t>
  </si>
  <si>
    <t xml:space="preserve">Tanque de grasas Ecoplast 250 L Negro </t>
  </si>
  <si>
    <t xml:space="preserve">Tapa tanque de grasas Ecoplast 250 L Negro </t>
  </si>
  <si>
    <t xml:space="preserve">Rejilla Trampa de Grasas </t>
  </si>
  <si>
    <t xml:space="preserve">Falso fondo para tanque séptico 1000 LT Negro </t>
  </si>
  <si>
    <t xml:space="preserve">Tanque séptico 1000 LTS </t>
  </si>
  <si>
    <t xml:space="preserve">Tapa Tanque séptico 1000 LTS </t>
  </si>
  <si>
    <t xml:space="preserve">Tanque séptico Ecoplast 500 LT Negro </t>
  </si>
  <si>
    <t xml:space="preserve">Tapa Tanque séptico Anaerobico 500 LTS </t>
  </si>
  <si>
    <t xml:space="preserve">Tanque de Grasas Ecoplast 250 LTS Negro </t>
  </si>
  <si>
    <t xml:space="preserve">Tapa Tanque Grasas Ecoplast 250L TS Negro </t>
  </si>
  <si>
    <t xml:space="preserve">Falso Fondo Tanque Séptico 500 LT Negro </t>
  </si>
  <si>
    <t>2</t>
  </si>
  <si>
    <t>1.1</t>
  </si>
  <si>
    <t>2.1</t>
  </si>
  <si>
    <t>2.2</t>
  </si>
  <si>
    <t>2.3</t>
  </si>
  <si>
    <t>Demolición baldosa de piso h=0.02 m</t>
  </si>
  <si>
    <t>Demolición enchape muro</t>
  </si>
  <si>
    <t>DEPARTAMENTO DEL HUILA</t>
  </si>
  <si>
    <t>PRESUPUESTO</t>
  </si>
  <si>
    <t>DESCRIPCION Y/O UBICACIÓN</t>
  </si>
  <si>
    <t>Cantidad</t>
  </si>
  <si>
    <t>Subtotal</t>
  </si>
  <si>
    <t>Total</t>
  </si>
  <si>
    <t>Largo (m)</t>
  </si>
  <si>
    <t>Ancho(m)</t>
  </si>
  <si>
    <t>Alto(m)</t>
  </si>
  <si>
    <t>Espesor Promedio(m)</t>
  </si>
  <si>
    <t>PROFESION:</t>
  </si>
  <si>
    <t>MATRICULA PROFESIONAL No.:</t>
  </si>
  <si>
    <t>FIRMA:</t>
  </si>
  <si>
    <t>NOMBRE Y APELLIDOS:</t>
  </si>
  <si>
    <t>Elaboro:</t>
  </si>
  <si>
    <t>BASE GRANULAR</t>
  </si>
  <si>
    <t>CANDADO MEDIO</t>
  </si>
  <si>
    <t>TABLA COMUN</t>
  </si>
  <si>
    <t>LONA VERDE</t>
  </si>
  <si>
    <t>Tablon de madera</t>
  </si>
  <si>
    <t>M455</t>
  </si>
  <si>
    <t>M456</t>
  </si>
  <si>
    <t>M457</t>
  </si>
  <si>
    <t>M458</t>
  </si>
  <si>
    <t>M462</t>
  </si>
  <si>
    <t>M463</t>
  </si>
  <si>
    <t>M464</t>
  </si>
  <si>
    <t xml:space="preserve">LADRILLO PRENSADO MACIZO </t>
  </si>
  <si>
    <t>Adaptador hembra presion PVC 1/2"</t>
  </si>
  <si>
    <t>Adaptador hembra presion PVC 3/4"</t>
  </si>
  <si>
    <t>Adaptador hembra presion PVC 1"</t>
  </si>
  <si>
    <t>Valvula de bola 3/4"</t>
  </si>
  <si>
    <t>Codo presion PVC 3/4"</t>
  </si>
  <si>
    <t>Adaptador hembra presion PVC 1 1/2"</t>
  </si>
  <si>
    <t>Codo presion PVC 1 1/2"</t>
  </si>
  <si>
    <t>Tubo presion PVC 1 1/2"</t>
  </si>
  <si>
    <t>Valvula de bola 1 1/2"</t>
  </si>
  <si>
    <t>Adaptador hembra presion PVC 2 1/2"</t>
  </si>
  <si>
    <t>Codo presion PVC 2 1/2"</t>
  </si>
  <si>
    <t>Tubo presion PVC 2 1/2"</t>
  </si>
  <si>
    <t>Valvula de bola 2 1/2"</t>
  </si>
  <si>
    <t>Adaptador hembra presion PVC 2"</t>
  </si>
  <si>
    <t>Codo presion PVC 2"</t>
  </si>
  <si>
    <t>Tubo presion PVC 2"</t>
  </si>
  <si>
    <t>Valvula de bola 2"</t>
  </si>
  <si>
    <t>FLOTADOR 1/2" FLUIDMASTER</t>
  </si>
  <si>
    <t>VOLQUETA 6(M3)</t>
  </si>
  <si>
    <t>VIAJE</t>
  </si>
  <si>
    <t>M130</t>
  </si>
  <si>
    <t>Relleno compactado con recebo seleccionado</t>
  </si>
  <si>
    <t>RECEBO SELECCIONADO</t>
  </si>
  <si>
    <t>CIELO RASO PVC 10 MM X 6 MTS BLANCO</t>
  </si>
  <si>
    <t>ANGULO GALVANIZADO PARA PVC</t>
  </si>
  <si>
    <t>OMEGA PARA PVC</t>
  </si>
  <si>
    <t>VIGUETA PARA PVC</t>
  </si>
  <si>
    <t>PERFIL CORNISA DE PVC 2.90m, COLOR BLANCO</t>
  </si>
  <si>
    <t>TORNILLO ESTRUCTURAL AUTOPERFORANTE CABEZA PLANA DE 6X1</t>
  </si>
  <si>
    <t>TORNILLOS 8X1 PUNTA AGUDA (CABEZA DE LENTEJA)</t>
  </si>
  <si>
    <t>M</t>
  </si>
  <si>
    <t>PLACA DE YESO 1.22X2.44</t>
  </si>
  <si>
    <t>CABALLETE SUP. TERMOACUSTIC</t>
  </si>
  <si>
    <t>CABALLETE LIMATESATERMOACUSTIC (2.0 X 0.70)</t>
  </si>
  <si>
    <t>Elaboró:</t>
  </si>
  <si>
    <t>70202 - 251975 TLM</t>
  </si>
  <si>
    <t>ANGÉLICA MARÍA PACHECO LOSADA</t>
  </si>
  <si>
    <t>INGENIERA CIVIL</t>
  </si>
  <si>
    <t>TEJA MASTER 1000</t>
  </si>
  <si>
    <t>M408</t>
  </si>
  <si>
    <t>M409</t>
  </si>
  <si>
    <t>M465</t>
  </si>
  <si>
    <t>M466</t>
  </si>
  <si>
    <t>M467</t>
  </si>
  <si>
    <t>M468</t>
  </si>
  <si>
    <t>M469</t>
  </si>
  <si>
    <t>M470</t>
  </si>
  <si>
    <t>M471</t>
  </si>
  <si>
    <t>M472</t>
  </si>
  <si>
    <t>M473</t>
  </si>
  <si>
    <t>M474</t>
  </si>
  <si>
    <t>M475</t>
  </si>
  <si>
    <t>M476</t>
  </si>
  <si>
    <t>M477</t>
  </si>
  <si>
    <t>M478</t>
  </si>
  <si>
    <t>M479</t>
  </si>
  <si>
    <t>M480</t>
  </si>
  <si>
    <t>M481</t>
  </si>
  <si>
    <t>M482</t>
  </si>
  <si>
    <t>M483</t>
  </si>
  <si>
    <t>M484</t>
  </si>
  <si>
    <t>M485</t>
  </si>
  <si>
    <t>M486</t>
  </si>
  <si>
    <t>M487</t>
  </si>
  <si>
    <t>M488</t>
  </si>
  <si>
    <t>M489</t>
  </si>
  <si>
    <t>M490</t>
  </si>
  <si>
    <t>M491</t>
  </si>
  <si>
    <t>M492</t>
  </si>
  <si>
    <t>M493</t>
  </si>
  <si>
    <t>M494</t>
  </si>
  <si>
    <t>M495</t>
  </si>
  <si>
    <t>M496</t>
  </si>
  <si>
    <t>M497</t>
  </si>
  <si>
    <t>M498</t>
  </si>
  <si>
    <t>M499</t>
  </si>
  <si>
    <t>M500</t>
  </si>
  <si>
    <t>M501</t>
  </si>
  <si>
    <t>M502</t>
  </si>
  <si>
    <t>M503</t>
  </si>
  <si>
    <t>M504</t>
  </si>
  <si>
    <t>M505</t>
  </si>
  <si>
    <t>M506</t>
  </si>
  <si>
    <t>M507</t>
  </si>
  <si>
    <t>M508</t>
  </si>
  <si>
    <t>M509</t>
  </si>
  <si>
    <t>M510</t>
  </si>
  <si>
    <t>M511</t>
  </si>
  <si>
    <t>M512</t>
  </si>
  <si>
    <t>M513</t>
  </si>
  <si>
    <t>SANITARIO INFANTIL COLOR BLANCO TIPO INSTITUCIONAL</t>
  </si>
  <si>
    <t>LAVAMANOS INFANTIL COLOR BLANCO TIPO INSTITUCIONAL</t>
  </si>
  <si>
    <t>ORINAL INFANTIL COLOR BLANCO TIPO INSTITUCIONAL</t>
  </si>
  <si>
    <t>M514</t>
  </si>
  <si>
    <t>M515</t>
  </si>
  <si>
    <t>ORINAL INSTITUCIONAL</t>
  </si>
  <si>
    <t>BISAGRA 3X3</t>
  </si>
  <si>
    <t>PORTACANDADO 4"</t>
  </si>
  <si>
    <t>AMARRES TEJA DE ZINC</t>
  </si>
  <si>
    <t>COMPRESOR DE 250 CPM</t>
  </si>
  <si>
    <t>MARTILLO DEMOLEDOR 60 LB</t>
  </si>
  <si>
    <t>BOBCAT</t>
  </si>
  <si>
    <t>RETROEXCAVADORA 75 HP</t>
  </si>
  <si>
    <t>LADRILLO TOLETE REJILLA</t>
  </si>
  <si>
    <t xml:space="preserve">LADRILLO SEMIPRENSADO </t>
  </si>
  <si>
    <t>LADRILLO PRENSADO</t>
  </si>
  <si>
    <t>'TUBERIA VENTILACIÓN PVC 2"</t>
  </si>
  <si>
    <t>'TUBERIA VENTILACIÓN PVC 3"</t>
  </si>
  <si>
    <t>'TANQUE PLASTICO 250 LT</t>
  </si>
  <si>
    <t xml:space="preserve">Pozo Séptico Integrado de 2.000 Litros (Incluye: TANQUE CILINDRICO HORIZONTAL DE 2,000 LT NEGRO: 1 Und. MATERIAL FILTRANTE: 180 Unds. TUERCA 5/16: 8 Unds. TORNILLO 5/16-PULG X LONG. 3 ½-PULG: 8 Unds. TAPA SEPTILISTO: 2 Unds. TRAMPA DE GRASAS 105 LT: 1 Und. TAPA ROTOPLAST 105 LT: 1 Und. TEE SANITARIO DE 2-PULG: 2 Unds. NIPLE SANITARIO DE 2-PULG X 20 CM: 2 Unds.) </t>
  </si>
  <si>
    <t xml:space="preserve"> Pozo Séptico Integrado de 5.000 Litros (Incluye: TANQUE CILINDRICO HORIZONTAL DE 5,000 LT NEGRO: 1 Und.MATERIAL FILTRANTE: 920 Unds.
TUERCA 5/16: 8 Unds.TORNILLO 5/16-PULG X LONG. 3 ½-PULG: 8 Unds.TAPA SEPTILISTO: 2 Unds.TRAMPA DE GRASAS 105 LT: 1 Und.TAPA ROTOPLAST 105 LT: 1 Und.TEE SANITARIO DE 2-PULG: 2 Unds.NIPLE SANITARIO DE 2-PULG X 20 CM: 2 Unds.)</t>
  </si>
  <si>
    <t>TUBERÍA COBRE 1/2" TIPO L FUNDENTE</t>
  </si>
  <si>
    <t>FUNDENTE</t>
  </si>
  <si>
    <t>SOLDADURA DE ESTAÑO 95:5</t>
  </si>
  <si>
    <t>CODO 90 COBRE 1/2"</t>
  </si>
  <si>
    <t>TEE COBRE 1/2"</t>
  </si>
  <si>
    <t>UNIÓN COBRE 1/2"</t>
  </si>
  <si>
    <t>EQUIPO DE SOLDADURA COBRE</t>
  </si>
  <si>
    <t>H</t>
  </si>
  <si>
    <t>TUBERÍA COBRE 3/4" TIPO L FUNDENTE</t>
  </si>
  <si>
    <t>CODO 90 COBRE 3/4"</t>
  </si>
  <si>
    <t>TEE COBRE 3/4"</t>
  </si>
  <si>
    <t>UNIÓN COBRE 3/4"</t>
  </si>
  <si>
    <t>TUBERÍA COBRE 1" TIPO L FUNDENTE</t>
  </si>
  <si>
    <t>CODO 90 COBRE 1"</t>
  </si>
  <si>
    <t>TEE COBRE 1"</t>
  </si>
  <si>
    <t>UNIÓN COBRE 1"</t>
  </si>
  <si>
    <t>TUBERÍA POLIETILENO 1/2"</t>
  </si>
  <si>
    <t>CODO TERMOFUSIÓN 1/2"</t>
  </si>
  <si>
    <t>TEE TERMOFUSIÓN 1/2"</t>
  </si>
  <si>
    <t>UNIÓN TERMOFUSIÓN 1/2"</t>
  </si>
  <si>
    <t>TERMOFUSORA</t>
  </si>
  <si>
    <t>TUBERÍA POLIETILENO 3/4"</t>
  </si>
  <si>
    <t>CODO TERMOFUSIÓN 3/4"</t>
  </si>
  <si>
    <t>TEE TERMOFUSIÓN 3/4"</t>
  </si>
  <si>
    <t>UNIÓN TERMOFUSIÓN 3/4"</t>
  </si>
  <si>
    <t>TUBERÍA POLIETILENO 1"</t>
  </si>
  <si>
    <t>CODO TERMOFUSIÓN 1"</t>
  </si>
  <si>
    <t>TEE TERMOFUSIÓN 1"</t>
  </si>
  <si>
    <t>UNIÓN TERMOFUSIÓN 1"</t>
  </si>
  <si>
    <t>VÁLVULA DE BOLA GAS 1/2"</t>
  </si>
  <si>
    <t>SELLANTE FUERZA ALTA</t>
  </si>
  <si>
    <t>GR</t>
  </si>
  <si>
    <t>VÁLVULA DE BOLA GAS 3/4"</t>
  </si>
  <si>
    <t>VÁLVULA DE BOLA GAS 1"</t>
  </si>
  <si>
    <t>TEE REDUCIDA POLIETILENO 1/2"X1"</t>
  </si>
  <si>
    <t xml:space="preserve"> TUBERÍA POLIETILENO 1/2"</t>
  </si>
  <si>
    <t xml:space="preserve"> ELEVADOR 1/2" IPS </t>
  </si>
  <si>
    <t xml:space="preserve">REGULADOR GAS </t>
  </si>
  <si>
    <t xml:space="preserve">VÁLVULA DE BOLA GAS 1/2" </t>
  </si>
  <si>
    <t>MEDIDOR DE CONSUMO DE GAS NATURAL 2.5M3</t>
  </si>
  <si>
    <t xml:space="preserve"> UNIVERSAL GALVANIZADA 1/2" </t>
  </si>
  <si>
    <t>CODO GALVANIZADO 1/2"</t>
  </si>
  <si>
    <t xml:space="preserve"> SELLANTE FUERZA ALTA </t>
  </si>
  <si>
    <t>TUBERÍA ACERO GALVANIZADO 1/2" SCH 40</t>
  </si>
  <si>
    <t>M516</t>
  </si>
  <si>
    <t>M517</t>
  </si>
  <si>
    <t>M518</t>
  </si>
  <si>
    <t>M519</t>
  </si>
  <si>
    <t>M520</t>
  </si>
  <si>
    <t>M521</t>
  </si>
  <si>
    <t>M522</t>
  </si>
  <si>
    <t>M523</t>
  </si>
  <si>
    <t>M524</t>
  </si>
  <si>
    <t>M525</t>
  </si>
  <si>
    <t>M526</t>
  </si>
  <si>
    <t>M527</t>
  </si>
  <si>
    <t>M528</t>
  </si>
  <si>
    <t>M529</t>
  </si>
  <si>
    <t>M530</t>
  </si>
  <si>
    <t>M531</t>
  </si>
  <si>
    <t>M532</t>
  </si>
  <si>
    <t>M533</t>
  </si>
  <si>
    <t>M534</t>
  </si>
  <si>
    <t>M535</t>
  </si>
  <si>
    <t>M536</t>
  </si>
  <si>
    <t>M537</t>
  </si>
  <si>
    <t>M538</t>
  </si>
  <si>
    <t>M539</t>
  </si>
  <si>
    <t>M540</t>
  </si>
  <si>
    <t>M541</t>
  </si>
  <si>
    <t>M542</t>
  </si>
  <si>
    <t>M543</t>
  </si>
  <si>
    <t>M544</t>
  </si>
  <si>
    <t>M545</t>
  </si>
  <si>
    <t>M546</t>
  </si>
  <si>
    <t>M547</t>
  </si>
  <si>
    <t>M548</t>
  </si>
  <si>
    <t>M549</t>
  </si>
  <si>
    <t>M550</t>
  </si>
  <si>
    <t>M551</t>
  </si>
  <si>
    <t>M552</t>
  </si>
  <si>
    <t>M553</t>
  </si>
  <si>
    <t>M554</t>
  </si>
  <si>
    <t>M555</t>
  </si>
  <si>
    <t>M556</t>
  </si>
  <si>
    <t>M557</t>
  </si>
  <si>
    <t>M558</t>
  </si>
  <si>
    <t>M559</t>
  </si>
  <si>
    <t>M560</t>
  </si>
  <si>
    <t>M561</t>
  </si>
  <si>
    <t>M562</t>
  </si>
  <si>
    <t>M563</t>
  </si>
  <si>
    <t>M564</t>
  </si>
  <si>
    <t>M565</t>
  </si>
  <si>
    <t>M566</t>
  </si>
  <si>
    <t>M567</t>
  </si>
  <si>
    <t>M568</t>
  </si>
  <si>
    <t>M569</t>
  </si>
  <si>
    <t>M570</t>
  </si>
  <si>
    <t>M571</t>
  </si>
  <si>
    <t>M572</t>
  </si>
  <si>
    <t>M573</t>
  </si>
  <si>
    <t>M574</t>
  </si>
  <si>
    <t>M575</t>
  </si>
  <si>
    <t>M576</t>
  </si>
  <si>
    <t>M577</t>
  </si>
  <si>
    <t>M578</t>
  </si>
  <si>
    <t>M579</t>
  </si>
  <si>
    <t>M580</t>
  </si>
  <si>
    <t>M581</t>
  </si>
  <si>
    <t>M582</t>
  </si>
  <si>
    <t>M583</t>
  </si>
  <si>
    <t>M584</t>
  </si>
  <si>
    <t>M585</t>
  </si>
  <si>
    <t>M586</t>
  </si>
  <si>
    <t>M587</t>
  </si>
  <si>
    <t>M588</t>
  </si>
  <si>
    <t>M589</t>
  </si>
  <si>
    <t>M590</t>
  </si>
  <si>
    <t>M591</t>
  </si>
  <si>
    <t>M592</t>
  </si>
  <si>
    <t>M593</t>
  </si>
  <si>
    <t>M594</t>
  </si>
  <si>
    <t>M595</t>
  </si>
  <si>
    <t>M596</t>
  </si>
  <si>
    <t>M597</t>
  </si>
  <si>
    <t>M598</t>
  </si>
  <si>
    <t>M599</t>
  </si>
  <si>
    <t>M600</t>
  </si>
  <si>
    <t>M601</t>
  </si>
  <si>
    <t>M602</t>
  </si>
  <si>
    <t>M603</t>
  </si>
  <si>
    <t>M604</t>
  </si>
  <si>
    <t>M605</t>
  </si>
  <si>
    <t>ESTUFA INDUSTRIAL DE 4 PUESTOS EN ACERO INOX</t>
  </si>
  <si>
    <t xml:space="preserve">VOLQUETA 5 M3 </t>
  </si>
  <si>
    <t>M606</t>
  </si>
  <si>
    <t>SUBTOTAL COSTOS INDIRECTOS</t>
  </si>
  <si>
    <t>CAMION O VOLQUETA TRANSPORTE DE MATERIALES</t>
  </si>
  <si>
    <t>Tubo rectangular 90x50x2.5mmx6m</t>
  </si>
  <si>
    <t>ARNES Y/O EQUIPO DE ALTURAS</t>
  </si>
  <si>
    <t>PINTURA ANTICORROSIVA GRIS</t>
  </si>
  <si>
    <t>CABALLETE PLUS BLANCO 0.6X1.13mt 2mm UPVC</t>
  </si>
  <si>
    <t>CANAL METALICO</t>
  </si>
  <si>
    <t>PERFIL C PHR de 160x60mm de 2.5mm</t>
  </si>
  <si>
    <t xml:space="preserve"> SIFON BOTELLA FLEXIBLE METALIZADO</t>
  </si>
  <si>
    <t xml:space="preserve"> YEE REDUCIDA 3X2 SANITARIA</t>
  </si>
  <si>
    <t>LAVADERO PREFABRICADO EN GRANITO</t>
  </si>
  <si>
    <t>Cinta de Enmascarar 18mm x 40 Metros TOPEX</t>
  </si>
  <si>
    <t>M607</t>
  </si>
  <si>
    <t>M608</t>
  </si>
  <si>
    <t>M609</t>
  </si>
  <si>
    <t>M610</t>
  </si>
  <si>
    <t>M611</t>
  </si>
  <si>
    <t>M612</t>
  </si>
  <si>
    <t>M613</t>
  </si>
  <si>
    <t>M614</t>
  </si>
  <si>
    <t>M615</t>
  </si>
  <si>
    <t>M616</t>
  </si>
  <si>
    <t>M617</t>
  </si>
  <si>
    <t>M618</t>
  </si>
  <si>
    <t>M619</t>
  </si>
  <si>
    <t>M620</t>
  </si>
  <si>
    <t>CABALLETE METALICO EN LÁMINA GALVANIZADA</t>
  </si>
  <si>
    <t>ANÁLISIS DE PRECIOS UNITARIOS - SUBPRODUCTOS -  VIGENCIA 2023</t>
  </si>
  <si>
    <t>SALARIO 2023</t>
  </si>
  <si>
    <t>V/r.    UNT NEIVA 2023</t>
  </si>
  <si>
    <t>INSUMOS - VIGENCIA 2023</t>
  </si>
  <si>
    <t>CAPUCHON 3M</t>
  </si>
  <si>
    <t>TABLERO DE 8 CTOS</t>
  </si>
  <si>
    <t>TABLERO DE 18 CTOS</t>
  </si>
  <si>
    <t>TUBO CONDUIT EMT 1/2" PESADO</t>
  </si>
  <si>
    <t>TUBO CONDUIT EMT 3/4" PESADO</t>
  </si>
  <si>
    <t>TUBO CONDUIT EMT 1" PESADO</t>
  </si>
  <si>
    <t>TOMA CORRIENTE DOBLE GFCI</t>
  </si>
  <si>
    <t>INTERRUPTOR TRIPLE</t>
  </si>
  <si>
    <t>CABLE No. 8 LIBRE DE HALOGENO</t>
  </si>
  <si>
    <t>CABLE No. 10  LIBRE DE HALOGENO</t>
  </si>
  <si>
    <t>CABLE No. 12  LIBRE DE HALOGENO</t>
  </si>
  <si>
    <t>CABLE No. 14  LIBRE DE HALOGENO</t>
  </si>
  <si>
    <t>CURVA EMT 1/2"</t>
  </si>
  <si>
    <t>CURVA EMT 3/4"</t>
  </si>
  <si>
    <t>CURVA EMT 1"</t>
  </si>
  <si>
    <t>ADAPTADOR TERMINAL EMT  ½" CONDUIT</t>
  </si>
  <si>
    <t>ADAPTADOR TERMINAL EMT  3/4" CONDUIT</t>
  </si>
  <si>
    <t>ADAPTADOR TERMINAL EMT  1" CONDUIT</t>
  </si>
  <si>
    <t>UNION EMT CONDUIT DE 1/2"</t>
  </si>
  <si>
    <t>UNION EMT CONDUIT DE 3/4"</t>
  </si>
  <si>
    <t>UNION EMT CONDUIT DE 1"</t>
  </si>
  <si>
    <t>Cable negro bifasico 3 x 8</t>
  </si>
  <si>
    <t>Caja cal. 20 para contador bifasico</t>
  </si>
  <si>
    <t xml:space="preserve">Contador bifasico </t>
  </si>
  <si>
    <t>M621</t>
  </si>
  <si>
    <t>M622</t>
  </si>
  <si>
    <t>M623</t>
  </si>
  <si>
    <t>LAMINA GALVANIZADA CAL. 20</t>
  </si>
  <si>
    <t>M624</t>
  </si>
  <si>
    <t xml:space="preserve"> Pozo Séptico Integrado de 7.500 Litros (Incluye: TANQUE CILINDRICO HORIZONTAL DE 7,500 LT NEGRO: 1 Und.MATERIAL FILTRANTE: 920 Unds.
TUERCA 5/16: 8 Unds.TORNILLO 5/16-PULG X LONG. 3 ½-PULG: 8 Unds.TAPA SEPTILISTO: 2 Unds.TRAMPA DE GRASAS 105 LT: 1 Und.TAPA ROTOPLAST 105 LT: 1 Und.TEE SANITARIO DE 2-PULG: 2 Unds.NIPLE SANITARIO DE 2-PULG X 20 CM: 2 Unds.)</t>
  </si>
  <si>
    <t>TEJA UPVC</t>
  </si>
  <si>
    <t>CABALLETE UPVC</t>
  </si>
  <si>
    <t>VARILLA COOPER WELL 2.4m DE 5/8"</t>
  </si>
  <si>
    <t>VARILLA GALVANIZADA CON CONECTOR DE  2.4m DE 5/8"</t>
  </si>
  <si>
    <t>TUBO GALVANIZADO IMC DE 1"</t>
  </si>
  <si>
    <t xml:space="preserve">TRANSFORMADOR TRIFASICO 30 KVA EN ACEITE </t>
  </si>
  <si>
    <t>AISLADOR DE SUSPENSION POLIMERICO - SINTETICO DE 15 Kv</t>
  </si>
  <si>
    <t>GUARDACABO</t>
  </si>
  <si>
    <t>1</t>
  </si>
  <si>
    <t>RELLENOS</t>
  </si>
  <si>
    <t>ADECUACIÓN DE GRADERIAS</t>
  </si>
  <si>
    <t>1. RELLENOS</t>
  </si>
  <si>
    <t>2. ADECUACIÓN DE GRADERIAS</t>
  </si>
  <si>
    <t>Relleno graderias escalon 1</t>
  </si>
  <si>
    <t>Relleno graderias escalon 2</t>
  </si>
  <si>
    <t>Relleno graderias escalon 3</t>
  </si>
  <si>
    <t>MALLA ELECTROSOLDADA  6MM</t>
  </si>
  <si>
    <t>Construcción de Placa de piso en concreto de 3000 psi e=0.10 con malla electrosoldada de 6mm</t>
  </si>
  <si>
    <t>Anclaje en varilla de 1/2 c/ 1metro longitud 1.5</t>
  </si>
  <si>
    <t>Mantenimiento de corral de ferias, incluye cambio de postes averiados y tablones</t>
  </si>
  <si>
    <t>Corral</t>
  </si>
  <si>
    <t>M625</t>
  </si>
  <si>
    <t>ESTACON DE MADERA 3 M, 10X10 Centimetros.</t>
  </si>
  <si>
    <t>MALLA ELECTROSOLDADA 6mm</t>
  </si>
  <si>
    <t>AIU 29%</t>
  </si>
  <si>
    <t xml:space="preserve">MEJORAMIENTO DE LA PLAZA DE FERIAS DEL MUNICIPIO DE ACEVEDO DEPARTAMENTO DEL HUILA </t>
  </si>
  <si>
    <t>VR. TOTAL INCLUIDO AIU</t>
  </si>
  <si>
    <t>SECRETARIA DE AGRICULTURA Y MINERÍA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</si>
</sst>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_-&quot;$&quot;\ * #,##0_-;\-&quot;$&quot;\ * #,##0_-;_-&quot;$&quot;\ * &quot;-&quot;_-;_-@_-"/>
    <numFmt numFmtId="165" formatCode="_-* #,##0.00\ _€_-;\-* #,##0.00\ _€_-;_-* &quot;-&quot;??\ _€_-;_-@_-"/>
    <numFmt numFmtId="166" formatCode="_ &quot;$&quot;\ * #,##0.00_ ;_ &quot;$&quot;\ * \-#,##0.00_ ;_ &quot;$&quot;\ * &quot;-&quot;??_ ;_ @_ "/>
    <numFmt numFmtId="167" formatCode="_ * #,##0.00_ ;_ * \-#,##0.00_ ;_ * &quot;-&quot;??_ ;_ @_ "/>
    <numFmt numFmtId="168" formatCode="0.0"/>
    <numFmt numFmtId="169" formatCode="_ &quot;$&quot;\ * #,##0_ ;_ &quot;$&quot;\ * \-#,##0_ ;_ &quot;$&quot;\ * &quot;-&quot;??_ ;_ @_ "/>
    <numFmt numFmtId="170" formatCode="_-* #,##0\ _€_-;\-* #,##0\ _€_-;_-* &quot;-&quot;??\ _€_-;_-@_-"/>
    <numFmt numFmtId="171" formatCode="_-&quot;$&quot;\ * #,##0.00_-;\-&quot;$&quot;\ * #,##0.00_-;_-&quot;$&quot;\ * &quot;-&quot;_-;_-@_-"/>
  </numFmts>
  <fonts count="18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0"/>
      <color indexed="8"/>
      <name val="Arial"/>
      <family val="2"/>
    </font>
    <font>
      <b/>
      <i/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167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</cellStyleXfs>
  <cellXfs count="33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right" wrapText="1"/>
    </xf>
    <xf numFmtId="0" fontId="0" fillId="0" borderId="0" xfId="0" applyAlignment="1">
      <alignment horizontal="right"/>
    </xf>
    <xf numFmtId="0" fontId="3" fillId="0" borderId="0" xfId="0" applyFont="1"/>
    <xf numFmtId="0" fontId="3" fillId="0" borderId="0" xfId="0" applyFont="1" applyAlignment="1">
      <alignment horizontal="right"/>
    </xf>
    <xf numFmtId="0" fontId="4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horizontal="right"/>
    </xf>
    <xf numFmtId="0" fontId="0" fillId="0" borderId="2" xfId="0" applyBorder="1"/>
    <xf numFmtId="0" fontId="6" fillId="0" borderId="0" xfId="0" applyFont="1"/>
    <xf numFmtId="166" fontId="0" fillId="0" borderId="0" xfId="2" applyFont="1" applyAlignment="1">
      <alignment horizontal="right"/>
    </xf>
    <xf numFmtId="166" fontId="0" fillId="0" borderId="0" xfId="2" applyFont="1" applyAlignment="1">
      <alignment horizontal="right" wrapText="1"/>
    </xf>
    <xf numFmtId="166" fontId="0" fillId="0" borderId="0" xfId="2" applyFont="1"/>
    <xf numFmtId="166" fontId="3" fillId="0" borderId="1" xfId="2" applyFont="1" applyBorder="1" applyAlignment="1">
      <alignment horizontal="right"/>
    </xf>
    <xf numFmtId="166" fontId="6" fillId="0" borderId="0" xfId="2" applyFont="1"/>
    <xf numFmtId="166" fontId="0" fillId="0" borderId="2" xfId="2" applyFont="1" applyBorder="1"/>
    <xf numFmtId="166" fontId="3" fillId="0" borderId="0" xfId="2" applyFont="1"/>
    <xf numFmtId="0" fontId="6" fillId="0" borderId="2" xfId="0" applyFont="1" applyBorder="1"/>
    <xf numFmtId="166" fontId="0" fillId="0" borderId="2" xfId="0" applyNumberFormat="1" applyBorder="1"/>
    <xf numFmtId="166" fontId="0" fillId="0" borderId="0" xfId="0" applyNumberFormat="1"/>
    <xf numFmtId="166" fontId="3" fillId="0" borderId="1" xfId="2" applyFont="1" applyFill="1" applyBorder="1" applyAlignment="1">
      <alignment horizontal="right"/>
    </xf>
    <xf numFmtId="166" fontId="3" fillId="0" borderId="0" xfId="2" applyFont="1" applyFill="1"/>
    <xf numFmtId="166" fontId="6" fillId="0" borderId="0" xfId="2" applyFont="1" applyFill="1"/>
    <xf numFmtId="0" fontId="6" fillId="0" borderId="3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2" borderId="0" xfId="0" applyFont="1" applyFill="1"/>
    <xf numFmtId="0" fontId="4" fillId="2" borderId="0" xfId="0" applyFont="1" applyFill="1" applyAlignment="1">
      <alignment horizontal="right"/>
    </xf>
    <xf numFmtId="166" fontId="3" fillId="2" borderId="0" xfId="2" applyFont="1" applyFill="1" applyAlignment="1">
      <alignment horizontal="center"/>
    </xf>
    <xf numFmtId="166" fontId="3" fillId="2" borderId="0" xfId="0" applyNumberFormat="1" applyFont="1" applyFill="1" applyAlignment="1">
      <alignment horizontal="center"/>
    </xf>
    <xf numFmtId="0" fontId="9" fillId="0" borderId="0" xfId="0" applyFont="1"/>
    <xf numFmtId="49" fontId="3" fillId="0" borderId="3" xfId="0" applyNumberFormat="1" applyFont="1" applyBorder="1"/>
    <xf numFmtId="49" fontId="3" fillId="0" borderId="0" xfId="0" applyNumberFormat="1" applyFont="1"/>
    <xf numFmtId="0" fontId="0" fillId="0" borderId="0" xfId="0" quotePrefix="1" applyAlignment="1">
      <alignment horizontal="left"/>
    </xf>
    <xf numFmtId="0" fontId="3" fillId="2" borderId="0" xfId="0" applyFont="1" applyFill="1"/>
    <xf numFmtId="0" fontId="0" fillId="0" borderId="2" xfId="0" applyBorder="1" applyAlignment="1">
      <alignment horizontal="center"/>
    </xf>
    <xf numFmtId="0" fontId="10" fillId="2" borderId="0" xfId="0" applyFont="1" applyFill="1"/>
    <xf numFmtId="0" fontId="0" fillId="0" borderId="2" xfId="0" quotePrefix="1" applyBorder="1" applyAlignment="1">
      <alignment horizontal="left"/>
    </xf>
    <xf numFmtId="166" fontId="4" fillId="2" borderId="0" xfId="2" applyFont="1" applyFill="1" applyAlignment="1">
      <alignment horizontal="center"/>
    </xf>
    <xf numFmtId="0" fontId="11" fillId="0" borderId="0" xfId="0" applyFont="1" applyAlignment="1">
      <alignment horizontal="center"/>
    </xf>
    <xf numFmtId="166" fontId="3" fillId="2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66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4" fontId="3" fillId="0" borderId="1" xfId="2" applyNumberFormat="1" applyFont="1" applyFill="1" applyBorder="1" applyAlignment="1">
      <alignment horizontal="right"/>
    </xf>
    <xf numFmtId="4" fontId="3" fillId="0" borderId="0" xfId="2" applyNumberFormat="1" applyFont="1" applyFill="1" applyBorder="1" applyAlignment="1">
      <alignment horizontal="right"/>
    </xf>
    <xf numFmtId="166" fontId="3" fillId="0" borderId="0" xfId="2" applyFont="1" applyFill="1" applyBorder="1" applyAlignment="1">
      <alignment horizontal="right"/>
    </xf>
    <xf numFmtId="168" fontId="6" fillId="0" borderId="0" xfId="0" applyNumberFormat="1" applyFont="1"/>
    <xf numFmtId="4" fontId="6" fillId="0" borderId="0" xfId="2" applyNumberFormat="1" applyFont="1" applyFill="1"/>
    <xf numFmtId="168" fontId="6" fillId="0" borderId="2" xfId="0" applyNumberFormat="1" applyFont="1" applyBorder="1"/>
    <xf numFmtId="4" fontId="6" fillId="0" borderId="2" xfId="2" applyNumberFormat="1" applyFont="1" applyFill="1" applyBorder="1"/>
    <xf numFmtId="166" fontId="6" fillId="0" borderId="2" xfId="2" applyFont="1" applyFill="1" applyBorder="1"/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right" wrapText="1"/>
    </xf>
    <xf numFmtId="4" fontId="6" fillId="0" borderId="0" xfId="2" applyNumberFormat="1" applyFont="1" applyFill="1" applyAlignment="1">
      <alignment horizontal="right" wrapText="1"/>
    </xf>
    <xf numFmtId="166" fontId="6" fillId="0" borderId="0" xfId="2" applyFont="1" applyFill="1" applyAlignment="1">
      <alignment horizontal="right" wrapText="1"/>
    </xf>
    <xf numFmtId="0" fontId="6" fillId="0" borderId="0" xfId="0" applyFont="1" applyAlignment="1">
      <alignment horizontal="right"/>
    </xf>
    <xf numFmtId="4" fontId="6" fillId="0" borderId="0" xfId="2" applyNumberFormat="1" applyFont="1" applyFill="1" applyAlignment="1">
      <alignment horizontal="right"/>
    </xf>
    <xf numFmtId="166" fontId="6" fillId="0" borderId="0" xfId="2" applyFont="1" applyFill="1" applyAlignment="1">
      <alignment horizontal="right"/>
    </xf>
    <xf numFmtId="10" fontId="6" fillId="0" borderId="0" xfId="0" applyNumberFormat="1" applyFont="1"/>
    <xf numFmtId="165" fontId="6" fillId="0" borderId="0" xfId="0" applyNumberFormat="1" applyFont="1"/>
    <xf numFmtId="9" fontId="6" fillId="0" borderId="0" xfId="0" applyNumberFormat="1" applyFont="1"/>
    <xf numFmtId="0" fontId="2" fillId="0" borderId="0" xfId="0" applyFont="1"/>
    <xf numFmtId="166" fontId="3" fillId="0" borderId="3" xfId="2" quotePrefix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/>
    </xf>
    <xf numFmtId="49" fontId="2" fillId="0" borderId="3" xfId="0" applyNumberFormat="1" applyFont="1" applyBorder="1"/>
    <xf numFmtId="49" fontId="2" fillId="0" borderId="3" xfId="0" applyNumberFormat="1" applyFont="1" applyBorder="1" applyAlignment="1">
      <alignment wrapText="1"/>
    </xf>
    <xf numFmtId="165" fontId="0" fillId="0" borderId="0" xfId="0" applyNumberFormat="1"/>
    <xf numFmtId="0" fontId="3" fillId="2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/>
    </xf>
    <xf numFmtId="49" fontId="2" fillId="0" borderId="3" xfId="0" quotePrefix="1" applyNumberFormat="1" applyFont="1" applyBorder="1" applyAlignment="1">
      <alignment horizontal="left" wrapText="1"/>
    </xf>
    <xf numFmtId="49" fontId="2" fillId="0" borderId="3" xfId="0" quotePrefix="1" applyNumberFormat="1" applyFont="1" applyBorder="1" applyAlignment="1">
      <alignment horizontal="left"/>
    </xf>
    <xf numFmtId="49" fontId="2" fillId="0" borderId="3" xfId="0" applyNumberFormat="1" applyFont="1" applyBorder="1" applyAlignment="1">
      <alignment horizontal="justify" vertical="top" wrapText="1"/>
    </xf>
    <xf numFmtId="49" fontId="2" fillId="0" borderId="3" xfId="0" applyNumberFormat="1" applyFont="1" applyBorder="1" applyAlignment="1">
      <alignment horizontal="left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9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70" fontId="3" fillId="0" borderId="3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49" fontId="2" fillId="0" borderId="3" xfId="0" applyNumberFormat="1" applyFont="1" applyBorder="1" applyAlignment="1">
      <alignment horizontal="left" vertical="top"/>
    </xf>
    <xf numFmtId="0" fontId="2" fillId="0" borderId="3" xfId="0" applyFont="1" applyBorder="1"/>
    <xf numFmtId="49" fontId="2" fillId="0" borderId="3" xfId="0" quotePrefix="1" applyNumberFormat="1" applyFont="1" applyBorder="1" applyAlignment="1">
      <alignment horizontal="left" vertical="top"/>
    </xf>
    <xf numFmtId="49" fontId="2" fillId="0" borderId="3" xfId="0" applyNumberFormat="1" applyFont="1" applyBorder="1" applyAlignment="1">
      <alignment horizontal="left"/>
    </xf>
    <xf numFmtId="0" fontId="2" fillId="0" borderId="3" xfId="0" applyFont="1" applyBorder="1" applyAlignment="1">
      <alignment wrapText="1"/>
    </xf>
    <xf numFmtId="49" fontId="2" fillId="0" borderId="3" xfId="0" quotePrefix="1" applyNumberFormat="1" applyFont="1" applyBorder="1" applyAlignment="1">
      <alignment horizontal="left" vertical="top" wrapText="1"/>
    </xf>
    <xf numFmtId="49" fontId="2" fillId="0" borderId="3" xfId="0" applyNumberFormat="1" applyFont="1" applyBorder="1" applyAlignment="1">
      <alignment horizontal="justify" wrapText="1"/>
    </xf>
    <xf numFmtId="0" fontId="2" fillId="0" borderId="3" xfId="0" applyFont="1" applyBorder="1" applyAlignment="1">
      <alignment horizontal="center" vertical="center"/>
    </xf>
    <xf numFmtId="169" fontId="2" fillId="0" borderId="3" xfId="2" applyNumberFormat="1" applyFont="1" applyBorder="1" applyAlignment="1">
      <alignment vertical="center"/>
    </xf>
    <xf numFmtId="49" fontId="2" fillId="0" borderId="0" xfId="0" applyNumberFormat="1" applyFont="1"/>
    <xf numFmtId="0" fontId="9" fillId="0" borderId="3" xfId="0" applyFont="1" applyBorder="1"/>
    <xf numFmtId="0" fontId="9" fillId="0" borderId="0" xfId="0" applyFont="1" applyAlignment="1">
      <alignment horizontal="center"/>
    </xf>
    <xf numFmtId="0" fontId="12" fillId="0" borderId="0" xfId="0" applyFont="1"/>
    <xf numFmtId="166" fontId="12" fillId="0" borderId="0" xfId="2" applyFont="1"/>
    <xf numFmtId="0" fontId="3" fillId="0" borderId="3" xfId="0" applyFont="1" applyBorder="1" applyAlignment="1">
      <alignment vertical="center"/>
    </xf>
    <xf numFmtId="166" fontId="3" fillId="0" borderId="3" xfId="2" applyFont="1" applyBorder="1" applyAlignment="1">
      <alignment horizontal="right" vertical="center"/>
    </xf>
    <xf numFmtId="170" fontId="3" fillId="0" borderId="3" xfId="0" applyNumberFormat="1" applyFont="1" applyBorder="1" applyAlignment="1">
      <alignment horizontal="center" vertical="center"/>
    </xf>
    <xf numFmtId="166" fontId="2" fillId="0" borderId="3" xfId="2" applyFont="1" applyBorder="1" applyAlignment="1">
      <alignment horizontal="right" vertical="center"/>
    </xf>
    <xf numFmtId="4" fontId="2" fillId="0" borderId="3" xfId="2" applyNumberFormat="1" applyFont="1" applyFill="1" applyBorder="1" applyAlignment="1">
      <alignment vertical="center"/>
    </xf>
    <xf numFmtId="169" fontId="2" fillId="0" borderId="3" xfId="2" applyNumberFormat="1" applyFont="1" applyFill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166" fontId="2" fillId="0" borderId="3" xfId="2" applyFont="1" applyFill="1" applyBorder="1" applyAlignment="1">
      <alignment horizontal="right" vertical="center"/>
    </xf>
    <xf numFmtId="166" fontId="2" fillId="0" borderId="3" xfId="2" applyFont="1" applyBorder="1" applyAlignment="1">
      <alignment vertical="center"/>
    </xf>
    <xf numFmtId="166" fontId="3" fillId="0" borderId="3" xfId="2" applyFont="1" applyBorder="1" applyAlignment="1">
      <alignment vertical="center"/>
    </xf>
    <xf numFmtId="166" fontId="2" fillId="0" borderId="3" xfId="2" applyFont="1" applyFill="1" applyBorder="1" applyAlignment="1">
      <alignment vertical="center"/>
    </xf>
    <xf numFmtId="0" fontId="2" fillId="0" borderId="3" xfId="0" applyFont="1" applyBorder="1" applyAlignment="1">
      <alignment vertical="center"/>
    </xf>
    <xf numFmtId="169" fontId="3" fillId="0" borderId="3" xfId="0" applyNumberFormat="1" applyFont="1" applyBorder="1" applyAlignment="1">
      <alignment horizontal="center" vertical="center"/>
    </xf>
    <xf numFmtId="9" fontId="3" fillId="0" borderId="3" xfId="0" applyNumberFormat="1" applyFont="1" applyBorder="1" applyAlignment="1">
      <alignment horizontal="center" vertical="center"/>
    </xf>
    <xf numFmtId="169" fontId="2" fillId="0" borderId="3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166" fontId="2" fillId="0" borderId="0" xfId="2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9" fontId="6" fillId="0" borderId="0" xfId="3" applyFont="1" applyFill="1"/>
    <xf numFmtId="10" fontId="6" fillId="0" borderId="3" xfId="3" applyNumberFormat="1" applyFont="1" applyFill="1" applyBorder="1"/>
    <xf numFmtId="10" fontId="3" fillId="0" borderId="4" xfId="3" applyNumberFormat="1" applyFont="1" applyFill="1" applyBorder="1"/>
    <xf numFmtId="0" fontId="3" fillId="0" borderId="3" xfId="0" applyFont="1" applyBorder="1" applyAlignment="1">
      <alignment horizontal="center"/>
    </xf>
    <xf numFmtId="0" fontId="6" fillId="0" borderId="3" xfId="0" applyFont="1" applyBorder="1"/>
    <xf numFmtId="0" fontId="3" fillId="0" borderId="3" xfId="0" applyFont="1" applyBorder="1"/>
    <xf numFmtId="10" fontId="6" fillId="0" borderId="3" xfId="0" applyNumberFormat="1" applyFont="1" applyBorder="1"/>
    <xf numFmtId="10" fontId="6" fillId="0" borderId="5" xfId="3" applyNumberFormat="1" applyFont="1" applyFill="1" applyBorder="1"/>
    <xf numFmtId="10" fontId="6" fillId="0" borderId="5" xfId="0" applyNumberFormat="1" applyFont="1" applyBorder="1"/>
    <xf numFmtId="10" fontId="3" fillId="0" borderId="6" xfId="3" applyNumberFormat="1" applyFont="1" applyFill="1" applyBorder="1"/>
    <xf numFmtId="10" fontId="6" fillId="0" borderId="7" xfId="0" applyNumberFormat="1" applyFont="1" applyBorder="1"/>
    <xf numFmtId="0" fontId="2" fillId="0" borderId="2" xfId="0" applyFont="1" applyBorder="1"/>
    <xf numFmtId="4" fontId="6" fillId="0" borderId="0" xfId="2" applyNumberFormat="1" applyFont="1" applyFill="1" applyBorder="1"/>
    <xf numFmtId="166" fontId="6" fillId="0" borderId="0" xfId="2" applyFont="1" applyFill="1" applyBorder="1"/>
    <xf numFmtId="168" fontId="3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166" fontId="2" fillId="0" borderId="0" xfId="2" applyFont="1" applyFill="1"/>
    <xf numFmtId="0" fontId="2" fillId="0" borderId="0" xfId="0" quotePrefix="1" applyFont="1" applyAlignment="1">
      <alignment horizontal="left"/>
    </xf>
    <xf numFmtId="0" fontId="3" fillId="2" borderId="0" xfId="0" applyFont="1" applyFill="1" applyAlignment="1">
      <alignment horizontal="center"/>
    </xf>
    <xf numFmtId="4" fontId="2" fillId="0" borderId="0" xfId="2" applyNumberFormat="1" applyFont="1" applyFill="1"/>
    <xf numFmtId="9" fontId="2" fillId="0" borderId="0" xfId="0" applyNumberFormat="1" applyFont="1"/>
    <xf numFmtId="0" fontId="4" fillId="0" borderId="0" xfId="0" applyFont="1" applyAlignment="1">
      <alignment horizontal="center"/>
    </xf>
    <xf numFmtId="0" fontId="9" fillId="0" borderId="3" xfId="0" quotePrefix="1" applyFont="1" applyBorder="1" applyAlignment="1">
      <alignment horizontal="left"/>
    </xf>
    <xf numFmtId="0" fontId="9" fillId="0" borderId="3" xfId="0" applyFont="1" applyBorder="1" applyAlignment="1">
      <alignment horizontal="left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167" fontId="2" fillId="0" borderId="3" xfId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left" vertical="top" wrapText="1"/>
    </xf>
    <xf numFmtId="49" fontId="2" fillId="0" borderId="0" xfId="0" applyNumberFormat="1" applyFont="1" applyAlignment="1">
      <alignment horizontal="left" wrapText="1"/>
    </xf>
    <xf numFmtId="0" fontId="2" fillId="0" borderId="0" xfId="0" applyFont="1" applyAlignment="1">
      <alignment vertical="center" wrapText="1"/>
    </xf>
    <xf numFmtId="3" fontId="2" fillId="0" borderId="0" xfId="1" applyNumberFormat="1" applyFont="1" applyFill="1" applyAlignment="1">
      <alignment horizontal="center" vertical="center" wrapText="1"/>
    </xf>
    <xf numFmtId="167" fontId="2" fillId="0" borderId="0" xfId="1" applyFont="1" applyFill="1" applyAlignment="1">
      <alignment horizontal="center" vertical="center" wrapText="1"/>
    </xf>
    <xf numFmtId="0" fontId="0" fillId="0" borderId="3" xfId="0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3" fillId="5" borderId="3" xfId="0" applyNumberFormat="1" applyFont="1" applyFill="1" applyBorder="1" applyAlignment="1">
      <alignment horizontal="center" vertical="center" wrapText="1"/>
    </xf>
    <xf numFmtId="49" fontId="3" fillId="6" borderId="3" xfId="0" applyNumberFormat="1" applyFont="1" applyFill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3" fontId="2" fillId="0" borderId="8" xfId="1" applyNumberFormat="1" applyFont="1" applyFill="1" applyBorder="1" applyAlignment="1">
      <alignment horizontal="center" vertical="center" wrapText="1"/>
    </xf>
    <xf numFmtId="167" fontId="2" fillId="0" borderId="8" xfId="1" applyFont="1" applyFill="1" applyBorder="1" applyAlignment="1">
      <alignment horizontal="center" vertical="center" wrapText="1"/>
    </xf>
    <xf numFmtId="0" fontId="2" fillId="0" borderId="11" xfId="0" applyFont="1" applyBorder="1" applyAlignment="1">
      <alignment vertical="center" wrapText="1"/>
    </xf>
    <xf numFmtId="167" fontId="2" fillId="0" borderId="11" xfId="1" applyFont="1" applyFill="1" applyBorder="1" applyAlignment="1">
      <alignment horizontal="center" vertical="center" wrapText="1"/>
    </xf>
    <xf numFmtId="49" fontId="3" fillId="0" borderId="0" xfId="0" applyNumberFormat="1" applyFont="1" applyAlignment="1">
      <alignment horizontal="left" vertical="top" wrapText="1"/>
    </xf>
    <xf numFmtId="49" fontId="3" fillId="0" borderId="0" xfId="0" applyNumberFormat="1" applyFont="1" applyAlignment="1">
      <alignment horizontal="left" wrapText="1"/>
    </xf>
    <xf numFmtId="164" fontId="2" fillId="0" borderId="0" xfId="4" applyFont="1" applyFill="1" applyAlignment="1">
      <alignment horizontal="center" vertical="center" wrapText="1"/>
    </xf>
    <xf numFmtId="164" fontId="2" fillId="0" borderId="8" xfId="4" applyFont="1" applyFill="1" applyBorder="1" applyAlignment="1">
      <alignment horizontal="center" vertical="center" wrapText="1"/>
    </xf>
    <xf numFmtId="168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6" fillId="5" borderId="2" xfId="0" applyFont="1" applyFill="1" applyBorder="1"/>
    <xf numFmtId="9" fontId="2" fillId="5" borderId="2" xfId="3" applyFont="1" applyFill="1" applyBorder="1" applyAlignment="1">
      <alignment horizontal="center" vertical="center"/>
    </xf>
    <xf numFmtId="10" fontId="3" fillId="5" borderId="2" xfId="0" applyNumberFormat="1" applyFont="1" applyFill="1" applyBorder="1"/>
    <xf numFmtId="4" fontId="6" fillId="5" borderId="2" xfId="2" applyNumberFormat="1" applyFont="1" applyFill="1" applyBorder="1"/>
    <xf numFmtId="166" fontId="6" fillId="5" borderId="2" xfId="2" applyFont="1" applyFill="1" applyBorder="1"/>
    <xf numFmtId="164" fontId="6" fillId="0" borderId="0" xfId="4" applyFont="1" applyFill="1"/>
    <xf numFmtId="0" fontId="2" fillId="5" borderId="2" xfId="0" applyFont="1" applyFill="1" applyBorder="1" applyAlignment="1">
      <alignment horizontal="center" vertical="center"/>
    </xf>
    <xf numFmtId="0" fontId="3" fillId="8" borderId="0" xfId="0" applyFont="1" applyFill="1" applyAlignment="1">
      <alignment horizontal="left" vertical="center"/>
    </xf>
    <xf numFmtId="0" fontId="3" fillId="8" borderId="0" xfId="0" applyFont="1" applyFill="1" applyAlignment="1">
      <alignment horizontal="center" vertical="center"/>
    </xf>
    <xf numFmtId="166" fontId="3" fillId="8" borderId="0" xfId="2" applyFont="1" applyFill="1" applyAlignment="1">
      <alignment horizontal="center" vertical="center"/>
    </xf>
    <xf numFmtId="2" fontId="3" fillId="8" borderId="0" xfId="0" applyNumberFormat="1" applyFont="1" applyFill="1" applyAlignment="1">
      <alignment horizontal="center" vertical="center"/>
    </xf>
    <xf numFmtId="166" fontId="3" fillId="0" borderId="1" xfId="2" applyFont="1" applyBorder="1" applyAlignment="1">
      <alignment horizontal="center"/>
    </xf>
    <xf numFmtId="166" fontId="3" fillId="0" borderId="0" xfId="2" applyFont="1" applyAlignment="1">
      <alignment horizontal="center"/>
    </xf>
    <xf numFmtId="2" fontId="3" fillId="8" borderId="0" xfId="7" applyNumberFormat="1" applyFont="1" applyFill="1" applyAlignment="1">
      <alignment horizontal="center" vertical="center"/>
    </xf>
    <xf numFmtId="0" fontId="3" fillId="2" borderId="0" xfId="7" applyFont="1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12" fillId="0" borderId="0" xfId="0" applyFont="1" applyAlignment="1">
      <alignment horizontal="center"/>
    </xf>
    <xf numFmtId="0" fontId="4" fillId="8" borderId="0" xfId="0" applyFont="1" applyFill="1"/>
    <xf numFmtId="0" fontId="0" fillId="8" borderId="0" xfId="0" applyFill="1" applyAlignment="1">
      <alignment horizontal="center"/>
    </xf>
    <xf numFmtId="0" fontId="10" fillId="0" borderId="0" xfId="0" applyFont="1"/>
    <xf numFmtId="0" fontId="2" fillId="0" borderId="3" xfId="0" applyFont="1" applyBorder="1" applyAlignment="1">
      <alignment horizontal="center"/>
    </xf>
    <xf numFmtId="164" fontId="2" fillId="0" borderId="0" xfId="0" applyNumberFormat="1" applyFont="1" applyAlignment="1">
      <alignment horizontal="right"/>
    </xf>
    <xf numFmtId="166" fontId="0" fillId="0" borderId="0" xfId="2" applyFont="1" applyAlignment="1">
      <alignment horizontal="center" wrapText="1"/>
    </xf>
    <xf numFmtId="166" fontId="0" fillId="0" borderId="0" xfId="2" applyFont="1" applyAlignment="1">
      <alignment horizontal="center"/>
    </xf>
    <xf numFmtId="166" fontId="0" fillId="0" borderId="2" xfId="2" applyFont="1" applyBorder="1" applyAlignment="1">
      <alignment horizontal="center"/>
    </xf>
    <xf numFmtId="166" fontId="6" fillId="0" borderId="0" xfId="2" applyFont="1" applyAlignment="1">
      <alignment horizontal="center"/>
    </xf>
    <xf numFmtId="166" fontId="12" fillId="0" borderId="0" xfId="2" applyFont="1" applyAlignment="1">
      <alignment horizontal="center"/>
    </xf>
    <xf numFmtId="166" fontId="0" fillId="0" borderId="0" xfId="2" applyFont="1" applyAlignment="1">
      <alignment horizontal="center" vertical="center"/>
    </xf>
    <xf numFmtId="166" fontId="3" fillId="0" borderId="0" xfId="2" applyFont="1" applyBorder="1" applyAlignment="1">
      <alignment horizontal="center"/>
    </xf>
    <xf numFmtId="166" fontId="2" fillId="0" borderId="0" xfId="2" applyFont="1" applyBorder="1" applyAlignment="1">
      <alignment horizontal="center"/>
    </xf>
    <xf numFmtId="166" fontId="11" fillId="3" borderId="3" xfId="2" quotePrefix="1" applyFont="1" applyFill="1" applyBorder="1" applyAlignment="1">
      <alignment horizontal="center" vertical="center" wrapText="1"/>
    </xf>
    <xf numFmtId="166" fontId="9" fillId="4" borderId="3" xfId="2" applyFont="1" applyFill="1" applyBorder="1"/>
    <xf numFmtId="166" fontId="9" fillId="0" borderId="0" xfId="2" applyFont="1" applyFill="1"/>
    <xf numFmtId="49" fontId="2" fillId="0" borderId="0" xfId="0" applyNumberFormat="1" applyFont="1" applyAlignment="1">
      <alignment horizontal="left" vertical="center" wrapText="1"/>
    </xf>
    <xf numFmtId="49" fontId="3" fillId="0" borderId="0" xfId="0" applyNumberFormat="1" applyFont="1" applyAlignment="1">
      <alignment horizontal="left" vertical="center" wrapText="1"/>
    </xf>
    <xf numFmtId="0" fontId="2" fillId="0" borderId="3" xfId="0" applyFont="1" applyBorder="1" applyAlignment="1">
      <alignment horizontal="left"/>
    </xf>
    <xf numFmtId="0" fontId="2" fillId="0" borderId="3" xfId="0" quotePrefix="1" applyFont="1" applyBorder="1" applyAlignment="1">
      <alignment horizontal="left"/>
    </xf>
    <xf numFmtId="4" fontId="2" fillId="0" borderId="3" xfId="1" applyNumberFormat="1" applyFont="1" applyFill="1" applyBorder="1" applyAlignment="1">
      <alignment horizontal="center" vertical="center" wrapText="1"/>
    </xf>
    <xf numFmtId="4" fontId="2" fillId="0" borderId="0" xfId="1" applyNumberFormat="1" applyFont="1" applyFill="1" applyAlignment="1">
      <alignment horizontal="center" vertical="center" wrapText="1"/>
    </xf>
    <xf numFmtId="4" fontId="2" fillId="0" borderId="8" xfId="1" applyNumberFormat="1" applyFont="1" applyFill="1" applyBorder="1" applyAlignment="1">
      <alignment horizontal="center" vertical="center" wrapText="1"/>
    </xf>
    <xf numFmtId="4" fontId="2" fillId="0" borderId="11" xfId="1" applyNumberFormat="1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166" fontId="9" fillId="0" borderId="3" xfId="2" applyFont="1" applyFill="1" applyBorder="1"/>
    <xf numFmtId="0" fontId="9" fillId="0" borderId="3" xfId="5" applyFont="1" applyBorder="1"/>
    <xf numFmtId="0" fontId="9" fillId="0" borderId="3" xfId="5" applyFont="1" applyBorder="1" applyAlignment="1">
      <alignment horizontal="center"/>
    </xf>
    <xf numFmtId="164" fontId="0" fillId="0" borderId="3" xfId="4" applyFont="1" applyBorder="1" applyAlignment="1">
      <alignment horizontal="right"/>
    </xf>
    <xf numFmtId="0" fontId="0" fillId="0" borderId="3" xfId="0" applyBorder="1" applyAlignment="1">
      <alignment horizontal="center"/>
    </xf>
    <xf numFmtId="166" fontId="0" fillId="0" borderId="3" xfId="0" applyNumberFormat="1" applyBorder="1" applyAlignment="1">
      <alignment horizontal="right"/>
    </xf>
    <xf numFmtId="0" fontId="0" fillId="0" borderId="3" xfId="0" applyBorder="1"/>
    <xf numFmtId="0" fontId="2" fillId="0" borderId="3" xfId="0" applyFont="1" applyBorder="1" applyAlignment="1">
      <alignment horizontal="left" wrapText="1"/>
    </xf>
    <xf numFmtId="166" fontId="2" fillId="0" borderId="3" xfId="2" applyFont="1" applyFill="1" applyBorder="1"/>
    <xf numFmtId="0" fontId="2" fillId="0" borderId="3" xfId="0" quotePrefix="1" applyFont="1" applyBorder="1" applyAlignment="1">
      <alignment horizontal="left" wrapText="1"/>
    </xf>
    <xf numFmtId="166" fontId="0" fillId="0" borderId="3" xfId="2" applyFont="1" applyFill="1" applyBorder="1"/>
    <xf numFmtId="0" fontId="9" fillId="0" borderId="3" xfId="0" applyFont="1" applyBorder="1" applyAlignment="1">
      <alignment wrapText="1"/>
    </xf>
    <xf numFmtId="166" fontId="0" fillId="0" borderId="3" xfId="0" applyNumberFormat="1" applyBorder="1"/>
    <xf numFmtId="0" fontId="15" fillId="0" borderId="3" xfId="0" applyFont="1" applyBorder="1"/>
    <xf numFmtId="0" fontId="2" fillId="0" borderId="3" xfId="1" applyNumberFormat="1" applyFont="1" applyFill="1" applyBorder="1" applyAlignment="1">
      <alignment horizontal="center" vertical="center" wrapText="1"/>
    </xf>
    <xf numFmtId="0" fontId="2" fillId="0" borderId="0" xfId="1" applyNumberFormat="1" applyFont="1" applyFill="1" applyAlignment="1">
      <alignment horizontal="center" vertical="center" wrapText="1"/>
    </xf>
    <xf numFmtId="0" fontId="2" fillId="0" borderId="8" xfId="1" applyNumberFormat="1" applyFont="1" applyFill="1" applyBorder="1" applyAlignment="1">
      <alignment horizontal="center" vertical="center" wrapText="1"/>
    </xf>
    <xf numFmtId="0" fontId="2" fillId="0" borderId="11" xfId="1" applyNumberFormat="1" applyFont="1" applyFill="1" applyBorder="1" applyAlignment="1">
      <alignment horizontal="center" vertical="center" wrapText="1"/>
    </xf>
    <xf numFmtId="2" fontId="3" fillId="3" borderId="0" xfId="7" applyNumberFormat="1" applyFont="1" applyFill="1" applyAlignment="1">
      <alignment horizontal="center" vertical="center"/>
    </xf>
    <xf numFmtId="49" fontId="2" fillId="4" borderId="3" xfId="0" applyNumberFormat="1" applyFont="1" applyFill="1" applyBorder="1" applyAlignment="1">
      <alignment horizontal="center" vertical="center" wrapText="1"/>
    </xf>
    <xf numFmtId="171" fontId="2" fillId="4" borderId="3" xfId="4" applyNumberFormat="1" applyFont="1" applyFill="1" applyBorder="1" applyAlignment="1">
      <alignment horizontal="right" vertical="center" wrapText="1"/>
    </xf>
    <xf numFmtId="0" fontId="9" fillId="0" borderId="5" xfId="0" applyFont="1" applyBorder="1" applyAlignment="1">
      <alignment horizontal="center"/>
    </xf>
    <xf numFmtId="0" fontId="9" fillId="7" borderId="3" xfId="0" applyFont="1" applyFill="1" applyBorder="1" applyAlignment="1">
      <alignment horizontal="center" vertical="center"/>
    </xf>
    <xf numFmtId="0" fontId="2" fillId="7" borderId="3" xfId="0" applyFont="1" applyFill="1" applyBorder="1"/>
    <xf numFmtId="0" fontId="9" fillId="7" borderId="3" xfId="0" applyFont="1" applyFill="1" applyBorder="1" applyAlignment="1">
      <alignment horizontal="center"/>
    </xf>
    <xf numFmtId="166" fontId="9" fillId="7" borderId="3" xfId="2" applyFont="1" applyFill="1" applyBorder="1"/>
    <xf numFmtId="0" fontId="9" fillId="7" borderId="5" xfId="0" applyFont="1" applyFill="1" applyBorder="1" applyAlignment="1">
      <alignment horizontal="center" vertical="center"/>
    </xf>
    <xf numFmtId="0" fontId="2" fillId="7" borderId="0" xfId="0" applyFont="1" applyFill="1"/>
    <xf numFmtId="0" fontId="9" fillId="7" borderId="5" xfId="0" applyFont="1" applyFill="1" applyBorder="1" applyAlignment="1">
      <alignment horizontal="center"/>
    </xf>
    <xf numFmtId="166" fontId="9" fillId="7" borderId="5" xfId="2" applyFont="1" applyFill="1" applyBorder="1"/>
    <xf numFmtId="0" fontId="9" fillId="7" borderId="3" xfId="0" applyFont="1" applyFill="1" applyBorder="1"/>
    <xf numFmtId="0" fontId="2" fillId="4" borderId="0" xfId="0" applyFont="1" applyFill="1" applyAlignment="1">
      <alignment wrapText="1"/>
    </xf>
    <xf numFmtId="171" fontId="3" fillId="4" borderId="3" xfId="4" applyNumberFormat="1" applyFont="1" applyFill="1" applyBorder="1" applyAlignment="1">
      <alignment horizontal="right" vertical="center" wrapText="1"/>
    </xf>
    <xf numFmtId="0" fontId="3" fillId="4" borderId="0" xfId="0" applyFont="1" applyFill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49" fontId="2" fillId="4" borderId="0" xfId="0" applyNumberFormat="1" applyFont="1" applyFill="1" applyAlignment="1">
      <alignment horizontal="left" vertical="top" wrapText="1"/>
    </xf>
    <xf numFmtId="49" fontId="2" fillId="4" borderId="0" xfId="0" applyNumberFormat="1" applyFont="1" applyFill="1" applyAlignment="1">
      <alignment horizontal="left" wrapText="1"/>
    </xf>
    <xf numFmtId="9" fontId="3" fillId="4" borderId="3" xfId="0" applyNumberFormat="1" applyFont="1" applyFill="1" applyBorder="1" applyAlignment="1">
      <alignment horizontal="center" vertical="center" wrapText="1"/>
    </xf>
    <xf numFmtId="0" fontId="2" fillId="4" borderId="0" xfId="0" applyFont="1" applyFill="1" applyAlignment="1">
      <alignment vertical="center" wrapText="1"/>
    </xf>
    <xf numFmtId="171" fontId="2" fillId="4" borderId="0" xfId="4" applyNumberFormat="1" applyFont="1" applyFill="1" applyAlignment="1">
      <alignment horizontal="center" vertical="center" wrapText="1"/>
    </xf>
    <xf numFmtId="4" fontId="2" fillId="4" borderId="0" xfId="1" applyNumberFormat="1" applyFont="1" applyFill="1" applyAlignment="1">
      <alignment horizontal="center" vertical="center" wrapText="1"/>
    </xf>
    <xf numFmtId="171" fontId="2" fillId="4" borderId="0" xfId="4" applyNumberFormat="1" applyFont="1" applyFill="1" applyAlignment="1">
      <alignment horizontal="right" vertical="center" wrapText="1"/>
    </xf>
    <xf numFmtId="49" fontId="3" fillId="4" borderId="0" xfId="0" applyNumberFormat="1" applyFont="1" applyFill="1" applyAlignment="1">
      <alignment horizontal="left" wrapText="1"/>
    </xf>
    <xf numFmtId="0" fontId="2" fillId="4" borderId="8" xfId="0" applyFont="1" applyFill="1" applyBorder="1" applyAlignment="1">
      <alignment vertical="center" wrapText="1"/>
    </xf>
    <xf numFmtId="171" fontId="2" fillId="4" borderId="8" xfId="4" applyNumberFormat="1" applyFont="1" applyFill="1" applyBorder="1" applyAlignment="1">
      <alignment horizontal="center" vertical="center" wrapText="1"/>
    </xf>
    <xf numFmtId="4" fontId="2" fillId="4" borderId="8" xfId="1" applyNumberFormat="1" applyFont="1" applyFill="1" applyBorder="1" applyAlignment="1">
      <alignment horizontal="center" vertical="center" wrapText="1"/>
    </xf>
    <xf numFmtId="171" fontId="2" fillId="4" borderId="8" xfId="4" applyNumberFormat="1" applyFont="1" applyFill="1" applyBorder="1" applyAlignment="1">
      <alignment horizontal="right" vertical="center" wrapText="1"/>
    </xf>
    <xf numFmtId="49" fontId="3" fillId="4" borderId="0" xfId="0" applyNumberFormat="1" applyFont="1" applyFill="1" applyAlignment="1">
      <alignment horizontal="left" vertical="top" wrapText="1"/>
    </xf>
    <xf numFmtId="0" fontId="2" fillId="4" borderId="11" xfId="0" applyFont="1" applyFill="1" applyBorder="1" applyAlignment="1">
      <alignment vertical="center" wrapText="1"/>
    </xf>
    <xf numFmtId="171" fontId="2" fillId="4" borderId="11" xfId="4" applyNumberFormat="1" applyFont="1" applyFill="1" applyBorder="1" applyAlignment="1">
      <alignment horizontal="center" vertical="center" wrapText="1"/>
    </xf>
    <xf numFmtId="4" fontId="2" fillId="4" borderId="11" xfId="1" applyNumberFormat="1" applyFont="1" applyFill="1" applyBorder="1" applyAlignment="1">
      <alignment horizontal="center" vertical="center" wrapText="1"/>
    </xf>
    <xf numFmtId="171" fontId="2" fillId="4" borderId="11" xfId="4" applyNumberFormat="1" applyFont="1" applyFill="1" applyBorder="1" applyAlignment="1">
      <alignment horizontal="right" vertical="center" wrapText="1"/>
    </xf>
    <xf numFmtId="171" fontId="2" fillId="4" borderId="0" xfId="4" applyNumberFormat="1" applyFont="1" applyFill="1" applyAlignment="1">
      <alignment horizontal="right" wrapText="1"/>
    </xf>
    <xf numFmtId="49" fontId="3" fillId="8" borderId="3" xfId="0" applyNumberFormat="1" applyFont="1" applyFill="1" applyBorder="1" applyAlignment="1">
      <alignment horizontal="center" vertical="center" wrapText="1"/>
    </xf>
    <xf numFmtId="0" fontId="3" fillId="8" borderId="3" xfId="0" applyFont="1" applyFill="1" applyBorder="1" applyAlignment="1">
      <alignment horizontal="center" vertical="center" wrapText="1"/>
    </xf>
    <xf numFmtId="4" fontId="3" fillId="8" borderId="3" xfId="2" applyNumberFormat="1" applyFont="1" applyFill="1" applyBorder="1" applyAlignment="1">
      <alignment horizontal="center" vertical="center" wrapText="1"/>
    </xf>
    <xf numFmtId="49" fontId="3" fillId="8" borderId="3" xfId="0" applyNumberFormat="1" applyFont="1" applyFill="1" applyBorder="1" applyAlignment="1">
      <alignment horizontal="left" vertical="center" wrapText="1"/>
    </xf>
    <xf numFmtId="4" fontId="2" fillId="8" borderId="3" xfId="1" applyNumberFormat="1" applyFont="1" applyFill="1" applyBorder="1" applyAlignment="1">
      <alignment horizontal="center" vertical="center" wrapText="1"/>
    </xf>
    <xf numFmtId="171" fontId="2" fillId="8" borderId="3" xfId="4" applyNumberFormat="1" applyFont="1" applyFill="1" applyBorder="1" applyAlignment="1">
      <alignment horizontal="right" vertical="center" wrapText="1"/>
    </xf>
    <xf numFmtId="0" fontId="9" fillId="7" borderId="3" xfId="0" quotePrefix="1" applyFont="1" applyFill="1" applyBorder="1" applyAlignment="1">
      <alignment horizontal="left"/>
    </xf>
    <xf numFmtId="0" fontId="15" fillId="3" borderId="0" xfId="0" applyFont="1" applyFill="1"/>
    <xf numFmtId="166" fontId="15" fillId="4" borderId="3" xfId="2" applyFont="1" applyFill="1" applyBorder="1"/>
    <xf numFmtId="0" fontId="3" fillId="2" borderId="0" xfId="2" applyNumberFormat="1" applyFont="1" applyFill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justify" vertical="center" wrapText="1"/>
    </xf>
    <xf numFmtId="0" fontId="2" fillId="0" borderId="3" xfId="0" applyFont="1" applyFill="1" applyBorder="1" applyAlignment="1">
      <alignment horizontal="center" vertical="center" wrapText="1"/>
    </xf>
    <xf numFmtId="171" fontId="2" fillId="0" borderId="3" xfId="4" applyNumberFormat="1" applyFont="1" applyFill="1" applyBorder="1" applyAlignment="1">
      <alignment horizontal="center" vertical="center" wrapText="1"/>
    </xf>
    <xf numFmtId="171" fontId="2" fillId="0" borderId="3" xfId="4" applyNumberFormat="1" applyFont="1" applyFill="1" applyBorder="1" applyAlignment="1">
      <alignment horizontal="righ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13" fillId="4" borderId="0" xfId="0" applyFont="1" applyFill="1" applyAlignment="1">
      <alignment horizontal="center" wrapText="1"/>
    </xf>
    <xf numFmtId="0" fontId="3" fillId="4" borderId="0" xfId="0" applyFont="1" applyFill="1" applyAlignment="1">
      <alignment horizontal="center" wrapText="1"/>
    </xf>
    <xf numFmtId="0" fontId="3" fillId="4" borderId="0" xfId="0" quotePrefix="1" applyFont="1" applyFill="1" applyAlignment="1">
      <alignment horizontal="center" vertical="center" wrapText="1"/>
    </xf>
    <xf numFmtId="49" fontId="2" fillId="0" borderId="0" xfId="0" applyNumberFormat="1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3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8" xfId="0" quotePrefix="1" applyFont="1" applyBorder="1" applyAlignment="1">
      <alignment horizontal="center" vertical="center" wrapText="1"/>
    </xf>
    <xf numFmtId="0" fontId="3" fillId="0" borderId="3" xfId="0" quotePrefix="1" applyFont="1" applyBorder="1" applyAlignment="1">
      <alignment horizontal="right" vertical="center"/>
    </xf>
    <xf numFmtId="0" fontId="1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6" fillId="0" borderId="0" xfId="0" quotePrefix="1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4" fillId="0" borderId="0" xfId="0" quotePrefix="1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2" fillId="0" borderId="11" xfId="0" applyFont="1" applyBorder="1" applyAlignment="1">
      <alignment horizontal="center" vertical="center" wrapText="1"/>
    </xf>
    <xf numFmtId="0" fontId="11" fillId="0" borderId="0" xfId="0" quotePrefix="1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1" fillId="0" borderId="0" xfId="0" quotePrefix="1" applyFont="1" applyAlignment="1">
      <alignment horizontal="center"/>
    </xf>
    <xf numFmtId="0" fontId="9" fillId="0" borderId="0" xfId="0" quotePrefix="1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3" fillId="4" borderId="3" xfId="0" applyFont="1" applyFill="1" applyBorder="1" applyAlignment="1">
      <alignment horizontal="right" vertical="center" wrapText="1"/>
    </xf>
    <xf numFmtId="0" fontId="13" fillId="4" borderId="0" xfId="0" applyFont="1" applyFill="1" applyAlignment="1">
      <alignment horizontal="center" wrapText="1"/>
    </xf>
    <xf numFmtId="0" fontId="3" fillId="4" borderId="0" xfId="0" applyFont="1" applyFill="1" applyAlignment="1">
      <alignment horizontal="center" wrapText="1"/>
    </xf>
    <xf numFmtId="0" fontId="3" fillId="4" borderId="0" xfId="0" quotePrefix="1" applyFont="1" applyFill="1" applyAlignment="1">
      <alignment horizontal="center" vertical="center" wrapText="1"/>
    </xf>
    <xf numFmtId="0" fontId="3" fillId="4" borderId="3" xfId="0" quotePrefix="1" applyFont="1" applyFill="1" applyBorder="1" applyAlignment="1">
      <alignment horizontal="right" vertical="center" wrapText="1"/>
    </xf>
    <xf numFmtId="0" fontId="3" fillId="4" borderId="8" xfId="0" quotePrefix="1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right" vertical="center" wrapText="1"/>
    </xf>
    <xf numFmtId="0" fontId="3" fillId="5" borderId="3" xfId="0" applyNumberFormat="1" applyFont="1" applyFill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49" fontId="3" fillId="6" borderId="3" xfId="0" applyNumberFormat="1" applyFont="1" applyFill="1" applyBorder="1" applyAlignment="1">
      <alignment horizontal="left" vertical="center" wrapText="1"/>
    </xf>
    <xf numFmtId="0" fontId="3" fillId="6" borderId="3" xfId="0" applyNumberFormat="1" applyFont="1" applyFill="1" applyBorder="1" applyAlignment="1">
      <alignment horizontal="left" vertical="center" wrapText="1"/>
    </xf>
    <xf numFmtId="0" fontId="3" fillId="0" borderId="0" xfId="0" quotePrefix="1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13" fillId="0" borderId="0" xfId="0" applyFont="1" applyAlignment="1">
      <alignment horizont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0" borderId="0" xfId="0" quotePrefix="1" applyFont="1" applyAlignment="1">
      <alignment horizontal="center"/>
    </xf>
    <xf numFmtId="0" fontId="3" fillId="2" borderId="0" xfId="7" applyFont="1" applyFill="1" applyAlignment="1">
      <alignment horizontal="left" vertical="center" wrapText="1"/>
    </xf>
    <xf numFmtId="0" fontId="11" fillId="0" borderId="0" xfId="0" quotePrefix="1" applyFont="1" applyAlignment="1">
      <alignment horizontal="center" wrapText="1"/>
    </xf>
    <xf numFmtId="0" fontId="11" fillId="0" borderId="0" xfId="0" applyFont="1" applyAlignment="1">
      <alignment horizontal="center" wrapText="1"/>
    </xf>
    <xf numFmtId="171" fontId="2" fillId="4" borderId="0" xfId="4" applyNumberFormat="1" applyFont="1" applyFill="1" applyBorder="1" applyAlignment="1">
      <alignment horizontal="right" vertical="center" wrapText="1"/>
    </xf>
    <xf numFmtId="171" fontId="3" fillId="8" borderId="3" xfId="4" applyNumberFormat="1" applyFont="1" applyFill="1" applyBorder="1" applyAlignment="1">
      <alignment horizontal="center" vertical="center" wrapText="1"/>
    </xf>
    <xf numFmtId="171" fontId="3" fillId="5" borderId="3" xfId="4" applyNumberFormat="1" applyFont="1" applyFill="1" applyBorder="1" applyAlignment="1">
      <alignment horizontal="right" vertical="center" wrapText="1"/>
    </xf>
  </cellXfs>
  <cellStyles count="10">
    <cellStyle name="Millares" xfId="1" builtinId="3"/>
    <cellStyle name="Moneda" xfId="2" builtinId="4"/>
    <cellStyle name="Moneda [0]" xfId="4" builtinId="7"/>
    <cellStyle name="Moneda 2 2" xfId="6"/>
    <cellStyle name="Normal" xfId="0" builtinId="0"/>
    <cellStyle name="Normal 10" xfId="7"/>
    <cellStyle name="Normal 2" xfId="5"/>
    <cellStyle name="Normal 2 2" xfId="8"/>
    <cellStyle name="Normal 3" xfId="9"/>
    <cellStyle name="Porcentaje" xfId="3" builtinId="5"/>
  </cellStyles>
  <dxfs count="0"/>
  <tableStyles count="0" defaultTableStyle="TableStyleMedium9" defaultPivotStyle="PivotStyleLight16"/>
  <colors>
    <mruColors>
      <color rgb="FF66FF66"/>
      <color rgb="FFCC99FF"/>
      <color rgb="FF9999FF"/>
      <color rgb="FFFFFF66"/>
      <color rgb="FF00CCFF"/>
      <color rgb="FFFF5050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533399</xdr:colOff>
      <xdr:row>0</xdr:row>
      <xdr:rowOff>59551</xdr:rowOff>
    </xdr:from>
    <xdr:to>
      <xdr:col>5</xdr:col>
      <xdr:colOff>1111251</xdr:colOff>
      <xdr:row>4</xdr:row>
      <xdr:rowOff>147843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95361999-24D2-46D6-9865-D9D314E445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19749" y="59551"/>
          <a:ext cx="577852" cy="83124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1</xdr:col>
      <xdr:colOff>609600</xdr:colOff>
      <xdr:row>4</xdr:row>
      <xdr:rowOff>111332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21E35235-E48A-4815-917E-DE401A557A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7625"/>
          <a:ext cx="857250" cy="80665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285750</xdr:colOff>
      <xdr:row>0</xdr:row>
      <xdr:rowOff>0</xdr:rowOff>
    </xdr:from>
    <xdr:to>
      <xdr:col>5</xdr:col>
      <xdr:colOff>1058334</xdr:colOff>
      <xdr:row>2</xdr:row>
      <xdr:rowOff>328198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3C14082B-C3FC-4D1B-8856-BF015A76DC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72300" y="0"/>
          <a:ext cx="772584" cy="1107132"/>
        </a:xfrm>
        <a:prstGeom prst="rect">
          <a:avLst/>
        </a:prstGeom>
      </xdr:spPr>
    </xdr:pic>
    <xdr:clientData/>
  </xdr:twoCellAnchor>
  <xdr:twoCellAnchor editAs="oneCell">
    <xdr:from>
      <xdr:col>0</xdr:col>
      <xdr:colOff>42332</xdr:colOff>
      <xdr:row>0</xdr:row>
      <xdr:rowOff>54750</xdr:rowOff>
    </xdr:from>
    <xdr:to>
      <xdr:col>1</xdr:col>
      <xdr:colOff>574674</xdr:colOff>
      <xdr:row>2</xdr:row>
      <xdr:rowOff>300320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4528F81E-6A03-492F-948B-139D3A8FD4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332" y="54750"/>
          <a:ext cx="1090084" cy="102873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52916</xdr:colOff>
      <xdr:row>0</xdr:row>
      <xdr:rowOff>0</xdr:rowOff>
    </xdr:from>
    <xdr:to>
      <xdr:col>7</xdr:col>
      <xdr:colOff>825500</xdr:colOff>
      <xdr:row>3</xdr:row>
      <xdr:rowOff>21282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902718D4-03E5-4F22-931C-E0B20FDE7A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18083" y="0"/>
          <a:ext cx="772584" cy="1111365"/>
        </a:xfrm>
        <a:prstGeom prst="rect">
          <a:avLst/>
        </a:prstGeom>
      </xdr:spPr>
    </xdr:pic>
    <xdr:clientData/>
  </xdr:twoCellAnchor>
  <xdr:twoCellAnchor editAs="oneCell">
    <xdr:from>
      <xdr:col>0</xdr:col>
      <xdr:colOff>148166</xdr:colOff>
      <xdr:row>0</xdr:row>
      <xdr:rowOff>23000</xdr:rowOff>
    </xdr:from>
    <xdr:to>
      <xdr:col>1</xdr:col>
      <xdr:colOff>486833</xdr:colOff>
      <xdr:row>2</xdr:row>
      <xdr:rowOff>268570</xdr:rowOff>
    </xdr:to>
    <xdr:pic>
      <xdr:nvPicPr>
        <xdr:cNvPr id="5" name="Imagen 4">
          <a:extLst>
            <a:ext uri="{FF2B5EF4-FFF2-40B4-BE49-F238E27FC236}">
              <a16:creationId xmlns="" xmlns:a16="http://schemas.microsoft.com/office/drawing/2014/main" id="{B4D7F476-FA55-4B3E-9EEE-7B5C860C4C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166" y="23000"/>
          <a:ext cx="1090084" cy="102873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714374</xdr:colOff>
      <xdr:row>0</xdr:row>
      <xdr:rowOff>40501</xdr:rowOff>
    </xdr:from>
    <xdr:to>
      <xdr:col>5</xdr:col>
      <xdr:colOff>1292226</xdr:colOff>
      <xdr:row>2</xdr:row>
      <xdr:rowOff>407399</xdr:rowOff>
    </xdr:to>
    <xdr:pic>
      <xdr:nvPicPr>
        <xdr:cNvPr id="4" name="Imagen 3">
          <a:extLst>
            <a:ext uri="{FF2B5EF4-FFF2-40B4-BE49-F238E27FC236}">
              <a16:creationId xmlns="" xmlns:a16="http://schemas.microsoft.com/office/drawing/2014/main" id="{F340B47F-4376-4F75-ACA2-CB41DBAE28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81674" y="40501"/>
          <a:ext cx="577852" cy="831242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0</xdr:row>
      <xdr:rowOff>38100</xdr:rowOff>
    </xdr:from>
    <xdr:to>
      <xdr:col>1</xdr:col>
      <xdr:colOff>495300</xdr:colOff>
      <xdr:row>2</xdr:row>
      <xdr:rowOff>380413</xdr:rowOff>
    </xdr:to>
    <xdr:pic>
      <xdr:nvPicPr>
        <xdr:cNvPr id="5" name="Imagen 4">
          <a:extLst>
            <a:ext uri="{FF2B5EF4-FFF2-40B4-BE49-F238E27FC236}">
              <a16:creationId xmlns="" xmlns:a16="http://schemas.microsoft.com/office/drawing/2014/main" id="{AFE400C1-BADF-48CC-AA42-233B3882B3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38100"/>
          <a:ext cx="857250" cy="80665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533399</xdr:colOff>
      <xdr:row>0</xdr:row>
      <xdr:rowOff>50026</xdr:rowOff>
    </xdr:from>
    <xdr:to>
      <xdr:col>5</xdr:col>
      <xdr:colOff>1111251</xdr:colOff>
      <xdr:row>5</xdr:row>
      <xdr:rowOff>128793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5DA626B4-6F89-416B-96CC-6B2659B3AF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0249" y="50026"/>
          <a:ext cx="577852" cy="831242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0</xdr:row>
      <xdr:rowOff>47625</xdr:rowOff>
    </xdr:from>
    <xdr:to>
      <xdr:col>1</xdr:col>
      <xdr:colOff>533400</xdr:colOff>
      <xdr:row>5</xdr:row>
      <xdr:rowOff>101807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222C7145-F690-48A4-8CEE-E7256B9EBB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47625"/>
          <a:ext cx="857250" cy="8066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11"/>
  </sheetPr>
  <dimension ref="A1:G345"/>
  <sheetViews>
    <sheetView view="pageBreakPreview" zoomScaleSheetLayoutView="100" workbookViewId="0">
      <selection activeCell="F4" sqref="F4:G4"/>
    </sheetView>
  </sheetViews>
  <sheetFormatPr baseColWidth="10" defaultColWidth="11.42578125" defaultRowHeight="12.75" x14ac:dyDescent="0.2"/>
  <cols>
    <col min="1" max="1" width="10" style="80" customWidth="1"/>
    <col min="2" max="2" width="11.85546875" style="80" bestFit="1" customWidth="1"/>
    <col min="3" max="3" width="43.7109375" style="91" customWidth="1"/>
    <col min="4" max="4" width="8.7109375" style="111" customWidth="1"/>
    <col min="5" max="5" width="17.7109375" style="112" customWidth="1"/>
    <col min="6" max="6" width="9.85546875" style="113" customWidth="1"/>
    <col min="7" max="7" width="17.28515625" style="113" customWidth="1"/>
    <col min="8" max="16384" width="11.42578125" style="63"/>
  </cols>
  <sheetData>
    <row r="1" spans="1:7" x14ac:dyDescent="0.2">
      <c r="A1" s="288" t="str">
        <f>ROTULOS!A1</f>
        <v>DEPARTAMENTO DEL HUILA</v>
      </c>
      <c r="B1" s="288"/>
      <c r="C1" s="288"/>
      <c r="D1" s="288"/>
      <c r="E1" s="288"/>
      <c r="F1" s="288"/>
      <c r="G1" s="288"/>
    </row>
    <row r="2" spans="1:7" x14ac:dyDescent="0.2">
      <c r="A2" s="288" t="str">
        <f>ROTULOS!A2</f>
        <v>SECRETARIA DE AGRICULTURA Y MINERÍA</v>
      </c>
      <c r="B2" s="288"/>
      <c r="C2" s="288"/>
      <c r="D2" s="288"/>
      <c r="E2" s="288"/>
      <c r="F2" s="288"/>
      <c r="G2" s="288"/>
    </row>
    <row r="3" spans="1:7" x14ac:dyDescent="0.2">
      <c r="A3" s="289" t="str">
        <f>ROTULOS!A3</f>
        <v>PRESUPUESTO</v>
      </c>
      <c r="B3" s="289"/>
      <c r="C3" s="289"/>
      <c r="D3" s="289"/>
      <c r="E3" s="289"/>
      <c r="F3" s="289"/>
      <c r="G3" s="289"/>
    </row>
    <row r="4" spans="1:7" s="5" customFormat="1" x14ac:dyDescent="0.2">
      <c r="A4" s="77" t="s">
        <v>283</v>
      </c>
      <c r="B4" s="77" t="s">
        <v>328</v>
      </c>
      <c r="C4" s="77" t="s">
        <v>282</v>
      </c>
      <c r="D4" s="78" t="s">
        <v>8</v>
      </c>
      <c r="E4" s="64" t="s">
        <v>795</v>
      </c>
      <c r="F4" s="79" t="s">
        <v>791</v>
      </c>
      <c r="G4" s="79" t="s">
        <v>792</v>
      </c>
    </row>
    <row r="5" spans="1:7" s="5" customFormat="1" x14ac:dyDescent="0.2">
      <c r="A5" s="82"/>
      <c r="B5" s="82">
        <v>1</v>
      </c>
      <c r="C5" s="32" t="s">
        <v>1209</v>
      </c>
      <c r="D5" s="96"/>
      <c r="E5" s="97"/>
      <c r="F5" s="98"/>
      <c r="G5" s="98"/>
    </row>
    <row r="6" spans="1:7" x14ac:dyDescent="0.2">
      <c r="A6" s="66"/>
      <c r="B6" s="66" t="s">
        <v>166</v>
      </c>
      <c r="C6" s="71" t="s">
        <v>1235</v>
      </c>
      <c r="D6" s="89" t="s">
        <v>1204</v>
      </c>
      <c r="E6" s="99" t="e">
        <f>#REF!</f>
        <v>#REF!</v>
      </c>
      <c r="F6" s="100"/>
      <c r="G6" s="101" t="e">
        <f t="shared" ref="G6:G71" si="0">E6*F6</f>
        <v>#REF!</v>
      </c>
    </row>
    <row r="7" spans="1:7" x14ac:dyDescent="0.2">
      <c r="A7" s="72"/>
      <c r="B7" s="72" t="s">
        <v>1217</v>
      </c>
      <c r="C7" s="67" t="e">
        <f>+#REF!</f>
        <v>#REF!</v>
      </c>
      <c r="D7" s="89" t="s">
        <v>1204</v>
      </c>
      <c r="E7" s="99" t="e">
        <f>+#REF!</f>
        <v>#REF!</v>
      </c>
      <c r="F7" s="100"/>
      <c r="G7" s="101" t="e">
        <f t="shared" si="0"/>
        <v>#REF!</v>
      </c>
    </row>
    <row r="8" spans="1:7" x14ac:dyDescent="0.2">
      <c r="A8" s="72"/>
      <c r="B8" s="72" t="s">
        <v>166</v>
      </c>
      <c r="C8" s="67" t="e">
        <f>+#REF!</f>
        <v>#REF!</v>
      </c>
      <c r="D8" s="89" t="e">
        <f>+#REF!</f>
        <v>#REF!</v>
      </c>
      <c r="E8" s="99" t="e">
        <f>+#REF!</f>
        <v>#REF!</v>
      </c>
      <c r="F8" s="100"/>
      <c r="G8" s="101" t="e">
        <f t="shared" si="0"/>
        <v>#REF!</v>
      </c>
    </row>
    <row r="9" spans="1:7" x14ac:dyDescent="0.2">
      <c r="A9" s="66"/>
      <c r="B9" s="66" t="s">
        <v>167</v>
      </c>
      <c r="C9" s="67" t="e">
        <f>+#REF!</f>
        <v>#REF!</v>
      </c>
      <c r="D9" s="89" t="s">
        <v>1204</v>
      </c>
      <c r="E9" s="99" t="e">
        <f>#REF!</f>
        <v>#REF!</v>
      </c>
      <c r="F9" s="100"/>
      <c r="G9" s="101" t="e">
        <f t="shared" si="0"/>
        <v>#REF!</v>
      </c>
    </row>
    <row r="10" spans="1:7" x14ac:dyDescent="0.2">
      <c r="A10" s="66"/>
      <c r="B10" s="66"/>
      <c r="C10" s="67"/>
      <c r="D10" s="89"/>
      <c r="E10" s="99"/>
      <c r="F10" s="100"/>
      <c r="G10" s="101"/>
    </row>
    <row r="11" spans="1:7" s="5" customFormat="1" x14ac:dyDescent="0.2">
      <c r="A11" s="82"/>
      <c r="B11" s="82">
        <v>2</v>
      </c>
      <c r="C11" s="32" t="s">
        <v>358</v>
      </c>
      <c r="D11" s="102"/>
      <c r="E11" s="97"/>
      <c r="F11" s="100"/>
      <c r="G11" s="101"/>
    </row>
    <row r="12" spans="1:7" x14ac:dyDescent="0.2">
      <c r="A12" s="66"/>
      <c r="B12" s="66" t="s">
        <v>560</v>
      </c>
      <c r="C12" s="67" t="s">
        <v>1001</v>
      </c>
      <c r="D12" s="89" t="s">
        <v>1204</v>
      </c>
      <c r="E12" s="99" t="e">
        <f>#REF!</f>
        <v>#REF!</v>
      </c>
      <c r="F12" s="100"/>
      <c r="G12" s="101" t="e">
        <f t="shared" si="0"/>
        <v>#REF!</v>
      </c>
    </row>
    <row r="13" spans="1:7" x14ac:dyDescent="0.2">
      <c r="A13" s="66"/>
      <c r="B13" s="66" t="s">
        <v>561</v>
      </c>
      <c r="C13" s="67" t="s">
        <v>828</v>
      </c>
      <c r="D13" s="89" t="s">
        <v>1204</v>
      </c>
      <c r="E13" s="99" t="e">
        <f>#REF!</f>
        <v>#REF!</v>
      </c>
      <c r="F13" s="100"/>
      <c r="G13" s="101" t="e">
        <f t="shared" si="0"/>
        <v>#REF!</v>
      </c>
    </row>
    <row r="14" spans="1:7" x14ac:dyDescent="0.2">
      <c r="A14" s="66"/>
      <c r="B14" s="66" t="s">
        <v>562</v>
      </c>
      <c r="C14" s="67" t="s">
        <v>7</v>
      </c>
      <c r="D14" s="89" t="s">
        <v>1204</v>
      </c>
      <c r="E14" s="99" t="e">
        <f>#REF!</f>
        <v>#REF!</v>
      </c>
      <c r="F14" s="100"/>
      <c r="G14" s="101" t="e">
        <f t="shared" si="0"/>
        <v>#REF!</v>
      </c>
    </row>
    <row r="15" spans="1:7" ht="25.5" x14ac:dyDescent="0.2">
      <c r="A15" s="66"/>
      <c r="B15" s="66" t="s">
        <v>563</v>
      </c>
      <c r="C15" s="71" t="s">
        <v>838</v>
      </c>
      <c r="D15" s="89" t="s">
        <v>1204</v>
      </c>
      <c r="E15" s="99" t="e">
        <f>#REF!</f>
        <v>#REF!</v>
      </c>
      <c r="F15" s="100"/>
      <c r="G15" s="101" t="e">
        <f t="shared" si="0"/>
        <v>#REF!</v>
      </c>
    </row>
    <row r="16" spans="1:7" ht="25.5" x14ac:dyDescent="0.2">
      <c r="A16" s="66"/>
      <c r="B16" s="66" t="s">
        <v>169</v>
      </c>
      <c r="C16" s="71" t="s">
        <v>839</v>
      </c>
      <c r="D16" s="89" t="s">
        <v>1204</v>
      </c>
      <c r="E16" s="99" t="e">
        <f>#REF!</f>
        <v>#REF!</v>
      </c>
      <c r="F16" s="100"/>
      <c r="G16" s="101" t="e">
        <f t="shared" si="0"/>
        <v>#REF!</v>
      </c>
    </row>
    <row r="17" spans="1:7" x14ac:dyDescent="0.2">
      <c r="A17" s="72"/>
      <c r="B17" s="72" t="s">
        <v>169</v>
      </c>
      <c r="C17" s="67" t="e">
        <f>+#REF!</f>
        <v>#REF!</v>
      </c>
      <c r="D17" s="89" t="s">
        <v>1204</v>
      </c>
      <c r="E17" s="99" t="e">
        <f>#REF!</f>
        <v>#REF!</v>
      </c>
      <c r="F17" s="100"/>
      <c r="G17" s="101" t="e">
        <f t="shared" si="0"/>
        <v>#REF!</v>
      </c>
    </row>
    <row r="18" spans="1:7" x14ac:dyDescent="0.2">
      <c r="A18" s="66"/>
      <c r="B18" s="66" t="s">
        <v>169</v>
      </c>
      <c r="C18" s="67" t="s">
        <v>1210</v>
      </c>
      <c r="D18" s="89" t="s">
        <v>1207</v>
      </c>
      <c r="E18" s="99" t="e">
        <f>#REF!</f>
        <v>#REF!</v>
      </c>
      <c r="F18" s="100"/>
      <c r="G18" s="101" t="e">
        <f t="shared" si="0"/>
        <v>#REF!</v>
      </c>
    </row>
    <row r="19" spans="1:7" x14ac:dyDescent="0.2">
      <c r="A19" s="66"/>
      <c r="B19" s="66" t="s">
        <v>169</v>
      </c>
      <c r="C19" s="67" t="s">
        <v>1211</v>
      </c>
      <c r="D19" s="89" t="s">
        <v>1207</v>
      </c>
      <c r="E19" s="99" t="e">
        <f>#REF!</f>
        <v>#REF!</v>
      </c>
      <c r="F19" s="100"/>
      <c r="G19" s="101" t="e">
        <f t="shared" si="0"/>
        <v>#REF!</v>
      </c>
    </row>
    <row r="20" spans="1:7" x14ac:dyDescent="0.2">
      <c r="A20" s="66"/>
      <c r="B20" s="66" t="s">
        <v>169</v>
      </c>
      <c r="C20" s="67" t="s">
        <v>1212</v>
      </c>
      <c r="D20" s="89" t="s">
        <v>1207</v>
      </c>
      <c r="E20" s="99" t="e">
        <f>#REF!</f>
        <v>#REF!</v>
      </c>
      <c r="F20" s="100"/>
      <c r="G20" s="101" t="e">
        <f t="shared" si="0"/>
        <v>#REF!</v>
      </c>
    </row>
    <row r="21" spans="1:7" x14ac:dyDescent="0.2">
      <c r="A21" s="66"/>
      <c r="B21" s="66" t="s">
        <v>170</v>
      </c>
      <c r="C21" s="67" t="e">
        <f>+#REF!</f>
        <v>#REF!</v>
      </c>
      <c r="D21" s="89" t="e">
        <f>+#REF!</f>
        <v>#REF!</v>
      </c>
      <c r="E21" s="99" t="e">
        <f>#REF!</f>
        <v>#REF!</v>
      </c>
      <c r="F21" s="100"/>
      <c r="G21" s="101" t="e">
        <f t="shared" si="0"/>
        <v>#REF!</v>
      </c>
    </row>
    <row r="22" spans="1:7" x14ac:dyDescent="0.2">
      <c r="A22" s="66"/>
      <c r="B22" s="66" t="s">
        <v>564</v>
      </c>
      <c r="C22" s="67" t="e">
        <f>+#REF!</f>
        <v>#REF!</v>
      </c>
      <c r="D22" s="89" t="e">
        <f>+#REF!</f>
        <v>#REF!</v>
      </c>
      <c r="E22" s="99" t="e">
        <f>+#REF!</f>
        <v>#REF!</v>
      </c>
      <c r="F22" s="100"/>
      <c r="G22" s="101" t="e">
        <f t="shared" si="0"/>
        <v>#REF!</v>
      </c>
    </row>
    <row r="23" spans="1:7" ht="38.25" x14ac:dyDescent="0.2">
      <c r="A23" s="66"/>
      <c r="B23" s="66"/>
      <c r="C23" s="67" t="s">
        <v>1088</v>
      </c>
      <c r="D23" s="89" t="s">
        <v>1204</v>
      </c>
      <c r="E23" s="99" t="e">
        <f>#REF!</f>
        <v>#REF!</v>
      </c>
      <c r="F23" s="100"/>
      <c r="G23" s="101" t="e">
        <f t="shared" si="0"/>
        <v>#REF!</v>
      </c>
    </row>
    <row r="24" spans="1:7" ht="38.25" x14ac:dyDescent="0.2">
      <c r="A24" s="66"/>
      <c r="B24" s="66"/>
      <c r="C24" s="67" t="s">
        <v>1090</v>
      </c>
      <c r="D24" s="89" t="s">
        <v>1204</v>
      </c>
      <c r="E24" s="99" t="e">
        <f>#REF!</f>
        <v>#REF!</v>
      </c>
      <c r="F24" s="100"/>
      <c r="G24" s="101" t="e">
        <f t="shared" si="0"/>
        <v>#REF!</v>
      </c>
    </row>
    <row r="25" spans="1:7" x14ac:dyDescent="0.2">
      <c r="A25" s="66"/>
      <c r="B25" s="66" t="s">
        <v>169</v>
      </c>
      <c r="C25" s="67" t="s">
        <v>36</v>
      </c>
      <c r="D25" s="89" t="s">
        <v>1204</v>
      </c>
      <c r="E25" s="99" t="e">
        <f>#REF!</f>
        <v>#REF!</v>
      </c>
      <c r="F25" s="100"/>
      <c r="G25" s="101" t="e">
        <f t="shared" si="0"/>
        <v>#REF!</v>
      </c>
    </row>
    <row r="26" spans="1:7" x14ac:dyDescent="0.2">
      <c r="A26" s="66"/>
      <c r="B26" s="66"/>
      <c r="C26" s="66"/>
      <c r="D26" s="89"/>
      <c r="E26" s="103"/>
      <c r="F26" s="100"/>
      <c r="G26" s="101"/>
    </row>
    <row r="27" spans="1:7" s="5" customFormat="1" x14ac:dyDescent="0.2">
      <c r="A27" s="82"/>
      <c r="B27" s="82">
        <v>3</v>
      </c>
      <c r="C27" s="32" t="s">
        <v>1260</v>
      </c>
      <c r="D27" s="102"/>
      <c r="E27" s="97"/>
      <c r="F27" s="100"/>
      <c r="G27" s="101"/>
    </row>
    <row r="28" spans="1:7" x14ac:dyDescent="0.2">
      <c r="A28" s="72"/>
      <c r="B28" s="72" t="s">
        <v>1219</v>
      </c>
      <c r="C28" s="71" t="s">
        <v>1218</v>
      </c>
      <c r="D28" s="89" t="s">
        <v>1207</v>
      </c>
      <c r="E28" s="99" t="e">
        <f>'1'!#REF!</f>
        <v>#REF!</v>
      </c>
      <c r="F28" s="100"/>
      <c r="G28" s="101" t="e">
        <f t="shared" si="0"/>
        <v>#REF!</v>
      </c>
    </row>
    <row r="29" spans="1:7" x14ac:dyDescent="0.2">
      <c r="A29" s="72"/>
      <c r="B29" s="72" t="s">
        <v>1219</v>
      </c>
      <c r="C29" s="71" t="s">
        <v>368</v>
      </c>
      <c r="D29" s="89" t="s">
        <v>1207</v>
      </c>
      <c r="E29" s="99" t="e">
        <f>'1'!#REF!</f>
        <v>#REF!</v>
      </c>
      <c r="F29" s="100"/>
      <c r="G29" s="101" t="e">
        <f t="shared" si="0"/>
        <v>#REF!</v>
      </c>
    </row>
    <row r="30" spans="1:7" x14ac:dyDescent="0.2">
      <c r="A30" s="72"/>
      <c r="B30" s="72" t="s">
        <v>1219</v>
      </c>
      <c r="C30" s="67" t="s">
        <v>1213</v>
      </c>
      <c r="D30" s="89" t="s">
        <v>1207</v>
      </c>
      <c r="E30" s="99" t="e">
        <f>'1'!#REF!</f>
        <v>#REF!</v>
      </c>
      <c r="F30" s="100"/>
      <c r="G30" s="101" t="e">
        <f t="shared" si="0"/>
        <v>#REF!</v>
      </c>
    </row>
    <row r="31" spans="1:7" x14ac:dyDescent="0.2">
      <c r="A31" s="66"/>
      <c r="B31" s="66" t="s">
        <v>171</v>
      </c>
      <c r="C31" s="67" t="s">
        <v>1214</v>
      </c>
      <c r="D31" s="89" t="s">
        <v>1207</v>
      </c>
      <c r="E31" s="99" t="e">
        <f>'1'!#REF!</f>
        <v>#REF!</v>
      </c>
      <c r="F31" s="100"/>
      <c r="G31" s="101" t="e">
        <f t="shared" si="0"/>
        <v>#REF!</v>
      </c>
    </row>
    <row r="32" spans="1:7" x14ac:dyDescent="0.2">
      <c r="A32" s="66"/>
      <c r="B32" s="66" t="s">
        <v>172</v>
      </c>
      <c r="C32" s="67" t="s">
        <v>1215</v>
      </c>
      <c r="D32" s="89" t="s">
        <v>1207</v>
      </c>
      <c r="E32" s="99" t="e">
        <f>'1'!#REF!</f>
        <v>#REF!</v>
      </c>
      <c r="F32" s="100"/>
      <c r="G32" s="101" t="e">
        <f t="shared" si="0"/>
        <v>#REF!</v>
      </c>
    </row>
    <row r="33" spans="1:7" x14ac:dyDescent="0.2">
      <c r="A33" s="72"/>
      <c r="B33" s="72" t="s">
        <v>233</v>
      </c>
      <c r="C33" s="67" t="s">
        <v>1216</v>
      </c>
      <c r="D33" s="89" t="s">
        <v>1207</v>
      </c>
      <c r="E33" s="99" t="e">
        <f>'1'!#REF!</f>
        <v>#REF!</v>
      </c>
      <c r="F33" s="100"/>
      <c r="G33" s="101" t="e">
        <f t="shared" si="0"/>
        <v>#REF!</v>
      </c>
    </row>
    <row r="34" spans="1:7" x14ac:dyDescent="0.2">
      <c r="A34" s="82"/>
      <c r="B34" s="82"/>
      <c r="C34" s="66"/>
      <c r="D34" s="89"/>
      <c r="E34" s="99"/>
      <c r="F34" s="100"/>
      <c r="G34" s="101"/>
    </row>
    <row r="35" spans="1:7" s="5" customFormat="1" x14ac:dyDescent="0.2">
      <c r="A35" s="82"/>
      <c r="B35" s="82">
        <v>4</v>
      </c>
      <c r="C35" s="32" t="s">
        <v>1259</v>
      </c>
      <c r="D35" s="102"/>
      <c r="E35" s="97"/>
      <c r="F35" s="100"/>
      <c r="G35" s="101"/>
    </row>
    <row r="36" spans="1:7" x14ac:dyDescent="0.2">
      <c r="A36" s="66"/>
      <c r="B36" s="66" t="s">
        <v>174</v>
      </c>
      <c r="C36" s="67" t="e">
        <f>+'1'!#REF!</f>
        <v>#REF!</v>
      </c>
      <c r="D36" s="89" t="e">
        <f>+'1'!#REF!</f>
        <v>#REF!</v>
      </c>
      <c r="E36" s="99" t="e">
        <f>+'1'!#REF!</f>
        <v>#REF!</v>
      </c>
      <c r="F36" s="100"/>
      <c r="G36" s="101" t="e">
        <f t="shared" si="0"/>
        <v>#REF!</v>
      </c>
    </row>
    <row r="37" spans="1:7" x14ac:dyDescent="0.2">
      <c r="A37" s="72"/>
      <c r="B37" s="72" t="s">
        <v>1231</v>
      </c>
      <c r="C37" s="67" t="e">
        <f>+'1'!#REF!</f>
        <v>#REF!</v>
      </c>
      <c r="D37" s="89" t="e">
        <f>+'1'!#REF!</f>
        <v>#REF!</v>
      </c>
      <c r="E37" s="99" t="e">
        <f>+'1'!#REF!</f>
        <v>#REF!</v>
      </c>
      <c r="F37" s="100"/>
      <c r="G37" s="101" t="e">
        <f t="shared" si="0"/>
        <v>#REF!</v>
      </c>
    </row>
    <row r="38" spans="1:7" x14ac:dyDescent="0.2">
      <c r="A38" s="72"/>
      <c r="B38" s="72" t="s">
        <v>1231</v>
      </c>
      <c r="C38" s="67" t="s">
        <v>692</v>
      </c>
      <c r="D38" s="89" t="s">
        <v>1207</v>
      </c>
      <c r="E38" s="99" t="e">
        <f>'1'!#REF!</f>
        <v>#REF!</v>
      </c>
      <c r="F38" s="100"/>
      <c r="G38" s="101" t="e">
        <f t="shared" si="0"/>
        <v>#REF!</v>
      </c>
    </row>
    <row r="39" spans="1:7" ht="25.5" x14ac:dyDescent="0.2">
      <c r="A39" s="66"/>
      <c r="B39" s="66" t="s">
        <v>173</v>
      </c>
      <c r="C39" s="71" t="s">
        <v>1234</v>
      </c>
      <c r="D39" s="89" t="s">
        <v>1207</v>
      </c>
      <c r="E39" s="99" t="e">
        <f>'1'!#REF!</f>
        <v>#REF!</v>
      </c>
      <c r="F39" s="100"/>
      <c r="G39" s="101" t="e">
        <f t="shared" si="0"/>
        <v>#REF!</v>
      </c>
    </row>
    <row r="40" spans="1:7" ht="25.5" x14ac:dyDescent="0.2">
      <c r="A40" s="72"/>
      <c r="B40" s="72" t="s">
        <v>174</v>
      </c>
      <c r="C40" s="71" t="s">
        <v>1232</v>
      </c>
      <c r="D40" s="89" t="s">
        <v>1205</v>
      </c>
      <c r="E40" s="99" t="e">
        <f>'1'!#REF!</f>
        <v>#REF!</v>
      </c>
      <c r="F40" s="100"/>
      <c r="G40" s="101" t="e">
        <f t="shared" si="0"/>
        <v>#REF!</v>
      </c>
    </row>
    <row r="41" spans="1:7" ht="25.5" x14ac:dyDescent="0.2">
      <c r="A41" s="72"/>
      <c r="B41" s="72" t="s">
        <v>174</v>
      </c>
      <c r="C41" s="71" t="s">
        <v>1233</v>
      </c>
      <c r="D41" s="89" t="s">
        <v>1205</v>
      </c>
      <c r="E41" s="99" t="e">
        <f>'1'!#REF!</f>
        <v>#REF!</v>
      </c>
      <c r="F41" s="100"/>
      <c r="G41" s="101" t="e">
        <f t="shared" si="0"/>
        <v>#REF!</v>
      </c>
    </row>
    <row r="42" spans="1:7" ht="38.25" x14ac:dyDescent="0.2">
      <c r="A42" s="72"/>
      <c r="B42" s="72" t="s">
        <v>174</v>
      </c>
      <c r="C42" s="71" t="s">
        <v>850</v>
      </c>
      <c r="D42" s="89" t="s">
        <v>1205</v>
      </c>
      <c r="E42" s="99" t="e">
        <f>'1'!#REF!</f>
        <v>#REF!</v>
      </c>
      <c r="F42" s="100"/>
      <c r="G42" s="101" t="e">
        <f t="shared" si="0"/>
        <v>#REF!</v>
      </c>
    </row>
    <row r="43" spans="1:7" ht="25.5" x14ac:dyDescent="0.2">
      <c r="A43" s="72"/>
      <c r="B43" s="72" t="s">
        <v>1237</v>
      </c>
      <c r="C43" s="71" t="s">
        <v>1236</v>
      </c>
      <c r="D43" s="89" t="s">
        <v>1207</v>
      </c>
      <c r="E43" s="99" t="e">
        <f>'1'!#REF!</f>
        <v>#REF!</v>
      </c>
      <c r="F43" s="100"/>
      <c r="G43" s="101" t="e">
        <f t="shared" si="0"/>
        <v>#REF!</v>
      </c>
    </row>
    <row r="44" spans="1:7" ht="25.5" x14ac:dyDescent="0.2">
      <c r="A44" s="72"/>
      <c r="B44" s="72" t="s">
        <v>174</v>
      </c>
      <c r="C44" s="71" t="s">
        <v>1257</v>
      </c>
      <c r="D44" s="89" t="s">
        <v>1207</v>
      </c>
      <c r="E44" s="99" t="e">
        <f>'1'!#REF!</f>
        <v>#REF!</v>
      </c>
      <c r="F44" s="100"/>
      <c r="G44" s="101" t="e">
        <f t="shared" si="0"/>
        <v>#REF!</v>
      </c>
    </row>
    <row r="45" spans="1:7" ht="25.5" x14ac:dyDescent="0.2">
      <c r="A45" s="72"/>
      <c r="B45" s="72" t="s">
        <v>174</v>
      </c>
      <c r="C45" s="71" t="s">
        <v>1258</v>
      </c>
      <c r="D45" s="89" t="e">
        <f>+'1'!#REF!</f>
        <v>#REF!</v>
      </c>
      <c r="E45" s="99" t="e">
        <f>+'1'!#REF!</f>
        <v>#REF!</v>
      </c>
      <c r="F45" s="100"/>
      <c r="G45" s="101" t="e">
        <f t="shared" si="0"/>
        <v>#REF!</v>
      </c>
    </row>
    <row r="46" spans="1:7" x14ac:dyDescent="0.2">
      <c r="A46" s="82"/>
      <c r="B46" s="82"/>
      <c r="C46" s="66"/>
      <c r="D46" s="89"/>
      <c r="E46" s="99"/>
      <c r="F46" s="100"/>
      <c r="G46" s="101"/>
    </row>
    <row r="47" spans="1:7" s="5" customFormat="1" x14ac:dyDescent="0.2">
      <c r="A47" s="82"/>
      <c r="B47" s="82">
        <v>5</v>
      </c>
      <c r="C47" s="32" t="s">
        <v>1261</v>
      </c>
      <c r="D47" s="102"/>
      <c r="E47" s="97"/>
      <c r="F47" s="100"/>
      <c r="G47" s="101"/>
    </row>
    <row r="48" spans="1:7" s="5" customFormat="1" x14ac:dyDescent="0.2">
      <c r="A48" s="82"/>
      <c r="B48" s="82"/>
      <c r="C48" s="66" t="s">
        <v>852</v>
      </c>
      <c r="D48" s="89" t="s">
        <v>1204</v>
      </c>
      <c r="E48" s="99" t="e">
        <f>#REF!</f>
        <v>#REF!</v>
      </c>
      <c r="F48" s="100"/>
      <c r="G48" s="101" t="e">
        <f t="shared" si="0"/>
        <v>#REF!</v>
      </c>
    </row>
    <row r="49" spans="1:7" x14ac:dyDescent="0.2">
      <c r="A49" s="66"/>
      <c r="B49" s="66" t="s">
        <v>175</v>
      </c>
      <c r="C49" s="67" t="s">
        <v>1262</v>
      </c>
      <c r="D49" s="89" t="s">
        <v>1204</v>
      </c>
      <c r="E49" s="99" t="e">
        <f>#REF!</f>
        <v>#REF!</v>
      </c>
      <c r="F49" s="100"/>
      <c r="G49" s="101" t="e">
        <f t="shared" si="0"/>
        <v>#REF!</v>
      </c>
    </row>
    <row r="50" spans="1:7" x14ac:dyDescent="0.2">
      <c r="A50" s="66"/>
      <c r="B50" s="66" t="s">
        <v>176</v>
      </c>
      <c r="C50" s="67" t="s">
        <v>1263</v>
      </c>
      <c r="D50" s="89" t="s">
        <v>1204</v>
      </c>
      <c r="E50" s="99" t="e">
        <f>#REF!</f>
        <v>#REF!</v>
      </c>
      <c r="F50" s="100"/>
      <c r="G50" s="101" t="e">
        <f t="shared" si="0"/>
        <v>#REF!</v>
      </c>
    </row>
    <row r="51" spans="1:7" x14ac:dyDescent="0.2">
      <c r="A51" s="72"/>
      <c r="B51" s="72" t="s">
        <v>674</v>
      </c>
      <c r="C51" s="67" t="s">
        <v>4</v>
      </c>
      <c r="D51" s="89" t="s">
        <v>1204</v>
      </c>
      <c r="E51" s="99" t="e">
        <f>#REF!</f>
        <v>#REF!</v>
      </c>
      <c r="F51" s="100"/>
      <c r="G51" s="101" t="e">
        <f t="shared" si="0"/>
        <v>#REF!</v>
      </c>
    </row>
    <row r="52" spans="1:7" ht="25.5" x14ac:dyDescent="0.2">
      <c r="A52" s="66"/>
      <c r="B52" s="66" t="s">
        <v>177</v>
      </c>
      <c r="C52" s="67" t="s">
        <v>266</v>
      </c>
      <c r="D52" s="89" t="s">
        <v>1204</v>
      </c>
      <c r="E52" s="99" t="e">
        <f>#REF!</f>
        <v>#REF!</v>
      </c>
      <c r="F52" s="100"/>
      <c r="G52" s="101" t="e">
        <f t="shared" si="0"/>
        <v>#REF!</v>
      </c>
    </row>
    <row r="53" spans="1:7" ht="25.5" x14ac:dyDescent="0.2">
      <c r="A53" s="66"/>
      <c r="B53" s="66" t="s">
        <v>178</v>
      </c>
      <c r="C53" s="67" t="s">
        <v>267</v>
      </c>
      <c r="D53" s="89" t="s">
        <v>1204</v>
      </c>
      <c r="E53" s="99" t="e">
        <f>#REF!</f>
        <v>#REF!</v>
      </c>
      <c r="F53" s="100"/>
      <c r="G53" s="101" t="e">
        <f t="shared" si="0"/>
        <v>#REF!</v>
      </c>
    </row>
    <row r="54" spans="1:7" ht="25.5" x14ac:dyDescent="0.2">
      <c r="A54" s="66"/>
      <c r="B54" s="66" t="s">
        <v>179</v>
      </c>
      <c r="C54" s="67" t="s">
        <v>268</v>
      </c>
      <c r="D54" s="89" t="s">
        <v>1204</v>
      </c>
      <c r="E54" s="99" t="e">
        <f>#REF!</f>
        <v>#REF!</v>
      </c>
      <c r="F54" s="100"/>
      <c r="G54" s="101" t="e">
        <f t="shared" si="0"/>
        <v>#REF!</v>
      </c>
    </row>
    <row r="55" spans="1:7" x14ac:dyDescent="0.2">
      <c r="A55" s="66"/>
      <c r="B55" s="66" t="s">
        <v>180</v>
      </c>
      <c r="C55" s="71" t="s">
        <v>670</v>
      </c>
      <c r="D55" s="89" t="s">
        <v>1204</v>
      </c>
      <c r="E55" s="99" t="e">
        <f>#REF!</f>
        <v>#REF!</v>
      </c>
      <c r="F55" s="100"/>
      <c r="G55" s="101" t="e">
        <f t="shared" si="0"/>
        <v>#REF!</v>
      </c>
    </row>
    <row r="56" spans="1:7" x14ac:dyDescent="0.2">
      <c r="A56" s="66"/>
      <c r="B56" s="66" t="s">
        <v>181</v>
      </c>
      <c r="C56" s="67" t="s">
        <v>673</v>
      </c>
      <c r="D56" s="89" t="s">
        <v>1204</v>
      </c>
      <c r="E56" s="99" t="e">
        <f>#REF!</f>
        <v>#REF!</v>
      </c>
      <c r="F56" s="100"/>
      <c r="G56" s="101" t="e">
        <f t="shared" si="0"/>
        <v>#REF!</v>
      </c>
    </row>
    <row r="57" spans="1:7" ht="38.25" x14ac:dyDescent="0.2">
      <c r="A57" s="66"/>
      <c r="B57" s="66" t="s">
        <v>182</v>
      </c>
      <c r="C57" s="71" t="s">
        <v>329</v>
      </c>
      <c r="D57" s="89" t="s">
        <v>1205</v>
      </c>
      <c r="E57" s="99" t="e">
        <f>#REF!</f>
        <v>#REF!</v>
      </c>
      <c r="F57" s="100"/>
      <c r="G57" s="101" t="e">
        <f t="shared" si="0"/>
        <v>#REF!</v>
      </c>
    </row>
    <row r="58" spans="1:7" x14ac:dyDescent="0.2">
      <c r="A58" s="66"/>
      <c r="B58" s="66" t="s">
        <v>183</v>
      </c>
      <c r="C58" s="67" t="s">
        <v>5</v>
      </c>
      <c r="D58" s="89" t="s">
        <v>1205</v>
      </c>
      <c r="E58" s="99" t="e">
        <f>#REF!</f>
        <v>#REF!</v>
      </c>
      <c r="F58" s="100"/>
      <c r="G58" s="101" t="e">
        <f t="shared" si="0"/>
        <v>#REF!</v>
      </c>
    </row>
    <row r="59" spans="1:7" ht="25.5" x14ac:dyDescent="0.2">
      <c r="A59" s="66"/>
      <c r="B59" s="66" t="s">
        <v>184</v>
      </c>
      <c r="C59" s="71" t="s">
        <v>884</v>
      </c>
      <c r="D59" s="89" t="s">
        <v>1205</v>
      </c>
      <c r="E59" s="99" t="e">
        <f>#REF!</f>
        <v>#REF!</v>
      </c>
      <c r="F59" s="100"/>
      <c r="G59" s="101" t="e">
        <f t="shared" si="0"/>
        <v>#REF!</v>
      </c>
    </row>
    <row r="60" spans="1:7" x14ac:dyDescent="0.2">
      <c r="A60" s="66"/>
      <c r="B60" s="66" t="s">
        <v>184</v>
      </c>
      <c r="C60" s="67" t="s">
        <v>6</v>
      </c>
      <c r="D60" s="89" t="s">
        <v>1205</v>
      </c>
      <c r="E60" s="99" t="e">
        <f>#REF!</f>
        <v>#REF!</v>
      </c>
      <c r="F60" s="100"/>
      <c r="G60" s="101" t="e">
        <f t="shared" si="0"/>
        <v>#REF!</v>
      </c>
    </row>
    <row r="61" spans="1:7" x14ac:dyDescent="0.2">
      <c r="A61" s="66"/>
      <c r="B61" s="66" t="s">
        <v>184</v>
      </c>
      <c r="C61" s="67" t="s">
        <v>605</v>
      </c>
      <c r="D61" s="89" t="s">
        <v>8</v>
      </c>
      <c r="E61" s="104" t="e">
        <f>#REF!</f>
        <v>#REF!</v>
      </c>
      <c r="F61" s="100"/>
      <c r="G61" s="101" t="e">
        <f t="shared" si="0"/>
        <v>#REF!</v>
      </c>
    </row>
    <row r="62" spans="1:7" x14ac:dyDescent="0.2">
      <c r="A62" s="66"/>
      <c r="B62" s="66" t="s">
        <v>179</v>
      </c>
      <c r="C62" s="67" t="s">
        <v>586</v>
      </c>
      <c r="D62" s="89" t="s">
        <v>1204</v>
      </c>
      <c r="E62" s="104" t="e">
        <f>#REF!</f>
        <v>#REF!</v>
      </c>
      <c r="F62" s="100"/>
      <c r="G62" s="101" t="e">
        <f t="shared" si="0"/>
        <v>#REF!</v>
      </c>
    </row>
    <row r="63" spans="1:7" x14ac:dyDescent="0.2">
      <c r="A63" s="66"/>
      <c r="B63" s="66" t="s">
        <v>185</v>
      </c>
      <c r="C63" s="67" t="s">
        <v>587</v>
      </c>
      <c r="D63" s="89" t="s">
        <v>1204</v>
      </c>
      <c r="E63" s="104" t="e">
        <f>#REF!</f>
        <v>#REF!</v>
      </c>
      <c r="F63" s="100"/>
      <c r="G63" s="101" t="e">
        <f t="shared" si="0"/>
        <v>#REF!</v>
      </c>
    </row>
    <row r="64" spans="1:7" x14ac:dyDescent="0.2">
      <c r="A64" s="82"/>
      <c r="B64" s="82"/>
      <c r="C64" s="66"/>
      <c r="D64" s="89"/>
      <c r="E64" s="104"/>
      <c r="F64" s="100"/>
      <c r="G64" s="101"/>
    </row>
    <row r="65" spans="1:7" s="5" customFormat="1" x14ac:dyDescent="0.2">
      <c r="A65" s="82"/>
      <c r="B65" s="82">
        <v>6</v>
      </c>
      <c r="C65" s="32" t="s">
        <v>281</v>
      </c>
      <c r="D65" s="102"/>
      <c r="E65" s="105"/>
      <c r="F65" s="100"/>
      <c r="G65" s="101"/>
    </row>
    <row r="66" spans="1:7" x14ac:dyDescent="0.2">
      <c r="A66" s="66"/>
      <c r="B66" s="66" t="s">
        <v>186</v>
      </c>
      <c r="C66" s="67" t="s">
        <v>11</v>
      </c>
      <c r="D66" s="89" t="s">
        <v>9</v>
      </c>
      <c r="E66" s="104" t="e">
        <f>#REF!</f>
        <v>#REF!</v>
      </c>
      <c r="F66" s="100"/>
      <c r="G66" s="101" t="e">
        <f t="shared" si="0"/>
        <v>#REF!</v>
      </c>
    </row>
    <row r="67" spans="1:7" x14ac:dyDescent="0.2">
      <c r="A67" s="66"/>
      <c r="B67" s="66" t="s">
        <v>187</v>
      </c>
      <c r="C67" s="67" t="s">
        <v>12</v>
      </c>
      <c r="D67" s="89" t="s">
        <v>9</v>
      </c>
      <c r="E67" s="104" t="e">
        <f>#REF!</f>
        <v>#REF!</v>
      </c>
      <c r="F67" s="100"/>
      <c r="G67" s="101" t="e">
        <f t="shared" si="0"/>
        <v>#REF!</v>
      </c>
    </row>
    <row r="68" spans="1:7" x14ac:dyDescent="0.2">
      <c r="A68" s="66"/>
      <c r="B68" s="66" t="s">
        <v>188</v>
      </c>
      <c r="C68" s="67" t="s">
        <v>13</v>
      </c>
      <c r="D68" s="89" t="s">
        <v>1207</v>
      </c>
      <c r="E68" s="104" t="e">
        <f>#REF!</f>
        <v>#REF!</v>
      </c>
      <c r="F68" s="100"/>
      <c r="G68" s="101" t="e">
        <f t="shared" si="0"/>
        <v>#REF!</v>
      </c>
    </row>
    <row r="69" spans="1:7" ht="25.5" x14ac:dyDescent="0.2">
      <c r="A69" s="66"/>
      <c r="B69" s="66" t="s">
        <v>189</v>
      </c>
      <c r="C69" s="67" t="s">
        <v>820</v>
      </c>
      <c r="D69" s="89" t="s">
        <v>1207</v>
      </c>
      <c r="E69" s="104" t="e">
        <f>#REF!</f>
        <v>#REF!</v>
      </c>
      <c r="F69" s="100"/>
      <c r="G69" s="101" t="e">
        <f t="shared" si="0"/>
        <v>#REF!</v>
      </c>
    </row>
    <row r="70" spans="1:7" ht="25.5" x14ac:dyDescent="0.2">
      <c r="A70" s="66"/>
      <c r="B70" s="66" t="s">
        <v>190</v>
      </c>
      <c r="C70" s="67" t="s">
        <v>824</v>
      </c>
      <c r="D70" s="89" t="s">
        <v>1207</v>
      </c>
      <c r="E70" s="104" t="e">
        <f>#REF!</f>
        <v>#REF!</v>
      </c>
      <c r="F70" s="100"/>
      <c r="G70" s="101" t="e">
        <f t="shared" si="0"/>
        <v>#REF!</v>
      </c>
    </row>
    <row r="71" spans="1:7" ht="25.5" x14ac:dyDescent="0.2">
      <c r="A71" s="66"/>
      <c r="B71" s="66" t="s">
        <v>191</v>
      </c>
      <c r="C71" s="67" t="s">
        <v>825</v>
      </c>
      <c r="D71" s="89" t="s">
        <v>1207</v>
      </c>
      <c r="E71" s="104" t="e">
        <f>#REF!</f>
        <v>#REF!</v>
      </c>
      <c r="F71" s="100"/>
      <c r="G71" s="101" t="e">
        <f t="shared" si="0"/>
        <v>#REF!</v>
      </c>
    </row>
    <row r="72" spans="1:7" x14ac:dyDescent="0.2">
      <c r="A72" s="66"/>
      <c r="B72" s="66" t="s">
        <v>184</v>
      </c>
      <c r="C72" s="67" t="s">
        <v>14</v>
      </c>
      <c r="D72" s="89" t="s">
        <v>1205</v>
      </c>
      <c r="E72" s="104" t="e">
        <f>#REF!</f>
        <v>#REF!</v>
      </c>
      <c r="F72" s="100"/>
      <c r="G72" s="101" t="e">
        <f t="shared" ref="G72:G135" si="1">E72*F72</f>
        <v>#REF!</v>
      </c>
    </row>
    <row r="73" spans="1:7" ht="25.5" x14ac:dyDescent="0.2">
      <c r="A73" s="66"/>
      <c r="B73" s="66" t="s">
        <v>184</v>
      </c>
      <c r="C73" s="67" t="s">
        <v>826</v>
      </c>
      <c r="D73" s="89" t="s">
        <v>1204</v>
      </c>
      <c r="E73" s="104" t="e">
        <f>#REF!</f>
        <v>#REF!</v>
      </c>
      <c r="F73" s="100"/>
      <c r="G73" s="101" t="e">
        <f t="shared" si="1"/>
        <v>#REF!</v>
      </c>
    </row>
    <row r="74" spans="1:7" ht="25.5" x14ac:dyDescent="0.2">
      <c r="A74" s="66"/>
      <c r="B74" s="66" t="s">
        <v>184</v>
      </c>
      <c r="C74" s="71" t="s">
        <v>731</v>
      </c>
      <c r="D74" s="89" t="s">
        <v>1204</v>
      </c>
      <c r="E74" s="104" t="e">
        <f>#REF!</f>
        <v>#REF!</v>
      </c>
      <c r="F74" s="100"/>
      <c r="G74" s="101" t="e">
        <f t="shared" si="1"/>
        <v>#REF!</v>
      </c>
    </row>
    <row r="75" spans="1:7" ht="25.5" x14ac:dyDescent="0.2">
      <c r="A75" s="66"/>
      <c r="B75" s="66" t="s">
        <v>184</v>
      </c>
      <c r="C75" s="71" t="s">
        <v>732</v>
      </c>
      <c r="D75" s="89" t="e">
        <f>+#REF!</f>
        <v>#REF!</v>
      </c>
      <c r="E75" s="104" t="e">
        <f>+#REF!</f>
        <v>#REF!</v>
      </c>
      <c r="F75" s="100"/>
      <c r="G75" s="101" t="e">
        <f t="shared" si="1"/>
        <v>#REF!</v>
      </c>
    </row>
    <row r="76" spans="1:7" x14ac:dyDescent="0.2">
      <c r="A76" s="66"/>
      <c r="B76" s="66" t="s">
        <v>184</v>
      </c>
      <c r="C76" s="67" t="s">
        <v>15</v>
      </c>
      <c r="D76" s="89" t="s">
        <v>1204</v>
      </c>
      <c r="E76" s="104" t="e">
        <f>#REF!</f>
        <v>#REF!</v>
      </c>
      <c r="F76" s="100"/>
      <c r="G76" s="101" t="e">
        <f t="shared" si="1"/>
        <v>#REF!</v>
      </c>
    </row>
    <row r="77" spans="1:7" ht="25.5" x14ac:dyDescent="0.2">
      <c r="A77" s="66"/>
      <c r="B77" s="66" t="s">
        <v>192</v>
      </c>
      <c r="C77" s="71" t="s">
        <v>883</v>
      </c>
      <c r="D77" s="89" t="s">
        <v>1204</v>
      </c>
      <c r="E77" s="104" t="e">
        <f>#REF!</f>
        <v>#REF!</v>
      </c>
      <c r="F77" s="100"/>
      <c r="G77" s="101" t="e">
        <f t="shared" si="1"/>
        <v>#REF!</v>
      </c>
    </row>
    <row r="78" spans="1:7" x14ac:dyDescent="0.2">
      <c r="A78" s="66"/>
      <c r="B78" s="66" t="s">
        <v>193</v>
      </c>
      <c r="C78" s="74" t="s">
        <v>672</v>
      </c>
      <c r="D78" s="89" t="s">
        <v>1205</v>
      </c>
      <c r="E78" s="104" t="e">
        <f>#REF!</f>
        <v>#REF!</v>
      </c>
      <c r="F78" s="100"/>
      <c r="G78" s="101" t="e">
        <f t="shared" si="1"/>
        <v>#REF!</v>
      </c>
    </row>
    <row r="79" spans="1:7" x14ac:dyDescent="0.2">
      <c r="A79" s="66"/>
      <c r="B79" s="66" t="s">
        <v>194</v>
      </c>
      <c r="C79" s="71" t="s">
        <v>671</v>
      </c>
      <c r="D79" s="89" t="s">
        <v>1205</v>
      </c>
      <c r="E79" s="104" t="e">
        <f>#REF!</f>
        <v>#REF!</v>
      </c>
      <c r="F79" s="100"/>
      <c r="G79" s="101" t="e">
        <f t="shared" si="1"/>
        <v>#REF!</v>
      </c>
    </row>
    <row r="80" spans="1:7" ht="25.5" x14ac:dyDescent="0.2">
      <c r="A80" s="66"/>
      <c r="B80" s="66" t="s">
        <v>194</v>
      </c>
      <c r="C80" s="71" t="s">
        <v>858</v>
      </c>
      <c r="D80" s="89" t="s">
        <v>1205</v>
      </c>
      <c r="E80" s="104" t="e">
        <f>#REF!</f>
        <v>#REF!</v>
      </c>
      <c r="F80" s="100"/>
      <c r="G80" s="101" t="e">
        <f t="shared" si="1"/>
        <v>#REF!</v>
      </c>
    </row>
    <row r="81" spans="1:7" ht="25.5" x14ac:dyDescent="0.2">
      <c r="A81" s="72"/>
      <c r="B81" s="72" t="s">
        <v>194</v>
      </c>
      <c r="C81" s="71" t="s">
        <v>640</v>
      </c>
      <c r="D81" s="89" t="s">
        <v>1205</v>
      </c>
      <c r="E81" s="104" t="e">
        <f>#REF!</f>
        <v>#REF!</v>
      </c>
      <c r="F81" s="100"/>
      <c r="G81" s="101" t="e">
        <f t="shared" si="1"/>
        <v>#REF!</v>
      </c>
    </row>
    <row r="82" spans="1:7" x14ac:dyDescent="0.2">
      <c r="A82" s="66"/>
      <c r="B82" s="66" t="s">
        <v>195</v>
      </c>
      <c r="C82" s="67" t="s">
        <v>269</v>
      </c>
      <c r="D82" s="89" t="s">
        <v>1207</v>
      </c>
      <c r="E82" s="104" t="e">
        <f>#REF!</f>
        <v>#REF!</v>
      </c>
      <c r="F82" s="100"/>
      <c r="G82" s="101" t="e">
        <f t="shared" si="1"/>
        <v>#REF!</v>
      </c>
    </row>
    <row r="83" spans="1:7" x14ac:dyDescent="0.2">
      <c r="A83" s="66"/>
      <c r="B83" s="66" t="s">
        <v>196</v>
      </c>
      <c r="C83" s="67" t="s">
        <v>19</v>
      </c>
      <c r="D83" s="89" t="s">
        <v>1207</v>
      </c>
      <c r="E83" s="104" t="e">
        <f>#REF!</f>
        <v>#REF!</v>
      </c>
      <c r="F83" s="100"/>
      <c r="G83" s="101" t="e">
        <f t="shared" si="1"/>
        <v>#REF!</v>
      </c>
    </row>
    <row r="84" spans="1:7" x14ac:dyDescent="0.2">
      <c r="A84" s="66"/>
      <c r="B84" s="66" t="s">
        <v>197</v>
      </c>
      <c r="C84" s="71" t="s">
        <v>853</v>
      </c>
      <c r="D84" s="89" t="s">
        <v>1205</v>
      </c>
      <c r="E84" s="104" t="e">
        <f>#REF!</f>
        <v>#REF!</v>
      </c>
      <c r="F84" s="100"/>
      <c r="G84" s="101" t="e">
        <f t="shared" si="1"/>
        <v>#REF!</v>
      </c>
    </row>
    <row r="85" spans="1:7" ht="25.5" x14ac:dyDescent="0.2">
      <c r="A85" s="66"/>
      <c r="B85" s="66" t="s">
        <v>197</v>
      </c>
      <c r="C85" s="71" t="s">
        <v>854</v>
      </c>
      <c r="D85" s="89" t="s">
        <v>1205</v>
      </c>
      <c r="E85" s="104" t="e">
        <f>#REF!</f>
        <v>#REF!</v>
      </c>
      <c r="F85" s="100"/>
      <c r="G85" s="101" t="e">
        <f t="shared" si="1"/>
        <v>#REF!</v>
      </c>
    </row>
    <row r="86" spans="1:7" ht="38.25" x14ac:dyDescent="0.2">
      <c r="A86" s="66"/>
      <c r="B86" s="66" t="s">
        <v>197</v>
      </c>
      <c r="C86" s="71" t="s">
        <v>796</v>
      </c>
      <c r="D86" s="89" t="s">
        <v>1205</v>
      </c>
      <c r="E86" s="104" t="e">
        <f>#REF!</f>
        <v>#REF!</v>
      </c>
      <c r="F86" s="100"/>
      <c r="G86" s="101" t="e">
        <f t="shared" si="1"/>
        <v>#REF!</v>
      </c>
    </row>
    <row r="87" spans="1:7" x14ac:dyDescent="0.2">
      <c r="A87" s="66"/>
      <c r="B87" s="66" t="s">
        <v>198</v>
      </c>
      <c r="C87" s="67" t="s">
        <v>37</v>
      </c>
      <c r="D87" s="89" t="s">
        <v>1207</v>
      </c>
      <c r="E87" s="104" t="e">
        <f>#REF!</f>
        <v>#REF!</v>
      </c>
      <c r="F87" s="100"/>
      <c r="G87" s="101" t="e">
        <f t="shared" si="1"/>
        <v>#REF!</v>
      </c>
    </row>
    <row r="88" spans="1:7" ht="25.5" x14ac:dyDescent="0.2">
      <c r="A88" s="66"/>
      <c r="B88" s="66" t="s">
        <v>197</v>
      </c>
      <c r="C88" s="71" t="s">
        <v>855</v>
      </c>
      <c r="D88" s="89" t="s">
        <v>1205</v>
      </c>
      <c r="E88" s="104" t="e">
        <f>#REF!</f>
        <v>#REF!</v>
      </c>
      <c r="F88" s="100"/>
      <c r="G88" s="101" t="e">
        <f t="shared" si="1"/>
        <v>#REF!</v>
      </c>
    </row>
    <row r="89" spans="1:7" ht="25.5" x14ac:dyDescent="0.2">
      <c r="A89" s="66"/>
      <c r="B89" s="66" t="s">
        <v>197</v>
      </c>
      <c r="C89" s="71" t="s">
        <v>856</v>
      </c>
      <c r="D89" s="89" t="s">
        <v>1205</v>
      </c>
      <c r="E89" s="104" t="e">
        <f>+#REF!</f>
        <v>#REF!</v>
      </c>
      <c r="F89" s="100"/>
      <c r="G89" s="101" t="e">
        <f t="shared" si="1"/>
        <v>#REF!</v>
      </c>
    </row>
    <row r="90" spans="1:7" ht="25.5" x14ac:dyDescent="0.2">
      <c r="A90" s="66"/>
      <c r="B90" s="66" t="s">
        <v>197</v>
      </c>
      <c r="C90" s="71" t="s">
        <v>857</v>
      </c>
      <c r="D90" s="89" t="s">
        <v>1205</v>
      </c>
      <c r="E90" s="104" t="e">
        <f>#REF!</f>
        <v>#REF!</v>
      </c>
      <c r="F90" s="100"/>
      <c r="G90" s="101" t="e">
        <f t="shared" si="1"/>
        <v>#REF!</v>
      </c>
    </row>
    <row r="91" spans="1:7" ht="25.5" x14ac:dyDescent="0.2">
      <c r="A91" s="66"/>
      <c r="B91" s="66" t="s">
        <v>194</v>
      </c>
      <c r="C91" s="71" t="s">
        <v>641</v>
      </c>
      <c r="D91" s="89" t="s">
        <v>1205</v>
      </c>
      <c r="E91" s="104" t="e">
        <f>#REF!</f>
        <v>#REF!</v>
      </c>
      <c r="F91" s="100"/>
      <c r="G91" s="101" t="e">
        <f t="shared" si="1"/>
        <v>#REF!</v>
      </c>
    </row>
    <row r="92" spans="1:7" ht="25.5" x14ac:dyDescent="0.2">
      <c r="A92" s="66"/>
      <c r="B92" s="66" t="s">
        <v>194</v>
      </c>
      <c r="C92" s="71" t="s">
        <v>642</v>
      </c>
      <c r="D92" s="89" t="s">
        <v>1205</v>
      </c>
      <c r="E92" s="104" t="e">
        <f>#REF!</f>
        <v>#REF!</v>
      </c>
      <c r="F92" s="100"/>
      <c r="G92" s="101" t="e">
        <f t="shared" si="1"/>
        <v>#REF!</v>
      </c>
    </row>
    <row r="93" spans="1:7" ht="27" customHeight="1" x14ac:dyDescent="0.2">
      <c r="A93" s="66"/>
      <c r="B93" s="66" t="s">
        <v>194</v>
      </c>
      <c r="C93" s="71" t="s">
        <v>647</v>
      </c>
      <c r="D93" s="89" t="s">
        <v>1205</v>
      </c>
      <c r="E93" s="104" t="e">
        <f>#REF!</f>
        <v>#REF!</v>
      </c>
      <c r="F93" s="100"/>
      <c r="G93" s="101" t="e">
        <f t="shared" si="1"/>
        <v>#REF!</v>
      </c>
    </row>
    <row r="94" spans="1:7" x14ac:dyDescent="0.2">
      <c r="A94" s="66"/>
      <c r="B94" s="66" t="s">
        <v>197</v>
      </c>
      <c r="C94" s="67" t="s">
        <v>38</v>
      </c>
      <c r="D94" s="89" t="s">
        <v>1205</v>
      </c>
      <c r="E94" s="104" t="e">
        <f>#REF!</f>
        <v>#REF!</v>
      </c>
      <c r="F94" s="100"/>
      <c r="G94" s="101" t="e">
        <f t="shared" si="1"/>
        <v>#REF!</v>
      </c>
    </row>
    <row r="95" spans="1:7" x14ac:dyDescent="0.2">
      <c r="A95" s="66"/>
      <c r="B95" s="66" t="s">
        <v>197</v>
      </c>
      <c r="C95" s="67" t="s">
        <v>165</v>
      </c>
      <c r="D95" s="89" t="s">
        <v>1205</v>
      </c>
      <c r="E95" s="104" t="e">
        <f>#REF!</f>
        <v>#REF!</v>
      </c>
      <c r="F95" s="100"/>
      <c r="G95" s="101" t="e">
        <f t="shared" si="1"/>
        <v>#REF!</v>
      </c>
    </row>
    <row r="96" spans="1:7" ht="25.5" x14ac:dyDescent="0.2">
      <c r="A96" s="66"/>
      <c r="B96" s="66" t="s">
        <v>197</v>
      </c>
      <c r="C96" s="67" t="s">
        <v>827</v>
      </c>
      <c r="D96" s="89" t="s">
        <v>1205</v>
      </c>
      <c r="E96" s="104" t="e">
        <f>#REF!</f>
        <v>#REF!</v>
      </c>
      <c r="F96" s="100"/>
      <c r="G96" s="101" t="e">
        <f t="shared" si="1"/>
        <v>#REF!</v>
      </c>
    </row>
    <row r="97" spans="1:7" x14ac:dyDescent="0.2">
      <c r="A97" s="82"/>
      <c r="B97" s="82"/>
      <c r="C97" s="66"/>
      <c r="D97" s="89"/>
      <c r="E97" s="104"/>
      <c r="F97" s="100"/>
      <c r="G97" s="101"/>
    </row>
    <row r="98" spans="1:7" s="5" customFormat="1" x14ac:dyDescent="0.2">
      <c r="A98" s="82"/>
      <c r="B98" s="82">
        <v>7</v>
      </c>
      <c r="C98" s="32" t="s">
        <v>270</v>
      </c>
      <c r="D98" s="102"/>
      <c r="E98" s="105"/>
      <c r="F98" s="100"/>
      <c r="G98" s="101"/>
    </row>
    <row r="99" spans="1:7" s="5" customFormat="1" x14ac:dyDescent="0.2">
      <c r="A99" s="66"/>
      <c r="B99" s="66" t="s">
        <v>199</v>
      </c>
      <c r="C99" s="66" t="s">
        <v>747</v>
      </c>
      <c r="D99" s="89" t="s">
        <v>1206</v>
      </c>
      <c r="E99" s="106" t="e">
        <f>+#REF!</f>
        <v>#REF!</v>
      </c>
      <c r="F99" s="100"/>
      <c r="G99" s="101" t="e">
        <f t="shared" si="1"/>
        <v>#REF!</v>
      </c>
    </row>
    <row r="100" spans="1:7" ht="25.5" x14ac:dyDescent="0.2">
      <c r="A100" s="66"/>
      <c r="B100" s="66"/>
      <c r="C100" s="71" t="s">
        <v>330</v>
      </c>
      <c r="D100" s="89" t="s">
        <v>1206</v>
      </c>
      <c r="E100" s="104" t="e">
        <f>#REF!</f>
        <v>#REF!</v>
      </c>
      <c r="F100" s="100"/>
      <c r="G100" s="101" t="e">
        <f t="shared" si="1"/>
        <v>#REF!</v>
      </c>
    </row>
    <row r="101" spans="1:7" s="5" customFormat="1" x14ac:dyDescent="0.2">
      <c r="A101" s="66"/>
      <c r="B101" s="66" t="s">
        <v>199</v>
      </c>
      <c r="C101" s="83" t="e">
        <f>+#REF!</f>
        <v>#REF!</v>
      </c>
      <c r="D101" s="89" t="e">
        <f>+#REF!</f>
        <v>#REF!</v>
      </c>
      <c r="E101" s="106" t="e">
        <f>+#REF!</f>
        <v>#REF!</v>
      </c>
      <c r="F101" s="100"/>
      <c r="G101" s="101" t="e">
        <f t="shared" si="1"/>
        <v>#REF!</v>
      </c>
    </row>
    <row r="102" spans="1:7" x14ac:dyDescent="0.2">
      <c r="A102" s="66"/>
      <c r="B102" s="66" t="s">
        <v>199</v>
      </c>
      <c r="C102" s="67" t="s">
        <v>271</v>
      </c>
      <c r="D102" s="89" t="s">
        <v>1206</v>
      </c>
      <c r="E102" s="104" t="e">
        <f>#REF!</f>
        <v>#REF!</v>
      </c>
      <c r="F102" s="100"/>
      <c r="G102" s="101" t="e">
        <f t="shared" si="1"/>
        <v>#REF!</v>
      </c>
    </row>
    <row r="103" spans="1:7" x14ac:dyDescent="0.2">
      <c r="A103" s="66"/>
      <c r="B103" s="66" t="s">
        <v>200</v>
      </c>
      <c r="C103" s="67" t="s">
        <v>272</v>
      </c>
      <c r="D103" s="89" t="s">
        <v>1206</v>
      </c>
      <c r="E103" s="104" t="e">
        <f>#REF!</f>
        <v>#REF!</v>
      </c>
      <c r="F103" s="100"/>
      <c r="G103" s="101" t="e">
        <f t="shared" si="1"/>
        <v>#REF!</v>
      </c>
    </row>
    <row r="104" spans="1:7" x14ac:dyDescent="0.2">
      <c r="A104" s="66"/>
      <c r="B104" s="66"/>
      <c r="C104" s="67" t="s">
        <v>759</v>
      </c>
      <c r="D104" s="89" t="s">
        <v>1205</v>
      </c>
      <c r="E104" s="104" t="e">
        <f>#REF!</f>
        <v>#REF!</v>
      </c>
      <c r="F104" s="100"/>
      <c r="G104" s="101" t="e">
        <f t="shared" si="1"/>
        <v>#REF!</v>
      </c>
    </row>
    <row r="105" spans="1:7" x14ac:dyDescent="0.2">
      <c r="A105" s="66"/>
      <c r="B105" s="66" t="s">
        <v>200</v>
      </c>
      <c r="C105" s="67" t="s">
        <v>273</v>
      </c>
      <c r="D105" s="89" t="s">
        <v>1206</v>
      </c>
      <c r="E105" s="104" t="e">
        <f>#REF!</f>
        <v>#REF!</v>
      </c>
      <c r="F105" s="100"/>
      <c r="G105" s="101" t="e">
        <f t="shared" si="1"/>
        <v>#REF!</v>
      </c>
    </row>
    <row r="106" spans="1:7" x14ac:dyDescent="0.2">
      <c r="A106" s="66"/>
      <c r="B106" s="66" t="s">
        <v>200</v>
      </c>
      <c r="C106" s="67" t="s">
        <v>274</v>
      </c>
      <c r="D106" s="89" t="s">
        <v>1206</v>
      </c>
      <c r="E106" s="104" t="e">
        <f>#REF!</f>
        <v>#REF!</v>
      </c>
      <c r="F106" s="100"/>
      <c r="G106" s="101" t="e">
        <f t="shared" si="1"/>
        <v>#REF!</v>
      </c>
    </row>
    <row r="107" spans="1:7" x14ac:dyDescent="0.2">
      <c r="A107" s="66"/>
      <c r="B107" s="66" t="s">
        <v>200</v>
      </c>
      <c r="C107" s="67" t="s">
        <v>275</v>
      </c>
      <c r="D107" s="89" t="s">
        <v>1206</v>
      </c>
      <c r="E107" s="104" t="e">
        <f>#REF!</f>
        <v>#REF!</v>
      </c>
      <c r="F107" s="100"/>
      <c r="G107" s="101" t="e">
        <f t="shared" si="1"/>
        <v>#REF!</v>
      </c>
    </row>
    <row r="108" spans="1:7" x14ac:dyDescent="0.2">
      <c r="A108" s="66"/>
      <c r="B108" s="66" t="s">
        <v>200</v>
      </c>
      <c r="C108" s="67" t="s">
        <v>588</v>
      </c>
      <c r="D108" s="89" t="s">
        <v>1206</v>
      </c>
      <c r="E108" s="104" t="e">
        <f>#REF!</f>
        <v>#REF!</v>
      </c>
      <c r="F108" s="100"/>
      <c r="G108" s="101" t="e">
        <f t="shared" si="1"/>
        <v>#REF!</v>
      </c>
    </row>
    <row r="109" spans="1:7" x14ac:dyDescent="0.2">
      <c r="A109" s="66"/>
      <c r="B109" s="66" t="s">
        <v>200</v>
      </c>
      <c r="C109" s="71" t="s">
        <v>16</v>
      </c>
      <c r="D109" s="89" t="s">
        <v>1206</v>
      </c>
      <c r="E109" s="104" t="e">
        <f>+#REF!</f>
        <v>#REF!</v>
      </c>
      <c r="F109" s="100"/>
      <c r="G109" s="101" t="e">
        <f t="shared" si="1"/>
        <v>#REF!</v>
      </c>
    </row>
    <row r="110" spans="1:7" x14ac:dyDescent="0.2">
      <c r="A110" s="66"/>
      <c r="B110" s="66" t="s">
        <v>200</v>
      </c>
      <c r="C110" s="67" t="s">
        <v>831</v>
      </c>
      <c r="D110" s="89" t="s">
        <v>1206</v>
      </c>
      <c r="E110" s="104" t="e">
        <f>#REF!</f>
        <v>#REF!</v>
      </c>
      <c r="F110" s="100"/>
      <c r="G110" s="101" t="e">
        <f t="shared" si="1"/>
        <v>#REF!</v>
      </c>
    </row>
    <row r="111" spans="1:7" x14ac:dyDescent="0.2">
      <c r="A111" s="66"/>
      <c r="B111" s="66" t="s">
        <v>200</v>
      </c>
      <c r="C111" s="67" t="s">
        <v>832</v>
      </c>
      <c r="D111" s="89" t="s">
        <v>1206</v>
      </c>
      <c r="E111" s="104" t="e">
        <f>#REF!</f>
        <v>#REF!</v>
      </c>
      <c r="F111" s="100"/>
      <c r="G111" s="101" t="e">
        <f t="shared" si="1"/>
        <v>#REF!</v>
      </c>
    </row>
    <row r="112" spans="1:7" x14ac:dyDescent="0.2">
      <c r="A112" s="66"/>
      <c r="B112" s="66" t="s">
        <v>200</v>
      </c>
      <c r="C112" s="67" t="s">
        <v>276</v>
      </c>
      <c r="D112" s="89" t="s">
        <v>1206</v>
      </c>
      <c r="E112" s="106" t="e">
        <f>#REF!</f>
        <v>#REF!</v>
      </c>
      <c r="F112" s="100"/>
      <c r="G112" s="101" t="e">
        <f t="shared" si="1"/>
        <v>#REF!</v>
      </c>
    </row>
    <row r="113" spans="1:7" x14ac:dyDescent="0.2">
      <c r="A113" s="66"/>
      <c r="B113" s="66"/>
      <c r="C113" s="67" t="s">
        <v>749</v>
      </c>
      <c r="D113" s="89" t="s">
        <v>1206</v>
      </c>
      <c r="E113" s="106" t="e">
        <f>+#REF!</f>
        <v>#REF!</v>
      </c>
      <c r="F113" s="100"/>
      <c r="G113" s="101" t="e">
        <f t="shared" si="1"/>
        <v>#REF!</v>
      </c>
    </row>
    <row r="114" spans="1:7" x14ac:dyDescent="0.2">
      <c r="A114" s="66"/>
      <c r="B114" s="66" t="s">
        <v>200</v>
      </c>
      <c r="C114" s="67" t="s">
        <v>277</v>
      </c>
      <c r="D114" s="89" t="s">
        <v>8</v>
      </c>
      <c r="E114" s="104" t="e">
        <f>#REF!</f>
        <v>#REF!</v>
      </c>
      <c r="F114" s="100"/>
      <c r="G114" s="101" t="e">
        <f t="shared" si="1"/>
        <v>#REF!</v>
      </c>
    </row>
    <row r="115" spans="1:7" ht="25.5" x14ac:dyDescent="0.2">
      <c r="A115" s="66"/>
      <c r="B115" s="66" t="s">
        <v>201</v>
      </c>
      <c r="C115" s="67" t="s">
        <v>833</v>
      </c>
      <c r="D115" s="89" t="s">
        <v>8</v>
      </c>
      <c r="E115" s="104" t="e">
        <f>#REF!</f>
        <v>#REF!</v>
      </c>
      <c r="F115" s="100"/>
      <c r="G115" s="101" t="e">
        <f t="shared" si="1"/>
        <v>#REF!</v>
      </c>
    </row>
    <row r="116" spans="1:7" ht="25.5" x14ac:dyDescent="0.2">
      <c r="A116" s="66"/>
      <c r="B116" s="66"/>
      <c r="C116" s="67" t="s">
        <v>760</v>
      </c>
      <c r="D116" s="89" t="s">
        <v>8</v>
      </c>
      <c r="E116" s="104" t="e">
        <f>#REF!</f>
        <v>#REF!</v>
      </c>
      <c r="F116" s="100"/>
      <c r="G116" s="101" t="e">
        <f t="shared" si="1"/>
        <v>#REF!</v>
      </c>
    </row>
    <row r="117" spans="1:7" x14ac:dyDescent="0.2">
      <c r="A117" s="82"/>
      <c r="B117" s="82"/>
      <c r="C117" s="66"/>
      <c r="D117" s="89"/>
      <c r="E117" s="104"/>
      <c r="F117" s="100"/>
      <c r="G117" s="101"/>
    </row>
    <row r="118" spans="1:7" s="5" customFormat="1" x14ac:dyDescent="0.2">
      <c r="A118" s="82"/>
      <c r="B118" s="82">
        <v>8</v>
      </c>
      <c r="C118" s="32" t="s">
        <v>278</v>
      </c>
      <c r="D118" s="102"/>
      <c r="E118" s="105"/>
      <c r="F118" s="100"/>
      <c r="G118" s="101"/>
    </row>
    <row r="119" spans="1:7" s="5" customFormat="1" x14ac:dyDescent="0.2">
      <c r="A119" s="84"/>
      <c r="B119" s="84" t="s">
        <v>652</v>
      </c>
      <c r="C119" s="72" t="s">
        <v>651</v>
      </c>
      <c r="D119" s="89" t="s">
        <v>1206</v>
      </c>
      <c r="E119" s="104" t="e">
        <f>+#REF!</f>
        <v>#REF!</v>
      </c>
      <c r="F119" s="100"/>
      <c r="G119" s="101" t="e">
        <f t="shared" si="1"/>
        <v>#REF!</v>
      </c>
    </row>
    <row r="120" spans="1:7" x14ac:dyDescent="0.2">
      <c r="A120" s="66"/>
      <c r="B120" s="66" t="s">
        <v>202</v>
      </c>
      <c r="C120" s="72" t="s">
        <v>653</v>
      </c>
      <c r="D120" s="89" t="s">
        <v>1206</v>
      </c>
      <c r="E120" s="104" t="e">
        <f>+#REF!</f>
        <v>#REF!</v>
      </c>
      <c r="F120" s="100"/>
      <c r="G120" s="101" t="e">
        <f t="shared" si="1"/>
        <v>#REF!</v>
      </c>
    </row>
    <row r="121" spans="1:7" x14ac:dyDescent="0.2">
      <c r="A121" s="66"/>
      <c r="B121" s="66" t="s">
        <v>654</v>
      </c>
      <c r="C121" s="72" t="s">
        <v>650</v>
      </c>
      <c r="D121" s="89" t="s">
        <v>1206</v>
      </c>
      <c r="E121" s="104" t="e">
        <f>+#REF!</f>
        <v>#REF!</v>
      </c>
      <c r="F121" s="100"/>
      <c r="G121" s="101" t="e">
        <f t="shared" si="1"/>
        <v>#REF!</v>
      </c>
    </row>
    <row r="122" spans="1:7" x14ac:dyDescent="0.2">
      <c r="A122" s="66"/>
      <c r="B122" s="66" t="s">
        <v>203</v>
      </c>
      <c r="C122" s="66" t="s">
        <v>279</v>
      </c>
      <c r="D122" s="89" t="s">
        <v>1205</v>
      </c>
      <c r="E122" s="104" t="e">
        <f>#REF!</f>
        <v>#REF!</v>
      </c>
      <c r="F122" s="100"/>
      <c r="G122" s="101" t="e">
        <f t="shared" si="1"/>
        <v>#REF!</v>
      </c>
    </row>
    <row r="123" spans="1:7" x14ac:dyDescent="0.2">
      <c r="A123" s="66"/>
      <c r="B123" s="66" t="s">
        <v>203</v>
      </c>
      <c r="C123" s="66" t="s">
        <v>622</v>
      </c>
      <c r="D123" s="89" t="s">
        <v>1205</v>
      </c>
      <c r="E123" s="104" t="e">
        <f>#REF!</f>
        <v>#REF!</v>
      </c>
      <c r="F123" s="100"/>
      <c r="G123" s="101" t="e">
        <f t="shared" si="1"/>
        <v>#REF!</v>
      </c>
    </row>
    <row r="124" spans="1:7" x14ac:dyDescent="0.2">
      <c r="A124" s="66"/>
      <c r="B124" s="66" t="s">
        <v>203</v>
      </c>
      <c r="C124" s="66" t="s">
        <v>280</v>
      </c>
      <c r="D124" s="89" t="s">
        <v>1205</v>
      </c>
      <c r="E124" s="104" t="e">
        <f>#REF!</f>
        <v>#REF!</v>
      </c>
      <c r="F124" s="100"/>
      <c r="G124" s="101" t="e">
        <f t="shared" si="1"/>
        <v>#REF!</v>
      </c>
    </row>
    <row r="125" spans="1:7" x14ac:dyDescent="0.2">
      <c r="A125" s="66"/>
      <c r="B125" s="66" t="s">
        <v>204</v>
      </c>
      <c r="C125" s="66" t="s">
        <v>284</v>
      </c>
      <c r="D125" s="89" t="s">
        <v>1206</v>
      </c>
      <c r="E125" s="104" t="e">
        <f>#REF!</f>
        <v>#REF!</v>
      </c>
      <c r="F125" s="100"/>
      <c r="G125" s="101" t="e">
        <f t="shared" si="1"/>
        <v>#REF!</v>
      </c>
    </row>
    <row r="126" spans="1:7" x14ac:dyDescent="0.2">
      <c r="A126" s="66"/>
      <c r="B126" s="66" t="s">
        <v>204</v>
      </c>
      <c r="C126" s="66" t="s">
        <v>285</v>
      </c>
      <c r="D126" s="89" t="s">
        <v>1206</v>
      </c>
      <c r="E126" s="104" t="e">
        <f>#REF!</f>
        <v>#REF!</v>
      </c>
      <c r="F126" s="100"/>
      <c r="G126" s="101" t="e">
        <f t="shared" si="1"/>
        <v>#REF!</v>
      </c>
    </row>
    <row r="127" spans="1:7" x14ac:dyDescent="0.2">
      <c r="A127" s="66"/>
      <c r="B127" s="66" t="s">
        <v>204</v>
      </c>
      <c r="C127" s="66" t="s">
        <v>1002</v>
      </c>
      <c r="D127" s="89" t="s">
        <v>1205</v>
      </c>
      <c r="E127" s="104" t="e">
        <f>#REF!</f>
        <v>#REF!</v>
      </c>
      <c r="F127" s="100"/>
      <c r="G127" s="101" t="e">
        <f t="shared" si="1"/>
        <v>#REF!</v>
      </c>
    </row>
    <row r="128" spans="1:7" x14ac:dyDescent="0.2">
      <c r="A128" s="66"/>
      <c r="B128" s="66" t="s">
        <v>204</v>
      </c>
      <c r="C128" s="66" t="s">
        <v>623</v>
      </c>
      <c r="D128" s="89" t="s">
        <v>1205</v>
      </c>
      <c r="E128" s="104" t="e">
        <f>#REF!</f>
        <v>#REF!</v>
      </c>
      <c r="F128" s="100"/>
      <c r="G128" s="101" t="e">
        <f t="shared" si="1"/>
        <v>#REF!</v>
      </c>
    </row>
    <row r="129" spans="1:7" x14ac:dyDescent="0.2">
      <c r="A129" s="66"/>
      <c r="B129" s="66" t="s">
        <v>205</v>
      </c>
      <c r="C129" s="66" t="s">
        <v>1003</v>
      </c>
      <c r="D129" s="89" t="s">
        <v>1205</v>
      </c>
      <c r="E129" s="104" t="e">
        <f>#REF!</f>
        <v>#REF!</v>
      </c>
      <c r="F129" s="100"/>
      <c r="G129" s="101" t="e">
        <f t="shared" si="1"/>
        <v>#REF!</v>
      </c>
    </row>
    <row r="130" spans="1:7" x14ac:dyDescent="0.2">
      <c r="A130" s="66"/>
      <c r="B130" s="66" t="s">
        <v>206</v>
      </c>
      <c r="C130" s="66" t="s">
        <v>1004</v>
      </c>
      <c r="D130" s="89" t="s">
        <v>1205</v>
      </c>
      <c r="E130" s="104" t="e">
        <f>#REF!</f>
        <v>#REF!</v>
      </c>
      <c r="F130" s="100"/>
      <c r="G130" s="101" t="e">
        <f t="shared" si="1"/>
        <v>#REF!</v>
      </c>
    </row>
    <row r="131" spans="1:7" x14ac:dyDescent="0.2">
      <c r="A131" s="66"/>
      <c r="B131" s="66" t="s">
        <v>204</v>
      </c>
      <c r="C131" s="66" t="s">
        <v>1007</v>
      </c>
      <c r="D131" s="89" t="s">
        <v>1206</v>
      </c>
      <c r="E131" s="104" t="e">
        <f>#REF!</f>
        <v>#REF!</v>
      </c>
      <c r="F131" s="100"/>
      <c r="G131" s="101" t="e">
        <f t="shared" si="1"/>
        <v>#REF!</v>
      </c>
    </row>
    <row r="132" spans="1:7" x14ac:dyDescent="0.2">
      <c r="A132" s="66"/>
      <c r="B132" s="66" t="s">
        <v>204</v>
      </c>
      <c r="C132" s="66" t="s">
        <v>1008</v>
      </c>
      <c r="D132" s="89" t="s">
        <v>1206</v>
      </c>
      <c r="E132" s="104" t="e">
        <f>#REF!</f>
        <v>#REF!</v>
      </c>
      <c r="F132" s="100"/>
      <c r="G132" s="101" t="e">
        <f t="shared" si="1"/>
        <v>#REF!</v>
      </c>
    </row>
    <row r="133" spans="1:7" x14ac:dyDescent="0.2">
      <c r="A133" s="66"/>
      <c r="B133" s="66" t="s">
        <v>207</v>
      </c>
      <c r="C133" s="66" t="s">
        <v>1009</v>
      </c>
      <c r="D133" s="89" t="s">
        <v>1206</v>
      </c>
      <c r="E133" s="104" t="e">
        <f>#REF!</f>
        <v>#REF!</v>
      </c>
      <c r="F133" s="100"/>
      <c r="G133" s="101" t="e">
        <f t="shared" si="1"/>
        <v>#REF!</v>
      </c>
    </row>
    <row r="134" spans="1:7" x14ac:dyDescent="0.2">
      <c r="A134" s="66"/>
      <c r="B134" s="66" t="s">
        <v>204</v>
      </c>
      <c r="C134" s="66" t="s">
        <v>756</v>
      </c>
      <c r="D134" s="89" t="s">
        <v>1206</v>
      </c>
      <c r="E134" s="104" t="e">
        <f>#REF!</f>
        <v>#REF!</v>
      </c>
      <c r="F134" s="100"/>
      <c r="G134" s="101" t="e">
        <f t="shared" si="1"/>
        <v>#REF!</v>
      </c>
    </row>
    <row r="135" spans="1:7" x14ac:dyDescent="0.2">
      <c r="A135" s="66"/>
      <c r="B135" s="66" t="s">
        <v>204</v>
      </c>
      <c r="C135" s="66" t="s">
        <v>757</v>
      </c>
      <c r="D135" s="89" t="s">
        <v>1206</v>
      </c>
      <c r="E135" s="104" t="e">
        <f>#REF!</f>
        <v>#REF!</v>
      </c>
      <c r="F135" s="100"/>
      <c r="G135" s="101" t="e">
        <f t="shared" si="1"/>
        <v>#REF!</v>
      </c>
    </row>
    <row r="136" spans="1:7" x14ac:dyDescent="0.2">
      <c r="A136" s="66"/>
      <c r="B136" s="66" t="s">
        <v>204</v>
      </c>
      <c r="C136" s="66" t="s">
        <v>758</v>
      </c>
      <c r="D136" s="89" t="s">
        <v>1206</v>
      </c>
      <c r="E136" s="104" t="e">
        <f>#REF!</f>
        <v>#REF!</v>
      </c>
      <c r="F136" s="100"/>
      <c r="G136" s="101" t="e">
        <f t="shared" ref="G136:G200" si="2">E136*F136</f>
        <v>#REF!</v>
      </c>
    </row>
    <row r="137" spans="1:7" x14ac:dyDescent="0.2">
      <c r="A137" s="66"/>
      <c r="B137" s="66" t="s">
        <v>208</v>
      </c>
      <c r="C137" s="66" t="s">
        <v>286</v>
      </c>
      <c r="D137" s="89" t="s">
        <v>1206</v>
      </c>
      <c r="E137" s="104" t="e">
        <f>#REF!</f>
        <v>#REF!</v>
      </c>
      <c r="F137" s="100"/>
      <c r="G137" s="101" t="e">
        <f t="shared" si="2"/>
        <v>#REF!</v>
      </c>
    </row>
    <row r="138" spans="1:7" x14ac:dyDescent="0.2">
      <c r="A138" s="66"/>
      <c r="B138" s="66" t="s">
        <v>209</v>
      </c>
      <c r="C138" s="66" t="s">
        <v>860</v>
      </c>
      <c r="D138" s="89" t="s">
        <v>1206</v>
      </c>
      <c r="E138" s="104" t="e">
        <f>#REF!</f>
        <v>#REF!</v>
      </c>
      <c r="F138" s="100"/>
      <c r="G138" s="101" t="e">
        <f t="shared" si="2"/>
        <v>#REF!</v>
      </c>
    </row>
    <row r="139" spans="1:7" x14ac:dyDescent="0.2">
      <c r="A139" s="66"/>
      <c r="B139" s="66" t="s">
        <v>204</v>
      </c>
      <c r="C139" s="66" t="s">
        <v>287</v>
      </c>
      <c r="D139" s="89" t="s">
        <v>1206</v>
      </c>
      <c r="E139" s="104" t="e">
        <f>#REF!</f>
        <v>#REF!</v>
      </c>
      <c r="F139" s="100"/>
      <c r="G139" s="101" t="e">
        <f t="shared" si="2"/>
        <v>#REF!</v>
      </c>
    </row>
    <row r="140" spans="1:7" x14ac:dyDescent="0.2">
      <c r="A140" s="66"/>
      <c r="B140" s="66" t="s">
        <v>210</v>
      </c>
      <c r="C140" s="66" t="s">
        <v>288</v>
      </c>
      <c r="D140" s="89" t="s">
        <v>1206</v>
      </c>
      <c r="E140" s="104" t="e">
        <f>#REF!</f>
        <v>#REF!</v>
      </c>
      <c r="F140" s="100"/>
      <c r="G140" s="101" t="e">
        <f t="shared" si="2"/>
        <v>#REF!</v>
      </c>
    </row>
    <row r="141" spans="1:7" x14ac:dyDescent="0.2">
      <c r="A141" s="66"/>
      <c r="B141" s="66" t="s">
        <v>211</v>
      </c>
      <c r="C141" s="66" t="s">
        <v>289</v>
      </c>
      <c r="D141" s="89" t="s">
        <v>1206</v>
      </c>
      <c r="E141" s="104" t="e">
        <f>#REF!</f>
        <v>#REF!</v>
      </c>
      <c r="F141" s="100"/>
      <c r="G141" s="101" t="e">
        <f t="shared" si="2"/>
        <v>#REF!</v>
      </c>
    </row>
    <row r="142" spans="1:7" x14ac:dyDescent="0.2">
      <c r="A142" s="66"/>
      <c r="B142" s="66" t="s">
        <v>212</v>
      </c>
      <c r="C142" s="66" t="s">
        <v>290</v>
      </c>
      <c r="D142" s="89" t="s">
        <v>1205</v>
      </c>
      <c r="E142" s="104" t="e">
        <f>#REF!</f>
        <v>#REF!</v>
      </c>
      <c r="F142" s="100"/>
      <c r="G142" s="101" t="e">
        <f t="shared" si="2"/>
        <v>#REF!</v>
      </c>
    </row>
    <row r="143" spans="1:7" x14ac:dyDescent="0.2">
      <c r="A143" s="66"/>
      <c r="B143" s="66" t="s">
        <v>213</v>
      </c>
      <c r="C143" s="66" t="s">
        <v>292</v>
      </c>
      <c r="D143" s="89" t="s">
        <v>1205</v>
      </c>
      <c r="E143" s="104" t="e">
        <f>#REF!</f>
        <v>#REF!</v>
      </c>
      <c r="F143" s="100"/>
      <c r="G143" s="101" t="e">
        <f t="shared" si="2"/>
        <v>#REF!</v>
      </c>
    </row>
    <row r="144" spans="1:7" x14ac:dyDescent="0.2">
      <c r="A144" s="66"/>
      <c r="B144" s="66" t="s">
        <v>214</v>
      </c>
      <c r="C144" s="66" t="s">
        <v>291</v>
      </c>
      <c r="D144" s="89" t="s">
        <v>1205</v>
      </c>
      <c r="E144" s="104" t="e">
        <f>#REF!</f>
        <v>#REF!</v>
      </c>
      <c r="F144" s="100"/>
      <c r="G144" s="101" t="e">
        <f t="shared" si="2"/>
        <v>#REF!</v>
      </c>
    </row>
    <row r="145" spans="1:7" ht="25.5" x14ac:dyDescent="0.2">
      <c r="A145" s="66"/>
      <c r="B145" s="66" t="s">
        <v>22</v>
      </c>
      <c r="C145" s="71" t="s">
        <v>566</v>
      </c>
      <c r="D145" s="89" t="s">
        <v>1205</v>
      </c>
      <c r="E145" s="104" t="e">
        <f>#REF!</f>
        <v>#REF!</v>
      </c>
      <c r="F145" s="100"/>
      <c r="G145" s="101" t="e">
        <f t="shared" si="2"/>
        <v>#REF!</v>
      </c>
    </row>
    <row r="146" spans="1:7" x14ac:dyDescent="0.2">
      <c r="A146" s="85"/>
      <c r="B146" s="85" t="s">
        <v>22</v>
      </c>
      <c r="C146" s="72" t="s">
        <v>565</v>
      </c>
      <c r="D146" s="89" t="s">
        <v>1205</v>
      </c>
      <c r="E146" s="104" t="e">
        <f>#REF!</f>
        <v>#REF!</v>
      </c>
      <c r="F146" s="100"/>
      <c r="G146" s="101" t="e">
        <f t="shared" si="2"/>
        <v>#REF!</v>
      </c>
    </row>
    <row r="147" spans="1:7" ht="25.5" x14ac:dyDescent="0.2">
      <c r="A147" s="72"/>
      <c r="B147" s="72" t="s">
        <v>570</v>
      </c>
      <c r="C147" s="71" t="s">
        <v>859</v>
      </c>
      <c r="D147" s="89" t="s">
        <v>1205</v>
      </c>
      <c r="E147" s="104" t="e">
        <f>#REF!</f>
        <v>#REF!</v>
      </c>
      <c r="F147" s="100"/>
      <c r="G147" s="101" t="e">
        <f t="shared" si="2"/>
        <v>#REF!</v>
      </c>
    </row>
    <row r="148" spans="1:7" x14ac:dyDescent="0.2">
      <c r="A148" s="72"/>
      <c r="B148" s="72" t="s">
        <v>570</v>
      </c>
      <c r="C148" s="66" t="s">
        <v>242</v>
      </c>
      <c r="D148" s="89" t="s">
        <v>1205</v>
      </c>
      <c r="E148" s="104" t="e">
        <f>#REF!</f>
        <v>#REF!</v>
      </c>
      <c r="F148" s="100"/>
      <c r="G148" s="101" t="e">
        <f t="shared" si="2"/>
        <v>#REF!</v>
      </c>
    </row>
    <row r="149" spans="1:7" ht="25.5" x14ac:dyDescent="0.2">
      <c r="A149" s="72"/>
      <c r="B149" s="72" t="s">
        <v>570</v>
      </c>
      <c r="C149" s="71" t="s">
        <v>569</v>
      </c>
      <c r="D149" s="89" t="s">
        <v>8</v>
      </c>
      <c r="E149" s="104" t="e">
        <f>#REF!</f>
        <v>#REF!</v>
      </c>
      <c r="F149" s="100"/>
      <c r="G149" s="101" t="e">
        <f t="shared" si="2"/>
        <v>#REF!</v>
      </c>
    </row>
    <row r="150" spans="1:7" x14ac:dyDescent="0.2">
      <c r="A150" s="72"/>
      <c r="B150" s="72" t="s">
        <v>570</v>
      </c>
      <c r="C150" s="74" t="s">
        <v>970</v>
      </c>
      <c r="D150" s="89" t="s">
        <v>8</v>
      </c>
      <c r="E150" s="104" t="e">
        <f>#REF!</f>
        <v>#REF!</v>
      </c>
      <c r="F150" s="100"/>
      <c r="G150" s="101" t="e">
        <f t="shared" si="2"/>
        <v>#REF!</v>
      </c>
    </row>
    <row r="151" spans="1:7" x14ac:dyDescent="0.2">
      <c r="A151" s="82"/>
      <c r="B151" s="82"/>
      <c r="C151" s="66"/>
      <c r="D151" s="89"/>
      <c r="E151" s="104"/>
      <c r="F151" s="100"/>
      <c r="G151" s="101"/>
    </row>
    <row r="152" spans="1:7" s="5" customFormat="1" x14ac:dyDescent="0.2">
      <c r="A152" s="82"/>
      <c r="B152" s="82">
        <v>9</v>
      </c>
      <c r="C152" s="32" t="s">
        <v>294</v>
      </c>
      <c r="D152" s="102"/>
      <c r="E152" s="105"/>
      <c r="F152" s="100"/>
      <c r="G152" s="101"/>
    </row>
    <row r="153" spans="1:7" x14ac:dyDescent="0.2">
      <c r="A153" s="66"/>
      <c r="B153" s="66" t="s">
        <v>215</v>
      </c>
      <c r="C153" s="66" t="s">
        <v>624</v>
      </c>
      <c r="D153" s="89" t="s">
        <v>1204</v>
      </c>
      <c r="E153" s="104" t="e">
        <f>#REF!</f>
        <v>#REF!</v>
      </c>
      <c r="F153" s="100"/>
      <c r="G153" s="101" t="e">
        <f t="shared" si="2"/>
        <v>#REF!</v>
      </c>
    </row>
    <row r="154" spans="1:7" x14ac:dyDescent="0.2">
      <c r="A154" s="66"/>
      <c r="B154" s="66" t="s">
        <v>216</v>
      </c>
      <c r="C154" s="66" t="s">
        <v>625</v>
      </c>
      <c r="D154" s="89" t="s">
        <v>1204</v>
      </c>
      <c r="E154" s="104" t="e">
        <f>#REF!</f>
        <v>#REF!</v>
      </c>
      <c r="F154" s="100"/>
      <c r="G154" s="101" t="e">
        <f t="shared" si="2"/>
        <v>#REF!</v>
      </c>
    </row>
    <row r="155" spans="1:7" x14ac:dyDescent="0.2">
      <c r="A155" s="66"/>
      <c r="B155" s="66" t="s">
        <v>217</v>
      </c>
      <c r="C155" s="66" t="s">
        <v>295</v>
      </c>
      <c r="D155" s="89" t="s">
        <v>1204</v>
      </c>
      <c r="E155" s="104" t="e">
        <f>#REF!</f>
        <v>#REF!</v>
      </c>
      <c r="F155" s="100"/>
      <c r="G155" s="101" t="e">
        <f t="shared" si="2"/>
        <v>#REF!</v>
      </c>
    </row>
    <row r="156" spans="1:7" x14ac:dyDescent="0.2">
      <c r="A156" s="82"/>
      <c r="B156" s="82"/>
      <c r="C156" s="66"/>
      <c r="D156" s="89"/>
      <c r="E156" s="104"/>
      <c r="F156" s="100"/>
      <c r="G156" s="101"/>
    </row>
    <row r="157" spans="1:7" s="5" customFormat="1" x14ac:dyDescent="0.2">
      <c r="A157" s="82"/>
      <c r="B157" s="82">
        <v>10</v>
      </c>
      <c r="C157" s="32" t="s">
        <v>293</v>
      </c>
      <c r="D157" s="102"/>
      <c r="E157" s="105"/>
      <c r="F157" s="100"/>
      <c r="G157" s="101"/>
    </row>
    <row r="158" spans="1:7" x14ac:dyDescent="0.2">
      <c r="A158" s="66"/>
      <c r="B158" s="66" t="s">
        <v>218</v>
      </c>
      <c r="C158" s="72" t="s">
        <v>296</v>
      </c>
      <c r="D158" s="89" t="s">
        <v>1204</v>
      </c>
      <c r="E158" s="104" t="e">
        <f>#REF!</f>
        <v>#REF!</v>
      </c>
      <c r="F158" s="100"/>
      <c r="G158" s="101" t="e">
        <f t="shared" si="2"/>
        <v>#REF!</v>
      </c>
    </row>
    <row r="159" spans="1:7" x14ac:dyDescent="0.2">
      <c r="A159" s="66"/>
      <c r="B159" s="66" t="s">
        <v>219</v>
      </c>
      <c r="C159" s="66" t="s">
        <v>297</v>
      </c>
      <c r="D159" s="89" t="s">
        <v>1204</v>
      </c>
      <c r="E159" s="104" t="e">
        <f>#REF!</f>
        <v>#REF!</v>
      </c>
      <c r="F159" s="100"/>
      <c r="G159" s="101" t="e">
        <f t="shared" si="2"/>
        <v>#REF!</v>
      </c>
    </row>
    <row r="160" spans="1:7" x14ac:dyDescent="0.2">
      <c r="A160" s="66"/>
      <c r="B160" s="66" t="s">
        <v>220</v>
      </c>
      <c r="C160" s="66" t="s">
        <v>298</v>
      </c>
      <c r="D160" s="89" t="s">
        <v>1204</v>
      </c>
      <c r="E160" s="104" t="e">
        <f>#REF!</f>
        <v>#REF!</v>
      </c>
      <c r="F160" s="100"/>
      <c r="G160" s="101" t="e">
        <f t="shared" si="2"/>
        <v>#REF!</v>
      </c>
    </row>
    <row r="161" spans="1:7" x14ac:dyDescent="0.2">
      <c r="A161" s="66"/>
      <c r="B161" s="66" t="s">
        <v>219</v>
      </c>
      <c r="C161" s="66" t="s">
        <v>299</v>
      </c>
      <c r="D161" s="89" t="s">
        <v>1204</v>
      </c>
      <c r="E161" s="104" t="e">
        <f>#REF!</f>
        <v>#REF!</v>
      </c>
      <c r="F161" s="100"/>
      <c r="G161" s="101" t="e">
        <f t="shared" si="2"/>
        <v>#REF!</v>
      </c>
    </row>
    <row r="162" spans="1:7" x14ac:dyDescent="0.2">
      <c r="A162" s="66"/>
      <c r="B162" s="66" t="s">
        <v>219</v>
      </c>
      <c r="C162" s="66" t="s">
        <v>300</v>
      </c>
      <c r="D162" s="89" t="s">
        <v>1204</v>
      </c>
      <c r="E162" s="104" t="e">
        <f>#REF!</f>
        <v>#REF!</v>
      </c>
      <c r="F162" s="100"/>
      <c r="G162" s="101" t="e">
        <f t="shared" si="2"/>
        <v>#REF!</v>
      </c>
    </row>
    <row r="163" spans="1:7" x14ac:dyDescent="0.2">
      <c r="A163" s="82"/>
      <c r="B163" s="82"/>
      <c r="C163" s="66"/>
      <c r="D163" s="89"/>
      <c r="E163" s="104"/>
      <c r="F163" s="100"/>
      <c r="G163" s="101"/>
    </row>
    <row r="164" spans="1:7" s="5" customFormat="1" x14ac:dyDescent="0.2">
      <c r="A164" s="82"/>
      <c r="B164" s="82">
        <v>11</v>
      </c>
      <c r="C164" s="32" t="s">
        <v>301</v>
      </c>
      <c r="D164" s="102"/>
      <c r="E164" s="105"/>
      <c r="F164" s="100"/>
      <c r="G164" s="101"/>
    </row>
    <row r="165" spans="1:7" x14ac:dyDescent="0.2">
      <c r="A165" s="66"/>
      <c r="B165" s="66" t="s">
        <v>221</v>
      </c>
      <c r="C165" s="67" t="s">
        <v>302</v>
      </c>
      <c r="D165" s="89" t="s">
        <v>1204</v>
      </c>
      <c r="E165" s="104" t="e">
        <f>#REF!</f>
        <v>#REF!</v>
      </c>
      <c r="F165" s="100"/>
      <c r="G165" s="101" t="e">
        <f t="shared" si="2"/>
        <v>#REF!</v>
      </c>
    </row>
    <row r="166" spans="1:7" ht="25.5" x14ac:dyDescent="0.2">
      <c r="A166" s="66"/>
      <c r="B166" s="66" t="s">
        <v>221</v>
      </c>
      <c r="C166" s="71" t="s">
        <v>508</v>
      </c>
      <c r="D166" s="89" t="s">
        <v>1204</v>
      </c>
      <c r="E166" s="104" t="e">
        <f>#REF!</f>
        <v>#REF!</v>
      </c>
      <c r="F166" s="100"/>
      <c r="G166" s="101" t="e">
        <f t="shared" si="2"/>
        <v>#REF!</v>
      </c>
    </row>
    <row r="167" spans="1:7" x14ac:dyDescent="0.2">
      <c r="A167" s="66"/>
      <c r="B167" s="66" t="s">
        <v>222</v>
      </c>
      <c r="C167" s="67" t="s">
        <v>303</v>
      </c>
      <c r="D167" s="89" t="s">
        <v>1204</v>
      </c>
      <c r="E167" s="104" t="e">
        <f>#REF!</f>
        <v>#REF!</v>
      </c>
      <c r="F167" s="100"/>
      <c r="G167" s="101" t="e">
        <f t="shared" si="2"/>
        <v>#REF!</v>
      </c>
    </row>
    <row r="168" spans="1:7" x14ac:dyDescent="0.2">
      <c r="A168" s="66"/>
      <c r="B168" s="66" t="s">
        <v>223</v>
      </c>
      <c r="C168" s="67" t="s">
        <v>304</v>
      </c>
      <c r="D168" s="89" t="s">
        <v>1204</v>
      </c>
      <c r="E168" s="104" t="e">
        <f>#REF!</f>
        <v>#REF!</v>
      </c>
      <c r="F168" s="100"/>
      <c r="G168" s="101" t="e">
        <f t="shared" si="2"/>
        <v>#REF!</v>
      </c>
    </row>
    <row r="169" spans="1:7" x14ac:dyDescent="0.2">
      <c r="A169" s="66"/>
      <c r="B169" s="66" t="s">
        <v>224</v>
      </c>
      <c r="C169" s="67" t="s">
        <v>626</v>
      </c>
      <c r="D169" s="89" t="s">
        <v>1204</v>
      </c>
      <c r="E169" s="104" t="e">
        <f>#REF!</f>
        <v>#REF!</v>
      </c>
      <c r="F169" s="100"/>
      <c r="G169" s="101" t="e">
        <f t="shared" si="2"/>
        <v>#REF!</v>
      </c>
    </row>
    <row r="170" spans="1:7" x14ac:dyDescent="0.2">
      <c r="A170" s="66"/>
      <c r="B170" s="66" t="s">
        <v>844</v>
      </c>
      <c r="C170" s="67" t="s">
        <v>632</v>
      </c>
      <c r="D170" s="89" t="s">
        <v>1205</v>
      </c>
      <c r="E170" s="104" t="e">
        <f>+#REF!</f>
        <v>#REF!</v>
      </c>
      <c r="F170" s="100"/>
      <c r="G170" s="101" t="e">
        <f t="shared" si="2"/>
        <v>#REF!</v>
      </c>
    </row>
    <row r="171" spans="1:7" x14ac:dyDescent="0.2">
      <c r="A171" s="66"/>
      <c r="B171" s="66" t="s">
        <v>23</v>
      </c>
      <c r="C171" s="67" t="s">
        <v>633</v>
      </c>
      <c r="D171" s="89" t="s">
        <v>1205</v>
      </c>
      <c r="E171" s="104" t="e">
        <f>+#REF!</f>
        <v>#REF!</v>
      </c>
      <c r="F171" s="100"/>
      <c r="G171" s="101" t="e">
        <f t="shared" si="2"/>
        <v>#REF!</v>
      </c>
    </row>
    <row r="172" spans="1:7" x14ac:dyDescent="0.2">
      <c r="A172" s="66"/>
      <c r="B172" s="66"/>
      <c r="C172" s="67" t="s">
        <v>1091</v>
      </c>
      <c r="D172" s="89" t="s">
        <v>1205</v>
      </c>
      <c r="E172" s="104" t="e">
        <f>#REF!</f>
        <v>#REF!</v>
      </c>
      <c r="F172" s="100"/>
      <c r="G172" s="101"/>
    </row>
    <row r="173" spans="1:7" x14ac:dyDescent="0.2">
      <c r="A173" s="66"/>
      <c r="B173" s="66" t="s">
        <v>225</v>
      </c>
      <c r="C173" s="67" t="s">
        <v>305</v>
      </c>
      <c r="D173" s="89" t="s">
        <v>1204</v>
      </c>
      <c r="E173" s="104" t="e">
        <f>#REF!</f>
        <v>#REF!</v>
      </c>
      <c r="F173" s="100"/>
      <c r="G173" s="101" t="e">
        <f t="shared" si="2"/>
        <v>#REF!</v>
      </c>
    </row>
    <row r="174" spans="1:7" ht="13.5" customHeight="1" x14ac:dyDescent="0.2">
      <c r="A174" s="72"/>
      <c r="B174" s="72" t="s">
        <v>847</v>
      </c>
      <c r="C174" s="86" t="e">
        <f>+#REF!</f>
        <v>#REF!</v>
      </c>
      <c r="D174" s="89" t="e">
        <f>+#REF!</f>
        <v>#REF!</v>
      </c>
      <c r="E174" s="104" t="e">
        <f>+#REF!</f>
        <v>#REF!</v>
      </c>
      <c r="F174" s="100"/>
      <c r="G174" s="101" t="e">
        <f t="shared" si="2"/>
        <v>#REF!</v>
      </c>
    </row>
    <row r="175" spans="1:7" ht="13.5" customHeight="1" x14ac:dyDescent="0.2">
      <c r="A175" s="85"/>
      <c r="B175" s="85" t="s">
        <v>849</v>
      </c>
      <c r="C175" s="86" t="e">
        <f>+#REF!</f>
        <v>#REF!</v>
      </c>
      <c r="D175" s="89" t="s">
        <v>1205</v>
      </c>
      <c r="E175" s="104" t="e">
        <f>+#REF!</f>
        <v>#REF!</v>
      </c>
      <c r="F175" s="100"/>
      <c r="G175" s="101" t="e">
        <f t="shared" si="2"/>
        <v>#REF!</v>
      </c>
    </row>
    <row r="176" spans="1:7" x14ac:dyDescent="0.2">
      <c r="A176" s="72"/>
      <c r="B176" s="72" t="s">
        <v>848</v>
      </c>
      <c r="C176" s="86" t="e">
        <f>+#REF!</f>
        <v>#REF!</v>
      </c>
      <c r="D176" s="89" t="e">
        <f>+#REF!</f>
        <v>#REF!</v>
      </c>
      <c r="E176" s="104" t="e">
        <f>+#REF!</f>
        <v>#REF!</v>
      </c>
      <c r="F176" s="100"/>
      <c r="G176" s="101" t="e">
        <f t="shared" si="2"/>
        <v>#REF!</v>
      </c>
    </row>
    <row r="177" spans="1:7" x14ac:dyDescent="0.2">
      <c r="A177" s="66"/>
      <c r="B177" s="66" t="s">
        <v>226</v>
      </c>
      <c r="C177" s="67" t="s">
        <v>306</v>
      </c>
      <c r="D177" s="89" t="s">
        <v>1204</v>
      </c>
      <c r="E177" s="104" t="e">
        <f>#REF!</f>
        <v>#REF!</v>
      </c>
      <c r="F177" s="100"/>
      <c r="G177" s="101" t="e">
        <f t="shared" si="2"/>
        <v>#REF!</v>
      </c>
    </row>
    <row r="178" spans="1:7" x14ac:dyDescent="0.2">
      <c r="A178" s="66"/>
      <c r="B178" s="66" t="s">
        <v>227</v>
      </c>
      <c r="C178" s="67" t="s">
        <v>307</v>
      </c>
      <c r="D178" s="89" t="s">
        <v>1206</v>
      </c>
      <c r="E178" s="104" t="e">
        <f>#REF!</f>
        <v>#REF!</v>
      </c>
      <c r="F178" s="100"/>
      <c r="G178" s="101" t="e">
        <f t="shared" si="2"/>
        <v>#REF!</v>
      </c>
    </row>
    <row r="179" spans="1:7" x14ac:dyDescent="0.2">
      <c r="A179" s="66"/>
      <c r="B179" s="66" t="s">
        <v>228</v>
      </c>
      <c r="C179" s="67" t="s">
        <v>46</v>
      </c>
      <c r="D179" s="89" t="s">
        <v>1205</v>
      </c>
      <c r="E179" s="104" t="e">
        <f>#REF!</f>
        <v>#REF!</v>
      </c>
      <c r="F179" s="100"/>
      <c r="G179" s="101" t="e">
        <f t="shared" si="2"/>
        <v>#REF!</v>
      </c>
    </row>
    <row r="180" spans="1:7" x14ac:dyDescent="0.2">
      <c r="A180" s="66"/>
      <c r="B180" s="66" t="s">
        <v>228</v>
      </c>
      <c r="C180" s="67" t="s">
        <v>308</v>
      </c>
      <c r="D180" s="89" t="s">
        <v>1205</v>
      </c>
      <c r="E180" s="104" t="e">
        <f>#REF!</f>
        <v>#REF!</v>
      </c>
      <c r="F180" s="100"/>
      <c r="G180" s="101" t="e">
        <f t="shared" si="2"/>
        <v>#REF!</v>
      </c>
    </row>
    <row r="181" spans="1:7" ht="38.25" x14ac:dyDescent="0.2">
      <c r="A181" s="66"/>
      <c r="B181" s="66" t="s">
        <v>228</v>
      </c>
      <c r="C181" s="67" t="s">
        <v>761</v>
      </c>
      <c r="D181" s="89" t="s">
        <v>1205</v>
      </c>
      <c r="E181" s="104" t="e">
        <f>#REF!</f>
        <v>#REF!</v>
      </c>
      <c r="F181" s="100"/>
      <c r="G181" s="101" t="e">
        <f t="shared" si="2"/>
        <v>#REF!</v>
      </c>
    </row>
    <row r="182" spans="1:7" ht="24.75" customHeight="1" x14ac:dyDescent="0.2">
      <c r="A182" s="66"/>
      <c r="B182" s="66" t="s">
        <v>228</v>
      </c>
      <c r="C182" s="67" t="s">
        <v>834</v>
      </c>
      <c r="D182" s="89" t="s">
        <v>1205</v>
      </c>
      <c r="E182" s="104" t="e">
        <f>#REF!</f>
        <v>#REF!</v>
      </c>
      <c r="F182" s="100"/>
      <c r="G182" s="101" t="e">
        <f t="shared" si="2"/>
        <v>#REF!</v>
      </c>
    </row>
    <row r="183" spans="1:7" x14ac:dyDescent="0.2">
      <c r="A183" s="66"/>
      <c r="B183" s="66" t="s">
        <v>229</v>
      </c>
      <c r="C183" s="67" t="s">
        <v>309</v>
      </c>
      <c r="D183" s="89" t="s">
        <v>1205</v>
      </c>
      <c r="E183" s="104" t="e">
        <f>#REF!</f>
        <v>#REF!</v>
      </c>
      <c r="F183" s="100"/>
      <c r="G183" s="101" t="e">
        <f t="shared" si="2"/>
        <v>#REF!</v>
      </c>
    </row>
    <row r="184" spans="1:7" x14ac:dyDescent="0.2">
      <c r="A184" s="66"/>
      <c r="B184" s="66" t="s">
        <v>229</v>
      </c>
      <c r="C184" s="74" t="s">
        <v>786</v>
      </c>
      <c r="D184" s="89" t="s">
        <v>1205</v>
      </c>
      <c r="E184" s="104" t="e">
        <f>#REF!</f>
        <v>#REF!</v>
      </c>
      <c r="F184" s="100"/>
      <c r="G184" s="101" t="e">
        <f t="shared" si="2"/>
        <v>#REF!</v>
      </c>
    </row>
    <row r="185" spans="1:7" ht="25.5" x14ac:dyDescent="0.2">
      <c r="A185" s="72"/>
      <c r="B185" s="72" t="s">
        <v>229</v>
      </c>
      <c r="C185" s="71" t="s">
        <v>733</v>
      </c>
      <c r="D185" s="89" t="e">
        <f>+#REF!</f>
        <v>#REF!</v>
      </c>
      <c r="E185" s="104" t="e">
        <f>+#REF!</f>
        <v>#REF!</v>
      </c>
      <c r="F185" s="100"/>
      <c r="G185" s="101" t="e">
        <f t="shared" si="2"/>
        <v>#REF!</v>
      </c>
    </row>
    <row r="186" spans="1:7" ht="25.5" x14ac:dyDescent="0.2">
      <c r="A186" s="72"/>
      <c r="B186" s="72" t="s">
        <v>229</v>
      </c>
      <c r="C186" s="74" t="s">
        <v>643</v>
      </c>
      <c r="D186" s="89" t="s">
        <v>1205</v>
      </c>
      <c r="E186" s="104" t="e">
        <f>#REF!</f>
        <v>#REF!</v>
      </c>
      <c r="F186" s="100"/>
      <c r="G186" s="101" t="e">
        <f t="shared" si="2"/>
        <v>#REF!</v>
      </c>
    </row>
    <row r="187" spans="1:7" x14ac:dyDescent="0.2">
      <c r="A187" s="66"/>
      <c r="B187" s="66" t="s">
        <v>229</v>
      </c>
      <c r="C187" s="67" t="s">
        <v>86</v>
      </c>
      <c r="D187" s="89" t="s">
        <v>1205</v>
      </c>
      <c r="E187" s="104" t="e">
        <f>#REF!</f>
        <v>#REF!</v>
      </c>
      <c r="F187" s="100"/>
      <c r="G187" s="101" t="e">
        <f t="shared" si="2"/>
        <v>#REF!</v>
      </c>
    </row>
    <row r="188" spans="1:7" x14ac:dyDescent="0.2">
      <c r="A188" s="82"/>
      <c r="B188" s="82"/>
      <c r="C188" s="66"/>
      <c r="D188" s="89"/>
      <c r="E188" s="104"/>
      <c r="F188" s="100"/>
      <c r="G188" s="101"/>
    </row>
    <row r="189" spans="1:7" s="5" customFormat="1" x14ac:dyDescent="0.2">
      <c r="A189" s="82"/>
      <c r="B189" s="82">
        <v>12</v>
      </c>
      <c r="C189" s="32" t="s">
        <v>310</v>
      </c>
      <c r="D189" s="102"/>
      <c r="E189" s="105"/>
      <c r="F189" s="100"/>
      <c r="G189" s="101"/>
    </row>
    <row r="190" spans="1:7" x14ac:dyDescent="0.2">
      <c r="A190" s="66"/>
      <c r="B190" s="66" t="s">
        <v>230</v>
      </c>
      <c r="C190" s="66" t="s">
        <v>311</v>
      </c>
      <c r="D190" s="89" t="s">
        <v>1204</v>
      </c>
      <c r="E190" s="104" t="e">
        <f>#REF!</f>
        <v>#REF!</v>
      </c>
      <c r="F190" s="100"/>
      <c r="G190" s="101" t="e">
        <f t="shared" si="2"/>
        <v>#REF!</v>
      </c>
    </row>
    <row r="191" spans="1:7" x14ac:dyDescent="0.2">
      <c r="A191" s="66"/>
      <c r="B191" s="66" t="s">
        <v>230</v>
      </c>
      <c r="C191" s="66" t="s">
        <v>312</v>
      </c>
      <c r="D191" s="89" t="s">
        <v>1204</v>
      </c>
      <c r="E191" s="104" t="e">
        <f>#REF!</f>
        <v>#REF!</v>
      </c>
      <c r="F191" s="100"/>
      <c r="G191" s="101" t="e">
        <f t="shared" si="2"/>
        <v>#REF!</v>
      </c>
    </row>
    <row r="192" spans="1:7" ht="25.5" x14ac:dyDescent="0.2">
      <c r="A192" s="66"/>
      <c r="B192" s="66" t="s">
        <v>230</v>
      </c>
      <c r="C192" s="73" t="s">
        <v>571</v>
      </c>
      <c r="D192" s="89" t="s">
        <v>1204</v>
      </c>
      <c r="E192" s="99" t="e">
        <f>#REF!</f>
        <v>#REF!</v>
      </c>
      <c r="F192" s="100"/>
      <c r="G192" s="101" t="e">
        <f t="shared" si="2"/>
        <v>#REF!</v>
      </c>
    </row>
    <row r="193" spans="1:7" x14ac:dyDescent="0.2">
      <c r="A193" s="66"/>
      <c r="B193" s="66" t="s">
        <v>230</v>
      </c>
      <c r="C193" s="66" t="s">
        <v>313</v>
      </c>
      <c r="D193" s="89" t="s">
        <v>1204</v>
      </c>
      <c r="E193" s="104" t="e">
        <f>#REF!</f>
        <v>#REF!</v>
      </c>
      <c r="F193" s="100"/>
      <c r="G193" s="101" t="e">
        <f t="shared" si="2"/>
        <v>#REF!</v>
      </c>
    </row>
    <row r="194" spans="1:7" x14ac:dyDescent="0.2">
      <c r="A194" s="66"/>
      <c r="B194" s="66" t="s">
        <v>230</v>
      </c>
      <c r="C194" s="66" t="s">
        <v>314</v>
      </c>
      <c r="D194" s="89" t="s">
        <v>1204</v>
      </c>
      <c r="E194" s="104" t="e">
        <f>#REF!</f>
        <v>#REF!</v>
      </c>
      <c r="F194" s="100"/>
      <c r="G194" s="101" t="e">
        <f t="shared" si="2"/>
        <v>#REF!</v>
      </c>
    </row>
    <row r="195" spans="1:7" x14ac:dyDescent="0.2">
      <c r="A195" s="82"/>
      <c r="B195" s="82"/>
      <c r="C195" s="66"/>
      <c r="D195" s="89"/>
      <c r="E195" s="104"/>
      <c r="F195" s="100"/>
      <c r="G195" s="101"/>
    </row>
    <row r="196" spans="1:7" s="5" customFormat="1" x14ac:dyDescent="0.2">
      <c r="A196" s="82"/>
      <c r="B196" s="82">
        <v>13</v>
      </c>
      <c r="C196" s="32" t="s">
        <v>823</v>
      </c>
      <c r="D196" s="102"/>
      <c r="E196" s="105"/>
      <c r="F196" s="100"/>
      <c r="G196" s="101"/>
    </row>
    <row r="197" spans="1:7" x14ac:dyDescent="0.2">
      <c r="A197" s="66"/>
      <c r="B197" s="66" t="s">
        <v>231</v>
      </c>
      <c r="C197" s="66" t="s">
        <v>315</v>
      </c>
      <c r="D197" s="89" t="s">
        <v>1204</v>
      </c>
      <c r="E197" s="104" t="e">
        <f>#REF!</f>
        <v>#REF!</v>
      </c>
      <c r="F197" s="100"/>
      <c r="G197" s="101" t="e">
        <f t="shared" si="2"/>
        <v>#REF!</v>
      </c>
    </row>
    <row r="198" spans="1:7" x14ac:dyDescent="0.2">
      <c r="A198" s="66"/>
      <c r="B198" s="66" t="s">
        <v>231</v>
      </c>
      <c r="C198" s="66" t="s">
        <v>316</v>
      </c>
      <c r="D198" s="89" t="s">
        <v>1205</v>
      </c>
      <c r="E198" s="104" t="e">
        <f>#REF!</f>
        <v>#REF!</v>
      </c>
      <c r="F198" s="100"/>
      <c r="G198" s="101" t="e">
        <f t="shared" si="2"/>
        <v>#REF!</v>
      </c>
    </row>
    <row r="199" spans="1:7" x14ac:dyDescent="0.2">
      <c r="A199" s="66"/>
      <c r="B199" s="66" t="s">
        <v>231</v>
      </c>
      <c r="C199" s="66" t="s">
        <v>317</v>
      </c>
      <c r="D199" s="89" t="s">
        <v>1205</v>
      </c>
      <c r="E199" s="104" t="e">
        <f>#REF!</f>
        <v>#REF!</v>
      </c>
      <c r="F199" s="100"/>
      <c r="G199" s="101" t="e">
        <f t="shared" si="2"/>
        <v>#REF!</v>
      </c>
    </row>
    <row r="200" spans="1:7" x14ac:dyDescent="0.2">
      <c r="A200" s="66"/>
      <c r="B200" s="66" t="s">
        <v>231</v>
      </c>
      <c r="C200" s="66" t="s">
        <v>318</v>
      </c>
      <c r="D200" s="89" t="s">
        <v>10</v>
      </c>
      <c r="E200" s="104" t="e">
        <f>#REF!</f>
        <v>#REF!</v>
      </c>
      <c r="F200" s="100"/>
      <c r="G200" s="101" t="e">
        <f t="shared" si="2"/>
        <v>#REF!</v>
      </c>
    </row>
    <row r="201" spans="1:7" x14ac:dyDescent="0.2">
      <c r="A201" s="82"/>
      <c r="B201" s="82"/>
      <c r="C201" s="66"/>
      <c r="D201" s="89"/>
      <c r="E201" s="104"/>
      <c r="F201" s="100"/>
      <c r="G201" s="101"/>
    </row>
    <row r="202" spans="1:7" s="5" customFormat="1" x14ac:dyDescent="0.2">
      <c r="A202" s="82"/>
      <c r="B202" s="82">
        <v>14</v>
      </c>
      <c r="C202" s="32" t="s">
        <v>319</v>
      </c>
      <c r="D202" s="102"/>
      <c r="E202" s="105"/>
      <c r="F202" s="100"/>
      <c r="G202" s="101"/>
    </row>
    <row r="203" spans="1:7" x14ac:dyDescent="0.2">
      <c r="A203" s="72"/>
      <c r="B203" s="72" t="s">
        <v>232</v>
      </c>
      <c r="C203" s="72" t="s">
        <v>320</v>
      </c>
      <c r="D203" s="89" t="s">
        <v>1204</v>
      </c>
      <c r="E203" s="99" t="e">
        <f>'2'!#REF!</f>
        <v>#REF!</v>
      </c>
      <c r="F203" s="100"/>
      <c r="G203" s="101" t="e">
        <f t="shared" ref="G203:G264" si="3">E203*F203</f>
        <v>#REF!</v>
      </c>
    </row>
    <row r="204" spans="1:7" x14ac:dyDescent="0.2">
      <c r="A204" s="66"/>
      <c r="B204" s="66" t="s">
        <v>232</v>
      </c>
      <c r="C204" s="66" t="s">
        <v>321</v>
      </c>
      <c r="D204" s="89" t="s">
        <v>1204</v>
      </c>
      <c r="E204" s="99" t="e">
        <f>'2'!#REF!</f>
        <v>#REF!</v>
      </c>
      <c r="F204" s="100"/>
      <c r="G204" s="101" t="e">
        <f t="shared" si="3"/>
        <v>#REF!</v>
      </c>
    </row>
    <row r="205" spans="1:7" x14ac:dyDescent="0.2">
      <c r="A205" s="82"/>
      <c r="B205" s="82"/>
      <c r="C205" s="66"/>
      <c r="D205" s="89"/>
      <c r="E205" s="99"/>
      <c r="F205" s="100"/>
      <c r="G205" s="101"/>
    </row>
    <row r="206" spans="1:7" s="5" customFormat="1" x14ac:dyDescent="0.2">
      <c r="A206" s="82"/>
      <c r="B206" s="82"/>
      <c r="C206" s="32" t="s">
        <v>322</v>
      </c>
      <c r="D206" s="102"/>
      <c r="E206" s="97"/>
      <c r="F206" s="100"/>
      <c r="G206" s="101"/>
    </row>
    <row r="207" spans="1:7" x14ac:dyDescent="0.2">
      <c r="A207" s="66"/>
      <c r="B207" s="66" t="s">
        <v>233</v>
      </c>
      <c r="C207" s="66" t="s">
        <v>323</v>
      </c>
      <c r="D207" s="89" t="s">
        <v>1207</v>
      </c>
      <c r="E207" s="99" t="e">
        <f>'2'!#REF!</f>
        <v>#REF!</v>
      </c>
      <c r="F207" s="100"/>
      <c r="G207" s="101" t="e">
        <f t="shared" si="3"/>
        <v>#REF!</v>
      </c>
    </row>
    <row r="208" spans="1:7" x14ac:dyDescent="0.2">
      <c r="A208" s="72"/>
      <c r="B208" s="72"/>
      <c r="C208" s="66" t="s">
        <v>324</v>
      </c>
      <c r="D208" s="89" t="s">
        <v>1207</v>
      </c>
      <c r="E208" s="99" t="e">
        <f>'2'!#REF!</f>
        <v>#REF!</v>
      </c>
      <c r="F208" s="100"/>
      <c r="G208" s="101" t="e">
        <f t="shared" si="3"/>
        <v>#REF!</v>
      </c>
    </row>
    <row r="209" spans="1:7" x14ac:dyDescent="0.2">
      <c r="A209" s="66"/>
      <c r="B209" s="66" t="s">
        <v>234</v>
      </c>
      <c r="C209" s="66" t="s">
        <v>325</v>
      </c>
      <c r="D209" s="89" t="s">
        <v>1204</v>
      </c>
      <c r="E209" s="99" t="e">
        <f>'2'!#REF!</f>
        <v>#REF!</v>
      </c>
      <c r="F209" s="100"/>
      <c r="G209" s="101" t="e">
        <f t="shared" si="3"/>
        <v>#REF!</v>
      </c>
    </row>
    <row r="210" spans="1:7" ht="25.5" x14ac:dyDescent="0.2">
      <c r="A210" s="66"/>
      <c r="B210" s="66" t="s">
        <v>234</v>
      </c>
      <c r="C210" s="73" t="s">
        <v>326</v>
      </c>
      <c r="D210" s="89" t="s">
        <v>1204</v>
      </c>
      <c r="E210" s="99" t="e">
        <f>'2'!#REF!</f>
        <v>#REF!</v>
      </c>
      <c r="F210" s="100"/>
      <c r="G210" s="101" t="e">
        <f t="shared" si="3"/>
        <v>#REF!</v>
      </c>
    </row>
    <row r="211" spans="1:7" x14ac:dyDescent="0.2">
      <c r="A211" s="66"/>
      <c r="B211" s="66" t="s">
        <v>235</v>
      </c>
      <c r="C211" s="66" t="s">
        <v>327</v>
      </c>
      <c r="D211" s="89" t="s">
        <v>1204</v>
      </c>
      <c r="E211" s="99" t="e">
        <f>'2'!#REF!</f>
        <v>#REF!</v>
      </c>
      <c r="F211" s="100"/>
      <c r="G211" s="101" t="e">
        <f t="shared" si="3"/>
        <v>#REF!</v>
      </c>
    </row>
    <row r="212" spans="1:7" ht="25.5" x14ac:dyDescent="0.2">
      <c r="A212" s="66"/>
      <c r="B212" s="66" t="s">
        <v>234</v>
      </c>
      <c r="C212" s="73" t="s">
        <v>332</v>
      </c>
      <c r="D212" s="89" t="s">
        <v>1204</v>
      </c>
      <c r="E212" s="99" t="e">
        <f>'2'!#REF!</f>
        <v>#REF!</v>
      </c>
      <c r="F212" s="100"/>
      <c r="G212" s="101" t="e">
        <f t="shared" si="3"/>
        <v>#REF!</v>
      </c>
    </row>
    <row r="213" spans="1:7" ht="25.5" x14ac:dyDescent="0.2">
      <c r="A213" s="66"/>
      <c r="B213" s="66" t="s">
        <v>234</v>
      </c>
      <c r="C213" s="73" t="s">
        <v>333</v>
      </c>
      <c r="D213" s="89" t="s">
        <v>1204</v>
      </c>
      <c r="E213" s="99" t="e">
        <f>'2'!#REF!</f>
        <v>#REF!</v>
      </c>
      <c r="F213" s="100"/>
      <c r="G213" s="101" t="e">
        <f t="shared" si="3"/>
        <v>#REF!</v>
      </c>
    </row>
    <row r="214" spans="1:7" x14ac:dyDescent="0.2">
      <c r="A214" s="66"/>
      <c r="B214" s="66" t="s">
        <v>236</v>
      </c>
      <c r="C214" s="73" t="s">
        <v>334</v>
      </c>
      <c r="D214" s="89" t="s">
        <v>1204</v>
      </c>
      <c r="E214" s="99" t="e">
        <f>'2'!#REF!</f>
        <v>#REF!</v>
      </c>
      <c r="F214" s="100"/>
      <c r="G214" s="101" t="e">
        <f t="shared" si="3"/>
        <v>#REF!</v>
      </c>
    </row>
    <row r="215" spans="1:7" ht="25.5" x14ac:dyDescent="0.2">
      <c r="A215" s="72"/>
      <c r="B215" s="72" t="s">
        <v>236</v>
      </c>
      <c r="C215" s="73" t="s">
        <v>598</v>
      </c>
      <c r="D215" s="89" t="e">
        <f>'2'!#REF!</f>
        <v>#REF!</v>
      </c>
      <c r="E215" s="99" t="e">
        <f>'2'!#REF!</f>
        <v>#REF!</v>
      </c>
      <c r="F215" s="100"/>
      <c r="G215" s="101" t="e">
        <f t="shared" si="3"/>
        <v>#REF!</v>
      </c>
    </row>
    <row r="216" spans="1:7" ht="25.5" x14ac:dyDescent="0.2">
      <c r="A216" s="66"/>
      <c r="B216" s="66" t="s">
        <v>236</v>
      </c>
      <c r="C216" s="87" t="s">
        <v>1104</v>
      </c>
      <c r="D216" s="89" t="s">
        <v>1204</v>
      </c>
      <c r="E216" s="99" t="e">
        <f>'2'!#REF!</f>
        <v>#REF!</v>
      </c>
      <c r="F216" s="100"/>
      <c r="G216" s="101" t="e">
        <f t="shared" si="3"/>
        <v>#REF!</v>
      </c>
    </row>
    <row r="217" spans="1:7" x14ac:dyDescent="0.2">
      <c r="A217" s="66"/>
      <c r="B217" s="66" t="s">
        <v>236</v>
      </c>
      <c r="C217" s="87" t="s">
        <v>1105</v>
      </c>
      <c r="D217" s="89" t="s">
        <v>1204</v>
      </c>
      <c r="E217" s="99">
        <f>'2'!F23</f>
        <v>127342</v>
      </c>
      <c r="F217" s="100"/>
      <c r="G217" s="101">
        <f t="shared" si="3"/>
        <v>0</v>
      </c>
    </row>
    <row r="218" spans="1:7" x14ac:dyDescent="0.2">
      <c r="A218" s="66"/>
      <c r="B218" s="66" t="s">
        <v>234</v>
      </c>
      <c r="C218" s="73" t="s">
        <v>335</v>
      </c>
      <c r="D218" s="89" t="s">
        <v>1204</v>
      </c>
      <c r="E218" s="99" t="e">
        <f>'2'!#REF!</f>
        <v>#REF!</v>
      </c>
      <c r="F218" s="100"/>
      <c r="G218" s="101" t="e">
        <f t="shared" si="3"/>
        <v>#REF!</v>
      </c>
    </row>
    <row r="219" spans="1:7" x14ac:dyDescent="0.2">
      <c r="A219" s="66"/>
      <c r="B219" s="66" t="s">
        <v>237</v>
      </c>
      <c r="C219" s="73" t="s">
        <v>336</v>
      </c>
      <c r="D219" s="89" t="s">
        <v>1204</v>
      </c>
      <c r="E219" s="99" t="e">
        <f>'2'!#REF!</f>
        <v>#REF!</v>
      </c>
      <c r="F219" s="100"/>
      <c r="G219" s="101" t="e">
        <f t="shared" si="3"/>
        <v>#REF!</v>
      </c>
    </row>
    <row r="220" spans="1:7" x14ac:dyDescent="0.2">
      <c r="A220" s="66"/>
      <c r="B220" s="66" t="s">
        <v>237</v>
      </c>
      <c r="C220" s="73" t="s">
        <v>337</v>
      </c>
      <c r="D220" s="89" t="s">
        <v>1204</v>
      </c>
      <c r="E220" s="99" t="e">
        <f>'2'!#REF!</f>
        <v>#REF!</v>
      </c>
      <c r="F220" s="100"/>
      <c r="G220" s="101" t="e">
        <f t="shared" si="3"/>
        <v>#REF!</v>
      </c>
    </row>
    <row r="221" spans="1:7" x14ac:dyDescent="0.2">
      <c r="A221" s="66"/>
      <c r="B221" s="66" t="s">
        <v>234</v>
      </c>
      <c r="C221" s="73" t="s">
        <v>338</v>
      </c>
      <c r="D221" s="89" t="s">
        <v>1204</v>
      </c>
      <c r="E221" s="99" t="e">
        <f>'2'!#REF!</f>
        <v>#REF!</v>
      </c>
      <c r="F221" s="100"/>
      <c r="G221" s="101" t="e">
        <f t="shared" si="3"/>
        <v>#REF!</v>
      </c>
    </row>
    <row r="222" spans="1:7" x14ac:dyDescent="0.2">
      <c r="A222" s="66"/>
      <c r="B222" s="66" t="s">
        <v>234</v>
      </c>
      <c r="C222" s="73" t="s">
        <v>339</v>
      </c>
      <c r="D222" s="89" t="s">
        <v>1204</v>
      </c>
      <c r="E222" s="99" t="e">
        <f>'2'!#REF!</f>
        <v>#REF!</v>
      </c>
      <c r="F222" s="100"/>
      <c r="G222" s="101" t="e">
        <f t="shared" si="3"/>
        <v>#REF!</v>
      </c>
    </row>
    <row r="223" spans="1:7" x14ac:dyDescent="0.2">
      <c r="A223" s="66"/>
      <c r="B223" s="66" t="s">
        <v>238</v>
      </c>
      <c r="C223" s="73" t="s">
        <v>340</v>
      </c>
      <c r="D223" s="89" t="s">
        <v>1204</v>
      </c>
      <c r="E223" s="99" t="e">
        <f>'2'!#REF!</f>
        <v>#REF!</v>
      </c>
      <c r="F223" s="100"/>
      <c r="G223" s="101" t="e">
        <f t="shared" si="3"/>
        <v>#REF!</v>
      </c>
    </row>
    <row r="224" spans="1:7" x14ac:dyDescent="0.2">
      <c r="A224" s="72"/>
      <c r="B224" s="72" t="s">
        <v>238</v>
      </c>
      <c r="C224" s="87" t="s">
        <v>762</v>
      </c>
      <c r="D224" s="89" t="s">
        <v>1204</v>
      </c>
      <c r="E224" s="99" t="e">
        <f>'2'!#REF!</f>
        <v>#REF!</v>
      </c>
      <c r="F224" s="100"/>
      <c r="G224" s="101" t="e">
        <f t="shared" si="3"/>
        <v>#REF!</v>
      </c>
    </row>
    <row r="225" spans="1:7" x14ac:dyDescent="0.2">
      <c r="A225" s="66"/>
      <c r="B225" s="66" t="s">
        <v>235</v>
      </c>
      <c r="C225" s="73" t="s">
        <v>341</v>
      </c>
      <c r="D225" s="89" t="s">
        <v>1204</v>
      </c>
      <c r="E225" s="99" t="e">
        <f>'2'!#REF!</f>
        <v>#REF!</v>
      </c>
      <c r="F225" s="100"/>
      <c r="G225" s="101" t="e">
        <f t="shared" si="3"/>
        <v>#REF!</v>
      </c>
    </row>
    <row r="226" spans="1:7" x14ac:dyDescent="0.2">
      <c r="A226" s="66"/>
      <c r="B226" s="66" t="s">
        <v>235</v>
      </c>
      <c r="C226" s="73" t="s">
        <v>342</v>
      </c>
      <c r="D226" s="89" t="s">
        <v>1204</v>
      </c>
      <c r="E226" s="99" t="e">
        <f>'2'!#REF!</f>
        <v>#REF!</v>
      </c>
      <c r="F226" s="100"/>
      <c r="G226" s="101" t="e">
        <f t="shared" si="3"/>
        <v>#REF!</v>
      </c>
    </row>
    <row r="227" spans="1:7" x14ac:dyDescent="0.2">
      <c r="A227" s="66"/>
      <c r="B227" s="66" t="s">
        <v>235</v>
      </c>
      <c r="C227" s="73" t="s">
        <v>343</v>
      </c>
      <c r="D227" s="89" t="s">
        <v>1205</v>
      </c>
      <c r="E227" s="99" t="e">
        <f>'2'!#REF!</f>
        <v>#REF!</v>
      </c>
      <c r="F227" s="100"/>
      <c r="G227" s="101" t="e">
        <f t="shared" si="3"/>
        <v>#REF!</v>
      </c>
    </row>
    <row r="228" spans="1:7" x14ac:dyDescent="0.2">
      <c r="A228" s="66"/>
      <c r="B228" s="66" t="s">
        <v>234</v>
      </c>
      <c r="C228" s="73" t="s">
        <v>344</v>
      </c>
      <c r="D228" s="89" t="s">
        <v>1205</v>
      </c>
      <c r="E228" s="99" t="e">
        <f>'2'!#REF!</f>
        <v>#REF!</v>
      </c>
      <c r="F228" s="100"/>
      <c r="G228" s="101" t="e">
        <f t="shared" si="3"/>
        <v>#REF!</v>
      </c>
    </row>
    <row r="229" spans="1:7" x14ac:dyDescent="0.2">
      <c r="A229" s="66"/>
      <c r="B229" s="66" t="s">
        <v>234</v>
      </c>
      <c r="C229" s="73" t="s">
        <v>345</v>
      </c>
      <c r="D229" s="89" t="s">
        <v>1205</v>
      </c>
      <c r="E229" s="99" t="e">
        <f>'2'!#REF!</f>
        <v>#REF!</v>
      </c>
      <c r="F229" s="100"/>
      <c r="G229" s="101" t="e">
        <f t="shared" si="3"/>
        <v>#REF!</v>
      </c>
    </row>
    <row r="230" spans="1:7" x14ac:dyDescent="0.2">
      <c r="A230" s="66"/>
      <c r="B230" s="66" t="s">
        <v>234</v>
      </c>
      <c r="C230" s="73" t="s">
        <v>346</v>
      </c>
      <c r="D230" s="89" t="s">
        <v>1204</v>
      </c>
      <c r="E230" s="99" t="e">
        <f>'2'!#REF!</f>
        <v>#REF!</v>
      </c>
      <c r="F230" s="100"/>
      <c r="G230" s="101" t="e">
        <f t="shared" si="3"/>
        <v>#REF!</v>
      </c>
    </row>
    <row r="231" spans="1:7" x14ac:dyDescent="0.2">
      <c r="A231" s="66"/>
      <c r="B231" s="66" t="s">
        <v>234</v>
      </c>
      <c r="C231" s="73" t="s">
        <v>347</v>
      </c>
      <c r="D231" s="89" t="s">
        <v>1204</v>
      </c>
      <c r="E231" s="99" t="e">
        <f>'2'!#REF!</f>
        <v>#REF!</v>
      </c>
      <c r="F231" s="100"/>
      <c r="G231" s="101" t="e">
        <f t="shared" si="3"/>
        <v>#REF!</v>
      </c>
    </row>
    <row r="232" spans="1:7" x14ac:dyDescent="0.2">
      <c r="A232" s="66"/>
      <c r="B232" s="66" t="s">
        <v>239</v>
      </c>
      <c r="C232" s="73" t="s">
        <v>348</v>
      </c>
      <c r="D232" s="89" t="s">
        <v>1205</v>
      </c>
      <c r="E232" s="99" t="e">
        <f>'2'!#REF!</f>
        <v>#REF!</v>
      </c>
      <c r="F232" s="100"/>
      <c r="G232" s="101" t="e">
        <f t="shared" si="3"/>
        <v>#REF!</v>
      </c>
    </row>
    <row r="233" spans="1:7" x14ac:dyDescent="0.2">
      <c r="A233" s="66"/>
      <c r="B233" s="66" t="s">
        <v>239</v>
      </c>
      <c r="C233" s="73" t="s">
        <v>763</v>
      </c>
      <c r="D233" s="89" t="s">
        <v>1205</v>
      </c>
      <c r="E233" s="99" t="e">
        <f>'2'!#REF!</f>
        <v>#REF!</v>
      </c>
      <c r="F233" s="100"/>
      <c r="G233" s="101" t="e">
        <f t="shared" si="3"/>
        <v>#REF!</v>
      </c>
    </row>
    <row r="234" spans="1:7" x14ac:dyDescent="0.2">
      <c r="A234" s="66"/>
      <c r="B234" s="66" t="s">
        <v>239</v>
      </c>
      <c r="C234" s="73" t="s">
        <v>349</v>
      </c>
      <c r="D234" s="89" t="s">
        <v>1205</v>
      </c>
      <c r="E234" s="99" t="e">
        <f>'2'!#REF!</f>
        <v>#REF!</v>
      </c>
      <c r="F234" s="100"/>
      <c r="G234" s="101" t="e">
        <f t="shared" si="3"/>
        <v>#REF!</v>
      </c>
    </row>
    <row r="235" spans="1:7" x14ac:dyDescent="0.2">
      <c r="A235" s="66"/>
      <c r="B235" s="66" t="s">
        <v>239</v>
      </c>
      <c r="C235" s="73" t="s">
        <v>350</v>
      </c>
      <c r="D235" s="89" t="s">
        <v>1205</v>
      </c>
      <c r="E235" s="99" t="e">
        <f>'2'!#REF!</f>
        <v>#REF!</v>
      </c>
      <c r="F235" s="100"/>
      <c r="G235" s="101" t="e">
        <f t="shared" si="3"/>
        <v>#REF!</v>
      </c>
    </row>
    <row r="236" spans="1:7" x14ac:dyDescent="0.2">
      <c r="A236" s="66"/>
      <c r="B236" s="66" t="s">
        <v>239</v>
      </c>
      <c r="C236" s="73" t="s">
        <v>351</v>
      </c>
      <c r="D236" s="89" t="s">
        <v>1205</v>
      </c>
      <c r="E236" s="99" t="e">
        <f>'2'!#REF!</f>
        <v>#REF!</v>
      </c>
      <c r="F236" s="100"/>
      <c r="G236" s="101" t="e">
        <f t="shared" si="3"/>
        <v>#REF!</v>
      </c>
    </row>
    <row r="237" spans="1:7" x14ac:dyDescent="0.2">
      <c r="A237" s="66"/>
      <c r="B237" s="66" t="s">
        <v>239</v>
      </c>
      <c r="C237" s="73" t="s">
        <v>352</v>
      </c>
      <c r="D237" s="89" t="s">
        <v>1205</v>
      </c>
      <c r="E237" s="99" t="e">
        <f>'2'!#REF!</f>
        <v>#REF!</v>
      </c>
      <c r="F237" s="100"/>
      <c r="G237" s="101" t="e">
        <f t="shared" si="3"/>
        <v>#REF!</v>
      </c>
    </row>
    <row r="238" spans="1:7" x14ac:dyDescent="0.2">
      <c r="A238" s="66"/>
      <c r="B238" s="66" t="s">
        <v>239</v>
      </c>
      <c r="C238" s="73" t="s">
        <v>353</v>
      </c>
      <c r="D238" s="89" t="s">
        <v>1205</v>
      </c>
      <c r="E238" s="99" t="e">
        <f>'2'!#REF!</f>
        <v>#REF!</v>
      </c>
      <c r="F238" s="100"/>
      <c r="G238" s="101" t="e">
        <f t="shared" si="3"/>
        <v>#REF!</v>
      </c>
    </row>
    <row r="239" spans="1:7" x14ac:dyDescent="0.2">
      <c r="A239" s="66"/>
      <c r="B239" s="66" t="s">
        <v>234</v>
      </c>
      <c r="C239" s="73" t="s">
        <v>354</v>
      </c>
      <c r="D239" s="89" t="s">
        <v>1204</v>
      </c>
      <c r="E239" s="99" t="e">
        <f>'2'!#REF!</f>
        <v>#REF!</v>
      </c>
      <c r="F239" s="100"/>
      <c r="G239" s="101" t="e">
        <f t="shared" si="3"/>
        <v>#REF!</v>
      </c>
    </row>
    <row r="240" spans="1:7" x14ac:dyDescent="0.2">
      <c r="A240" s="66"/>
      <c r="B240" s="66" t="s">
        <v>234</v>
      </c>
      <c r="C240" s="73" t="s">
        <v>355</v>
      </c>
      <c r="D240" s="89" t="s">
        <v>1205</v>
      </c>
      <c r="E240" s="99" t="e">
        <f>'2'!#REF!</f>
        <v>#REF!</v>
      </c>
      <c r="F240" s="100"/>
      <c r="G240" s="101" t="e">
        <f t="shared" si="3"/>
        <v>#REF!</v>
      </c>
    </row>
    <row r="241" spans="1:7" x14ac:dyDescent="0.2">
      <c r="A241" s="66"/>
      <c r="B241" s="66" t="s">
        <v>240</v>
      </c>
      <c r="C241" s="73" t="s">
        <v>356</v>
      </c>
      <c r="D241" s="89" t="s">
        <v>1204</v>
      </c>
      <c r="E241" s="99" t="e">
        <f>'2'!#REF!</f>
        <v>#REF!</v>
      </c>
      <c r="F241" s="100"/>
      <c r="G241" s="101" t="e">
        <f t="shared" si="3"/>
        <v>#REF!</v>
      </c>
    </row>
    <row r="242" spans="1:7" x14ac:dyDescent="0.2">
      <c r="A242" s="66"/>
      <c r="B242" s="66" t="s">
        <v>241</v>
      </c>
      <c r="C242" s="73" t="s">
        <v>357</v>
      </c>
      <c r="D242" s="89" t="s">
        <v>1204</v>
      </c>
      <c r="E242" s="99" t="e">
        <f>'2'!#REF!</f>
        <v>#REF!</v>
      </c>
      <c r="F242" s="100"/>
      <c r="G242" s="101" t="e">
        <f t="shared" si="3"/>
        <v>#REF!</v>
      </c>
    </row>
    <row r="243" spans="1:7" x14ac:dyDescent="0.2">
      <c r="A243" s="82"/>
      <c r="B243" s="82"/>
      <c r="C243" s="73"/>
      <c r="D243" s="89"/>
      <c r="E243" s="99"/>
      <c r="F243" s="100"/>
      <c r="G243" s="101"/>
    </row>
    <row r="244" spans="1:7" s="5" customFormat="1" x14ac:dyDescent="0.2">
      <c r="A244" s="82"/>
      <c r="B244" s="82" t="s">
        <v>746</v>
      </c>
      <c r="C244" s="32" t="s">
        <v>359</v>
      </c>
      <c r="D244" s="102"/>
      <c r="E244" s="105"/>
      <c r="F244" s="100"/>
      <c r="G244" s="101"/>
    </row>
    <row r="245" spans="1:7" x14ac:dyDescent="0.2">
      <c r="A245" s="66"/>
      <c r="B245" s="66" t="s">
        <v>243</v>
      </c>
      <c r="C245" s="67" t="s">
        <v>360</v>
      </c>
      <c r="D245" s="89" t="s">
        <v>1204</v>
      </c>
      <c r="E245" s="104" t="e">
        <f>#REF!</f>
        <v>#REF!</v>
      </c>
      <c r="F245" s="100"/>
      <c r="G245" s="101" t="e">
        <f t="shared" si="3"/>
        <v>#REF!</v>
      </c>
    </row>
    <row r="246" spans="1:7" x14ac:dyDescent="0.2">
      <c r="A246" s="66"/>
      <c r="B246" s="66" t="s">
        <v>243</v>
      </c>
      <c r="C246" s="67" t="s">
        <v>765</v>
      </c>
      <c r="D246" s="89" t="s">
        <v>1204</v>
      </c>
      <c r="E246" s="104" t="e">
        <f>#REF!</f>
        <v>#REF!</v>
      </c>
      <c r="F246" s="100"/>
      <c r="G246" s="101" t="e">
        <f t="shared" si="3"/>
        <v>#REF!</v>
      </c>
    </row>
    <row r="247" spans="1:7" ht="25.5" x14ac:dyDescent="0.2">
      <c r="A247" s="66"/>
      <c r="B247" s="66" t="s">
        <v>244</v>
      </c>
      <c r="C247" s="74" t="s">
        <v>664</v>
      </c>
      <c r="D247" s="89" t="s">
        <v>1204</v>
      </c>
      <c r="E247" s="104" t="e">
        <f>#REF!</f>
        <v>#REF!</v>
      </c>
      <c r="F247" s="100"/>
      <c r="G247" s="101" t="e">
        <f t="shared" si="3"/>
        <v>#REF!</v>
      </c>
    </row>
    <row r="248" spans="1:7" x14ac:dyDescent="0.2">
      <c r="A248" s="66"/>
      <c r="B248" s="66" t="s">
        <v>243</v>
      </c>
      <c r="C248" s="67" t="s">
        <v>361</v>
      </c>
      <c r="D248" s="89" t="s">
        <v>1205</v>
      </c>
      <c r="E248" s="104" t="e">
        <f>#REF!</f>
        <v>#REF!</v>
      </c>
      <c r="F248" s="100"/>
      <c r="G248" s="101" t="e">
        <f t="shared" si="3"/>
        <v>#REF!</v>
      </c>
    </row>
    <row r="249" spans="1:7" x14ac:dyDescent="0.2">
      <c r="A249" s="66"/>
      <c r="B249" s="66" t="s">
        <v>245</v>
      </c>
      <c r="C249" s="67" t="s">
        <v>362</v>
      </c>
      <c r="D249" s="89" t="s">
        <v>8</v>
      </c>
      <c r="E249" s="104" t="e">
        <f>#REF!</f>
        <v>#REF!</v>
      </c>
      <c r="F249" s="100"/>
      <c r="G249" s="101" t="e">
        <f t="shared" si="3"/>
        <v>#REF!</v>
      </c>
    </row>
    <row r="250" spans="1:7" x14ac:dyDescent="0.2">
      <c r="A250" s="66"/>
      <c r="B250" s="66" t="s">
        <v>245</v>
      </c>
      <c r="C250" s="67" t="s">
        <v>363</v>
      </c>
      <c r="D250" s="89" t="s">
        <v>8</v>
      </c>
      <c r="E250" s="104" t="e">
        <f>#REF!</f>
        <v>#REF!</v>
      </c>
      <c r="F250" s="100"/>
      <c r="G250" s="101" t="e">
        <f t="shared" si="3"/>
        <v>#REF!</v>
      </c>
    </row>
    <row r="251" spans="1:7" ht="25.5" x14ac:dyDescent="0.2">
      <c r="A251" s="66"/>
      <c r="B251" s="66" t="s">
        <v>243</v>
      </c>
      <c r="C251" s="67" t="s">
        <v>379</v>
      </c>
      <c r="D251" s="89" t="s">
        <v>8</v>
      </c>
      <c r="E251" s="104" t="e">
        <f>#REF!</f>
        <v>#REF!</v>
      </c>
      <c r="F251" s="100"/>
      <c r="G251" s="101" t="e">
        <f t="shared" si="3"/>
        <v>#REF!</v>
      </c>
    </row>
    <row r="252" spans="1:7" ht="25.5" x14ac:dyDescent="0.2">
      <c r="A252" s="66"/>
      <c r="B252" s="66" t="s">
        <v>243</v>
      </c>
      <c r="C252" s="71" t="s">
        <v>665</v>
      </c>
      <c r="D252" s="89" t="s">
        <v>8</v>
      </c>
      <c r="E252" s="104" t="e">
        <f>#REF!</f>
        <v>#REF!</v>
      </c>
      <c r="F252" s="100"/>
      <c r="G252" s="101" t="e">
        <f t="shared" si="3"/>
        <v>#REF!</v>
      </c>
    </row>
    <row r="253" spans="1:7" ht="25.5" x14ac:dyDescent="0.2">
      <c r="A253" s="66"/>
      <c r="B253" s="66" t="s">
        <v>243</v>
      </c>
      <c r="C253" s="67" t="s">
        <v>380</v>
      </c>
      <c r="D253" s="89" t="s">
        <v>8</v>
      </c>
      <c r="E253" s="104" t="e">
        <f>#REF!</f>
        <v>#REF!</v>
      </c>
      <c r="F253" s="100"/>
      <c r="G253" s="101" t="e">
        <f t="shared" si="3"/>
        <v>#REF!</v>
      </c>
    </row>
    <row r="254" spans="1:7" ht="13.5" customHeight="1" x14ac:dyDescent="0.2">
      <c r="A254" s="66"/>
      <c r="B254" s="66" t="s">
        <v>243</v>
      </c>
      <c r="C254" s="67" t="s">
        <v>364</v>
      </c>
      <c r="D254" s="89" t="s">
        <v>8</v>
      </c>
      <c r="E254" s="104" t="e">
        <f>#REF!</f>
        <v>#REF!</v>
      </c>
      <c r="F254" s="100"/>
      <c r="G254" s="101" t="e">
        <f t="shared" si="3"/>
        <v>#REF!</v>
      </c>
    </row>
    <row r="255" spans="1:7" ht="25.5" x14ac:dyDescent="0.2">
      <c r="A255" s="66"/>
      <c r="B255" s="66" t="s">
        <v>243</v>
      </c>
      <c r="C255" s="71" t="s">
        <v>662</v>
      </c>
      <c r="D255" s="89" t="s">
        <v>1204</v>
      </c>
      <c r="E255" s="104" t="e">
        <f>#REF!</f>
        <v>#REF!</v>
      </c>
      <c r="F255" s="100"/>
      <c r="G255" s="101" t="e">
        <f t="shared" si="3"/>
        <v>#REF!</v>
      </c>
    </row>
    <row r="256" spans="1:7" x14ac:dyDescent="0.2">
      <c r="A256" s="66"/>
      <c r="B256" s="66" t="s">
        <v>243</v>
      </c>
      <c r="C256" s="67" t="s">
        <v>365</v>
      </c>
      <c r="D256" s="89" t="s">
        <v>1205</v>
      </c>
      <c r="E256" s="104" t="e">
        <f>#REF!</f>
        <v>#REF!</v>
      </c>
      <c r="F256" s="100"/>
      <c r="G256" s="101" t="e">
        <f t="shared" si="3"/>
        <v>#REF!</v>
      </c>
    </row>
    <row r="257" spans="1:7" x14ac:dyDescent="0.2">
      <c r="A257" s="66"/>
      <c r="B257" s="66" t="s">
        <v>243</v>
      </c>
      <c r="C257" s="67" t="s">
        <v>366</v>
      </c>
      <c r="D257" s="89" t="s">
        <v>1205</v>
      </c>
      <c r="E257" s="104" t="e">
        <f>#REF!</f>
        <v>#REF!</v>
      </c>
      <c r="F257" s="100"/>
      <c r="G257" s="101" t="e">
        <f t="shared" si="3"/>
        <v>#REF!</v>
      </c>
    </row>
    <row r="258" spans="1:7" x14ac:dyDescent="0.2">
      <c r="A258" s="66"/>
      <c r="B258" s="66" t="s">
        <v>246</v>
      </c>
      <c r="C258" s="67" t="s">
        <v>367</v>
      </c>
      <c r="D258" s="89" t="s">
        <v>1205</v>
      </c>
      <c r="E258" s="104" t="e">
        <f>#REF!</f>
        <v>#REF!</v>
      </c>
      <c r="F258" s="100"/>
      <c r="G258" s="101" t="e">
        <f t="shared" si="3"/>
        <v>#REF!</v>
      </c>
    </row>
    <row r="259" spans="1:7" ht="25.5" x14ac:dyDescent="0.2">
      <c r="A259" s="66"/>
      <c r="B259" s="66" t="s">
        <v>168</v>
      </c>
      <c r="C259" s="67" t="s">
        <v>381</v>
      </c>
      <c r="D259" s="89" t="s">
        <v>1205</v>
      </c>
      <c r="E259" s="104" t="e">
        <f>#REF!</f>
        <v>#REF!</v>
      </c>
      <c r="F259" s="100"/>
      <c r="G259" s="101" t="e">
        <f t="shared" si="3"/>
        <v>#REF!</v>
      </c>
    </row>
    <row r="260" spans="1:7" ht="25.5" x14ac:dyDescent="0.2">
      <c r="A260" s="66"/>
      <c r="B260" s="66" t="s">
        <v>168</v>
      </c>
      <c r="C260" s="67" t="s">
        <v>382</v>
      </c>
      <c r="D260" s="89" t="s">
        <v>1205</v>
      </c>
      <c r="E260" s="104" t="e">
        <f>#REF!</f>
        <v>#REF!</v>
      </c>
      <c r="F260" s="100"/>
      <c r="G260" s="101" t="e">
        <f t="shared" si="3"/>
        <v>#REF!</v>
      </c>
    </row>
    <row r="261" spans="1:7" ht="25.5" x14ac:dyDescent="0.2">
      <c r="A261" s="66"/>
      <c r="B261" s="66" t="s">
        <v>243</v>
      </c>
      <c r="C261" s="67" t="s">
        <v>383</v>
      </c>
      <c r="D261" s="89" t="s">
        <v>1204</v>
      </c>
      <c r="E261" s="104" t="e">
        <f>#REF!</f>
        <v>#REF!</v>
      </c>
      <c r="F261" s="100"/>
      <c r="G261" s="101" t="e">
        <f t="shared" si="3"/>
        <v>#REF!</v>
      </c>
    </row>
    <row r="262" spans="1:7" x14ac:dyDescent="0.2">
      <c r="A262" s="82"/>
      <c r="B262" s="82"/>
      <c r="C262" s="66"/>
      <c r="D262" s="89"/>
      <c r="E262" s="104"/>
      <c r="F262" s="100"/>
      <c r="G262" s="101"/>
    </row>
    <row r="263" spans="1:7" s="5" customFormat="1" x14ac:dyDescent="0.2">
      <c r="A263" s="82"/>
      <c r="B263" s="82">
        <v>17</v>
      </c>
      <c r="C263" s="32" t="s">
        <v>510</v>
      </c>
      <c r="D263" s="102"/>
      <c r="E263" s="105"/>
      <c r="F263" s="100"/>
      <c r="G263" s="101"/>
    </row>
    <row r="264" spans="1:7" x14ac:dyDescent="0.2">
      <c r="A264" s="66"/>
      <c r="B264" s="66" t="s">
        <v>247</v>
      </c>
      <c r="C264" s="67" t="s">
        <v>511</v>
      </c>
      <c r="D264" s="89" t="s">
        <v>8</v>
      </c>
      <c r="E264" s="104" t="e">
        <f>#REF!</f>
        <v>#REF!</v>
      </c>
      <c r="F264" s="100"/>
      <c r="G264" s="101" t="e">
        <f t="shared" si="3"/>
        <v>#REF!</v>
      </c>
    </row>
    <row r="265" spans="1:7" x14ac:dyDescent="0.2">
      <c r="A265" s="66"/>
      <c r="B265" s="66" t="s">
        <v>247</v>
      </c>
      <c r="C265" s="67" t="s">
        <v>512</v>
      </c>
      <c r="D265" s="89" t="s">
        <v>8</v>
      </c>
      <c r="E265" s="104" t="e">
        <f>#REF!</f>
        <v>#REF!</v>
      </c>
      <c r="F265" s="100"/>
      <c r="G265" s="101" t="e">
        <f t="shared" ref="G265:G328" si="4">E265*F265</f>
        <v>#REF!</v>
      </c>
    </row>
    <row r="266" spans="1:7" x14ac:dyDescent="0.2">
      <c r="A266" s="66"/>
      <c r="B266" s="66" t="s">
        <v>247</v>
      </c>
      <c r="C266" s="67" t="s">
        <v>513</v>
      </c>
      <c r="D266" s="89" t="s">
        <v>8</v>
      </c>
      <c r="E266" s="104" t="e">
        <f>#REF!</f>
        <v>#REF!</v>
      </c>
      <c r="F266" s="100"/>
      <c r="G266" s="101" t="e">
        <f t="shared" si="4"/>
        <v>#REF!</v>
      </c>
    </row>
    <row r="267" spans="1:7" x14ac:dyDescent="0.2">
      <c r="A267" s="82"/>
      <c r="B267" s="82"/>
      <c r="C267" s="66"/>
      <c r="D267" s="89"/>
      <c r="E267" s="104"/>
      <c r="F267" s="100"/>
      <c r="G267" s="101"/>
    </row>
    <row r="268" spans="1:7" s="5" customFormat="1" x14ac:dyDescent="0.2">
      <c r="A268" s="82"/>
      <c r="B268" s="82">
        <v>18</v>
      </c>
      <c r="C268" s="32" t="s">
        <v>514</v>
      </c>
      <c r="D268" s="102"/>
      <c r="E268" s="105"/>
      <c r="F268" s="100"/>
      <c r="G268" s="101"/>
    </row>
    <row r="269" spans="1:7" x14ac:dyDescent="0.2">
      <c r="A269" s="66"/>
      <c r="B269" s="66" t="s">
        <v>248</v>
      </c>
      <c r="C269" s="67" t="s">
        <v>515</v>
      </c>
      <c r="D269" s="89" t="s">
        <v>1204</v>
      </c>
      <c r="E269" s="104" t="e">
        <f>#REF!</f>
        <v>#REF!</v>
      </c>
      <c r="F269" s="100"/>
      <c r="G269" s="101" t="e">
        <f t="shared" si="4"/>
        <v>#REF!</v>
      </c>
    </row>
    <row r="270" spans="1:7" ht="25.5" x14ac:dyDescent="0.2">
      <c r="A270" s="66"/>
      <c r="B270" s="66" t="s">
        <v>249</v>
      </c>
      <c r="C270" s="67" t="s">
        <v>384</v>
      </c>
      <c r="D270" s="89" t="s">
        <v>8</v>
      </c>
      <c r="E270" s="104" t="e">
        <f>#REF!</f>
        <v>#REF!</v>
      </c>
      <c r="F270" s="100"/>
      <c r="G270" s="101" t="e">
        <f t="shared" si="4"/>
        <v>#REF!</v>
      </c>
    </row>
    <row r="271" spans="1:7" x14ac:dyDescent="0.2">
      <c r="A271" s="66"/>
      <c r="B271" s="66" t="s">
        <v>249</v>
      </c>
      <c r="C271" s="67" t="s">
        <v>516</v>
      </c>
      <c r="D271" s="89" t="s">
        <v>1205</v>
      </c>
      <c r="E271" s="104" t="e">
        <f>#REF!</f>
        <v>#REF!</v>
      </c>
      <c r="F271" s="100"/>
      <c r="G271" s="101" t="e">
        <f t="shared" si="4"/>
        <v>#REF!</v>
      </c>
    </row>
    <row r="272" spans="1:7" x14ac:dyDescent="0.2">
      <c r="A272" s="82"/>
      <c r="B272" s="82"/>
      <c r="C272" s="66"/>
      <c r="D272" s="89"/>
      <c r="E272" s="104"/>
      <c r="F272" s="100"/>
      <c r="G272" s="101"/>
    </row>
    <row r="273" spans="1:7" s="5" customFormat="1" x14ac:dyDescent="0.2">
      <c r="A273" s="82"/>
      <c r="B273" s="82">
        <v>19</v>
      </c>
      <c r="C273" s="32" t="s">
        <v>528</v>
      </c>
      <c r="D273" s="102"/>
      <c r="E273" s="105"/>
      <c r="F273" s="100"/>
      <c r="G273" s="101"/>
    </row>
    <row r="274" spans="1:7" x14ac:dyDescent="0.2">
      <c r="A274" s="66"/>
      <c r="B274" s="66" t="s">
        <v>250</v>
      </c>
      <c r="C274" s="71" t="s">
        <v>655</v>
      </c>
      <c r="D274" s="89" t="s">
        <v>8</v>
      </c>
      <c r="E274" s="104" t="e">
        <f>+#REF!</f>
        <v>#REF!</v>
      </c>
      <c r="F274" s="100"/>
      <c r="G274" s="101" t="e">
        <f t="shared" si="4"/>
        <v>#REF!</v>
      </c>
    </row>
    <row r="275" spans="1:7" x14ac:dyDescent="0.2">
      <c r="A275" s="66"/>
      <c r="B275" s="66" t="s">
        <v>250</v>
      </c>
      <c r="C275" s="67" t="s">
        <v>517</v>
      </c>
      <c r="D275" s="89" t="s">
        <v>8</v>
      </c>
      <c r="E275" s="104" t="e">
        <f>#REF!</f>
        <v>#REF!</v>
      </c>
      <c r="F275" s="100"/>
      <c r="G275" s="101" t="e">
        <f t="shared" si="4"/>
        <v>#REF!</v>
      </c>
    </row>
    <row r="276" spans="1:7" x14ac:dyDescent="0.2">
      <c r="A276" s="66"/>
      <c r="B276" s="66" t="s">
        <v>251</v>
      </c>
      <c r="C276" s="67" t="s">
        <v>518</v>
      </c>
      <c r="D276" s="89" t="s">
        <v>8</v>
      </c>
      <c r="E276" s="104" t="e">
        <f>#REF!</f>
        <v>#REF!</v>
      </c>
      <c r="F276" s="100"/>
      <c r="G276" s="101" t="e">
        <f t="shared" si="4"/>
        <v>#REF!</v>
      </c>
    </row>
    <row r="277" spans="1:7" x14ac:dyDescent="0.2">
      <c r="A277" s="66"/>
      <c r="B277" s="66" t="s">
        <v>252</v>
      </c>
      <c r="C277" s="67" t="s">
        <v>519</v>
      </c>
      <c r="D277" s="89" t="s">
        <v>8</v>
      </c>
      <c r="E277" s="104" t="e">
        <f>#REF!</f>
        <v>#REF!</v>
      </c>
      <c r="F277" s="100"/>
      <c r="G277" s="101" t="e">
        <f t="shared" si="4"/>
        <v>#REF!</v>
      </c>
    </row>
    <row r="278" spans="1:7" x14ac:dyDescent="0.2">
      <c r="A278" s="66"/>
      <c r="B278" s="66" t="s">
        <v>251</v>
      </c>
      <c r="C278" s="67" t="s">
        <v>385</v>
      </c>
      <c r="D278" s="89" t="s">
        <v>8</v>
      </c>
      <c r="E278" s="104" t="e">
        <f>#REF!</f>
        <v>#REF!</v>
      </c>
      <c r="F278" s="100"/>
      <c r="G278" s="101" t="e">
        <f t="shared" si="4"/>
        <v>#REF!</v>
      </c>
    </row>
    <row r="279" spans="1:7" x14ac:dyDescent="0.2">
      <c r="A279" s="66"/>
      <c r="B279" s="66" t="s">
        <v>253</v>
      </c>
      <c r="C279" s="67" t="s">
        <v>520</v>
      </c>
      <c r="D279" s="89" t="s">
        <v>8</v>
      </c>
      <c r="E279" s="104" t="e">
        <f>#REF!</f>
        <v>#REF!</v>
      </c>
      <c r="F279" s="100"/>
      <c r="G279" s="101" t="e">
        <f t="shared" si="4"/>
        <v>#REF!</v>
      </c>
    </row>
    <row r="280" spans="1:7" x14ac:dyDescent="0.2">
      <c r="A280" s="66"/>
      <c r="B280" s="66" t="s">
        <v>254</v>
      </c>
      <c r="C280" s="67" t="s">
        <v>521</v>
      </c>
      <c r="D280" s="89" t="s">
        <v>8</v>
      </c>
      <c r="E280" s="104" t="e">
        <f>#REF!</f>
        <v>#REF!</v>
      </c>
      <c r="F280" s="100"/>
      <c r="G280" s="101" t="e">
        <f t="shared" si="4"/>
        <v>#REF!</v>
      </c>
    </row>
    <row r="281" spans="1:7" x14ac:dyDescent="0.2">
      <c r="A281" s="66"/>
      <c r="B281" s="66" t="s">
        <v>255</v>
      </c>
      <c r="C281" s="67" t="s">
        <v>522</v>
      </c>
      <c r="D281" s="89" t="s">
        <v>8</v>
      </c>
      <c r="E281" s="104" t="e">
        <f>#REF!</f>
        <v>#REF!</v>
      </c>
      <c r="F281" s="100"/>
      <c r="G281" s="101" t="e">
        <f t="shared" si="4"/>
        <v>#REF!</v>
      </c>
    </row>
    <row r="282" spans="1:7" x14ac:dyDescent="0.2">
      <c r="A282" s="66"/>
      <c r="B282" s="66" t="s">
        <v>256</v>
      </c>
      <c r="C282" s="67" t="s">
        <v>523</v>
      </c>
      <c r="D282" s="89" t="s">
        <v>8</v>
      </c>
      <c r="E282" s="104" t="e">
        <f>#REF!</f>
        <v>#REF!</v>
      </c>
      <c r="F282" s="100"/>
      <c r="G282" s="101" t="e">
        <f t="shared" si="4"/>
        <v>#REF!</v>
      </c>
    </row>
    <row r="283" spans="1:7" x14ac:dyDescent="0.2">
      <c r="A283" s="66"/>
      <c r="B283" s="66" t="s">
        <v>257</v>
      </c>
      <c r="C283" s="67" t="s">
        <v>527</v>
      </c>
      <c r="D283" s="89" t="s">
        <v>1204</v>
      </c>
      <c r="E283" s="104" t="e">
        <f>#REF!</f>
        <v>#REF!</v>
      </c>
      <c r="F283" s="100"/>
      <c r="G283" s="101" t="e">
        <f t="shared" si="4"/>
        <v>#REF!</v>
      </c>
    </row>
    <row r="284" spans="1:7" x14ac:dyDescent="0.2">
      <c r="A284" s="66"/>
      <c r="B284" s="66" t="s">
        <v>204</v>
      </c>
      <c r="C284" s="67" t="s">
        <v>524</v>
      </c>
      <c r="D284" s="89" t="s">
        <v>8</v>
      </c>
      <c r="E284" s="104" t="e">
        <f>#REF!</f>
        <v>#REF!</v>
      </c>
      <c r="F284" s="100"/>
      <c r="G284" s="101" t="e">
        <f t="shared" si="4"/>
        <v>#REF!</v>
      </c>
    </row>
    <row r="285" spans="1:7" x14ac:dyDescent="0.2">
      <c r="A285" s="66"/>
      <c r="B285" s="66" t="s">
        <v>258</v>
      </c>
      <c r="C285" s="67" t="s">
        <v>525</v>
      </c>
      <c r="D285" s="89" t="s">
        <v>1204</v>
      </c>
      <c r="E285" s="104" t="e">
        <f>#REF!</f>
        <v>#REF!</v>
      </c>
      <c r="F285" s="100"/>
      <c r="G285" s="101" t="e">
        <f t="shared" si="4"/>
        <v>#REF!</v>
      </c>
    </row>
    <row r="286" spans="1:7" x14ac:dyDescent="0.2">
      <c r="A286" s="66"/>
      <c r="B286" s="66" t="s">
        <v>259</v>
      </c>
      <c r="C286" s="67" t="s">
        <v>526</v>
      </c>
      <c r="D286" s="89" t="s">
        <v>1204</v>
      </c>
      <c r="E286" s="104" t="e">
        <f>#REF!</f>
        <v>#REF!</v>
      </c>
      <c r="F286" s="100"/>
      <c r="G286" s="101" t="e">
        <f t="shared" si="4"/>
        <v>#REF!</v>
      </c>
    </row>
    <row r="287" spans="1:7" ht="25.5" x14ac:dyDescent="0.2">
      <c r="A287" s="66"/>
      <c r="B287" s="66" t="s">
        <v>646</v>
      </c>
      <c r="C287" s="71" t="s">
        <v>645</v>
      </c>
      <c r="D287" s="89" t="s">
        <v>8</v>
      </c>
      <c r="E287" s="106" t="e">
        <f>#REF!</f>
        <v>#REF!</v>
      </c>
      <c r="F287" s="100"/>
      <c r="G287" s="101" t="e">
        <f t="shared" si="4"/>
        <v>#REF!</v>
      </c>
    </row>
    <row r="288" spans="1:7" ht="25.5" x14ac:dyDescent="0.2">
      <c r="A288" s="66"/>
      <c r="B288" s="66" t="s">
        <v>204</v>
      </c>
      <c r="C288" s="71" t="s">
        <v>1069</v>
      </c>
      <c r="D288" s="89" t="s">
        <v>8</v>
      </c>
      <c r="E288" s="106" t="e">
        <f>#REF!</f>
        <v>#REF!</v>
      </c>
      <c r="F288" s="100"/>
      <c r="G288" s="101" t="e">
        <f t="shared" si="4"/>
        <v>#REF!</v>
      </c>
    </row>
    <row r="289" spans="1:7" ht="25.5" x14ac:dyDescent="0.2">
      <c r="A289" s="66"/>
      <c r="B289" s="66" t="s">
        <v>204</v>
      </c>
      <c r="C289" s="71" t="s">
        <v>1224</v>
      </c>
      <c r="D289" s="89" t="s">
        <v>8</v>
      </c>
      <c r="E289" s="106" t="e">
        <f>#REF!</f>
        <v>#REF!</v>
      </c>
      <c r="F289" s="100"/>
      <c r="G289" s="101" t="e">
        <f t="shared" si="4"/>
        <v>#REF!</v>
      </c>
    </row>
    <row r="290" spans="1:7" x14ac:dyDescent="0.2">
      <c r="A290" s="82"/>
      <c r="B290" s="82"/>
      <c r="C290" s="66"/>
      <c r="D290" s="89"/>
      <c r="E290" s="104"/>
      <c r="F290" s="100"/>
      <c r="G290" s="101"/>
    </row>
    <row r="291" spans="1:7" s="5" customFormat="1" x14ac:dyDescent="0.2">
      <c r="A291" s="82"/>
      <c r="B291" s="82">
        <v>20</v>
      </c>
      <c r="C291" s="32" t="s">
        <v>529</v>
      </c>
      <c r="D291" s="102"/>
      <c r="E291" s="105"/>
      <c r="F291" s="100"/>
      <c r="G291" s="101"/>
    </row>
    <row r="292" spans="1:7" x14ac:dyDescent="0.2">
      <c r="A292" s="66"/>
      <c r="B292" s="66" t="s">
        <v>260</v>
      </c>
      <c r="C292" s="66" t="s">
        <v>530</v>
      </c>
      <c r="D292" s="89" t="s">
        <v>1204</v>
      </c>
      <c r="E292" s="104" t="e">
        <f>#REF!</f>
        <v>#REF!</v>
      </c>
      <c r="F292" s="100"/>
      <c r="G292" s="101" t="e">
        <f t="shared" si="4"/>
        <v>#REF!</v>
      </c>
    </row>
    <row r="293" spans="1:7" x14ac:dyDescent="0.2">
      <c r="A293" s="66"/>
      <c r="B293" s="66" t="s">
        <v>260</v>
      </c>
      <c r="C293" s="66" t="s">
        <v>531</v>
      </c>
      <c r="D293" s="89" t="s">
        <v>1204</v>
      </c>
      <c r="E293" s="104" t="e">
        <f>#REF!</f>
        <v>#REF!</v>
      </c>
      <c r="F293" s="100"/>
      <c r="G293" s="101" t="e">
        <f t="shared" si="4"/>
        <v>#REF!</v>
      </c>
    </row>
    <row r="294" spans="1:7" x14ac:dyDescent="0.2">
      <c r="A294" s="66"/>
      <c r="B294" s="66" t="s">
        <v>260</v>
      </c>
      <c r="C294" s="66" t="s">
        <v>532</v>
      </c>
      <c r="D294" s="89" t="s">
        <v>1204</v>
      </c>
      <c r="E294" s="104" t="e">
        <f>#REF!</f>
        <v>#REF!</v>
      </c>
      <c r="F294" s="100"/>
      <c r="G294" s="101" t="e">
        <f t="shared" si="4"/>
        <v>#REF!</v>
      </c>
    </row>
    <row r="295" spans="1:7" x14ac:dyDescent="0.2">
      <c r="A295" s="82"/>
      <c r="B295" s="82"/>
      <c r="C295" s="66"/>
      <c r="D295" s="89"/>
      <c r="E295" s="104"/>
      <c r="F295" s="100"/>
      <c r="G295" s="101"/>
    </row>
    <row r="296" spans="1:7" s="5" customFormat="1" x14ac:dyDescent="0.2">
      <c r="A296" s="82"/>
      <c r="B296" s="82">
        <v>21</v>
      </c>
      <c r="C296" s="32" t="s">
        <v>533</v>
      </c>
      <c r="D296" s="102"/>
      <c r="E296" s="105"/>
      <c r="F296" s="100"/>
      <c r="G296" s="101"/>
    </row>
    <row r="297" spans="1:7" x14ac:dyDescent="0.2">
      <c r="A297" s="66"/>
      <c r="B297" s="66" t="s">
        <v>231</v>
      </c>
      <c r="C297" s="66" t="s">
        <v>536</v>
      </c>
      <c r="D297" s="89" t="s">
        <v>1204</v>
      </c>
      <c r="E297" s="104" t="e">
        <f>#REF!</f>
        <v>#REF!</v>
      </c>
      <c r="F297" s="100"/>
      <c r="G297" s="101" t="e">
        <f t="shared" si="4"/>
        <v>#REF!</v>
      </c>
    </row>
    <row r="298" spans="1:7" x14ac:dyDescent="0.2">
      <c r="A298" s="66"/>
      <c r="B298" s="66" t="s">
        <v>231</v>
      </c>
      <c r="C298" s="66" t="s">
        <v>793</v>
      </c>
      <c r="D298" s="89" t="s">
        <v>1204</v>
      </c>
      <c r="E298" s="104" t="e">
        <f>#REF!</f>
        <v>#REF!</v>
      </c>
      <c r="F298" s="100"/>
      <c r="G298" s="101" t="e">
        <f t="shared" si="4"/>
        <v>#REF!</v>
      </c>
    </row>
    <row r="299" spans="1:7" x14ac:dyDescent="0.2">
      <c r="A299" s="66"/>
      <c r="B299" s="66" t="s">
        <v>231</v>
      </c>
      <c r="C299" s="66" t="s">
        <v>537</v>
      </c>
      <c r="D299" s="89" t="s">
        <v>1204</v>
      </c>
      <c r="E299" s="104" t="e">
        <f>#REF!</f>
        <v>#REF!</v>
      </c>
      <c r="F299" s="100"/>
      <c r="G299" s="101" t="e">
        <f t="shared" si="4"/>
        <v>#REF!</v>
      </c>
    </row>
    <row r="300" spans="1:7" x14ac:dyDescent="0.2">
      <c r="A300" s="66"/>
      <c r="B300" s="66" t="s">
        <v>231</v>
      </c>
      <c r="C300" s="66" t="s">
        <v>538</v>
      </c>
      <c r="D300" s="89" t="s">
        <v>1204</v>
      </c>
      <c r="E300" s="104" t="e">
        <f>#REF!</f>
        <v>#REF!</v>
      </c>
      <c r="F300" s="100"/>
      <c r="G300" s="101" t="e">
        <f t="shared" si="4"/>
        <v>#REF!</v>
      </c>
    </row>
    <row r="301" spans="1:7" x14ac:dyDescent="0.2">
      <c r="A301" s="66"/>
      <c r="B301" s="66" t="s">
        <v>231</v>
      </c>
      <c r="C301" s="66" t="s">
        <v>629</v>
      </c>
      <c r="D301" s="89" t="s">
        <v>1204</v>
      </c>
      <c r="E301" s="104" t="e">
        <f>#REF!</f>
        <v>#REF!</v>
      </c>
      <c r="F301" s="100"/>
      <c r="G301" s="101" t="e">
        <f t="shared" si="4"/>
        <v>#REF!</v>
      </c>
    </row>
    <row r="302" spans="1:7" x14ac:dyDescent="0.2">
      <c r="A302" s="66"/>
      <c r="B302" s="66" t="s">
        <v>231</v>
      </c>
      <c r="C302" s="66" t="s">
        <v>539</v>
      </c>
      <c r="D302" s="89" t="s">
        <v>1206</v>
      </c>
      <c r="E302" s="104" t="e">
        <f>#REF!</f>
        <v>#REF!</v>
      </c>
      <c r="F302" s="100"/>
      <c r="G302" s="101" t="e">
        <f t="shared" si="4"/>
        <v>#REF!</v>
      </c>
    </row>
    <row r="303" spans="1:7" x14ac:dyDescent="0.2">
      <c r="A303" s="66"/>
      <c r="B303" s="66" t="s">
        <v>231</v>
      </c>
      <c r="C303" s="66" t="s">
        <v>540</v>
      </c>
      <c r="D303" s="89" t="s">
        <v>1204</v>
      </c>
      <c r="E303" s="104" t="e">
        <f>#REF!</f>
        <v>#REF!</v>
      </c>
      <c r="F303" s="100"/>
      <c r="G303" s="101" t="e">
        <f t="shared" si="4"/>
        <v>#REF!</v>
      </c>
    </row>
    <row r="304" spans="1:7" x14ac:dyDescent="0.2">
      <c r="A304" s="66"/>
      <c r="B304" s="66" t="s">
        <v>231</v>
      </c>
      <c r="C304" s="66" t="s">
        <v>541</v>
      </c>
      <c r="D304" s="89" t="s">
        <v>1204</v>
      </c>
      <c r="E304" s="104" t="e">
        <f>#REF!</f>
        <v>#REF!</v>
      </c>
      <c r="F304" s="100"/>
      <c r="G304" s="101" t="e">
        <f t="shared" si="4"/>
        <v>#REF!</v>
      </c>
    </row>
    <row r="305" spans="1:7" x14ac:dyDescent="0.2">
      <c r="A305" s="66"/>
      <c r="B305" s="66" t="s">
        <v>231</v>
      </c>
      <c r="C305" s="72" t="s">
        <v>794</v>
      </c>
      <c r="D305" s="89" t="s">
        <v>534</v>
      </c>
      <c r="E305" s="104" t="e">
        <f>#REF!</f>
        <v>#REF!</v>
      </c>
      <c r="F305" s="100"/>
      <c r="G305" s="101" t="e">
        <f t="shared" si="4"/>
        <v>#REF!</v>
      </c>
    </row>
    <row r="306" spans="1:7" x14ac:dyDescent="0.2">
      <c r="A306" s="66"/>
      <c r="B306" s="66" t="s">
        <v>231</v>
      </c>
      <c r="C306" s="66" t="s">
        <v>535</v>
      </c>
      <c r="D306" s="89" t="s">
        <v>1204</v>
      </c>
      <c r="E306" s="104" t="e">
        <f>#REF!</f>
        <v>#REF!</v>
      </c>
      <c r="F306" s="100"/>
      <c r="G306" s="101" t="e">
        <f t="shared" si="4"/>
        <v>#REF!</v>
      </c>
    </row>
    <row r="307" spans="1:7" x14ac:dyDescent="0.2">
      <c r="A307" s="66"/>
      <c r="B307" s="66" t="s">
        <v>261</v>
      </c>
      <c r="C307" s="66" t="s">
        <v>542</v>
      </c>
      <c r="D307" s="89" t="s">
        <v>1204</v>
      </c>
      <c r="E307" s="104" t="e">
        <f>#REF!</f>
        <v>#REF!</v>
      </c>
      <c r="F307" s="100"/>
      <c r="G307" s="101" t="e">
        <f t="shared" si="4"/>
        <v>#REF!</v>
      </c>
    </row>
    <row r="308" spans="1:7" x14ac:dyDescent="0.2">
      <c r="A308" s="66"/>
      <c r="B308" s="66" t="s">
        <v>231</v>
      </c>
      <c r="C308" s="66" t="s">
        <v>543</v>
      </c>
      <c r="D308" s="89" t="s">
        <v>1204</v>
      </c>
      <c r="E308" s="104" t="e">
        <f>#REF!</f>
        <v>#REF!</v>
      </c>
      <c r="F308" s="100"/>
      <c r="G308" s="101" t="e">
        <f t="shared" si="4"/>
        <v>#REF!</v>
      </c>
    </row>
    <row r="309" spans="1:7" ht="25.5" x14ac:dyDescent="0.2">
      <c r="A309" s="66"/>
      <c r="B309" s="66" t="s">
        <v>231</v>
      </c>
      <c r="C309" s="67" t="s">
        <v>630</v>
      </c>
      <c r="D309" s="89" t="s">
        <v>1204</v>
      </c>
      <c r="E309" s="104" t="e">
        <f>#REF!</f>
        <v>#REF!</v>
      </c>
      <c r="F309" s="100"/>
      <c r="G309" s="101" t="e">
        <f t="shared" si="4"/>
        <v>#REF!</v>
      </c>
    </row>
    <row r="310" spans="1:7" x14ac:dyDescent="0.2">
      <c r="A310" s="66"/>
      <c r="B310" s="66" t="s">
        <v>261</v>
      </c>
      <c r="C310" s="66" t="s">
        <v>544</v>
      </c>
      <c r="D310" s="89" t="s">
        <v>1204</v>
      </c>
      <c r="E310" s="104" t="e">
        <f>#REF!</f>
        <v>#REF!</v>
      </c>
      <c r="F310" s="100"/>
      <c r="G310" s="101" t="e">
        <f t="shared" si="4"/>
        <v>#REF!</v>
      </c>
    </row>
    <row r="311" spans="1:7" x14ac:dyDescent="0.2">
      <c r="A311" s="66"/>
      <c r="B311" s="66" t="s">
        <v>231</v>
      </c>
      <c r="C311" s="66" t="s">
        <v>545</v>
      </c>
      <c r="D311" s="89" t="s">
        <v>1204</v>
      </c>
      <c r="E311" s="104" t="e">
        <f>#REF!</f>
        <v>#REF!</v>
      </c>
      <c r="F311" s="100"/>
      <c r="G311" s="101" t="e">
        <f t="shared" si="4"/>
        <v>#REF!</v>
      </c>
    </row>
    <row r="312" spans="1:7" x14ac:dyDescent="0.2">
      <c r="A312" s="66"/>
      <c r="B312" s="66" t="s">
        <v>231</v>
      </c>
      <c r="C312" s="66" t="s">
        <v>546</v>
      </c>
      <c r="D312" s="89" t="s">
        <v>1205</v>
      </c>
      <c r="E312" s="104" t="e">
        <f>#REF!</f>
        <v>#REF!</v>
      </c>
      <c r="F312" s="100"/>
      <c r="G312" s="101" t="e">
        <f t="shared" si="4"/>
        <v>#REF!</v>
      </c>
    </row>
    <row r="313" spans="1:7" x14ac:dyDescent="0.2">
      <c r="A313" s="66"/>
      <c r="B313" s="66" t="s">
        <v>231</v>
      </c>
      <c r="C313" s="71" t="s">
        <v>18</v>
      </c>
      <c r="D313" s="89" t="s">
        <v>1205</v>
      </c>
      <c r="E313" s="104" t="e">
        <f>#REF!</f>
        <v>#REF!</v>
      </c>
      <c r="F313" s="100"/>
      <c r="G313" s="101" t="e">
        <f t="shared" si="4"/>
        <v>#REF!</v>
      </c>
    </row>
    <row r="314" spans="1:7" x14ac:dyDescent="0.2">
      <c r="A314" s="66"/>
      <c r="B314" s="66" t="s">
        <v>231</v>
      </c>
      <c r="C314" s="66" t="s">
        <v>547</v>
      </c>
      <c r="D314" s="89" t="s">
        <v>1205</v>
      </c>
      <c r="E314" s="104" t="e">
        <f>#REF!</f>
        <v>#REF!</v>
      </c>
      <c r="F314" s="100"/>
      <c r="G314" s="101" t="e">
        <f t="shared" si="4"/>
        <v>#REF!</v>
      </c>
    </row>
    <row r="315" spans="1:7" x14ac:dyDescent="0.2">
      <c r="A315" s="82"/>
      <c r="B315" s="82"/>
      <c r="C315" s="66"/>
      <c r="D315" s="89"/>
      <c r="E315" s="104"/>
      <c r="F315" s="100"/>
      <c r="G315" s="101"/>
    </row>
    <row r="316" spans="1:7" s="5" customFormat="1" x14ac:dyDescent="0.2">
      <c r="A316" s="82"/>
      <c r="B316" s="82">
        <v>22</v>
      </c>
      <c r="C316" s="32" t="s">
        <v>548</v>
      </c>
      <c r="D316" s="102"/>
      <c r="E316" s="105"/>
      <c r="F316" s="100"/>
      <c r="G316" s="101"/>
    </row>
    <row r="317" spans="1:7" x14ac:dyDescent="0.2">
      <c r="A317" s="66"/>
      <c r="B317" s="66" t="s">
        <v>260</v>
      </c>
      <c r="C317" s="71" t="s">
        <v>2</v>
      </c>
      <c r="D317" s="89" t="s">
        <v>1208</v>
      </c>
      <c r="E317" s="104" t="e">
        <f>#REF!</f>
        <v>#REF!</v>
      </c>
      <c r="F317" s="100"/>
      <c r="G317" s="101" t="e">
        <f t="shared" si="4"/>
        <v>#REF!</v>
      </c>
    </row>
    <row r="318" spans="1:7" x14ac:dyDescent="0.2">
      <c r="A318" s="66"/>
      <c r="B318" s="66" t="s">
        <v>260</v>
      </c>
      <c r="C318" s="71" t="s">
        <v>1</v>
      </c>
      <c r="D318" s="89" t="s">
        <v>1208</v>
      </c>
      <c r="E318" s="104" t="e">
        <f>#REF!</f>
        <v>#REF!</v>
      </c>
      <c r="F318" s="100"/>
      <c r="G318" s="101" t="e">
        <f t="shared" si="4"/>
        <v>#REF!</v>
      </c>
    </row>
    <row r="319" spans="1:7" x14ac:dyDescent="0.2">
      <c r="A319" s="66"/>
      <c r="B319" s="66" t="s">
        <v>260</v>
      </c>
      <c r="C319" s="67" t="s">
        <v>549</v>
      </c>
      <c r="D319" s="89" t="s">
        <v>1205</v>
      </c>
      <c r="E319" s="104" t="e">
        <f>#REF!</f>
        <v>#REF!</v>
      </c>
      <c r="F319" s="100"/>
      <c r="G319" s="101" t="e">
        <f t="shared" si="4"/>
        <v>#REF!</v>
      </c>
    </row>
    <row r="320" spans="1:7" x14ac:dyDescent="0.2">
      <c r="A320" s="66"/>
      <c r="B320" s="66" t="s">
        <v>260</v>
      </c>
      <c r="C320" s="71" t="s">
        <v>3</v>
      </c>
      <c r="D320" s="89" t="s">
        <v>1205</v>
      </c>
      <c r="E320" s="104" t="e">
        <f>#REF!</f>
        <v>#REF!</v>
      </c>
      <c r="F320" s="100"/>
      <c r="G320" s="101" t="e">
        <f t="shared" si="4"/>
        <v>#REF!</v>
      </c>
    </row>
    <row r="321" spans="1:7" ht="25.5" x14ac:dyDescent="0.2">
      <c r="A321" s="66"/>
      <c r="B321" s="66" t="s">
        <v>260</v>
      </c>
      <c r="C321" s="71" t="s">
        <v>0</v>
      </c>
      <c r="D321" s="89" t="s">
        <v>1205</v>
      </c>
      <c r="E321" s="104" t="e">
        <f>#REF!</f>
        <v>#REF!</v>
      </c>
      <c r="F321" s="100"/>
      <c r="G321" s="101" t="e">
        <f t="shared" si="4"/>
        <v>#REF!</v>
      </c>
    </row>
    <row r="322" spans="1:7" ht="25.5" x14ac:dyDescent="0.2">
      <c r="A322" s="66"/>
      <c r="B322" s="66" t="s">
        <v>234</v>
      </c>
      <c r="C322" s="67" t="s">
        <v>386</v>
      </c>
      <c r="D322" s="89" t="s">
        <v>1204</v>
      </c>
      <c r="E322" s="104" t="e">
        <f>#REF!</f>
        <v>#REF!</v>
      </c>
      <c r="F322" s="100"/>
      <c r="G322" s="101" t="e">
        <f t="shared" si="4"/>
        <v>#REF!</v>
      </c>
    </row>
    <row r="323" spans="1:7" x14ac:dyDescent="0.2">
      <c r="A323" s="66"/>
      <c r="B323" s="66" t="s">
        <v>234</v>
      </c>
      <c r="C323" s="67" t="s">
        <v>550</v>
      </c>
      <c r="D323" s="89" t="s">
        <v>1204</v>
      </c>
      <c r="E323" s="104" t="e">
        <f>#REF!</f>
        <v>#REF!</v>
      </c>
      <c r="F323" s="100"/>
      <c r="G323" s="101" t="e">
        <f t="shared" si="4"/>
        <v>#REF!</v>
      </c>
    </row>
    <row r="324" spans="1:7" ht="25.5" x14ac:dyDescent="0.2">
      <c r="A324" s="66"/>
      <c r="B324" s="66" t="s">
        <v>234</v>
      </c>
      <c r="C324" s="67" t="s">
        <v>387</v>
      </c>
      <c r="D324" s="89" t="s">
        <v>1204</v>
      </c>
      <c r="E324" s="104" t="e">
        <f>#REF!</f>
        <v>#REF!</v>
      </c>
      <c r="F324" s="100"/>
      <c r="G324" s="101" t="e">
        <f t="shared" si="4"/>
        <v>#REF!</v>
      </c>
    </row>
    <row r="325" spans="1:7" ht="25.5" x14ac:dyDescent="0.2">
      <c r="A325" s="66"/>
      <c r="B325" s="66" t="s">
        <v>234</v>
      </c>
      <c r="C325" s="67" t="s">
        <v>766</v>
      </c>
      <c r="D325" s="89" t="s">
        <v>1204</v>
      </c>
      <c r="E325" s="104" t="e">
        <f>#REF!</f>
        <v>#REF!</v>
      </c>
      <c r="F325" s="100"/>
      <c r="G325" s="101" t="e">
        <f t="shared" si="4"/>
        <v>#REF!</v>
      </c>
    </row>
    <row r="326" spans="1:7" x14ac:dyDescent="0.2">
      <c r="A326" s="66"/>
      <c r="B326" s="66" t="s">
        <v>260</v>
      </c>
      <c r="C326" s="67" t="s">
        <v>551</v>
      </c>
      <c r="D326" s="89" t="s">
        <v>1205</v>
      </c>
      <c r="E326" s="104" t="e">
        <f>#REF!</f>
        <v>#REF!</v>
      </c>
      <c r="F326" s="100"/>
      <c r="G326" s="101" t="e">
        <f t="shared" si="4"/>
        <v>#REF!</v>
      </c>
    </row>
    <row r="327" spans="1:7" x14ac:dyDescent="0.2">
      <c r="A327" s="66"/>
      <c r="B327" s="66" t="s">
        <v>260</v>
      </c>
      <c r="C327" s="67" t="s">
        <v>552</v>
      </c>
      <c r="D327" s="89" t="s">
        <v>1205</v>
      </c>
      <c r="E327" s="104" t="e">
        <f>#REF!</f>
        <v>#REF!</v>
      </c>
      <c r="F327" s="100"/>
      <c r="G327" s="101" t="e">
        <f t="shared" si="4"/>
        <v>#REF!</v>
      </c>
    </row>
    <row r="328" spans="1:7" ht="25.5" x14ac:dyDescent="0.2">
      <c r="A328" s="66"/>
      <c r="B328" s="66" t="s">
        <v>260</v>
      </c>
      <c r="C328" s="67" t="s">
        <v>388</v>
      </c>
      <c r="D328" s="89" t="s">
        <v>1205</v>
      </c>
      <c r="E328" s="104" t="e">
        <f>#REF!</f>
        <v>#REF!</v>
      </c>
      <c r="F328" s="100"/>
      <c r="G328" s="101" t="e">
        <f t="shared" si="4"/>
        <v>#REF!</v>
      </c>
    </row>
    <row r="329" spans="1:7" x14ac:dyDescent="0.2">
      <c r="A329" s="66"/>
      <c r="B329" s="66" t="s">
        <v>262</v>
      </c>
      <c r="C329" s="67" t="s">
        <v>553</v>
      </c>
      <c r="D329" s="89" t="s">
        <v>1204</v>
      </c>
      <c r="E329" s="104" t="e">
        <f>#REF!</f>
        <v>#REF!</v>
      </c>
      <c r="F329" s="100"/>
      <c r="G329" s="101" t="e">
        <f t="shared" ref="G329:G337" si="5">E329*F329</f>
        <v>#REF!</v>
      </c>
    </row>
    <row r="330" spans="1:7" ht="25.5" x14ac:dyDescent="0.2">
      <c r="A330" s="66"/>
      <c r="B330" s="66" t="s">
        <v>263</v>
      </c>
      <c r="C330" s="67" t="s">
        <v>389</v>
      </c>
      <c r="D330" s="89" t="s">
        <v>1204</v>
      </c>
      <c r="E330" s="104" t="e">
        <f>#REF!</f>
        <v>#REF!</v>
      </c>
      <c r="F330" s="100"/>
      <c r="G330" s="101" t="e">
        <f t="shared" si="5"/>
        <v>#REF!</v>
      </c>
    </row>
    <row r="331" spans="1:7" x14ac:dyDescent="0.2">
      <c r="A331" s="66"/>
      <c r="B331" s="66" t="s">
        <v>260</v>
      </c>
      <c r="C331" s="67" t="s">
        <v>554</v>
      </c>
      <c r="D331" s="89" t="s">
        <v>1205</v>
      </c>
      <c r="E331" s="104" t="e">
        <f>#REF!</f>
        <v>#REF!</v>
      </c>
      <c r="F331" s="100"/>
      <c r="G331" s="101" t="e">
        <f t="shared" si="5"/>
        <v>#REF!</v>
      </c>
    </row>
    <row r="332" spans="1:7" ht="76.5" x14ac:dyDescent="0.2">
      <c r="A332" s="82"/>
      <c r="B332" s="82"/>
      <c r="C332" s="88" t="s">
        <v>821</v>
      </c>
      <c r="D332" s="89" t="s">
        <v>8</v>
      </c>
      <c r="E332" s="90">
        <v>1800000</v>
      </c>
      <c r="F332" s="100"/>
      <c r="G332" s="101">
        <f t="shared" si="5"/>
        <v>0</v>
      </c>
    </row>
    <row r="333" spans="1:7" x14ac:dyDescent="0.2">
      <c r="A333" s="82"/>
      <c r="B333" s="82"/>
      <c r="C333" s="67" t="s">
        <v>822</v>
      </c>
      <c r="D333" s="89" t="s">
        <v>1205</v>
      </c>
      <c r="E333" s="90">
        <v>3100</v>
      </c>
      <c r="F333" s="100"/>
      <c r="G333" s="101">
        <f t="shared" si="5"/>
        <v>0</v>
      </c>
    </row>
    <row r="334" spans="1:7" x14ac:dyDescent="0.2">
      <c r="A334" s="82"/>
      <c r="B334" s="82"/>
      <c r="C334" s="66"/>
      <c r="D334" s="107"/>
      <c r="E334" s="104"/>
      <c r="F334" s="100"/>
      <c r="G334" s="101">
        <f t="shared" si="5"/>
        <v>0</v>
      </c>
    </row>
    <row r="335" spans="1:7" s="5" customFormat="1" x14ac:dyDescent="0.2">
      <c r="A335" s="82"/>
      <c r="B335" s="82">
        <v>23</v>
      </c>
      <c r="C335" s="32" t="s">
        <v>555</v>
      </c>
      <c r="D335" s="96"/>
      <c r="E335" s="105"/>
      <c r="F335" s="100"/>
      <c r="G335" s="101">
        <f t="shared" si="5"/>
        <v>0</v>
      </c>
    </row>
    <row r="336" spans="1:7" x14ac:dyDescent="0.2">
      <c r="A336" s="66"/>
      <c r="B336" s="66" t="s">
        <v>264</v>
      </c>
      <c r="C336" s="66" t="s">
        <v>556</v>
      </c>
      <c r="D336" s="89" t="s">
        <v>1207</v>
      </c>
      <c r="E336" s="104" t="e">
        <f>#REF!</f>
        <v>#REF!</v>
      </c>
      <c r="F336" s="100"/>
      <c r="G336" s="101" t="e">
        <f t="shared" si="5"/>
        <v>#REF!</v>
      </c>
    </row>
    <row r="337" spans="1:7" x14ac:dyDescent="0.2">
      <c r="A337" s="66"/>
      <c r="B337" s="66" t="s">
        <v>265</v>
      </c>
      <c r="C337" s="66" t="s">
        <v>557</v>
      </c>
      <c r="D337" s="89" t="s">
        <v>1204</v>
      </c>
      <c r="E337" s="104" t="e">
        <f>#REF!</f>
        <v>#REF!</v>
      </c>
      <c r="F337" s="100"/>
      <c r="G337" s="101" t="e">
        <f t="shared" si="5"/>
        <v>#REF!</v>
      </c>
    </row>
    <row r="338" spans="1:7" s="5" customFormat="1" x14ac:dyDescent="0.2">
      <c r="A338" s="80"/>
      <c r="B338" s="80"/>
      <c r="C338" s="33"/>
      <c r="D338" s="287" t="s">
        <v>657</v>
      </c>
      <c r="E338" s="287"/>
      <c r="F338" s="287"/>
      <c r="G338" s="108" t="e">
        <f>SUM(G6:G337)</f>
        <v>#REF!</v>
      </c>
    </row>
    <row r="339" spans="1:7" x14ac:dyDescent="0.2">
      <c r="D339" s="290" t="s">
        <v>661</v>
      </c>
      <c r="E339" s="287"/>
      <c r="F339" s="109">
        <v>0.1</v>
      </c>
      <c r="G339" s="110" t="e">
        <f>G338*F339</f>
        <v>#REF!</v>
      </c>
    </row>
    <row r="340" spans="1:7" x14ac:dyDescent="0.2">
      <c r="D340" s="287" t="s">
        <v>658</v>
      </c>
      <c r="E340" s="287"/>
      <c r="F340" s="109">
        <v>0.1</v>
      </c>
      <c r="G340" s="110" t="e">
        <f>G338*F340</f>
        <v>#REF!</v>
      </c>
    </row>
    <row r="341" spans="1:7" x14ac:dyDescent="0.2">
      <c r="D341" s="287" t="s">
        <v>659</v>
      </c>
      <c r="E341" s="287"/>
      <c r="F341" s="109">
        <v>0.05</v>
      </c>
      <c r="G341" s="110" t="e">
        <f>G338*F341</f>
        <v>#REF!</v>
      </c>
    </row>
    <row r="342" spans="1:7" x14ac:dyDescent="0.2">
      <c r="D342" s="287" t="s">
        <v>660</v>
      </c>
      <c r="E342" s="287"/>
      <c r="F342" s="287"/>
      <c r="G342" s="108" t="e">
        <f>SUM(G338:G341)</f>
        <v>#REF!</v>
      </c>
    </row>
    <row r="344" spans="1:7" x14ac:dyDescent="0.2">
      <c r="B344" s="285" t="s">
        <v>973</v>
      </c>
      <c r="C344" s="285"/>
    </row>
    <row r="345" spans="1:7" x14ac:dyDescent="0.2">
      <c r="A345" s="81"/>
      <c r="B345" s="286" t="s">
        <v>1225</v>
      </c>
      <c r="C345" s="286"/>
    </row>
  </sheetData>
  <mergeCells count="10">
    <mergeCell ref="B344:C344"/>
    <mergeCell ref="B345:C345"/>
    <mergeCell ref="D342:F342"/>
    <mergeCell ref="A1:G1"/>
    <mergeCell ref="A2:G2"/>
    <mergeCell ref="A3:G3"/>
    <mergeCell ref="D338:F338"/>
    <mergeCell ref="D339:E339"/>
    <mergeCell ref="D340:E340"/>
    <mergeCell ref="D341:E341"/>
  </mergeCells>
  <phoneticPr fontId="0" type="noConversion"/>
  <printOptions horizontalCentered="1"/>
  <pageMargins left="0.78740157480314965" right="0.78740157480314965" top="0.5" bottom="0.69" header="0" footer="0.39370078740157483"/>
  <pageSetup scale="74" orientation="portrait" r:id="rId1"/>
  <headerFooter alignWithMargins="0">
    <oddFooter>&amp;C&amp;"Verdana,Normal"&amp;12&amp;P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workbookViewId="0">
      <selection activeCell="A3" sqref="A3:E3"/>
    </sheetView>
  </sheetViews>
  <sheetFormatPr baseColWidth="10" defaultColWidth="11.42578125" defaultRowHeight="12.75" x14ac:dyDescent="0.2"/>
  <cols>
    <col min="1" max="1" width="39.5703125" customWidth="1"/>
    <col min="2" max="2" width="8.7109375" customWidth="1"/>
    <col min="4" max="4" width="14" customWidth="1"/>
    <col min="5" max="5" width="15.42578125" customWidth="1"/>
  </cols>
  <sheetData>
    <row r="1" spans="1:5" s="44" customFormat="1" ht="23.25" customHeight="1" x14ac:dyDescent="0.2">
      <c r="A1" s="291" t="s">
        <v>1312</v>
      </c>
      <c r="B1" s="291"/>
      <c r="C1" s="291"/>
      <c r="D1" s="291"/>
      <c r="E1" s="291"/>
    </row>
    <row r="2" spans="1:5" s="44" customFormat="1" ht="23.25" customHeight="1" x14ac:dyDescent="0.2">
      <c r="A2" s="291" t="s">
        <v>1676</v>
      </c>
      <c r="B2" s="291"/>
      <c r="C2" s="291"/>
      <c r="D2" s="291"/>
      <c r="E2" s="291"/>
    </row>
    <row r="3" spans="1:5" ht="42" customHeight="1" x14ac:dyDescent="0.2">
      <c r="A3" s="292" t="s">
        <v>1313</v>
      </c>
      <c r="B3" s="292"/>
      <c r="C3" s="292"/>
      <c r="D3" s="292"/>
      <c r="E3" s="292"/>
    </row>
    <row r="4" spans="1:5" ht="51" customHeight="1" x14ac:dyDescent="0.2">
      <c r="A4" s="293" t="s">
        <v>1674</v>
      </c>
      <c r="B4" s="293"/>
      <c r="C4" s="293"/>
      <c r="D4" s="293"/>
      <c r="E4" s="293"/>
    </row>
  </sheetData>
  <mergeCells count="4">
    <mergeCell ref="A1:E1"/>
    <mergeCell ref="A2:E2"/>
    <mergeCell ref="A3:E3"/>
    <mergeCell ref="A4:E4"/>
  </mergeCells>
  <phoneticPr fontId="5" type="noConversion"/>
  <pageMargins left="0.75" right="0.75" top="1" bottom="1" header="0" footer="0"/>
  <pageSetup orientation="portrait" verticalDpi="4294967295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47"/>
  </sheetPr>
  <dimension ref="A1:K135"/>
  <sheetViews>
    <sheetView workbookViewId="0">
      <selection activeCell="B123" sqref="B123"/>
    </sheetView>
  </sheetViews>
  <sheetFormatPr baseColWidth="10" defaultColWidth="11.42578125" defaultRowHeight="12.75" x14ac:dyDescent="0.2"/>
  <cols>
    <col min="1" max="1" width="3.85546875" style="11" customWidth="1"/>
    <col min="2" max="2" width="39.5703125" style="11" customWidth="1"/>
    <col min="3" max="3" width="8.7109375" style="115" customWidth="1"/>
    <col min="4" max="4" width="11.42578125" style="11"/>
    <col min="5" max="5" width="14" style="49" customWidth="1"/>
    <col min="6" max="6" width="15.42578125" style="24" customWidth="1"/>
    <col min="7" max="7" width="12.85546875" style="11" bestFit="1" customWidth="1"/>
    <col min="8" max="8" width="23.42578125" style="11" bestFit="1" customWidth="1"/>
    <col min="9" max="9" width="14.28515625" style="11" bestFit="1" customWidth="1"/>
    <col min="10" max="16384" width="11.42578125" style="11"/>
  </cols>
  <sheetData>
    <row r="1" spans="1:11" x14ac:dyDescent="0.2">
      <c r="B1" s="294" t="str">
        <f>ROTULOS!A1</f>
        <v>DEPARTAMENTO DEL HUILA</v>
      </c>
      <c r="C1" s="294"/>
      <c r="D1" s="294"/>
      <c r="E1" s="294"/>
      <c r="F1" s="294"/>
    </row>
    <row r="2" spans="1:11" x14ac:dyDescent="0.2">
      <c r="B2" s="294" t="str">
        <f>ROTULOS!A2</f>
        <v>SECRETARIA DE AGRICULTURA Y MINERÍA</v>
      </c>
      <c r="C2" s="294"/>
      <c r="D2" s="294"/>
      <c r="E2" s="294"/>
      <c r="F2" s="294"/>
    </row>
    <row r="3" spans="1:11" ht="24.75" customHeight="1" x14ac:dyDescent="0.2">
      <c r="B3" s="295" t="str">
        <f>ROTULOS!A3</f>
        <v>PRESUPUESTO</v>
      </c>
      <c r="C3" s="296"/>
      <c r="D3" s="296"/>
      <c r="E3" s="296"/>
      <c r="F3" s="296"/>
    </row>
    <row r="4" spans="1:11" x14ac:dyDescent="0.2">
      <c r="B4" s="53"/>
      <c r="C4" s="114"/>
      <c r="D4" s="54"/>
      <c r="E4" s="55"/>
      <c r="F4" s="56"/>
    </row>
    <row r="5" spans="1:11" x14ac:dyDescent="0.2">
      <c r="B5" s="297" t="s">
        <v>1615</v>
      </c>
      <c r="C5" s="298"/>
      <c r="D5" s="298"/>
      <c r="E5" s="298"/>
      <c r="F5" s="298"/>
      <c r="H5" s="63" t="s">
        <v>1616</v>
      </c>
      <c r="I5" s="175">
        <v>1160000</v>
      </c>
    </row>
    <row r="6" spans="1:11" x14ac:dyDescent="0.2">
      <c r="B6" s="26"/>
      <c r="D6" s="57"/>
      <c r="E6" s="58"/>
      <c r="F6" s="59"/>
      <c r="H6" s="63" t="s">
        <v>1071</v>
      </c>
      <c r="I6" s="175">
        <f>I5/30</f>
        <v>38667</v>
      </c>
    </row>
    <row r="7" spans="1:11" x14ac:dyDescent="0.2">
      <c r="B7" s="5" t="s">
        <v>1101</v>
      </c>
      <c r="D7" s="57"/>
      <c r="E7" s="58"/>
      <c r="F7" s="59"/>
      <c r="H7" s="63" t="s">
        <v>1070</v>
      </c>
      <c r="I7" s="175">
        <v>140606</v>
      </c>
    </row>
    <row r="9" spans="1:11" ht="13.5" thickBot="1" x14ac:dyDescent="0.25">
      <c r="A9" s="5"/>
      <c r="B9" s="8" t="s">
        <v>628</v>
      </c>
      <c r="C9" s="117" t="s">
        <v>676</v>
      </c>
      <c r="D9" s="9" t="s">
        <v>685</v>
      </c>
      <c r="E9" s="45" t="s">
        <v>683</v>
      </c>
      <c r="F9" s="22" t="s">
        <v>684</v>
      </c>
    </row>
    <row r="10" spans="1:11" ht="13.5" thickTop="1" x14ac:dyDescent="0.2">
      <c r="A10" s="5"/>
      <c r="B10" s="5"/>
      <c r="C10" s="118"/>
      <c r="D10" s="6"/>
      <c r="E10" s="46"/>
      <c r="F10" s="47"/>
    </row>
    <row r="11" spans="1:11" x14ac:dyDescent="0.2">
      <c r="B11" s="11" t="s">
        <v>1102</v>
      </c>
      <c r="C11" s="26" t="s">
        <v>687</v>
      </c>
      <c r="D11" s="119">
        <v>1</v>
      </c>
      <c r="E11" s="49">
        <v>48000</v>
      </c>
      <c r="F11" s="24">
        <f>E11*D11</f>
        <v>48000</v>
      </c>
    </row>
    <row r="13" spans="1:11" x14ac:dyDescent="0.2">
      <c r="B13" s="11" t="s">
        <v>1103</v>
      </c>
      <c r="G13" s="26"/>
      <c r="H13" s="25"/>
      <c r="I13" s="122" t="s">
        <v>660</v>
      </c>
      <c r="J13" s="122" t="s">
        <v>1072</v>
      </c>
      <c r="K13" s="124" t="s">
        <v>1073</v>
      </c>
    </row>
    <row r="14" spans="1:11" x14ac:dyDescent="0.2">
      <c r="B14" s="11" t="s">
        <v>1106</v>
      </c>
      <c r="C14" s="115" t="s">
        <v>1107</v>
      </c>
      <c r="D14" s="60">
        <f>(F14/E14)</f>
        <v>9.7600000000000006E-2</v>
      </c>
      <c r="E14" s="49">
        <f t="shared" ref="E14:E19" si="0">E$11</f>
        <v>48000</v>
      </c>
      <c r="F14" s="24">
        <f>I7/30</f>
        <v>4686.87</v>
      </c>
      <c r="G14" s="61"/>
      <c r="H14" s="123" t="s">
        <v>724</v>
      </c>
      <c r="I14" s="120">
        <v>0.16</v>
      </c>
      <c r="J14" s="120">
        <v>0.12</v>
      </c>
      <c r="K14" s="125">
        <f>I14-J14</f>
        <v>0.04</v>
      </c>
    </row>
    <row r="15" spans="1:11" x14ac:dyDescent="0.2">
      <c r="B15" s="11" t="s">
        <v>1108</v>
      </c>
      <c r="C15" s="115" t="s">
        <v>1107</v>
      </c>
      <c r="D15" s="60">
        <v>8.3299999999999999E-2</v>
      </c>
      <c r="E15" s="49">
        <f t="shared" si="0"/>
        <v>48000</v>
      </c>
      <c r="F15" s="24">
        <f>E15*D15</f>
        <v>3998.4</v>
      </c>
      <c r="G15" s="61"/>
      <c r="H15" s="123" t="s">
        <v>725</v>
      </c>
      <c r="I15" s="120">
        <v>0.125</v>
      </c>
      <c r="J15" s="120">
        <v>8.5000000000000006E-2</v>
      </c>
      <c r="K15" s="125">
        <f>I15-J15</f>
        <v>0.04</v>
      </c>
    </row>
    <row r="16" spans="1:11" ht="13.5" thickBot="1" x14ac:dyDescent="0.25">
      <c r="B16" s="11" t="s">
        <v>1109</v>
      </c>
      <c r="C16" s="115" t="s">
        <v>1107</v>
      </c>
      <c r="D16" s="60">
        <v>0.01</v>
      </c>
      <c r="E16" s="49">
        <f t="shared" si="0"/>
        <v>48000</v>
      </c>
      <c r="F16" s="24">
        <f>E16*D16</f>
        <v>480</v>
      </c>
      <c r="G16" s="61"/>
      <c r="H16" s="123" t="s">
        <v>726</v>
      </c>
      <c r="I16" s="126">
        <v>6.9599999999999995E-2</v>
      </c>
      <c r="J16" s="126">
        <v>6.9599999999999995E-2</v>
      </c>
      <c r="K16" s="127">
        <f>I16-J16</f>
        <v>0</v>
      </c>
    </row>
    <row r="17" spans="2:11" ht="13.5" thickBot="1" x14ac:dyDescent="0.25">
      <c r="B17" s="11" t="s">
        <v>1110</v>
      </c>
      <c r="C17" s="115" t="s">
        <v>1107</v>
      </c>
      <c r="D17" s="60">
        <v>8.3299999999999999E-2</v>
      </c>
      <c r="E17" s="49">
        <f t="shared" si="0"/>
        <v>48000</v>
      </c>
      <c r="F17" s="24">
        <f>E17*D17</f>
        <v>3998.4</v>
      </c>
      <c r="I17" s="121">
        <f>SUM(I14:I16)</f>
        <v>0.35460000000000003</v>
      </c>
      <c r="J17" s="128">
        <f>SUM(J14:J16)</f>
        <v>0.27460000000000001</v>
      </c>
      <c r="K17" s="129">
        <f>SUM(K14:K16)</f>
        <v>0.08</v>
      </c>
    </row>
    <row r="18" spans="2:11" x14ac:dyDescent="0.2">
      <c r="B18" s="11" t="s">
        <v>1111</v>
      </c>
      <c r="C18" s="115" t="s">
        <v>1107</v>
      </c>
      <c r="D18" s="60">
        <v>4.1599999999999998E-2</v>
      </c>
      <c r="E18" s="49">
        <f t="shared" si="0"/>
        <v>48000</v>
      </c>
      <c r="F18" s="24">
        <f>E18*D18</f>
        <v>1996.8</v>
      </c>
      <c r="H18" s="61"/>
      <c r="I18" s="61"/>
      <c r="J18" s="61"/>
    </row>
    <row r="19" spans="2:11" x14ac:dyDescent="0.2">
      <c r="B19" s="11" t="s">
        <v>620</v>
      </c>
      <c r="C19" s="115" t="s">
        <v>1107</v>
      </c>
      <c r="D19" s="60">
        <v>0.35460000000000003</v>
      </c>
      <c r="E19" s="49">
        <f t="shared" si="0"/>
        <v>48000</v>
      </c>
      <c r="F19" s="24">
        <f>E19*D19</f>
        <v>17020.8</v>
      </c>
    </row>
    <row r="21" spans="2:11" x14ac:dyDescent="0.2">
      <c r="B21" s="11" t="s">
        <v>1112</v>
      </c>
    </row>
    <row r="22" spans="2:11" x14ac:dyDescent="0.2">
      <c r="B22" s="11" t="s">
        <v>1113</v>
      </c>
      <c r="C22" s="115" t="s">
        <v>1107</v>
      </c>
      <c r="D22" s="62">
        <v>0.04</v>
      </c>
      <c r="E22" s="49">
        <f>E$11</f>
        <v>48000</v>
      </c>
      <c r="F22" s="24">
        <f>E22*D22</f>
        <v>1920</v>
      </c>
    </row>
    <row r="23" spans="2:11" x14ac:dyDescent="0.2">
      <c r="B23" s="11" t="s">
        <v>1114</v>
      </c>
      <c r="C23" s="115" t="s">
        <v>1107</v>
      </c>
      <c r="D23" s="62">
        <v>0.02</v>
      </c>
      <c r="E23" s="49">
        <f>E$11</f>
        <v>48000</v>
      </c>
      <c r="F23" s="24">
        <f>E23*D23</f>
        <v>960</v>
      </c>
    </row>
    <row r="24" spans="2:11" x14ac:dyDescent="0.2">
      <c r="B24" s="11" t="s">
        <v>1123</v>
      </c>
      <c r="C24" s="115" t="s">
        <v>1107</v>
      </c>
      <c r="D24" s="60">
        <v>1.7500000000000002E-2</v>
      </c>
      <c r="E24" s="49">
        <f>E$11</f>
        <v>48000</v>
      </c>
      <c r="F24" s="24">
        <f>E24*D24</f>
        <v>840</v>
      </c>
      <c r="I24" s="57"/>
    </row>
    <row r="25" spans="2:11" x14ac:dyDescent="0.2">
      <c r="B25" s="11" t="s">
        <v>1124</v>
      </c>
      <c r="C25" s="115" t="s">
        <v>1107</v>
      </c>
      <c r="D25" s="62">
        <v>0.03</v>
      </c>
      <c r="E25" s="49">
        <f>E$11</f>
        <v>48000</v>
      </c>
      <c r="F25" s="24">
        <f>E25*D25</f>
        <v>1440</v>
      </c>
    </row>
    <row r="27" spans="2:11" x14ac:dyDescent="0.2">
      <c r="B27" s="11" t="s">
        <v>1125</v>
      </c>
      <c r="C27" s="115" t="s">
        <v>1107</v>
      </c>
      <c r="D27" s="60">
        <v>5.28E-2</v>
      </c>
      <c r="E27" s="49">
        <f>E$11</f>
        <v>48000</v>
      </c>
      <c r="F27" s="24">
        <f>E27*D27</f>
        <v>2534.4</v>
      </c>
    </row>
    <row r="29" spans="2:11" ht="13.5" thickBot="1" x14ac:dyDescent="0.25">
      <c r="B29" s="170" t="s">
        <v>1126</v>
      </c>
      <c r="C29" s="171" t="s">
        <v>1107</v>
      </c>
      <c r="D29" s="172">
        <f>SUM(D14:D27)</f>
        <v>0.83069999999999999</v>
      </c>
      <c r="E29" s="173"/>
      <c r="F29" s="174"/>
    </row>
    <row r="30" spans="2:11" ht="13.5" thickTop="1" x14ac:dyDescent="0.2"/>
    <row r="31" spans="2:11" ht="13.5" thickBot="1" x14ac:dyDescent="0.25">
      <c r="C31" s="115" t="s">
        <v>1127</v>
      </c>
      <c r="E31" s="45" t="s">
        <v>683</v>
      </c>
      <c r="F31" s="23">
        <f>SUM(F11:F27)</f>
        <v>87875.67</v>
      </c>
    </row>
    <row r="32" spans="2:11" ht="13.5" thickTop="1" x14ac:dyDescent="0.2">
      <c r="C32" s="115" t="s">
        <v>619</v>
      </c>
      <c r="F32" s="24">
        <f>F31/8</f>
        <v>10984.46</v>
      </c>
    </row>
    <row r="34" spans="1:6" x14ac:dyDescent="0.2">
      <c r="B34" s="5" t="s">
        <v>1128</v>
      </c>
      <c r="D34" s="57"/>
      <c r="E34" s="58"/>
      <c r="F34" s="59"/>
    </row>
    <row r="36" spans="1:6" ht="13.5" thickBot="1" x14ac:dyDescent="0.25">
      <c r="A36" s="5"/>
      <c r="B36" s="8" t="s">
        <v>628</v>
      </c>
      <c r="C36" s="117" t="s">
        <v>676</v>
      </c>
      <c r="D36" s="9" t="s">
        <v>685</v>
      </c>
      <c r="E36" s="45" t="s">
        <v>683</v>
      </c>
      <c r="F36" s="22" t="s">
        <v>684</v>
      </c>
    </row>
    <row r="37" spans="1:6" ht="13.5" thickTop="1" x14ac:dyDescent="0.2">
      <c r="A37" s="5"/>
      <c r="B37" s="5"/>
      <c r="C37" s="118"/>
      <c r="D37" s="6"/>
      <c r="E37" s="46"/>
      <c r="F37" s="47"/>
    </row>
    <row r="38" spans="1:6" x14ac:dyDescent="0.2">
      <c r="B38" s="11" t="s">
        <v>1129</v>
      </c>
      <c r="C38" s="115" t="s">
        <v>687</v>
      </c>
      <c r="D38" s="119">
        <v>1</v>
      </c>
      <c r="E38" s="49">
        <v>68000</v>
      </c>
      <c r="F38" s="24">
        <f>E38*D38</f>
        <v>68000</v>
      </c>
    </row>
    <row r="40" spans="1:6" x14ac:dyDescent="0.2">
      <c r="B40" s="11" t="s">
        <v>1103</v>
      </c>
    </row>
    <row r="41" spans="1:6" x14ac:dyDescent="0.2">
      <c r="B41" s="11" t="s">
        <v>1106</v>
      </c>
      <c r="C41" s="115" t="s">
        <v>1107</v>
      </c>
      <c r="D41" s="60">
        <f>(F41/E41)</f>
        <v>6.8900000000000003E-2</v>
      </c>
      <c r="E41" s="49">
        <f t="shared" ref="E41:E46" si="1">E$38</f>
        <v>68000</v>
      </c>
      <c r="F41" s="24">
        <f>I7/30</f>
        <v>4686.87</v>
      </c>
    </row>
    <row r="42" spans="1:6" x14ac:dyDescent="0.2">
      <c r="B42" s="11" t="s">
        <v>1108</v>
      </c>
      <c r="C42" s="115" t="s">
        <v>1107</v>
      </c>
      <c r="D42" s="60">
        <v>8.3299999999999999E-2</v>
      </c>
      <c r="E42" s="49">
        <f t="shared" si="1"/>
        <v>68000</v>
      </c>
      <c r="F42" s="24">
        <f>E42*D42</f>
        <v>5664.4</v>
      </c>
    </row>
    <row r="43" spans="1:6" x14ac:dyDescent="0.2">
      <c r="B43" s="11" t="s">
        <v>1109</v>
      </c>
      <c r="C43" s="115" t="s">
        <v>1107</v>
      </c>
      <c r="D43" s="60">
        <v>0.01</v>
      </c>
      <c r="E43" s="49">
        <f t="shared" si="1"/>
        <v>68000</v>
      </c>
      <c r="F43" s="24">
        <f>E43*D43</f>
        <v>680</v>
      </c>
    </row>
    <row r="44" spans="1:6" x14ac:dyDescent="0.2">
      <c r="B44" s="11" t="s">
        <v>1110</v>
      </c>
      <c r="C44" s="115" t="s">
        <v>1107</v>
      </c>
      <c r="D44" s="60">
        <v>8.3299999999999999E-2</v>
      </c>
      <c r="E44" s="49">
        <f t="shared" si="1"/>
        <v>68000</v>
      </c>
      <c r="F44" s="24">
        <f>E44*D44</f>
        <v>5664.4</v>
      </c>
    </row>
    <row r="45" spans="1:6" x14ac:dyDescent="0.2">
      <c r="B45" s="11" t="s">
        <v>1111</v>
      </c>
      <c r="C45" s="115" t="s">
        <v>1107</v>
      </c>
      <c r="D45" s="60">
        <v>4.1599999999999998E-2</v>
      </c>
      <c r="E45" s="49">
        <f t="shared" si="1"/>
        <v>68000</v>
      </c>
      <c r="F45" s="24">
        <f>E45*D45</f>
        <v>2828.8</v>
      </c>
    </row>
    <row r="46" spans="1:6" x14ac:dyDescent="0.2">
      <c r="B46" s="11" t="s">
        <v>620</v>
      </c>
      <c r="C46" s="115" t="s">
        <v>1107</v>
      </c>
      <c r="D46" s="60">
        <v>0.35460000000000003</v>
      </c>
      <c r="E46" s="49">
        <f t="shared" si="1"/>
        <v>68000</v>
      </c>
      <c r="F46" s="24">
        <f>E46*D46</f>
        <v>24112.799999999999</v>
      </c>
    </row>
    <row r="48" spans="1:6" x14ac:dyDescent="0.2">
      <c r="B48" s="11" t="s">
        <v>1112</v>
      </c>
    </row>
    <row r="49" spans="1:6" x14ac:dyDescent="0.2">
      <c r="B49" s="11" t="s">
        <v>1113</v>
      </c>
      <c r="C49" s="115" t="s">
        <v>1107</v>
      </c>
      <c r="D49" s="62">
        <v>0.04</v>
      </c>
      <c r="E49" s="49">
        <f>E$38</f>
        <v>68000</v>
      </c>
      <c r="F49" s="24">
        <f>E49*D49</f>
        <v>2720</v>
      </c>
    </row>
    <row r="50" spans="1:6" x14ac:dyDescent="0.2">
      <c r="B50" s="11" t="s">
        <v>1114</v>
      </c>
      <c r="C50" s="115" t="s">
        <v>1107</v>
      </c>
      <c r="D50" s="62">
        <v>0.02</v>
      </c>
      <c r="E50" s="49">
        <f>E$38</f>
        <v>68000</v>
      </c>
      <c r="F50" s="24">
        <f>E50*D50</f>
        <v>1360</v>
      </c>
    </row>
    <row r="51" spans="1:6" x14ac:dyDescent="0.2">
      <c r="B51" s="11" t="s">
        <v>1123</v>
      </c>
      <c r="C51" s="115" t="s">
        <v>1107</v>
      </c>
      <c r="D51" s="60">
        <v>1.7500000000000002E-2</v>
      </c>
      <c r="E51" s="49">
        <f>E$38</f>
        <v>68000</v>
      </c>
      <c r="F51" s="24">
        <f>E51*D51</f>
        <v>1190</v>
      </c>
    </row>
    <row r="52" spans="1:6" x14ac:dyDescent="0.2">
      <c r="B52" s="11" t="s">
        <v>1124</v>
      </c>
      <c r="C52" s="115" t="s">
        <v>1107</v>
      </c>
      <c r="D52" s="62">
        <v>0.03</v>
      </c>
      <c r="E52" s="49">
        <f>E$38</f>
        <v>68000</v>
      </c>
      <c r="F52" s="24">
        <f>E52*D52</f>
        <v>2040</v>
      </c>
    </row>
    <row r="54" spans="1:6" x14ac:dyDescent="0.2">
      <c r="B54" s="11" t="s">
        <v>1125</v>
      </c>
      <c r="C54" s="115" t="s">
        <v>1107</v>
      </c>
      <c r="D54" s="60">
        <v>5.28E-2</v>
      </c>
      <c r="E54" s="49">
        <f>E$38</f>
        <v>68000</v>
      </c>
      <c r="F54" s="24">
        <f>E54*D54</f>
        <v>3590.4</v>
      </c>
    </row>
    <row r="56" spans="1:6" ht="13.5" thickBot="1" x14ac:dyDescent="0.25">
      <c r="B56" s="170" t="s">
        <v>1126</v>
      </c>
      <c r="C56" s="176" t="s">
        <v>1107</v>
      </c>
      <c r="D56" s="172">
        <f>SUM(D41:D54)</f>
        <v>0.80200000000000005</v>
      </c>
      <c r="E56" s="173"/>
      <c r="F56" s="174"/>
    </row>
    <row r="57" spans="1:6" ht="13.5" thickTop="1" x14ac:dyDescent="0.2"/>
    <row r="58" spans="1:6" ht="13.5" thickBot="1" x14ac:dyDescent="0.25">
      <c r="C58" s="115" t="s">
        <v>1127</v>
      </c>
      <c r="E58" s="45" t="s">
        <v>683</v>
      </c>
      <c r="F58" s="23">
        <f>SUM(F38:F54)</f>
        <v>122537.67</v>
      </c>
    </row>
    <row r="59" spans="1:6" ht="13.5" thickTop="1" x14ac:dyDescent="0.2">
      <c r="C59" s="115" t="s">
        <v>619</v>
      </c>
      <c r="F59" s="24">
        <f>F58/8</f>
        <v>15317.21</v>
      </c>
    </row>
    <row r="61" spans="1:6" x14ac:dyDescent="0.2">
      <c r="B61" s="5" t="s">
        <v>667</v>
      </c>
    </row>
    <row r="63" spans="1:6" ht="13.5" thickBot="1" x14ac:dyDescent="0.25">
      <c r="A63" s="5"/>
      <c r="B63" s="8" t="s">
        <v>628</v>
      </c>
      <c r="C63" s="117" t="s">
        <v>676</v>
      </c>
      <c r="D63" s="9" t="s">
        <v>685</v>
      </c>
      <c r="E63" s="45" t="s">
        <v>683</v>
      </c>
      <c r="F63" s="22" t="s">
        <v>684</v>
      </c>
    </row>
    <row r="64" spans="1:6" ht="13.5" thickTop="1" x14ac:dyDescent="0.2">
      <c r="A64" s="5"/>
      <c r="B64" s="5"/>
      <c r="C64" s="118"/>
      <c r="D64" s="6"/>
      <c r="E64" s="46"/>
      <c r="F64" s="47"/>
    </row>
    <row r="65" spans="2:6" x14ac:dyDescent="0.2">
      <c r="B65" s="11" t="s">
        <v>1128</v>
      </c>
      <c r="C65" s="115" t="s">
        <v>668</v>
      </c>
      <c r="D65" s="48">
        <v>1</v>
      </c>
      <c r="E65" s="49">
        <f>$F$59</f>
        <v>15317.21</v>
      </c>
      <c r="F65" s="24">
        <f>E65*D65</f>
        <v>15317.21</v>
      </c>
    </row>
    <row r="66" spans="2:6" ht="13.5" thickBot="1" x14ac:dyDescent="0.25">
      <c r="B66" s="19" t="s">
        <v>1101</v>
      </c>
      <c r="C66" s="116" t="s">
        <v>668</v>
      </c>
      <c r="D66" s="50">
        <v>1</v>
      </c>
      <c r="E66" s="51">
        <f>$F$32</f>
        <v>10984.46</v>
      </c>
      <c r="F66" s="52">
        <f>E66*D66</f>
        <v>10984.46</v>
      </c>
    </row>
    <row r="67" spans="2:6" ht="13.5" thickTop="1" x14ac:dyDescent="0.2"/>
    <row r="68" spans="2:6" ht="13.5" thickBot="1" x14ac:dyDescent="0.25">
      <c r="C68" s="115" t="s">
        <v>1130</v>
      </c>
      <c r="E68" s="45" t="s">
        <v>683</v>
      </c>
      <c r="F68" s="24">
        <f>ROUND(F65+F66,0)</f>
        <v>26302</v>
      </c>
    </row>
    <row r="69" spans="2:6" ht="13.5" thickTop="1" x14ac:dyDescent="0.2">
      <c r="E69" s="46"/>
    </row>
    <row r="70" spans="2:6" x14ac:dyDescent="0.2">
      <c r="B70" s="5" t="s">
        <v>1077</v>
      </c>
    </row>
    <row r="72" spans="2:6" ht="13.5" thickBot="1" x14ac:dyDescent="0.25">
      <c r="B72" s="8" t="s">
        <v>628</v>
      </c>
      <c r="C72" s="117" t="s">
        <v>676</v>
      </c>
      <c r="D72" s="9" t="s">
        <v>685</v>
      </c>
      <c r="E72" s="45" t="s">
        <v>683</v>
      </c>
      <c r="F72" s="22" t="s">
        <v>684</v>
      </c>
    </row>
    <row r="73" spans="2:6" ht="13.5" thickTop="1" x14ac:dyDescent="0.2">
      <c r="B73" s="5"/>
      <c r="C73" s="118"/>
      <c r="D73" s="6"/>
      <c r="E73" s="46"/>
      <c r="F73" s="47"/>
    </row>
    <row r="74" spans="2:6" x14ac:dyDescent="0.2">
      <c r="B74" s="11" t="s">
        <v>1101</v>
      </c>
      <c r="C74" s="115" t="s">
        <v>668</v>
      </c>
      <c r="D74" s="48">
        <v>1</v>
      </c>
      <c r="E74" s="131">
        <f>$F$32</f>
        <v>10984.46</v>
      </c>
      <c r="F74" s="132">
        <f>E74*D74</f>
        <v>10984.46</v>
      </c>
    </row>
    <row r="75" spans="2:6" ht="13.5" thickBot="1" x14ac:dyDescent="0.25">
      <c r="B75" s="19" t="s">
        <v>1101</v>
      </c>
      <c r="C75" s="116" t="s">
        <v>668</v>
      </c>
      <c r="D75" s="50">
        <v>1</v>
      </c>
      <c r="E75" s="51">
        <f>$F$32</f>
        <v>10984.46</v>
      </c>
      <c r="F75" s="52">
        <f>E75*D75</f>
        <v>10984.46</v>
      </c>
    </row>
    <row r="76" spans="2:6" ht="13.5" thickTop="1" x14ac:dyDescent="0.2"/>
    <row r="77" spans="2:6" ht="13.5" thickBot="1" x14ac:dyDescent="0.25">
      <c r="C77" s="115" t="s">
        <v>1130</v>
      </c>
      <c r="E77" s="45" t="s">
        <v>683</v>
      </c>
      <c r="F77" s="24">
        <f>ROUND(F74+F75,0)</f>
        <v>21969</v>
      </c>
    </row>
    <row r="78" spans="2:6" ht="13.5" thickTop="1" x14ac:dyDescent="0.2"/>
    <row r="79" spans="2:6" x14ac:dyDescent="0.2">
      <c r="B79" s="5" t="s">
        <v>1078</v>
      </c>
    </row>
    <row r="81" spans="2:6" ht="13.5" thickBot="1" x14ac:dyDescent="0.25">
      <c r="B81" s="8" t="s">
        <v>628</v>
      </c>
      <c r="C81" s="117" t="s">
        <v>676</v>
      </c>
      <c r="D81" s="9" t="s">
        <v>685</v>
      </c>
      <c r="E81" s="45" t="s">
        <v>683</v>
      </c>
      <c r="F81" s="22" t="s">
        <v>684</v>
      </c>
    </row>
    <row r="82" spans="2:6" ht="13.5" thickTop="1" x14ac:dyDescent="0.2">
      <c r="B82" s="5"/>
      <c r="C82" s="118"/>
      <c r="D82" s="6"/>
      <c r="E82" s="46"/>
      <c r="F82" s="47"/>
    </row>
    <row r="83" spans="2:6" x14ac:dyDescent="0.2">
      <c r="B83" s="11" t="s">
        <v>1101</v>
      </c>
      <c r="C83" s="115" t="s">
        <v>668</v>
      </c>
      <c r="D83" s="48">
        <v>1</v>
      </c>
      <c r="E83" s="131">
        <f>$F$32</f>
        <v>10984.46</v>
      </c>
      <c r="F83" s="132">
        <f>E83*D83</f>
        <v>10984.46</v>
      </c>
    </row>
    <row r="84" spans="2:6" x14ac:dyDescent="0.2">
      <c r="B84" s="11" t="s">
        <v>1101</v>
      </c>
      <c r="C84" s="115" t="s">
        <v>668</v>
      </c>
      <c r="D84" s="48">
        <v>1</v>
      </c>
      <c r="E84" s="131">
        <f>$F$32</f>
        <v>10984.46</v>
      </c>
      <c r="F84" s="132">
        <f>E84*D84</f>
        <v>10984.46</v>
      </c>
    </row>
    <row r="85" spans="2:6" ht="13.5" thickBot="1" x14ac:dyDescent="0.25">
      <c r="B85" s="19" t="s">
        <v>1101</v>
      </c>
      <c r="C85" s="116" t="s">
        <v>668</v>
      </c>
      <c r="D85" s="50">
        <v>1</v>
      </c>
      <c r="E85" s="51">
        <f>$F$32</f>
        <v>10984.46</v>
      </c>
      <c r="F85" s="52">
        <f>E85*D85</f>
        <v>10984.46</v>
      </c>
    </row>
    <row r="86" spans="2:6" ht="13.5" thickTop="1" x14ac:dyDescent="0.2"/>
    <row r="87" spans="2:6" ht="13.5" thickBot="1" x14ac:dyDescent="0.25">
      <c r="C87" s="115" t="s">
        <v>1130</v>
      </c>
      <c r="E87" s="45" t="s">
        <v>683</v>
      </c>
      <c r="F87" s="24">
        <f>ROUND(F84+F85+F83,0)</f>
        <v>32953</v>
      </c>
    </row>
    <row r="88" spans="2:6" ht="13.5" thickTop="1" x14ac:dyDescent="0.2">
      <c r="E88" s="46"/>
    </row>
    <row r="89" spans="2:6" x14ac:dyDescent="0.2">
      <c r="B89" s="5" t="s">
        <v>1089</v>
      </c>
    </row>
    <row r="91" spans="2:6" ht="13.5" thickBot="1" x14ac:dyDescent="0.25">
      <c r="B91" s="8" t="s">
        <v>628</v>
      </c>
      <c r="C91" s="117" t="s">
        <v>676</v>
      </c>
      <c r="D91" s="9" t="s">
        <v>685</v>
      </c>
      <c r="E91" s="45" t="s">
        <v>683</v>
      </c>
      <c r="F91" s="22" t="s">
        <v>684</v>
      </c>
    </row>
    <row r="92" spans="2:6" ht="13.5" thickTop="1" x14ac:dyDescent="0.2">
      <c r="B92" s="5"/>
      <c r="C92" s="118"/>
      <c r="D92" s="6"/>
      <c r="E92" s="46"/>
      <c r="F92" s="47"/>
    </row>
    <row r="93" spans="2:6" x14ac:dyDescent="0.2">
      <c r="B93" s="63" t="s">
        <v>1128</v>
      </c>
      <c r="C93" s="115" t="s">
        <v>668</v>
      </c>
      <c r="D93" s="48">
        <v>1</v>
      </c>
      <c r="E93" s="131">
        <f>F59</f>
        <v>15317.21</v>
      </c>
      <c r="F93" s="132">
        <f>E93*D93</f>
        <v>15317.21</v>
      </c>
    </row>
    <row r="94" spans="2:6" x14ac:dyDescent="0.2">
      <c r="B94" s="11" t="s">
        <v>1101</v>
      </c>
      <c r="C94" s="115" t="s">
        <v>668</v>
      </c>
      <c r="D94" s="48">
        <v>1</v>
      </c>
      <c r="E94" s="131">
        <f>$F$32</f>
        <v>10984.46</v>
      </c>
      <c r="F94" s="132">
        <f>E94*D94</f>
        <v>10984.46</v>
      </c>
    </row>
    <row r="95" spans="2:6" ht="13.5" thickBot="1" x14ac:dyDescent="0.25">
      <c r="B95" s="19" t="s">
        <v>1101</v>
      </c>
      <c r="C95" s="116" t="s">
        <v>668</v>
      </c>
      <c r="D95" s="50">
        <v>1</v>
      </c>
      <c r="E95" s="51">
        <f>$F$32</f>
        <v>10984.46</v>
      </c>
      <c r="F95" s="52">
        <f>E95*D95</f>
        <v>10984.46</v>
      </c>
    </row>
    <row r="96" spans="2:6" ht="13.5" thickTop="1" x14ac:dyDescent="0.2"/>
    <row r="97" spans="1:6" ht="13.5" thickBot="1" x14ac:dyDescent="0.25">
      <c r="C97" s="115" t="s">
        <v>1130</v>
      </c>
      <c r="E97" s="45" t="s">
        <v>683</v>
      </c>
      <c r="F97" s="24">
        <f>ROUND(F94+F95+F93,0)</f>
        <v>37286</v>
      </c>
    </row>
    <row r="98" spans="1:6" ht="13.5" thickTop="1" x14ac:dyDescent="0.2"/>
    <row r="99" spans="1:6" ht="13.5" thickBot="1" x14ac:dyDescent="0.25">
      <c r="A99" s="5"/>
      <c r="B99" s="8" t="s">
        <v>628</v>
      </c>
      <c r="C99" s="117" t="s">
        <v>676</v>
      </c>
      <c r="D99" s="9" t="s">
        <v>685</v>
      </c>
      <c r="E99" s="45" t="s">
        <v>683</v>
      </c>
      <c r="F99" s="22" t="s">
        <v>684</v>
      </c>
    </row>
    <row r="100" spans="1:6" ht="13.5" thickTop="1" x14ac:dyDescent="0.2">
      <c r="A100" s="5"/>
      <c r="B100" s="5"/>
      <c r="C100" s="118"/>
      <c r="D100" s="6"/>
      <c r="E100" s="46"/>
      <c r="F100" s="47"/>
    </row>
    <row r="101" spans="1:6" x14ac:dyDescent="0.2">
      <c r="B101" s="11" t="s">
        <v>1128</v>
      </c>
      <c r="C101" s="115" t="s">
        <v>668</v>
      </c>
      <c r="D101" s="11">
        <v>1.1000000000000001</v>
      </c>
      <c r="E101" s="49">
        <f>$F$59</f>
        <v>15317.21</v>
      </c>
      <c r="F101" s="24">
        <f>E101*D101</f>
        <v>16848.93</v>
      </c>
    </row>
    <row r="102" spans="1:6" ht="13.5" thickBot="1" x14ac:dyDescent="0.25">
      <c r="B102" s="19" t="s">
        <v>1101</v>
      </c>
      <c r="C102" s="116" t="s">
        <v>668</v>
      </c>
      <c r="D102" s="19">
        <v>1.1000000000000001</v>
      </c>
      <c r="E102" s="51">
        <f>$F$32</f>
        <v>10984.46</v>
      </c>
      <c r="F102" s="52">
        <f>E102*D102</f>
        <v>12082.91</v>
      </c>
    </row>
    <row r="103" spans="1:6" ht="13.5" thickTop="1" x14ac:dyDescent="0.2"/>
    <row r="104" spans="1:6" ht="13.5" thickBot="1" x14ac:dyDescent="0.25">
      <c r="C104" s="115" t="s">
        <v>1130</v>
      </c>
      <c r="E104" s="45" t="s">
        <v>683</v>
      </c>
      <c r="F104" s="24">
        <f>ROUND(F101+F102,0)</f>
        <v>28932</v>
      </c>
    </row>
    <row r="105" spans="1:6" ht="13.5" thickTop="1" x14ac:dyDescent="0.2"/>
    <row r="106" spans="1:6" x14ac:dyDescent="0.2">
      <c r="B106" s="5" t="s">
        <v>836</v>
      </c>
    </row>
    <row r="108" spans="1:6" ht="13.5" thickBot="1" x14ac:dyDescent="0.25">
      <c r="A108" s="5"/>
      <c r="B108" s="8" t="s">
        <v>628</v>
      </c>
      <c r="C108" s="117" t="s">
        <v>676</v>
      </c>
      <c r="D108" s="9" t="s">
        <v>685</v>
      </c>
      <c r="E108" s="45" t="s">
        <v>683</v>
      </c>
      <c r="F108" s="22" t="s">
        <v>684</v>
      </c>
    </row>
    <row r="109" spans="1:6" ht="13.5" thickTop="1" x14ac:dyDescent="0.2">
      <c r="A109" s="5"/>
      <c r="B109" s="5"/>
      <c r="C109" s="118"/>
      <c r="D109" s="6"/>
      <c r="E109" s="46"/>
      <c r="F109" s="47"/>
    </row>
    <row r="110" spans="1:6" x14ac:dyDescent="0.2">
      <c r="B110" s="11" t="s">
        <v>1128</v>
      </c>
      <c r="C110" s="115" t="s">
        <v>668</v>
      </c>
      <c r="D110" s="11">
        <v>1.2</v>
      </c>
      <c r="E110" s="49">
        <f>$F$59</f>
        <v>15317.21</v>
      </c>
      <c r="F110" s="24">
        <f>E110*D110</f>
        <v>18380.650000000001</v>
      </c>
    </row>
    <row r="111" spans="1:6" ht="13.5" thickBot="1" x14ac:dyDescent="0.25">
      <c r="B111" s="19" t="s">
        <v>1101</v>
      </c>
      <c r="C111" s="116" t="s">
        <v>668</v>
      </c>
      <c r="D111" s="19">
        <v>1.2</v>
      </c>
      <c r="E111" s="51">
        <f>$F$32</f>
        <v>10984.46</v>
      </c>
      <c r="F111" s="52">
        <f>E111*D111</f>
        <v>13181.35</v>
      </c>
    </row>
    <row r="112" spans="1:6" ht="13.5" thickTop="1" x14ac:dyDescent="0.2"/>
    <row r="113" spans="1:6" ht="13.5" thickBot="1" x14ac:dyDescent="0.25">
      <c r="C113" s="115" t="s">
        <v>1130</v>
      </c>
      <c r="E113" s="45" t="s">
        <v>683</v>
      </c>
      <c r="F113" s="24">
        <f>ROUND(F110+F111,0)</f>
        <v>31562</v>
      </c>
    </row>
    <row r="114" spans="1:6" ht="13.5" thickTop="1" x14ac:dyDescent="0.2"/>
    <row r="115" spans="1:6" x14ac:dyDescent="0.2">
      <c r="B115" s="5" t="s">
        <v>905</v>
      </c>
    </row>
    <row r="117" spans="1:6" ht="13.5" thickBot="1" x14ac:dyDescent="0.25">
      <c r="A117" s="5"/>
      <c r="B117" s="8" t="s">
        <v>628</v>
      </c>
      <c r="C117" s="117" t="s">
        <v>676</v>
      </c>
      <c r="D117" s="9" t="s">
        <v>685</v>
      </c>
      <c r="E117" s="45" t="s">
        <v>683</v>
      </c>
      <c r="F117" s="22" t="s">
        <v>684</v>
      </c>
    </row>
    <row r="118" spans="1:6" ht="13.5" thickTop="1" x14ac:dyDescent="0.2">
      <c r="A118" s="5"/>
      <c r="B118" s="5"/>
      <c r="C118" s="118"/>
      <c r="D118" s="6"/>
      <c r="E118" s="46"/>
      <c r="F118" s="47"/>
    </row>
    <row r="119" spans="1:6" x14ac:dyDescent="0.2">
      <c r="B119" s="11" t="s">
        <v>1128</v>
      </c>
      <c r="C119" s="115" t="s">
        <v>668</v>
      </c>
      <c r="D119" s="11">
        <v>1.1499999999999999</v>
      </c>
      <c r="E119" s="49">
        <f>$F$59</f>
        <v>15317.21</v>
      </c>
      <c r="F119" s="24">
        <f>E119*D119</f>
        <v>17614.79</v>
      </c>
    </row>
    <row r="120" spans="1:6" ht="13.5" thickBot="1" x14ac:dyDescent="0.25">
      <c r="B120" s="19" t="s">
        <v>1101</v>
      </c>
      <c r="C120" s="116" t="s">
        <v>668</v>
      </c>
      <c r="D120" s="19">
        <v>1.1499999999999999</v>
      </c>
      <c r="E120" s="51">
        <f>$F$32</f>
        <v>10984.46</v>
      </c>
      <c r="F120" s="52">
        <f>E120*D120</f>
        <v>12632.13</v>
      </c>
    </row>
    <row r="121" spans="1:6" ht="13.5" thickTop="1" x14ac:dyDescent="0.2"/>
    <row r="122" spans="1:6" ht="13.5" thickBot="1" x14ac:dyDescent="0.25">
      <c r="C122" s="115" t="s">
        <v>1130</v>
      </c>
      <c r="E122" s="45" t="s">
        <v>683</v>
      </c>
      <c r="F122" s="24">
        <f>ROUND(F119+F120,0)</f>
        <v>30247</v>
      </c>
    </row>
    <row r="123" spans="1:6" ht="13.5" thickTop="1" x14ac:dyDescent="0.2"/>
    <row r="124" spans="1:6" x14ac:dyDescent="0.2">
      <c r="B124" s="5" t="s">
        <v>1131</v>
      </c>
    </row>
    <row r="126" spans="1:6" ht="13.5" thickBot="1" x14ac:dyDescent="0.25">
      <c r="A126" s="5"/>
      <c r="B126" s="8" t="s">
        <v>628</v>
      </c>
      <c r="C126" s="117" t="s">
        <v>676</v>
      </c>
      <c r="D126" s="9" t="s">
        <v>685</v>
      </c>
      <c r="E126" s="45" t="s">
        <v>683</v>
      </c>
      <c r="F126" s="22" t="s">
        <v>684</v>
      </c>
    </row>
    <row r="127" spans="1:6" ht="13.5" thickTop="1" x14ac:dyDescent="0.2">
      <c r="A127" s="5"/>
      <c r="B127" s="5"/>
      <c r="C127" s="118"/>
      <c r="D127" s="6"/>
      <c r="E127" s="46"/>
      <c r="F127" s="47"/>
    </row>
    <row r="128" spans="1:6" x14ac:dyDescent="0.2">
      <c r="B128" s="11" t="s">
        <v>1128</v>
      </c>
      <c r="C128" s="115" t="s">
        <v>668</v>
      </c>
      <c r="D128" s="11">
        <v>1.3</v>
      </c>
      <c r="E128" s="49">
        <f>$F$59</f>
        <v>15317.21</v>
      </c>
      <c r="F128" s="24">
        <f>E128*D128</f>
        <v>19912.37</v>
      </c>
    </row>
    <row r="129" spans="2:8" ht="13.5" thickBot="1" x14ac:dyDescent="0.25">
      <c r="B129" s="19" t="s">
        <v>1101</v>
      </c>
      <c r="C129" s="116" t="s">
        <v>668</v>
      </c>
      <c r="D129" s="19">
        <v>1.3</v>
      </c>
      <c r="E129" s="51">
        <f>$F$32</f>
        <v>10984.46</v>
      </c>
      <c r="F129" s="52">
        <f>E129*D129</f>
        <v>14279.8</v>
      </c>
    </row>
    <row r="130" spans="2:8" ht="13.5" thickTop="1" x14ac:dyDescent="0.2"/>
    <row r="131" spans="2:8" ht="13.5" thickBot="1" x14ac:dyDescent="0.25">
      <c r="C131" s="115" t="s">
        <v>1130</v>
      </c>
      <c r="E131" s="45" t="s">
        <v>683</v>
      </c>
      <c r="F131" s="24">
        <f>ROUND(F128+F129,0)</f>
        <v>34192</v>
      </c>
    </row>
    <row r="132" spans="2:8" ht="13.5" thickTop="1" x14ac:dyDescent="0.2"/>
    <row r="134" spans="2:8" x14ac:dyDescent="0.2">
      <c r="B134" s="5" t="s">
        <v>1087</v>
      </c>
      <c r="C134" s="113"/>
      <c r="D134" s="63"/>
      <c r="E134" s="138"/>
      <c r="F134" s="135"/>
      <c r="G134" s="63"/>
      <c r="H134" s="5">
        <v>2020</v>
      </c>
    </row>
    <row r="135" spans="2:8" x14ac:dyDescent="0.2">
      <c r="B135" s="63" t="s">
        <v>1264</v>
      </c>
      <c r="C135" s="113"/>
      <c r="D135" s="63"/>
      <c r="E135" s="138" t="s">
        <v>682</v>
      </c>
      <c r="F135" s="135">
        <v>450000</v>
      </c>
      <c r="G135" s="139">
        <v>0.05</v>
      </c>
      <c r="H135" s="135">
        <f>F135+(F135*G135)</f>
        <v>472500</v>
      </c>
    </row>
  </sheetData>
  <mergeCells count="4">
    <mergeCell ref="B1:F1"/>
    <mergeCell ref="B2:F2"/>
    <mergeCell ref="B3:F3"/>
    <mergeCell ref="B5:F5"/>
  </mergeCells>
  <phoneticPr fontId="5" type="noConversion"/>
  <pageMargins left="0.78740157480314965" right="0.78740157480314965" top="0.98425196850393704" bottom="0.98425196850393704" header="0" footer="0.39370078740157483"/>
  <pageSetup scale="90" orientation="portrait" r:id="rId1"/>
  <headerFooter alignWithMargins="0">
    <oddFooter>&amp;C&amp;12&amp;P+110&amp;RFORMATOS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</sheetPr>
  <dimension ref="A1:I274"/>
  <sheetViews>
    <sheetView view="pageBreakPreview" zoomScale="90" zoomScaleNormal="90" zoomScaleSheetLayoutView="90" workbookViewId="0"/>
  </sheetViews>
  <sheetFormatPr baseColWidth="10" defaultColWidth="11.42578125" defaultRowHeight="12.75" x14ac:dyDescent="0.2"/>
  <cols>
    <col min="1" max="1" width="3.7109375" customWidth="1"/>
    <col min="2" max="2" width="37.42578125" customWidth="1"/>
    <col min="3" max="3" width="8.85546875" style="1" customWidth="1"/>
    <col min="4" max="4" width="12.28515625" style="1" customWidth="1"/>
    <col min="5" max="5" width="14" style="14" customWidth="1"/>
    <col min="6" max="6" width="17.28515625" style="193" customWidth="1"/>
  </cols>
  <sheetData>
    <row r="1" spans="2:6" x14ac:dyDescent="0.2">
      <c r="B1" s="288" t="str">
        <f>ROTULOS!A1</f>
        <v>DEPARTAMENTO DEL HUILA</v>
      </c>
      <c r="C1" s="288"/>
      <c r="D1" s="288"/>
      <c r="E1" s="288"/>
      <c r="F1" s="288"/>
    </row>
    <row r="2" spans="2:6" x14ac:dyDescent="0.2">
      <c r="B2" s="288" t="str">
        <f>ROTULOS!A2</f>
        <v>SECRETARIA DE AGRICULTURA Y MINERÍA</v>
      </c>
      <c r="C2" s="288"/>
      <c r="D2" s="288"/>
      <c r="E2" s="288"/>
      <c r="F2" s="288"/>
    </row>
    <row r="3" spans="2:6" ht="20.25" customHeight="1" x14ac:dyDescent="0.2">
      <c r="B3" s="301" t="str">
        <f>ROTULOS!A3</f>
        <v>PRESUPUESTO</v>
      </c>
      <c r="C3" s="302"/>
      <c r="D3" s="302"/>
      <c r="E3" s="302"/>
      <c r="F3" s="302"/>
    </row>
    <row r="4" spans="2:6" x14ac:dyDescent="0.2">
      <c r="B4" s="2"/>
      <c r="C4" s="2"/>
      <c r="D4" s="2"/>
      <c r="E4" s="13"/>
      <c r="F4" s="192"/>
    </row>
    <row r="5" spans="2:6" x14ac:dyDescent="0.2">
      <c r="B5" s="298" t="s">
        <v>1100</v>
      </c>
      <c r="C5" s="298"/>
      <c r="D5" s="298"/>
      <c r="E5" s="298"/>
      <c r="F5" s="298"/>
    </row>
    <row r="6" spans="2:6" x14ac:dyDescent="0.2">
      <c r="B6" s="140"/>
      <c r="C6" s="140"/>
      <c r="D6" s="140"/>
      <c r="E6" s="140"/>
      <c r="F6" s="140"/>
    </row>
    <row r="7" spans="2:6" x14ac:dyDescent="0.2">
      <c r="B7" s="140"/>
      <c r="C7" s="140"/>
      <c r="D7" s="140"/>
      <c r="E7" s="140"/>
      <c r="F7" s="140"/>
    </row>
    <row r="8" spans="2:6" x14ac:dyDescent="0.2">
      <c r="B8" s="27" t="s">
        <v>1265</v>
      </c>
      <c r="C8" s="185"/>
      <c r="D8" s="185"/>
      <c r="E8" s="28" t="s">
        <v>35</v>
      </c>
      <c r="F8" s="30" t="s">
        <v>1207</v>
      </c>
    </row>
    <row r="10" spans="2:6" ht="13.5" thickBot="1" x14ac:dyDescent="0.25">
      <c r="B10" s="8" t="s">
        <v>628</v>
      </c>
      <c r="C10" s="70" t="s">
        <v>676</v>
      </c>
      <c r="D10" s="70" t="s">
        <v>685</v>
      </c>
      <c r="E10" s="15" t="s">
        <v>683</v>
      </c>
      <c r="F10" s="181" t="s">
        <v>684</v>
      </c>
    </row>
    <row r="11" spans="2:6" ht="13.5" thickTop="1" x14ac:dyDescent="0.2">
      <c r="B11" s="5" t="s">
        <v>709</v>
      </c>
      <c r="C11" s="76"/>
      <c r="D11" s="76"/>
      <c r="E11" s="18"/>
      <c r="F11" s="182">
        <f>SUM(F12:F16)</f>
        <v>396128</v>
      </c>
    </row>
    <row r="12" spans="2:6" x14ac:dyDescent="0.2">
      <c r="B12" t="s">
        <v>752</v>
      </c>
      <c r="C12" s="1" t="s">
        <v>677</v>
      </c>
      <c r="D12" s="1">
        <v>380</v>
      </c>
      <c r="E12" s="14">
        <f>'LISTADO DE MATERIALES'!D91</f>
        <v>660</v>
      </c>
      <c r="F12" s="193">
        <f>E12*D12</f>
        <v>250800</v>
      </c>
    </row>
    <row r="13" spans="2:6" x14ac:dyDescent="0.2">
      <c r="B13" t="s">
        <v>1132</v>
      </c>
      <c r="C13" s="1" t="s">
        <v>1207</v>
      </c>
      <c r="D13" s="1">
        <v>0.6</v>
      </c>
      <c r="E13" s="14">
        <f>'LISTADO DE MATERIALES'!D43</f>
        <v>85000</v>
      </c>
      <c r="F13" s="193">
        <f>E13*D13</f>
        <v>51000</v>
      </c>
    </row>
    <row r="14" spans="2:6" x14ac:dyDescent="0.2">
      <c r="B14" t="s">
        <v>1133</v>
      </c>
      <c r="C14" s="1" t="s">
        <v>1207</v>
      </c>
      <c r="D14" s="1">
        <v>0.76</v>
      </c>
      <c r="E14" s="14">
        <f>'LISTADO DE MATERIALES'!D159</f>
        <v>116800</v>
      </c>
      <c r="F14" s="193">
        <f>E14*D14</f>
        <v>88768</v>
      </c>
    </row>
    <row r="15" spans="2:6" x14ac:dyDescent="0.2">
      <c r="B15" t="s">
        <v>711</v>
      </c>
      <c r="C15" s="1" t="s">
        <v>712</v>
      </c>
      <c r="D15" s="1">
        <v>180</v>
      </c>
      <c r="E15" s="14">
        <f>'LISTADO DE MATERIALES'!D23</f>
        <v>22</v>
      </c>
      <c r="F15" s="193">
        <f>E15*D15</f>
        <v>3960</v>
      </c>
    </row>
    <row r="16" spans="2:6" ht="15" customHeight="1" x14ac:dyDescent="0.2">
      <c r="B16" t="s">
        <v>1134</v>
      </c>
      <c r="C16" s="75" t="s">
        <v>8</v>
      </c>
      <c r="D16" s="1">
        <v>0.01</v>
      </c>
      <c r="E16" s="14">
        <f>+'LISTADO DE MATERIALES'!D538</f>
        <v>160000</v>
      </c>
      <c r="F16" s="193">
        <f>E16*D16</f>
        <v>1600</v>
      </c>
    </row>
    <row r="17" spans="1:6" ht="15" customHeight="1" x14ac:dyDescent="0.2"/>
    <row r="18" spans="1:6" ht="15" customHeight="1" x14ac:dyDescent="0.2">
      <c r="B18" s="5" t="s">
        <v>638</v>
      </c>
      <c r="C18" s="76"/>
      <c r="D18" s="76"/>
      <c r="E18" s="18"/>
      <c r="F18" s="182">
        <f>SUM(F19:F20)</f>
        <v>9993</v>
      </c>
    </row>
    <row r="19" spans="1:6" ht="15" customHeight="1" x14ac:dyDescent="0.2">
      <c r="B19" t="s">
        <v>639</v>
      </c>
      <c r="C19" s="75" t="s">
        <v>680</v>
      </c>
      <c r="D19" s="1">
        <v>1</v>
      </c>
      <c r="E19" s="14">
        <f>'LISTADO DE MATERIALES'!D171</f>
        <v>1993</v>
      </c>
      <c r="F19" s="193">
        <f>E19*D19</f>
        <v>1993</v>
      </c>
    </row>
    <row r="20" spans="1:6" ht="15" customHeight="1" x14ac:dyDescent="0.2">
      <c r="B20" t="s">
        <v>1135</v>
      </c>
      <c r="C20" s="1" t="s">
        <v>687</v>
      </c>
      <c r="D20" s="1">
        <v>0.1</v>
      </c>
      <c r="E20" s="14">
        <f>+'LISTADO DE MATERIALES'!D216</f>
        <v>80000</v>
      </c>
      <c r="F20" s="193">
        <f>E20*D20</f>
        <v>8000</v>
      </c>
    </row>
    <row r="21" spans="1:6" ht="15" customHeight="1" x14ac:dyDescent="0.2"/>
    <row r="22" spans="1:6" ht="15" customHeight="1" x14ac:dyDescent="0.2">
      <c r="B22" s="5" t="s">
        <v>666</v>
      </c>
      <c r="C22" s="76"/>
      <c r="D22" s="76"/>
      <c r="E22" s="18"/>
      <c r="F22" s="182">
        <f>SUM(F23:F24)</f>
        <v>126248</v>
      </c>
    </row>
    <row r="23" spans="1:6" ht="15" customHeight="1" x14ac:dyDescent="0.2">
      <c r="B23" s="11" t="s">
        <v>1136</v>
      </c>
      <c r="C23" s="26" t="s">
        <v>687</v>
      </c>
      <c r="D23" s="26">
        <v>0.6</v>
      </c>
      <c r="E23" s="16">
        <f>'MANO DE OBRA Y CUADRILLAS'!F$58</f>
        <v>122537.67</v>
      </c>
      <c r="F23" s="195">
        <f>E23*D23</f>
        <v>73522.600000000006</v>
      </c>
    </row>
    <row r="24" spans="1:6" ht="13.5" thickBot="1" x14ac:dyDescent="0.25">
      <c r="B24" s="10" t="s">
        <v>1137</v>
      </c>
      <c r="C24" s="36" t="s">
        <v>687</v>
      </c>
      <c r="D24" s="36">
        <v>0.6</v>
      </c>
      <c r="E24" s="17">
        <f>'MANO DE OBRA Y CUADRILLAS'!F$31</f>
        <v>87875.67</v>
      </c>
      <c r="F24" s="194">
        <f>E24*D24</f>
        <v>52725.4</v>
      </c>
    </row>
    <row r="25" spans="1:6" ht="13.5" thickTop="1" x14ac:dyDescent="0.2"/>
    <row r="26" spans="1:6" x14ac:dyDescent="0.2">
      <c r="C26" s="299" t="s">
        <v>1098</v>
      </c>
      <c r="D26" s="299"/>
      <c r="E26" s="299"/>
      <c r="F26" s="182">
        <f>ROUND(F22+F18+F11,0)</f>
        <v>532369</v>
      </c>
    </row>
    <row r="27" spans="1:6" x14ac:dyDescent="0.2">
      <c r="B27" s="140"/>
      <c r="C27" s="140"/>
      <c r="D27" s="140"/>
      <c r="E27" s="140"/>
      <c r="F27" s="140"/>
    </row>
    <row r="28" spans="1:6" x14ac:dyDescent="0.2">
      <c r="B28" s="1"/>
      <c r="E28" s="12"/>
    </row>
    <row r="29" spans="1:6" x14ac:dyDescent="0.2">
      <c r="B29" s="27" t="s">
        <v>706</v>
      </c>
      <c r="C29" s="185"/>
      <c r="D29" s="185"/>
      <c r="E29" s="28" t="s">
        <v>35</v>
      </c>
      <c r="F29" s="30" t="s">
        <v>1207</v>
      </c>
    </row>
    <row r="31" spans="1:6" ht="13.5" thickBot="1" x14ac:dyDescent="0.25">
      <c r="A31" s="5"/>
      <c r="B31" s="8" t="s">
        <v>628</v>
      </c>
      <c r="C31" s="70" t="s">
        <v>676</v>
      </c>
      <c r="D31" s="70" t="s">
        <v>685</v>
      </c>
      <c r="E31" s="15" t="s">
        <v>683</v>
      </c>
      <c r="F31" s="181" t="s">
        <v>684</v>
      </c>
    </row>
    <row r="32" spans="1:6" ht="13.5" thickTop="1" x14ac:dyDescent="0.2">
      <c r="A32" s="5"/>
      <c r="B32" s="5" t="s">
        <v>709</v>
      </c>
      <c r="C32" s="76"/>
      <c r="D32" s="76"/>
      <c r="E32" s="18"/>
      <c r="F32" s="182">
        <f>SUM(F33:F37)</f>
        <v>379540</v>
      </c>
    </row>
    <row r="33" spans="1:9" x14ac:dyDescent="0.2">
      <c r="B33" t="s">
        <v>752</v>
      </c>
      <c r="C33" s="1" t="s">
        <v>677</v>
      </c>
      <c r="D33" s="1">
        <v>350</v>
      </c>
      <c r="E33" s="14">
        <f>'LISTADO DE MATERIALES'!D91</f>
        <v>660</v>
      </c>
      <c r="F33" s="193">
        <f>E33*D33</f>
        <v>231000</v>
      </c>
    </row>
    <row r="34" spans="1:9" x14ac:dyDescent="0.2">
      <c r="B34" t="s">
        <v>1132</v>
      </c>
      <c r="C34" s="1" t="s">
        <v>1207</v>
      </c>
      <c r="D34" s="1">
        <v>0.52</v>
      </c>
      <c r="E34" s="14">
        <f>'LISTADO DE MATERIALES'!D43</f>
        <v>85000</v>
      </c>
      <c r="F34" s="193">
        <f>E34*D34</f>
        <v>44200</v>
      </c>
    </row>
    <row r="35" spans="1:9" x14ac:dyDescent="0.2">
      <c r="B35" t="s">
        <v>1133</v>
      </c>
      <c r="C35" s="1" t="s">
        <v>1207</v>
      </c>
      <c r="D35" s="1">
        <v>0.9</v>
      </c>
      <c r="E35" s="14">
        <v>110000</v>
      </c>
      <c r="F35" s="193">
        <f>E35*D35</f>
        <v>99000</v>
      </c>
    </row>
    <row r="36" spans="1:9" x14ac:dyDescent="0.2">
      <c r="B36" t="s">
        <v>711</v>
      </c>
      <c r="C36" s="1" t="s">
        <v>712</v>
      </c>
      <c r="D36" s="1">
        <v>170</v>
      </c>
      <c r="E36" s="14">
        <f>'LISTADO DE MATERIALES'!D23</f>
        <v>22</v>
      </c>
      <c r="F36" s="193">
        <f>E36*D36</f>
        <v>3740</v>
      </c>
    </row>
    <row r="37" spans="1:9" x14ac:dyDescent="0.2">
      <c r="B37" t="s">
        <v>1134</v>
      </c>
      <c r="C37" s="75" t="s">
        <v>8</v>
      </c>
      <c r="D37" s="1">
        <v>0.01</v>
      </c>
      <c r="E37" s="14">
        <f>E16</f>
        <v>160000</v>
      </c>
      <c r="F37" s="193">
        <f>E37*D37</f>
        <v>1600</v>
      </c>
    </row>
    <row r="39" spans="1:9" x14ac:dyDescent="0.2">
      <c r="A39" s="5"/>
      <c r="B39" s="5" t="s">
        <v>638</v>
      </c>
      <c r="C39" s="76"/>
      <c r="D39" s="76"/>
      <c r="E39" s="18"/>
      <c r="F39" s="182">
        <f>SUM(F40:F41)</f>
        <v>9993</v>
      </c>
      <c r="I39" s="68"/>
    </row>
    <row r="40" spans="1:9" x14ac:dyDescent="0.2">
      <c r="B40" t="s">
        <v>639</v>
      </c>
      <c r="C40" s="75" t="s">
        <v>680</v>
      </c>
      <c r="D40" s="1">
        <v>1</v>
      </c>
      <c r="E40" s="14">
        <f>'LISTADO DE MATERIALES'!D171</f>
        <v>1993</v>
      </c>
      <c r="F40" s="193">
        <f>E40*D40</f>
        <v>1993</v>
      </c>
    </row>
    <row r="41" spans="1:9" x14ac:dyDescent="0.2">
      <c r="B41" t="s">
        <v>1135</v>
      </c>
      <c r="C41" s="1" t="s">
        <v>687</v>
      </c>
      <c r="D41" s="1">
        <v>0.1</v>
      </c>
      <c r="E41" s="14">
        <f>+'LISTADO DE MATERIALES'!D216</f>
        <v>80000</v>
      </c>
      <c r="F41" s="193">
        <f>E41*D41</f>
        <v>8000</v>
      </c>
    </row>
    <row r="43" spans="1:9" x14ac:dyDescent="0.2">
      <c r="A43" s="5"/>
      <c r="B43" s="5" t="s">
        <v>666</v>
      </c>
      <c r="C43" s="76"/>
      <c r="D43" s="76"/>
      <c r="E43" s="18"/>
      <c r="F43" s="182">
        <f>SUM(F44:F45)</f>
        <v>126248</v>
      </c>
    </row>
    <row r="44" spans="1:9" s="11" customFormat="1" x14ac:dyDescent="0.2">
      <c r="B44" s="11" t="s">
        <v>1136</v>
      </c>
      <c r="C44" s="26" t="s">
        <v>687</v>
      </c>
      <c r="D44" s="26">
        <v>0.6</v>
      </c>
      <c r="E44" s="16">
        <f>'MANO DE OBRA Y CUADRILLAS'!F$58</f>
        <v>122537.67</v>
      </c>
      <c r="F44" s="195">
        <f>E44*D44</f>
        <v>73522.600000000006</v>
      </c>
    </row>
    <row r="45" spans="1:9" ht="13.5" thickBot="1" x14ac:dyDescent="0.25">
      <c r="B45" s="10" t="s">
        <v>1137</v>
      </c>
      <c r="C45" s="36" t="s">
        <v>687</v>
      </c>
      <c r="D45" s="36">
        <v>0.6</v>
      </c>
      <c r="E45" s="17">
        <f>'MANO DE OBRA Y CUADRILLAS'!F$31</f>
        <v>87875.67</v>
      </c>
      <c r="F45" s="194">
        <f>E45*D45</f>
        <v>52725.4</v>
      </c>
    </row>
    <row r="46" spans="1:9" ht="13.5" thickTop="1" x14ac:dyDescent="0.2"/>
    <row r="47" spans="1:9" x14ac:dyDescent="0.2">
      <c r="C47" s="299" t="s">
        <v>1098</v>
      </c>
      <c r="D47" s="299"/>
      <c r="E47" s="299"/>
      <c r="F47" s="182">
        <f>ROUND(F43+F39+F32,0)</f>
        <v>515781</v>
      </c>
    </row>
    <row r="50" spans="1:6" x14ac:dyDescent="0.2">
      <c r="B50" s="27" t="s">
        <v>705</v>
      </c>
      <c r="C50" s="185"/>
      <c r="D50" s="185"/>
      <c r="E50" s="28" t="s">
        <v>35</v>
      </c>
      <c r="F50" s="30" t="s">
        <v>1207</v>
      </c>
    </row>
    <row r="52" spans="1:6" ht="13.5" thickBot="1" x14ac:dyDescent="0.25">
      <c r="A52" s="5"/>
      <c r="B52" s="8" t="s">
        <v>628</v>
      </c>
      <c r="C52" s="70" t="s">
        <v>676</v>
      </c>
      <c r="D52" s="70" t="s">
        <v>685</v>
      </c>
      <c r="E52" s="15" t="s">
        <v>683</v>
      </c>
      <c r="F52" s="181" t="s">
        <v>684</v>
      </c>
    </row>
    <row r="53" spans="1:6" ht="13.5" thickTop="1" x14ac:dyDescent="0.2">
      <c r="A53" s="5"/>
      <c r="B53" s="5" t="s">
        <v>709</v>
      </c>
      <c r="C53" s="76"/>
      <c r="D53" s="76"/>
      <c r="E53" s="18"/>
      <c r="F53" s="182">
        <f>SUM(F54:F58)</f>
        <v>344246</v>
      </c>
    </row>
    <row r="54" spans="1:6" x14ac:dyDescent="0.2">
      <c r="B54" t="s">
        <v>752</v>
      </c>
      <c r="C54" s="1" t="s">
        <v>677</v>
      </c>
      <c r="D54" s="1">
        <v>300</v>
      </c>
      <c r="E54" s="14">
        <f>'LISTADO DE MATERIALES'!D91</f>
        <v>660</v>
      </c>
      <c r="F54" s="193">
        <f>E54*D54</f>
        <v>198000</v>
      </c>
    </row>
    <row r="55" spans="1:6" x14ac:dyDescent="0.2">
      <c r="B55" t="s">
        <v>1132</v>
      </c>
      <c r="C55" s="1" t="s">
        <v>1207</v>
      </c>
      <c r="D55" s="1">
        <v>0.72</v>
      </c>
      <c r="E55" s="14">
        <f>E34</f>
        <v>85000</v>
      </c>
      <c r="F55" s="193">
        <f>E55*D55</f>
        <v>61200</v>
      </c>
    </row>
    <row r="56" spans="1:6" x14ac:dyDescent="0.2">
      <c r="B56" t="s">
        <v>1133</v>
      </c>
      <c r="C56" s="1" t="s">
        <v>1207</v>
      </c>
      <c r="D56" s="1">
        <v>0.72</v>
      </c>
      <c r="E56" s="14">
        <f>E35</f>
        <v>110000</v>
      </c>
      <c r="F56" s="193">
        <f>E56*D56</f>
        <v>79200</v>
      </c>
    </row>
    <row r="57" spans="1:6" x14ac:dyDescent="0.2">
      <c r="B57" t="s">
        <v>711</v>
      </c>
      <c r="C57" s="1" t="s">
        <v>712</v>
      </c>
      <c r="D57" s="1">
        <v>193</v>
      </c>
      <c r="E57" s="14">
        <f>E36</f>
        <v>22</v>
      </c>
      <c r="F57" s="193">
        <f>E57*D57</f>
        <v>4246</v>
      </c>
    </row>
    <row r="58" spans="1:6" x14ac:dyDescent="0.2">
      <c r="B58" t="s">
        <v>1134</v>
      </c>
      <c r="C58" s="75" t="s">
        <v>8</v>
      </c>
      <c r="D58" s="1">
        <v>0.01</v>
      </c>
      <c r="E58" s="14">
        <f>E37</f>
        <v>160000</v>
      </c>
      <c r="F58" s="193">
        <f>E58*D58</f>
        <v>1600</v>
      </c>
    </row>
    <row r="60" spans="1:6" x14ac:dyDescent="0.2">
      <c r="A60" s="5"/>
      <c r="B60" s="5" t="s">
        <v>638</v>
      </c>
      <c r="C60" s="76"/>
      <c r="D60" s="76"/>
      <c r="E60" s="18"/>
      <c r="F60" s="182">
        <f>SUM(F61:F62)</f>
        <v>9993</v>
      </c>
    </row>
    <row r="61" spans="1:6" x14ac:dyDescent="0.2">
      <c r="B61" t="s">
        <v>639</v>
      </c>
      <c r="C61" s="75" t="s">
        <v>680</v>
      </c>
      <c r="D61" s="1">
        <v>1</v>
      </c>
      <c r="E61" s="14">
        <f>'LISTADO DE MATERIALES'!D171</f>
        <v>1993</v>
      </c>
      <c r="F61" s="193">
        <f>E61*D61</f>
        <v>1993</v>
      </c>
    </row>
    <row r="62" spans="1:6" x14ac:dyDescent="0.2">
      <c r="B62" t="s">
        <v>1135</v>
      </c>
      <c r="C62" s="1" t="s">
        <v>687</v>
      </c>
      <c r="D62" s="1">
        <v>0.1</v>
      </c>
      <c r="E62" s="14">
        <f>+'LISTADO DE MATERIALES'!D216</f>
        <v>80000</v>
      </c>
      <c r="F62" s="193">
        <f>E62*D62</f>
        <v>8000</v>
      </c>
    </row>
    <row r="64" spans="1:6" x14ac:dyDescent="0.2">
      <c r="A64" s="5"/>
      <c r="B64" s="5" t="s">
        <v>666</v>
      </c>
      <c r="C64" s="76"/>
      <c r="D64" s="76"/>
      <c r="E64" s="18"/>
      <c r="F64" s="182">
        <f>SUM(F65:F66)</f>
        <v>73644.66</v>
      </c>
    </row>
    <row r="65" spans="1:6" s="11" customFormat="1" x14ac:dyDescent="0.2">
      <c r="B65" s="11" t="s">
        <v>1136</v>
      </c>
      <c r="C65" s="26" t="s">
        <v>687</v>
      </c>
      <c r="D65" s="26">
        <v>0.35</v>
      </c>
      <c r="E65" s="16">
        <f>'MANO DE OBRA Y CUADRILLAS'!F$58</f>
        <v>122537.67</v>
      </c>
      <c r="F65" s="195">
        <f>E65*D65</f>
        <v>42888.18</v>
      </c>
    </row>
    <row r="66" spans="1:6" ht="13.5" thickBot="1" x14ac:dyDescent="0.25">
      <c r="B66" s="10" t="s">
        <v>1137</v>
      </c>
      <c r="C66" s="36" t="s">
        <v>687</v>
      </c>
      <c r="D66" s="36">
        <v>0.35</v>
      </c>
      <c r="E66" s="17">
        <f>'MANO DE OBRA Y CUADRILLAS'!F$31</f>
        <v>87875.67</v>
      </c>
      <c r="F66" s="194">
        <f>E66*D66</f>
        <v>30756.48</v>
      </c>
    </row>
    <row r="67" spans="1:6" ht="13.5" thickTop="1" x14ac:dyDescent="0.2"/>
    <row r="68" spans="1:6" x14ac:dyDescent="0.2">
      <c r="C68" s="299" t="s">
        <v>1138</v>
      </c>
      <c r="D68" s="299"/>
      <c r="E68" s="299"/>
      <c r="F68" s="182">
        <f>ROUND(F64+F60+F53,0)</f>
        <v>427884</v>
      </c>
    </row>
    <row r="71" spans="1:6" x14ac:dyDescent="0.2">
      <c r="B71" s="27" t="s">
        <v>707</v>
      </c>
      <c r="C71" s="185"/>
      <c r="D71" s="185"/>
      <c r="E71" s="28" t="s">
        <v>35</v>
      </c>
      <c r="F71" s="30" t="s">
        <v>1207</v>
      </c>
    </row>
    <row r="73" spans="1:6" ht="13.5" thickBot="1" x14ac:dyDescent="0.25">
      <c r="A73" s="5"/>
      <c r="B73" s="8" t="s">
        <v>628</v>
      </c>
      <c r="C73" s="70" t="s">
        <v>676</v>
      </c>
      <c r="D73" s="70" t="s">
        <v>685</v>
      </c>
      <c r="E73" s="15" t="s">
        <v>683</v>
      </c>
      <c r="F73" s="181" t="s">
        <v>684</v>
      </c>
    </row>
    <row r="74" spans="1:6" ht="13.5" thickTop="1" x14ac:dyDescent="0.2">
      <c r="A74" s="5"/>
      <c r="B74" s="5" t="s">
        <v>709</v>
      </c>
      <c r="C74" s="76"/>
      <c r="D74" s="76"/>
      <c r="E74" s="18"/>
      <c r="F74" s="182">
        <f>SUM(F75:F78)</f>
        <v>295668</v>
      </c>
    </row>
    <row r="75" spans="1:6" x14ac:dyDescent="0.2">
      <c r="B75" t="s">
        <v>752</v>
      </c>
      <c r="C75" s="1" t="s">
        <v>677</v>
      </c>
      <c r="D75" s="1">
        <v>210</v>
      </c>
      <c r="E75" s="14">
        <f>'LISTADO DE MATERIALES'!D91</f>
        <v>660</v>
      </c>
      <c r="F75" s="193">
        <f>E75*D75</f>
        <v>138600</v>
      </c>
    </row>
    <row r="76" spans="1:6" x14ac:dyDescent="0.2">
      <c r="B76" t="s">
        <v>1132</v>
      </c>
      <c r="C76" s="1" t="s">
        <v>1207</v>
      </c>
      <c r="D76" s="169">
        <v>0.51</v>
      </c>
      <c r="E76" s="14">
        <f>E34</f>
        <v>85000</v>
      </c>
      <c r="F76" s="193">
        <f>E76*D76</f>
        <v>43350</v>
      </c>
    </row>
    <row r="77" spans="1:6" x14ac:dyDescent="0.2">
      <c r="B77" t="s">
        <v>1133</v>
      </c>
      <c r="C77" s="1" t="s">
        <v>1207</v>
      </c>
      <c r="D77" s="169">
        <v>1</v>
      </c>
      <c r="E77" s="14">
        <f>E35</f>
        <v>110000</v>
      </c>
      <c r="F77" s="193">
        <f>E77*D77</f>
        <v>110000</v>
      </c>
    </row>
    <row r="78" spans="1:6" x14ac:dyDescent="0.2">
      <c r="B78" t="s">
        <v>711</v>
      </c>
      <c r="C78" s="1" t="s">
        <v>712</v>
      </c>
      <c r="D78" s="1">
        <v>169</v>
      </c>
      <c r="E78" s="14">
        <f>E57</f>
        <v>22</v>
      </c>
      <c r="F78" s="193">
        <f>E78*D78</f>
        <v>3718</v>
      </c>
    </row>
    <row r="80" spans="1:6" x14ac:dyDescent="0.2">
      <c r="A80" s="5"/>
      <c r="B80" s="5" t="s">
        <v>638</v>
      </c>
      <c r="C80" s="76"/>
      <c r="D80" s="76"/>
      <c r="E80" s="18"/>
      <c r="F80" s="182">
        <f>SUM(F81:F82)</f>
        <v>9993</v>
      </c>
    </row>
    <row r="81" spans="1:6" x14ac:dyDescent="0.2">
      <c r="B81" t="s">
        <v>639</v>
      </c>
      <c r="C81" s="75" t="s">
        <v>680</v>
      </c>
      <c r="D81" s="1">
        <v>1</v>
      </c>
      <c r="E81" s="14">
        <f>'LISTADO DE MATERIALES'!D171</f>
        <v>1993</v>
      </c>
      <c r="F81" s="193">
        <f>E81*D81</f>
        <v>1993</v>
      </c>
    </row>
    <row r="82" spans="1:6" x14ac:dyDescent="0.2">
      <c r="B82" t="s">
        <v>1135</v>
      </c>
      <c r="C82" s="1" t="s">
        <v>687</v>
      </c>
      <c r="D82" s="1">
        <v>0.1</v>
      </c>
      <c r="E82" s="14">
        <f>+'LISTADO DE MATERIALES'!D216</f>
        <v>80000</v>
      </c>
      <c r="F82" s="193">
        <f>E82*D82</f>
        <v>8000</v>
      </c>
    </row>
    <row r="84" spans="1:6" x14ac:dyDescent="0.2">
      <c r="A84" s="5"/>
      <c r="B84" s="5" t="s">
        <v>666</v>
      </c>
      <c r="C84" s="76"/>
      <c r="D84" s="76"/>
      <c r="E84" s="18"/>
      <c r="F84" s="182">
        <f>SUM(F85:F86)</f>
        <v>73644.66</v>
      </c>
    </row>
    <row r="85" spans="1:6" s="11" customFormat="1" x14ac:dyDescent="0.2">
      <c r="B85" s="11" t="s">
        <v>1136</v>
      </c>
      <c r="C85" s="26" t="s">
        <v>687</v>
      </c>
      <c r="D85" s="26">
        <v>0.35</v>
      </c>
      <c r="E85" s="16">
        <f>'MANO DE OBRA Y CUADRILLAS'!F$58</f>
        <v>122537.67</v>
      </c>
      <c r="F85" s="195">
        <f>E85*D85</f>
        <v>42888.18</v>
      </c>
    </row>
    <row r="86" spans="1:6" ht="13.5" thickBot="1" x14ac:dyDescent="0.25">
      <c r="B86" s="10" t="s">
        <v>1137</v>
      </c>
      <c r="C86" s="36" t="s">
        <v>687</v>
      </c>
      <c r="D86" s="36">
        <v>0.35</v>
      </c>
      <c r="E86" s="17">
        <f>'MANO DE OBRA Y CUADRILLAS'!F$31</f>
        <v>87875.67</v>
      </c>
      <c r="F86" s="194">
        <f>E86*D86</f>
        <v>30756.48</v>
      </c>
    </row>
    <row r="87" spans="1:6" ht="13.5" thickTop="1" x14ac:dyDescent="0.2"/>
    <row r="88" spans="1:6" x14ac:dyDescent="0.2">
      <c r="C88" s="299" t="s">
        <v>1098</v>
      </c>
      <c r="D88" s="299"/>
      <c r="E88" s="299"/>
      <c r="F88" s="182">
        <f>ROUND(F84+F80+F74,0)</f>
        <v>379306</v>
      </c>
    </row>
    <row r="91" spans="1:6" x14ac:dyDescent="0.2">
      <c r="B91" s="27" t="s">
        <v>698</v>
      </c>
      <c r="C91" s="185"/>
      <c r="D91" s="185"/>
      <c r="E91" s="28" t="s">
        <v>35</v>
      </c>
      <c r="F91" s="30" t="s">
        <v>1207</v>
      </c>
    </row>
    <row r="93" spans="1:6" ht="13.5" thickBot="1" x14ac:dyDescent="0.25">
      <c r="A93" s="5"/>
      <c r="B93" s="8" t="s">
        <v>628</v>
      </c>
      <c r="C93" s="70" t="s">
        <v>676</v>
      </c>
      <c r="D93" s="70" t="s">
        <v>685</v>
      </c>
      <c r="E93" s="15" t="s">
        <v>683</v>
      </c>
      <c r="F93" s="181" t="s">
        <v>684</v>
      </c>
    </row>
    <row r="94" spans="1:6" ht="13.5" thickTop="1" x14ac:dyDescent="0.2">
      <c r="A94" s="5"/>
      <c r="B94" s="5" t="s">
        <v>709</v>
      </c>
      <c r="C94" s="76"/>
      <c r="D94" s="76"/>
      <c r="E94" s="18"/>
      <c r="F94" s="182">
        <f>SUM(F95:F96)</f>
        <v>280730.40000000002</v>
      </c>
    </row>
    <row r="95" spans="1:6" x14ac:dyDescent="0.2">
      <c r="B95" s="34" t="s">
        <v>789</v>
      </c>
      <c r="C95" s="1" t="s">
        <v>1207</v>
      </c>
      <c r="D95" s="169">
        <v>0.4</v>
      </c>
      <c r="E95" s="14">
        <f>+'LISTADO DE MATERIALES'!D238</f>
        <v>60000</v>
      </c>
      <c r="F95" s="193">
        <f>E95*D95</f>
        <v>24000</v>
      </c>
    </row>
    <row r="96" spans="1:6" x14ac:dyDescent="0.2">
      <c r="B96" t="s">
        <v>704</v>
      </c>
      <c r="C96" s="1" t="s">
        <v>1207</v>
      </c>
      <c r="D96" s="169">
        <v>0.6</v>
      </c>
      <c r="E96" s="14">
        <f>+F68</f>
        <v>427884</v>
      </c>
      <c r="F96" s="193">
        <f>E96*D96</f>
        <v>256730.4</v>
      </c>
    </row>
    <row r="98" spans="1:6" x14ac:dyDescent="0.2">
      <c r="A98" s="5"/>
      <c r="B98" s="5" t="s">
        <v>638</v>
      </c>
      <c r="C98" s="76"/>
      <c r="D98" s="76"/>
      <c r="E98" s="18"/>
      <c r="F98" s="182">
        <f>SUM(F99:F100)</f>
        <v>9195.7999999999993</v>
      </c>
    </row>
    <row r="99" spans="1:6" x14ac:dyDescent="0.2">
      <c r="B99" t="s">
        <v>639</v>
      </c>
      <c r="C99" s="75" t="s">
        <v>680</v>
      </c>
      <c r="D99" s="168">
        <v>0.6</v>
      </c>
      <c r="E99" s="14">
        <f>'LISTADO DE MATERIALES'!D171</f>
        <v>1993</v>
      </c>
      <c r="F99" s="193">
        <f>E99*D99</f>
        <v>1195.8</v>
      </c>
    </row>
    <row r="100" spans="1:6" x14ac:dyDescent="0.2">
      <c r="B100" t="s">
        <v>1135</v>
      </c>
      <c r="C100" s="1" t="s">
        <v>687</v>
      </c>
      <c r="D100" s="1">
        <v>0.1</v>
      </c>
      <c r="E100" s="14">
        <f>+'LISTADO DE MATERIALES'!D216</f>
        <v>80000</v>
      </c>
      <c r="F100" s="193">
        <f>E100*D100</f>
        <v>8000</v>
      </c>
    </row>
    <row r="102" spans="1:6" x14ac:dyDescent="0.2">
      <c r="A102" s="5"/>
      <c r="B102" s="5" t="s">
        <v>666</v>
      </c>
      <c r="C102" s="76"/>
      <c r="D102" s="76"/>
      <c r="E102" s="18"/>
      <c r="F102" s="182">
        <f>SUM(F103:F104)</f>
        <v>115727.34</v>
      </c>
    </row>
    <row r="103" spans="1:6" s="11" customFormat="1" x14ac:dyDescent="0.2">
      <c r="B103" s="11" t="s">
        <v>1136</v>
      </c>
      <c r="C103" s="26" t="s">
        <v>687</v>
      </c>
      <c r="D103" s="26">
        <v>0.55000000000000004</v>
      </c>
      <c r="E103" s="16">
        <f>'MANO DE OBRA Y CUADRILLAS'!F$58</f>
        <v>122537.67</v>
      </c>
      <c r="F103" s="195">
        <f>E103*D103</f>
        <v>67395.72</v>
      </c>
    </row>
    <row r="104" spans="1:6" ht="13.5" thickBot="1" x14ac:dyDescent="0.25">
      <c r="B104" s="10" t="s">
        <v>1137</v>
      </c>
      <c r="C104" s="36" t="s">
        <v>687</v>
      </c>
      <c r="D104" s="36">
        <v>0.55000000000000004</v>
      </c>
      <c r="E104" s="17">
        <f>'MANO DE OBRA Y CUADRILLAS'!F$31</f>
        <v>87875.67</v>
      </c>
      <c r="F104" s="194">
        <f>E104*D104</f>
        <v>48331.62</v>
      </c>
    </row>
    <row r="105" spans="1:6" ht="13.5" thickTop="1" x14ac:dyDescent="0.2"/>
    <row r="106" spans="1:6" x14ac:dyDescent="0.2">
      <c r="C106" s="299" t="s">
        <v>1098</v>
      </c>
      <c r="D106" s="299"/>
      <c r="E106" s="299"/>
      <c r="F106" s="182">
        <f>ROUND(F102+F98+F94,0)</f>
        <v>405654</v>
      </c>
    </row>
    <row r="109" spans="1:6" x14ac:dyDescent="0.2">
      <c r="B109" s="27" t="s">
        <v>717</v>
      </c>
      <c r="C109" s="137"/>
      <c r="D109" s="137"/>
      <c r="E109" s="39" t="s">
        <v>35</v>
      </c>
      <c r="F109" s="29" t="s">
        <v>1207</v>
      </c>
    </row>
    <row r="111" spans="1:6" ht="13.5" thickBot="1" x14ac:dyDescent="0.25">
      <c r="A111" s="5"/>
      <c r="B111" s="8" t="s">
        <v>628</v>
      </c>
      <c r="C111" s="70" t="s">
        <v>676</v>
      </c>
      <c r="D111" s="70" t="s">
        <v>685</v>
      </c>
      <c r="E111" s="15" t="s">
        <v>683</v>
      </c>
      <c r="F111" s="181" t="s">
        <v>684</v>
      </c>
    </row>
    <row r="112" spans="1:6" ht="13.5" thickTop="1" x14ac:dyDescent="0.2">
      <c r="A112" s="5"/>
      <c r="B112" s="5" t="s">
        <v>709</v>
      </c>
      <c r="C112" s="76"/>
      <c r="D112" s="76"/>
      <c r="E112" s="18"/>
      <c r="F112" s="182">
        <f>SUM(F113:F115)</f>
        <v>375811</v>
      </c>
    </row>
    <row r="113" spans="1:6" x14ac:dyDescent="0.2">
      <c r="B113" t="s">
        <v>752</v>
      </c>
      <c r="C113" s="1" t="s">
        <v>1207</v>
      </c>
      <c r="D113" s="1">
        <v>454</v>
      </c>
      <c r="E113" s="14">
        <f>'LISTADO DE MATERIALES'!D91</f>
        <v>660</v>
      </c>
      <c r="F113" s="193">
        <f>E113*D113</f>
        <v>299640</v>
      </c>
    </row>
    <row r="114" spans="1:6" x14ac:dyDescent="0.2">
      <c r="B114" t="s">
        <v>1141</v>
      </c>
      <c r="C114" s="1" t="s">
        <v>1207</v>
      </c>
      <c r="D114" s="1">
        <v>1.05</v>
      </c>
      <c r="E114" s="14">
        <f>'LISTADO DE MATERIALES'!D44</f>
        <v>68500</v>
      </c>
      <c r="F114" s="193">
        <f>E114*D114</f>
        <v>71925</v>
      </c>
    </row>
    <row r="115" spans="1:6" x14ac:dyDescent="0.2">
      <c r="B115" t="s">
        <v>711</v>
      </c>
      <c r="C115" s="1" t="s">
        <v>712</v>
      </c>
      <c r="D115" s="1">
        <v>193</v>
      </c>
      <c r="E115" s="14">
        <f>E78</f>
        <v>22</v>
      </c>
      <c r="F115" s="193">
        <f>E115*D115</f>
        <v>4246</v>
      </c>
    </row>
    <row r="117" spans="1:6" x14ac:dyDescent="0.2">
      <c r="A117" s="5"/>
      <c r="B117" s="5" t="s">
        <v>638</v>
      </c>
      <c r="C117" s="76"/>
      <c r="D117" s="76"/>
      <c r="E117" s="18"/>
      <c r="F117" s="182">
        <f>SUM(F118:F118)</f>
        <v>1993</v>
      </c>
    </row>
    <row r="118" spans="1:6" x14ac:dyDescent="0.2">
      <c r="B118" t="s">
        <v>639</v>
      </c>
      <c r="C118" s="75" t="s">
        <v>680</v>
      </c>
      <c r="D118" s="1">
        <v>1</v>
      </c>
      <c r="E118" s="14">
        <f>'LISTADO DE MATERIALES'!D171</f>
        <v>1993</v>
      </c>
      <c r="F118" s="193">
        <f>E118*D118</f>
        <v>1993</v>
      </c>
    </row>
    <row r="120" spans="1:6" x14ac:dyDescent="0.2">
      <c r="A120" s="5"/>
      <c r="B120" s="5" t="s">
        <v>666</v>
      </c>
      <c r="C120" s="76"/>
      <c r="D120" s="76"/>
      <c r="E120" s="18"/>
      <c r="F120" s="182">
        <f>SUM(F121:F121)</f>
        <v>87875.67</v>
      </c>
    </row>
    <row r="121" spans="1:6" ht="13.5" thickBot="1" x14ac:dyDescent="0.25">
      <c r="B121" s="38" t="s">
        <v>1101</v>
      </c>
      <c r="C121" s="36" t="s">
        <v>687</v>
      </c>
      <c r="D121" s="36">
        <v>1</v>
      </c>
      <c r="E121" s="17">
        <f>'MANO DE OBRA Y CUADRILLAS'!F$31</f>
        <v>87875.67</v>
      </c>
      <c r="F121" s="194">
        <f>E121*D121</f>
        <v>87875.67</v>
      </c>
    </row>
    <row r="122" spans="1:6" ht="13.5" thickTop="1" x14ac:dyDescent="0.2"/>
    <row r="123" spans="1:6" x14ac:dyDescent="0.2">
      <c r="C123" s="299" t="s">
        <v>735</v>
      </c>
      <c r="D123" s="299"/>
      <c r="E123" s="299"/>
      <c r="F123" s="182">
        <f>ROUND(F120+F117+F112,0)</f>
        <v>465680</v>
      </c>
    </row>
    <row r="125" spans="1:6" x14ac:dyDescent="0.2">
      <c r="B125" s="187" t="s">
        <v>818</v>
      </c>
      <c r="C125" s="188"/>
      <c r="D125" s="188"/>
      <c r="E125" s="39" t="s">
        <v>35</v>
      </c>
      <c r="F125" s="29" t="s">
        <v>1207</v>
      </c>
    </row>
    <row r="127" spans="1:6" ht="13.5" thickBot="1" x14ac:dyDescent="0.25">
      <c r="A127" s="5"/>
      <c r="B127" s="8" t="s">
        <v>628</v>
      </c>
      <c r="C127" s="70" t="s">
        <v>676</v>
      </c>
      <c r="D127" s="70" t="s">
        <v>685</v>
      </c>
      <c r="E127" s="15" t="s">
        <v>683</v>
      </c>
      <c r="F127" s="181" t="s">
        <v>684</v>
      </c>
    </row>
    <row r="128" spans="1:6" ht="13.5" thickTop="1" x14ac:dyDescent="0.2">
      <c r="A128" s="5"/>
      <c r="B128" s="5" t="s">
        <v>709</v>
      </c>
      <c r="C128" s="76"/>
      <c r="D128" s="76"/>
      <c r="E128" s="18"/>
      <c r="F128" s="182">
        <f>SUM(F129:F132)</f>
        <v>673031</v>
      </c>
    </row>
    <row r="129" spans="1:6" x14ac:dyDescent="0.2">
      <c r="B129" t="s">
        <v>752</v>
      </c>
      <c r="C129" s="1" t="s">
        <v>1207</v>
      </c>
      <c r="D129" s="1">
        <v>454</v>
      </c>
      <c r="E129" s="14">
        <f>'LISTADO DE MATERIALES'!D91</f>
        <v>660</v>
      </c>
      <c r="F129" s="193">
        <f>E129*D129</f>
        <v>299640</v>
      </c>
    </row>
    <row r="130" spans="1:6" x14ac:dyDescent="0.2">
      <c r="B130" t="s">
        <v>1139</v>
      </c>
      <c r="C130" s="1" t="s">
        <v>1207</v>
      </c>
      <c r="D130" s="1">
        <v>1.05</v>
      </c>
      <c r="E130" s="14">
        <f>'LISTADO DE MATERIALES'!D44</f>
        <v>68500</v>
      </c>
      <c r="F130" s="193">
        <f>E130*D130</f>
        <v>71925</v>
      </c>
    </row>
    <row r="131" spans="1:6" x14ac:dyDescent="0.2">
      <c r="B131" t="s">
        <v>1140</v>
      </c>
      <c r="C131" s="1" t="s">
        <v>677</v>
      </c>
      <c r="D131" s="1">
        <v>19.3</v>
      </c>
      <c r="E131" s="14">
        <f>'LISTADO DE MATERIALES'!D277</f>
        <v>15400</v>
      </c>
      <c r="F131" s="193">
        <f>E131*D131</f>
        <v>297220</v>
      </c>
    </row>
    <row r="132" spans="1:6" x14ac:dyDescent="0.2">
      <c r="B132" t="s">
        <v>711</v>
      </c>
      <c r="C132" s="1" t="s">
        <v>712</v>
      </c>
      <c r="D132" s="1">
        <v>193</v>
      </c>
      <c r="E132" s="14">
        <f>E115</f>
        <v>22</v>
      </c>
      <c r="F132" s="193">
        <f>E132*D132</f>
        <v>4246</v>
      </c>
    </row>
    <row r="134" spans="1:6" x14ac:dyDescent="0.2">
      <c r="A134" s="5"/>
      <c r="B134" s="5" t="s">
        <v>638</v>
      </c>
      <c r="C134" s="76"/>
      <c r="D134" s="76"/>
      <c r="E134" s="18"/>
      <c r="F134" s="182">
        <f>SUM(F135:F135)</f>
        <v>1993</v>
      </c>
    </row>
    <row r="135" spans="1:6" x14ac:dyDescent="0.2">
      <c r="B135" t="s">
        <v>639</v>
      </c>
      <c r="C135" s="75" t="s">
        <v>680</v>
      </c>
      <c r="D135" s="1">
        <v>1</v>
      </c>
      <c r="E135" s="14">
        <f>'LISTADO DE MATERIALES'!D171</f>
        <v>1993</v>
      </c>
      <c r="F135" s="193">
        <f>E135*D135</f>
        <v>1993</v>
      </c>
    </row>
    <row r="137" spans="1:6" x14ac:dyDescent="0.2">
      <c r="A137" s="5"/>
      <c r="B137" s="5" t="s">
        <v>666</v>
      </c>
      <c r="C137" s="76"/>
      <c r="D137" s="76"/>
      <c r="E137" s="18"/>
      <c r="F137" s="182">
        <f>SUM(F138:F138)</f>
        <v>87875.67</v>
      </c>
    </row>
    <row r="138" spans="1:6" ht="13.5" thickBot="1" x14ac:dyDescent="0.25">
      <c r="B138" s="10" t="s">
        <v>1137</v>
      </c>
      <c r="C138" s="36" t="s">
        <v>687</v>
      </c>
      <c r="D138" s="36">
        <v>1</v>
      </c>
      <c r="E138" s="17">
        <f>'MANO DE OBRA Y CUADRILLAS'!F$31</f>
        <v>87875.67</v>
      </c>
      <c r="F138" s="194">
        <f>E138*D138</f>
        <v>87875.67</v>
      </c>
    </row>
    <row r="139" spans="1:6" ht="13.5" thickTop="1" x14ac:dyDescent="0.2"/>
    <row r="140" spans="1:6" x14ac:dyDescent="0.2">
      <c r="C140" s="299" t="s">
        <v>1098</v>
      </c>
      <c r="D140" s="299"/>
      <c r="E140" s="299"/>
      <c r="F140" s="182">
        <f>ROUND(F137+F134+F128,0)</f>
        <v>762900</v>
      </c>
    </row>
    <row r="142" spans="1:6" x14ac:dyDescent="0.2">
      <c r="B142" s="187" t="s">
        <v>876</v>
      </c>
      <c r="C142" s="188"/>
      <c r="D142" s="188"/>
      <c r="E142" s="39" t="s">
        <v>35</v>
      </c>
      <c r="F142" s="29" t="s">
        <v>1207</v>
      </c>
    </row>
    <row r="144" spans="1:6" ht="13.5" thickBot="1" x14ac:dyDescent="0.25">
      <c r="A144" s="5"/>
      <c r="B144" s="8" t="s">
        <v>628</v>
      </c>
      <c r="C144" s="70" t="s">
        <v>676</v>
      </c>
      <c r="D144" s="70" t="s">
        <v>685</v>
      </c>
      <c r="E144" s="15" t="s">
        <v>683</v>
      </c>
      <c r="F144" s="181" t="s">
        <v>684</v>
      </c>
    </row>
    <row r="145" spans="1:6" ht="13.5" thickTop="1" x14ac:dyDescent="0.2">
      <c r="A145" s="5"/>
      <c r="B145" s="5" t="s">
        <v>709</v>
      </c>
      <c r="C145" s="76"/>
      <c r="D145" s="76"/>
      <c r="E145" s="18"/>
      <c r="F145" s="182">
        <f>SUM(F146:F148)</f>
        <v>316081</v>
      </c>
    </row>
    <row r="146" spans="1:6" x14ac:dyDescent="0.2">
      <c r="B146" t="s">
        <v>752</v>
      </c>
      <c r="C146" s="1" t="s">
        <v>1207</v>
      </c>
      <c r="D146" s="1">
        <v>364</v>
      </c>
      <c r="E146" s="14">
        <f>'LISTADO DE MATERIALES'!D91</f>
        <v>660</v>
      </c>
      <c r="F146" s="193">
        <f>E146*D146</f>
        <v>240240</v>
      </c>
    </row>
    <row r="147" spans="1:6" x14ac:dyDescent="0.2">
      <c r="B147" t="s">
        <v>1141</v>
      </c>
      <c r="C147" s="1" t="s">
        <v>1207</v>
      </c>
      <c r="D147" s="1">
        <v>1.05</v>
      </c>
      <c r="E147" s="14">
        <f>'LISTADO DE MATERIALES'!D44</f>
        <v>68500</v>
      </c>
      <c r="F147" s="193">
        <f>E147*D147</f>
        <v>71925</v>
      </c>
    </row>
    <row r="148" spans="1:6" x14ac:dyDescent="0.2">
      <c r="B148" t="s">
        <v>711</v>
      </c>
      <c r="C148" s="1" t="s">
        <v>712</v>
      </c>
      <c r="D148" s="1">
        <v>178</v>
      </c>
      <c r="E148" s="14">
        <f>E132</f>
        <v>22</v>
      </c>
      <c r="F148" s="193">
        <f>E148*D148</f>
        <v>3916</v>
      </c>
    </row>
    <row r="150" spans="1:6" x14ac:dyDescent="0.2">
      <c r="A150" s="5"/>
      <c r="B150" s="5" t="s">
        <v>638</v>
      </c>
      <c r="C150" s="76"/>
      <c r="D150" s="76"/>
      <c r="E150" s="18"/>
      <c r="F150" s="182">
        <f>SUM(F151:F151)</f>
        <v>1993</v>
      </c>
    </row>
    <row r="151" spans="1:6" x14ac:dyDescent="0.2">
      <c r="B151" t="s">
        <v>639</v>
      </c>
      <c r="C151" s="75" t="s">
        <v>680</v>
      </c>
      <c r="D151" s="1">
        <v>1</v>
      </c>
      <c r="E151" s="14">
        <f>'LISTADO DE MATERIALES'!D171</f>
        <v>1993</v>
      </c>
      <c r="F151" s="193">
        <f>E151*D151</f>
        <v>1993</v>
      </c>
    </row>
    <row r="153" spans="1:6" x14ac:dyDescent="0.2">
      <c r="A153" s="5"/>
      <c r="B153" s="5" t="s">
        <v>666</v>
      </c>
      <c r="C153" s="76"/>
      <c r="D153" s="76"/>
      <c r="E153" s="18"/>
      <c r="F153" s="182">
        <f>SUM(F154:F154)</f>
        <v>65906.75</v>
      </c>
    </row>
    <row r="154" spans="1:6" ht="13.5" thickBot="1" x14ac:dyDescent="0.25">
      <c r="B154" s="10" t="s">
        <v>1137</v>
      </c>
      <c r="C154" s="36" t="s">
        <v>687</v>
      </c>
      <c r="D154" s="36">
        <v>0.75</v>
      </c>
      <c r="E154" s="17">
        <f>'MANO DE OBRA Y CUADRILLAS'!F$31</f>
        <v>87875.67</v>
      </c>
      <c r="F154" s="194">
        <f>E154*D154</f>
        <v>65906.75</v>
      </c>
    </row>
    <row r="155" spans="1:6" ht="13.5" thickTop="1" x14ac:dyDescent="0.2"/>
    <row r="156" spans="1:6" x14ac:dyDescent="0.2">
      <c r="C156" s="299" t="s">
        <v>1098</v>
      </c>
      <c r="D156" s="299"/>
      <c r="E156" s="299"/>
      <c r="F156" s="182">
        <f>ROUND(F153+F150+F145,0)</f>
        <v>383981</v>
      </c>
    </row>
    <row r="159" spans="1:6" x14ac:dyDescent="0.2">
      <c r="B159" s="187" t="s">
        <v>799</v>
      </c>
      <c r="C159" s="188"/>
      <c r="D159" s="188"/>
      <c r="E159" s="39" t="s">
        <v>35</v>
      </c>
      <c r="F159" s="29" t="s">
        <v>1207</v>
      </c>
    </row>
    <row r="161" spans="1:6" ht="13.5" thickBot="1" x14ac:dyDescent="0.25">
      <c r="A161" s="5"/>
      <c r="B161" s="8" t="s">
        <v>628</v>
      </c>
      <c r="C161" s="70" t="s">
        <v>676</v>
      </c>
      <c r="D161" s="70" t="s">
        <v>685</v>
      </c>
      <c r="E161" s="15" t="s">
        <v>683</v>
      </c>
      <c r="F161" s="181" t="s">
        <v>684</v>
      </c>
    </row>
    <row r="162" spans="1:6" ht="13.5" thickTop="1" x14ac:dyDescent="0.2">
      <c r="A162" s="5"/>
      <c r="B162" s="5" t="s">
        <v>709</v>
      </c>
      <c r="C162" s="76"/>
      <c r="D162" s="76"/>
      <c r="E162" s="18"/>
      <c r="F162" s="182">
        <f>SUM(F163:F166)</f>
        <v>613301</v>
      </c>
    </row>
    <row r="163" spans="1:6" x14ac:dyDescent="0.2">
      <c r="B163" t="s">
        <v>752</v>
      </c>
      <c r="C163" s="1" t="s">
        <v>1207</v>
      </c>
      <c r="D163" s="1">
        <v>364</v>
      </c>
      <c r="E163" s="14">
        <f>'LISTADO DE MATERIALES'!D91</f>
        <v>660</v>
      </c>
      <c r="F163" s="193">
        <f>E163*D163</f>
        <v>240240</v>
      </c>
    </row>
    <row r="164" spans="1:6" x14ac:dyDescent="0.2">
      <c r="B164" t="s">
        <v>1141</v>
      </c>
      <c r="C164" s="1" t="s">
        <v>1207</v>
      </c>
      <c r="D164" s="1">
        <v>1.05</v>
      </c>
      <c r="E164" s="14">
        <f>'LISTADO DE MATERIALES'!D44</f>
        <v>68500</v>
      </c>
      <c r="F164" s="193">
        <f>E164*D164</f>
        <v>71925</v>
      </c>
    </row>
    <row r="165" spans="1:6" x14ac:dyDescent="0.2">
      <c r="B165" t="s">
        <v>1140</v>
      </c>
      <c r="C165" s="1" t="s">
        <v>677</v>
      </c>
      <c r="D165" s="1">
        <v>19.3</v>
      </c>
      <c r="E165" s="14">
        <f>'LISTADO DE MATERIALES'!D277</f>
        <v>15400</v>
      </c>
      <c r="F165" s="193">
        <f>E165*D165</f>
        <v>297220</v>
      </c>
    </row>
    <row r="166" spans="1:6" x14ac:dyDescent="0.2">
      <c r="B166" t="s">
        <v>711</v>
      </c>
      <c r="C166" s="1" t="s">
        <v>712</v>
      </c>
      <c r="D166" s="1">
        <v>178</v>
      </c>
      <c r="E166" s="14">
        <f>E148</f>
        <v>22</v>
      </c>
      <c r="F166" s="193">
        <f>E166*D166</f>
        <v>3916</v>
      </c>
    </row>
    <row r="168" spans="1:6" x14ac:dyDescent="0.2">
      <c r="A168" s="5"/>
      <c r="B168" s="5" t="s">
        <v>638</v>
      </c>
      <c r="C168" s="76"/>
      <c r="D168" s="76"/>
      <c r="E168" s="18"/>
      <c r="F168" s="182">
        <f>SUM(F169:F169)</f>
        <v>1993</v>
      </c>
    </row>
    <row r="169" spans="1:6" x14ac:dyDescent="0.2">
      <c r="B169" t="s">
        <v>639</v>
      </c>
      <c r="C169" s="75" t="s">
        <v>680</v>
      </c>
      <c r="D169" s="1">
        <v>1</v>
      </c>
      <c r="E169" s="14">
        <f>'LISTADO DE MATERIALES'!D171</f>
        <v>1993</v>
      </c>
      <c r="F169" s="193">
        <f>E169*D169</f>
        <v>1993</v>
      </c>
    </row>
    <row r="171" spans="1:6" x14ac:dyDescent="0.2">
      <c r="A171" s="5"/>
      <c r="B171" s="5" t="s">
        <v>666</v>
      </c>
      <c r="C171" s="76"/>
      <c r="D171" s="76"/>
      <c r="E171" s="18"/>
      <c r="F171" s="182">
        <f>SUM(F172:F172)</f>
        <v>65906.75</v>
      </c>
    </row>
    <row r="172" spans="1:6" ht="13.5" thickBot="1" x14ac:dyDescent="0.25">
      <c r="B172" s="10" t="s">
        <v>1137</v>
      </c>
      <c r="C172" s="36" t="s">
        <v>687</v>
      </c>
      <c r="D172" s="36">
        <v>0.75</v>
      </c>
      <c r="E172" s="17">
        <f>'MANO DE OBRA Y CUADRILLAS'!F$31</f>
        <v>87875.67</v>
      </c>
      <c r="F172" s="194">
        <f>E172*D172</f>
        <v>65906.75</v>
      </c>
    </row>
    <row r="173" spans="1:6" ht="13.5" thickTop="1" x14ac:dyDescent="0.2"/>
    <row r="174" spans="1:6" x14ac:dyDescent="0.2">
      <c r="C174" s="299" t="s">
        <v>1098</v>
      </c>
      <c r="D174" s="299"/>
      <c r="E174" s="299"/>
      <c r="F174" s="182">
        <f>ROUND(F171+F168+F162,0)</f>
        <v>681201</v>
      </c>
    </row>
    <row r="176" spans="1:6" x14ac:dyDescent="0.2">
      <c r="B176" s="37" t="s">
        <v>1142</v>
      </c>
      <c r="C176" s="185"/>
      <c r="D176" s="185"/>
      <c r="E176" s="29" t="s">
        <v>35</v>
      </c>
      <c r="F176" s="29" t="s">
        <v>1204</v>
      </c>
    </row>
    <row r="178" spans="1:6" ht="13.5" thickBot="1" x14ac:dyDescent="0.25">
      <c r="A178" s="5"/>
      <c r="B178" s="8" t="s">
        <v>628</v>
      </c>
      <c r="C178" s="70" t="s">
        <v>676</v>
      </c>
      <c r="D178" s="70" t="s">
        <v>685</v>
      </c>
      <c r="E178" s="15" t="s">
        <v>683</v>
      </c>
      <c r="F178" s="181" t="s">
        <v>684</v>
      </c>
    </row>
    <row r="179" spans="1:6" ht="13.5" thickTop="1" x14ac:dyDescent="0.2">
      <c r="A179" s="5"/>
      <c r="B179" s="5" t="s">
        <v>709</v>
      </c>
      <c r="C179" s="76"/>
      <c r="D179" s="76"/>
      <c r="E179" s="18"/>
      <c r="F179" s="182">
        <f>SUM(F180:F183)</f>
        <v>27904.48</v>
      </c>
    </row>
    <row r="180" spans="1:6" x14ac:dyDescent="0.2">
      <c r="B180" t="s">
        <v>816</v>
      </c>
      <c r="C180" s="1" t="s">
        <v>8</v>
      </c>
      <c r="D180" s="1">
        <v>2.82</v>
      </c>
      <c r="E180" s="14">
        <f>'LISTADO DE MATERIALES'!D142</f>
        <v>4189</v>
      </c>
      <c r="F180" s="193">
        <f>E180*D180</f>
        <v>11812.98</v>
      </c>
    </row>
    <row r="181" spans="1:6" x14ac:dyDescent="0.2">
      <c r="B181" t="s">
        <v>843</v>
      </c>
      <c r="C181" s="1" t="s">
        <v>1205</v>
      </c>
      <c r="D181" s="1">
        <v>5.5</v>
      </c>
      <c r="E181" s="14">
        <f>+'LISTADO DE MATERIALES'!D377</f>
        <v>2333</v>
      </c>
      <c r="F181" s="193">
        <f>E181*D181</f>
        <v>12831.5</v>
      </c>
    </row>
    <row r="182" spans="1:6" x14ac:dyDescent="0.2">
      <c r="B182" t="s">
        <v>817</v>
      </c>
      <c r="C182" s="1" t="s">
        <v>637</v>
      </c>
      <c r="D182" s="1">
        <v>0.25</v>
      </c>
      <c r="E182" s="14">
        <f>'LISTADO DE MATERIALES'!D258</f>
        <v>5900</v>
      </c>
      <c r="F182" s="193">
        <f>E182*D182</f>
        <v>1475</v>
      </c>
    </row>
    <row r="183" spans="1:6" x14ac:dyDescent="0.2">
      <c r="B183" t="s">
        <v>716</v>
      </c>
      <c r="C183" s="1" t="s">
        <v>677</v>
      </c>
      <c r="D183" s="1">
        <v>0.15</v>
      </c>
      <c r="E183" s="14">
        <f>'LISTADO DE MATERIALES'!D24</f>
        <v>11900</v>
      </c>
      <c r="F183" s="193">
        <f>E183*D183</f>
        <v>1785</v>
      </c>
    </row>
    <row r="185" spans="1:6" x14ac:dyDescent="0.2">
      <c r="A185" s="5"/>
      <c r="B185" s="5" t="s">
        <v>638</v>
      </c>
      <c r="C185" s="76"/>
      <c r="D185" s="76"/>
      <c r="E185" s="18"/>
      <c r="F185" s="182">
        <f>SUM(F186:F186)</f>
        <v>996.5</v>
      </c>
    </row>
    <row r="186" spans="1:6" x14ac:dyDescent="0.2">
      <c r="B186" t="s">
        <v>639</v>
      </c>
      <c r="C186" s="75" t="s">
        <v>680</v>
      </c>
      <c r="D186" s="1">
        <v>0.5</v>
      </c>
      <c r="E186" s="14">
        <f>'LISTADO DE MATERIALES'!D171</f>
        <v>1993</v>
      </c>
      <c r="F186" s="193">
        <f>E186*D186</f>
        <v>996.5</v>
      </c>
    </row>
    <row r="188" spans="1:6" x14ac:dyDescent="0.2">
      <c r="A188" s="5"/>
      <c r="B188" s="5" t="s">
        <v>666</v>
      </c>
      <c r="C188" s="76"/>
      <c r="D188" s="76"/>
      <c r="E188" s="18"/>
      <c r="F188" s="182">
        <f>SUM(F189:F189)</f>
        <v>15781.2</v>
      </c>
    </row>
    <row r="189" spans="1:6" ht="13.5" thickBot="1" x14ac:dyDescent="0.25">
      <c r="B189" s="10" t="s">
        <v>666</v>
      </c>
      <c r="C189" s="36" t="s">
        <v>668</v>
      </c>
      <c r="D189" s="36">
        <v>0.6</v>
      </c>
      <c r="E189" s="17">
        <f>'MANO DE OBRA Y CUADRILLAS'!F68</f>
        <v>26302</v>
      </c>
      <c r="F189" s="194">
        <f>E189*D189</f>
        <v>15781.2</v>
      </c>
    </row>
    <row r="190" spans="1:6" ht="13.5" thickTop="1" x14ac:dyDescent="0.2"/>
    <row r="191" spans="1:6" x14ac:dyDescent="0.2">
      <c r="C191" s="299" t="s">
        <v>797</v>
      </c>
      <c r="D191" s="299"/>
      <c r="E191" s="299"/>
      <c r="F191" s="182">
        <f>ROUND(F188+F185+F179,0)</f>
        <v>44682</v>
      </c>
    </row>
    <row r="193" spans="1:6" x14ac:dyDescent="0.2">
      <c r="B193" s="35" t="s">
        <v>1115</v>
      </c>
      <c r="C193" s="137"/>
      <c r="D193" s="137"/>
      <c r="E193" s="29" t="s">
        <v>851</v>
      </c>
      <c r="F193" s="29" t="s">
        <v>1204</v>
      </c>
    </row>
    <row r="195" spans="1:6" ht="13.5" thickBot="1" x14ac:dyDescent="0.25">
      <c r="A195" s="5"/>
      <c r="B195" s="8" t="s">
        <v>628</v>
      </c>
      <c r="C195" s="70" t="s">
        <v>676</v>
      </c>
      <c r="D195" s="70" t="s">
        <v>685</v>
      </c>
      <c r="E195" s="15" t="s">
        <v>683</v>
      </c>
      <c r="F195" s="181" t="s">
        <v>684</v>
      </c>
    </row>
    <row r="196" spans="1:6" ht="13.5" thickTop="1" x14ac:dyDescent="0.2">
      <c r="A196" s="5"/>
      <c r="B196" s="5" t="s">
        <v>709</v>
      </c>
      <c r="C196" s="76"/>
      <c r="D196" s="76"/>
      <c r="E196" s="18"/>
      <c r="F196" s="182">
        <f>SUM(F197:F200)</f>
        <v>55724.5</v>
      </c>
    </row>
    <row r="197" spans="1:6" x14ac:dyDescent="0.2">
      <c r="B197" t="s">
        <v>1143</v>
      </c>
      <c r="C197" s="1" t="s">
        <v>1205</v>
      </c>
      <c r="D197" s="1">
        <v>4</v>
      </c>
      <c r="E197" s="14">
        <f>+'LISTADO DE MATERIALES'!D451</f>
        <v>6500</v>
      </c>
      <c r="F197" s="193">
        <f>E197*D197</f>
        <v>26000</v>
      </c>
    </row>
    <row r="198" spans="1:6" x14ac:dyDescent="0.2">
      <c r="B198" t="s">
        <v>843</v>
      </c>
      <c r="C198" s="1" t="s">
        <v>1205</v>
      </c>
      <c r="D198" s="1">
        <v>5</v>
      </c>
      <c r="E198" s="14">
        <f>+'LISTADO DE MATERIALES'!D377</f>
        <v>2333</v>
      </c>
      <c r="F198" s="193">
        <f>E198*D198</f>
        <v>11665</v>
      </c>
    </row>
    <row r="199" spans="1:6" x14ac:dyDescent="0.2">
      <c r="B199" t="str">
        <f>+'LISTADO DE MATERIALES'!B125</f>
        <v>CERCO DE MADERA ( 5X10)</v>
      </c>
      <c r="C199" s="1" t="s">
        <v>1205</v>
      </c>
      <c r="D199" s="1">
        <v>3.5</v>
      </c>
      <c r="E199" s="14">
        <f>'LISTADO DE MATERIALES'!D125</f>
        <v>4317</v>
      </c>
      <c r="F199" s="193">
        <f>E199*D199</f>
        <v>15109.5</v>
      </c>
    </row>
    <row r="200" spans="1:6" x14ac:dyDescent="0.2">
      <c r="B200" t="s">
        <v>887</v>
      </c>
      <c r="C200" s="1" t="s">
        <v>637</v>
      </c>
      <c r="D200" s="1">
        <v>0.5</v>
      </c>
      <c r="E200" s="14">
        <f>+'LISTADO DE MATERIALES'!D258</f>
        <v>5900</v>
      </c>
      <c r="F200" s="193">
        <f>E200*D200</f>
        <v>2950</v>
      </c>
    </row>
    <row r="202" spans="1:6" x14ac:dyDescent="0.2">
      <c r="A202" s="5"/>
      <c r="B202" s="5" t="s">
        <v>638</v>
      </c>
      <c r="C202" s="76"/>
      <c r="D202" s="76"/>
      <c r="E202" s="18"/>
      <c r="F202" s="182">
        <f>SUM(F203:F203)</f>
        <v>996.5</v>
      </c>
    </row>
    <row r="203" spans="1:6" x14ac:dyDescent="0.2">
      <c r="B203" t="s">
        <v>639</v>
      </c>
      <c r="C203" s="75" t="s">
        <v>680</v>
      </c>
      <c r="D203" s="1">
        <v>0.5</v>
      </c>
      <c r="E203" s="14">
        <f>'LISTADO DE MATERIALES'!D171</f>
        <v>1993</v>
      </c>
      <c r="F203" s="193">
        <f>E203*D203</f>
        <v>996.5</v>
      </c>
    </row>
    <row r="205" spans="1:6" x14ac:dyDescent="0.2">
      <c r="A205" s="5"/>
      <c r="B205" s="5" t="s">
        <v>666</v>
      </c>
      <c r="C205" s="76"/>
      <c r="D205" s="76"/>
      <c r="E205" s="18"/>
      <c r="F205" s="182">
        <f>SUM(F206:F206)</f>
        <v>13151</v>
      </c>
    </row>
    <row r="206" spans="1:6" ht="13.5" thickBot="1" x14ac:dyDescent="0.25">
      <c r="B206" s="10" t="s">
        <v>666</v>
      </c>
      <c r="C206" s="36" t="s">
        <v>668</v>
      </c>
      <c r="D206" s="36">
        <v>0.5</v>
      </c>
      <c r="E206" s="17">
        <f>'MANO DE OBRA Y CUADRILLAS'!F68</f>
        <v>26302</v>
      </c>
      <c r="F206" s="194">
        <f>E206*D206</f>
        <v>13151</v>
      </c>
    </row>
    <row r="207" spans="1:6" ht="13.5" thickTop="1" x14ac:dyDescent="0.2"/>
    <row r="208" spans="1:6" x14ac:dyDescent="0.2">
      <c r="C208" s="299" t="s">
        <v>812</v>
      </c>
      <c r="D208" s="299"/>
      <c r="E208" s="299"/>
      <c r="F208" s="182">
        <f>ROUND(F205+F202+F196,0)</f>
        <v>69872</v>
      </c>
    </row>
    <row r="210" spans="1:6" s="94" customFormat="1" x14ac:dyDescent="0.2">
      <c r="B210" s="189" t="s">
        <v>1122</v>
      </c>
      <c r="C210" s="186"/>
      <c r="D210" s="186"/>
      <c r="E210" s="95"/>
      <c r="F210" s="196"/>
    </row>
    <row r="212" spans="1:6" ht="13.5" thickBot="1" x14ac:dyDescent="0.25">
      <c r="A212" s="5"/>
      <c r="B212" s="8" t="s">
        <v>628</v>
      </c>
      <c r="C212" s="70" t="s">
        <v>676</v>
      </c>
      <c r="D212" s="70" t="s">
        <v>685</v>
      </c>
      <c r="E212" s="15" t="s">
        <v>683</v>
      </c>
      <c r="F212" s="181" t="s">
        <v>684</v>
      </c>
    </row>
    <row r="213" spans="1:6" ht="13.5" thickTop="1" x14ac:dyDescent="0.2">
      <c r="A213" s="5"/>
      <c r="B213" s="5" t="s">
        <v>709</v>
      </c>
      <c r="C213" s="76"/>
      <c r="D213" s="76"/>
      <c r="E213" s="18"/>
      <c r="F213" s="182">
        <f>SUM(F214:F221)</f>
        <v>13344.4</v>
      </c>
    </row>
    <row r="214" spans="1:6" x14ac:dyDescent="0.2">
      <c r="B214" t="str">
        <f>+'LISTADO DE MATERIALES'!B86</f>
        <v>CAMILLA MAD. FORMALETA (20 dias)</v>
      </c>
      <c r="C214" s="1" t="str">
        <f>+'LISTADO DE MATERIALES'!C86</f>
        <v>UND</v>
      </c>
      <c r="D214" s="169">
        <v>1</v>
      </c>
      <c r="E214" s="14">
        <f>+'LISTADO DE MATERIALES'!D86</f>
        <v>6950</v>
      </c>
      <c r="F214" s="193">
        <f t="shared" ref="F214:F221" si="0">E214*D214</f>
        <v>6950</v>
      </c>
    </row>
    <row r="215" spans="1:6" x14ac:dyDescent="0.2">
      <c r="B215" t="str">
        <f>+'LISTADO DE MATERIALES'!B93</f>
        <v>CERCHA METALICA FORMALETA (20 dias)</v>
      </c>
      <c r="C215" s="1" t="str">
        <f>+'LISTADO DE MATERIALES'!C93</f>
        <v>UND</v>
      </c>
      <c r="D215" s="169">
        <v>0.25</v>
      </c>
      <c r="E215" s="14">
        <f>+'LISTADO DE MATERIALES'!D93</f>
        <v>6950</v>
      </c>
      <c r="F215" s="193">
        <f t="shared" si="0"/>
        <v>1737.5</v>
      </c>
    </row>
    <row r="216" spans="1:6" x14ac:dyDescent="0.2">
      <c r="B216" t="str">
        <f>+'LISTADO DE MATERIALES'!B226</f>
        <v>PASADOR PARA PUERTA</v>
      </c>
      <c r="C216" s="1" t="str">
        <f>+'LISTADO DE MATERIALES'!C226</f>
        <v>UND</v>
      </c>
      <c r="D216" s="169">
        <v>0.3</v>
      </c>
      <c r="E216" s="14">
        <f>+'LISTADO DE MATERIALES'!D226</f>
        <v>6308</v>
      </c>
      <c r="F216" s="193">
        <f t="shared" si="0"/>
        <v>1892.4</v>
      </c>
    </row>
    <row r="217" spans="1:6" x14ac:dyDescent="0.2">
      <c r="B217" t="str">
        <f>+'LISTADO DE MATERIALES'!B117</f>
        <v>CRUCETA LARGA FORMALETA (20 dias)</v>
      </c>
      <c r="C217" s="1" t="str">
        <f>+'LISTADO DE MATERIALES'!C117</f>
        <v>UND</v>
      </c>
      <c r="D217" s="169">
        <v>0.25</v>
      </c>
      <c r="E217" s="14">
        <f>+'LISTADO DE MATERIALES'!D117</f>
        <v>2490</v>
      </c>
      <c r="F217" s="193">
        <f t="shared" si="0"/>
        <v>622.5</v>
      </c>
    </row>
    <row r="218" spans="1:6" x14ac:dyDescent="0.2">
      <c r="B218" t="str">
        <f>+'LISTADO DE MATERIALES'!B118</f>
        <v>CRUCETA CORTA FORMALTEA (20 dias)</v>
      </c>
      <c r="C218" s="1" t="str">
        <f>+'LISTADO DE MATERIALES'!C118</f>
        <v>UND</v>
      </c>
      <c r="D218" s="169">
        <v>0.25</v>
      </c>
      <c r="E218" s="14">
        <f>+'LISTADO DE MATERIALES'!D118</f>
        <v>2490</v>
      </c>
      <c r="F218" s="193">
        <f t="shared" si="0"/>
        <v>622.5</v>
      </c>
    </row>
    <row r="219" spans="1:6" x14ac:dyDescent="0.2">
      <c r="B219" s="63" t="str">
        <f>+'LISTADO DE MATERIALES'!B272</f>
        <v>SEPARADOR FORMALETA (20 dias)</v>
      </c>
      <c r="C219" s="1" t="str">
        <f>+'LISTADO DE MATERIALES'!C274</f>
        <v>UND</v>
      </c>
      <c r="D219" s="169">
        <v>0.25</v>
      </c>
      <c r="E219" s="14">
        <f>+'LISTADO DE MATERIALES'!D272</f>
        <v>5130</v>
      </c>
      <c r="F219" s="193">
        <f t="shared" si="0"/>
        <v>1282.5</v>
      </c>
    </row>
    <row r="220" spans="1:6" x14ac:dyDescent="0.2">
      <c r="B220" s="63" t="str">
        <f>+'LISTADO DE MATERIALES'!B258</f>
        <v>PUNTILLA 1 1/2" a 3"</v>
      </c>
      <c r="C220" s="1" t="str">
        <f>+'LISTADO DE MATERIALES'!C260</f>
        <v>M3</v>
      </c>
      <c r="D220" s="169">
        <v>0.02</v>
      </c>
      <c r="E220" s="14">
        <f>+'LISTADO DE MATERIALES'!D258</f>
        <v>5900</v>
      </c>
      <c r="F220" s="193">
        <f t="shared" si="0"/>
        <v>118</v>
      </c>
    </row>
    <row r="221" spans="1:6" x14ac:dyDescent="0.2">
      <c r="B221" t="str">
        <f>+'LISTADO DE MATERIALES'!B24</f>
        <v>ALAMBRE NEGRO No 18</v>
      </c>
      <c r="C221" s="1" t="str">
        <f>+'LISTADO DE MATERIALES'!C24</f>
        <v>KG</v>
      </c>
      <c r="D221" s="169">
        <v>0.01</v>
      </c>
      <c r="E221" s="14">
        <f>+'LISTADO DE MATERIALES'!D24</f>
        <v>11900</v>
      </c>
      <c r="F221" s="193">
        <f t="shared" si="0"/>
        <v>119</v>
      </c>
    </row>
    <row r="222" spans="1:6" x14ac:dyDescent="0.2">
      <c r="D222" s="168"/>
    </row>
    <row r="223" spans="1:6" x14ac:dyDescent="0.2">
      <c r="A223" s="5"/>
      <c r="B223" s="5" t="s">
        <v>638</v>
      </c>
      <c r="C223" s="76"/>
      <c r="D223" s="133"/>
      <c r="E223" s="18"/>
      <c r="F223" s="182">
        <f>SUM(F224:F224)</f>
        <v>199.3</v>
      </c>
    </row>
    <row r="224" spans="1:6" x14ac:dyDescent="0.2">
      <c r="B224" t="s">
        <v>639</v>
      </c>
      <c r="C224" s="75" t="s">
        <v>680</v>
      </c>
      <c r="D224" s="168">
        <v>0.1</v>
      </c>
      <c r="E224" s="14">
        <f>+'LISTADO DE MATERIALES'!D171</f>
        <v>1993</v>
      </c>
      <c r="F224" s="193">
        <f>E224*D224</f>
        <v>199.3</v>
      </c>
    </row>
    <row r="226" spans="1:6" x14ac:dyDescent="0.2">
      <c r="A226" s="5"/>
      <c r="B226" s="5" t="s">
        <v>666</v>
      </c>
      <c r="C226" s="76"/>
      <c r="D226" s="76"/>
      <c r="E226" s="18"/>
      <c r="F226" s="182">
        <f>SUM(F227:F227)</f>
        <v>7890.6</v>
      </c>
    </row>
    <row r="227" spans="1:6" ht="13.5" thickBot="1" x14ac:dyDescent="0.25">
      <c r="B227" s="10" t="s">
        <v>666</v>
      </c>
      <c r="C227" s="36" t="s">
        <v>668</v>
      </c>
      <c r="D227" s="36">
        <v>0.3</v>
      </c>
      <c r="E227" s="17">
        <f>+'MANO DE OBRA Y CUADRILLAS'!F68</f>
        <v>26302</v>
      </c>
      <c r="F227" s="194">
        <f>E227*D227</f>
        <v>7890.6</v>
      </c>
    </row>
    <row r="228" spans="1:6" ht="13.5" thickTop="1" x14ac:dyDescent="0.2"/>
    <row r="229" spans="1:6" x14ac:dyDescent="0.2">
      <c r="C229" s="299" t="s">
        <v>812</v>
      </c>
      <c r="D229" s="299"/>
      <c r="E229" s="299"/>
      <c r="F229" s="182">
        <f>ROUND(F226+F223+F213,0)</f>
        <v>21434</v>
      </c>
    </row>
    <row r="231" spans="1:6" x14ac:dyDescent="0.2">
      <c r="B231" s="7" t="s">
        <v>891</v>
      </c>
    </row>
    <row r="233" spans="1:6" ht="13.5" thickBot="1" x14ac:dyDescent="0.25">
      <c r="A233" s="5"/>
      <c r="B233" s="8" t="s">
        <v>628</v>
      </c>
      <c r="C233" s="70" t="s">
        <v>676</v>
      </c>
      <c r="D233" s="70" t="s">
        <v>685</v>
      </c>
      <c r="E233" s="15" t="s">
        <v>683</v>
      </c>
      <c r="F233" s="181" t="s">
        <v>684</v>
      </c>
    </row>
    <row r="234" spans="1:6" ht="13.5" thickTop="1" x14ac:dyDescent="0.2">
      <c r="A234" s="5"/>
      <c r="B234" s="5" t="s">
        <v>709</v>
      </c>
      <c r="C234" s="76"/>
      <c r="D234" s="76"/>
      <c r="E234" s="18"/>
      <c r="F234" s="182">
        <f>SUM(F235:F237)</f>
        <v>93043.32</v>
      </c>
    </row>
    <row r="235" spans="1:6" x14ac:dyDescent="0.2">
      <c r="B235" t="s">
        <v>711</v>
      </c>
      <c r="C235" s="1" t="s">
        <v>712</v>
      </c>
      <c r="D235" s="1">
        <v>50</v>
      </c>
      <c r="E235" s="14">
        <f>'LISTADO DE MATERIALES'!D23</f>
        <v>22</v>
      </c>
      <c r="F235" s="193">
        <f>E235*D235</f>
        <v>1100</v>
      </c>
    </row>
    <row r="236" spans="1:6" x14ac:dyDescent="0.2">
      <c r="B236" t="s">
        <v>715</v>
      </c>
      <c r="C236" s="1" t="s">
        <v>1206</v>
      </c>
      <c r="D236" s="1">
        <v>60</v>
      </c>
      <c r="E236" s="14">
        <f>'LISTADO DE MATERIALES'!D185</f>
        <v>1302</v>
      </c>
      <c r="F236" s="193">
        <f>E236*D236</f>
        <v>78120</v>
      </c>
    </row>
    <row r="237" spans="1:6" x14ac:dyDescent="0.2">
      <c r="B237" t="s">
        <v>1144</v>
      </c>
      <c r="C237" s="1" t="s">
        <v>1207</v>
      </c>
      <c r="D237" s="1">
        <v>3.5999999999999997E-2</v>
      </c>
      <c r="E237" s="14">
        <f>F$156</f>
        <v>383981</v>
      </c>
      <c r="F237" s="193">
        <f>E237*D237</f>
        <v>13823.32</v>
      </c>
    </row>
    <row r="239" spans="1:6" x14ac:dyDescent="0.2">
      <c r="A239" s="5"/>
      <c r="B239" s="5" t="s">
        <v>638</v>
      </c>
      <c r="C239" s="76"/>
      <c r="D239" s="76"/>
      <c r="E239" s="18"/>
      <c r="F239" s="182">
        <f>SUM(F240:F241)</f>
        <v>2796.5</v>
      </c>
    </row>
    <row r="240" spans="1:6" x14ac:dyDescent="0.2">
      <c r="B240" t="s">
        <v>639</v>
      </c>
      <c r="C240" s="75" t="s">
        <v>680</v>
      </c>
      <c r="D240" s="1">
        <v>0.5</v>
      </c>
      <c r="E240" s="14">
        <f>'LISTADO DE MATERIALES'!D171</f>
        <v>1993</v>
      </c>
      <c r="F240" s="193">
        <f>E240*D240</f>
        <v>996.5</v>
      </c>
    </row>
    <row r="241" spans="1:6" x14ac:dyDescent="0.2">
      <c r="B241" t="s">
        <v>686</v>
      </c>
      <c r="C241" s="1" t="s">
        <v>687</v>
      </c>
      <c r="D241" s="1">
        <v>0.4</v>
      </c>
      <c r="E241" s="14">
        <f>'LISTADO DE MATERIALES'!D27</f>
        <v>4500</v>
      </c>
      <c r="F241" s="193">
        <f>E241*D241</f>
        <v>1800</v>
      </c>
    </row>
    <row r="243" spans="1:6" x14ac:dyDescent="0.2">
      <c r="A243" s="5"/>
      <c r="B243" s="5" t="s">
        <v>666</v>
      </c>
      <c r="C243" s="76"/>
      <c r="D243" s="76"/>
      <c r="E243" s="18"/>
      <c r="F243" s="182">
        <f>SUM(F244:F244)</f>
        <v>26302</v>
      </c>
    </row>
    <row r="244" spans="1:6" ht="13.5" thickBot="1" x14ac:dyDescent="0.25">
      <c r="B244" s="10" t="s">
        <v>666</v>
      </c>
      <c r="C244" s="36" t="s">
        <v>668</v>
      </c>
      <c r="D244" s="36">
        <v>1</v>
      </c>
      <c r="E244" s="17">
        <f>E227</f>
        <v>26302</v>
      </c>
      <c r="F244" s="194">
        <f>D244*E244</f>
        <v>26302</v>
      </c>
    </row>
    <row r="245" spans="1:6" ht="13.5" thickTop="1" x14ac:dyDescent="0.2"/>
    <row r="246" spans="1:6" x14ac:dyDescent="0.2">
      <c r="C246" s="299" t="s">
        <v>812</v>
      </c>
      <c r="D246" s="299"/>
      <c r="E246" s="299"/>
      <c r="F246" s="182">
        <f>ROUND(F243+F239+F234,0)</f>
        <v>122142</v>
      </c>
    </row>
    <row r="248" spans="1:6" x14ac:dyDescent="0.2">
      <c r="B248" s="7" t="s">
        <v>1145</v>
      </c>
    </row>
    <row r="250" spans="1:6" ht="13.5" thickBot="1" x14ac:dyDescent="0.25">
      <c r="A250" s="5"/>
      <c r="B250" s="8" t="s">
        <v>628</v>
      </c>
      <c r="C250" s="70" t="s">
        <v>676</v>
      </c>
      <c r="D250" s="70" t="s">
        <v>685</v>
      </c>
      <c r="E250" s="15" t="s">
        <v>683</v>
      </c>
      <c r="F250" s="181" t="s">
        <v>684</v>
      </c>
    </row>
    <row r="251" spans="1:6" ht="13.5" thickTop="1" x14ac:dyDescent="0.2">
      <c r="A251" s="5"/>
      <c r="B251" s="5" t="s">
        <v>709</v>
      </c>
      <c r="C251" s="76"/>
      <c r="D251" s="76"/>
      <c r="E251" s="18"/>
      <c r="F251" s="182">
        <f>SUM(F252:F254)</f>
        <v>38606.69</v>
      </c>
    </row>
    <row r="252" spans="1:6" x14ac:dyDescent="0.2">
      <c r="B252" t="s">
        <v>699</v>
      </c>
      <c r="C252" s="1" t="s">
        <v>1204</v>
      </c>
      <c r="D252" s="1">
        <v>0.03</v>
      </c>
      <c r="E252" s="14">
        <f>'LISTADO DE MATERIALES'!D147</f>
        <v>69872</v>
      </c>
      <c r="F252" s="193">
        <f>E252*D252</f>
        <v>2096.16</v>
      </c>
    </row>
    <row r="253" spans="1:6" x14ac:dyDescent="0.2">
      <c r="B253" t="s">
        <v>700</v>
      </c>
      <c r="C253" s="1" t="s">
        <v>1207</v>
      </c>
      <c r="D253" s="1">
        <v>2.5000000000000001E-2</v>
      </c>
      <c r="E253" s="14">
        <f>F47</f>
        <v>515781</v>
      </c>
      <c r="F253" s="193">
        <f>E253*D253</f>
        <v>12894.53</v>
      </c>
    </row>
    <row r="254" spans="1:6" x14ac:dyDescent="0.2">
      <c r="B254" t="s">
        <v>1146</v>
      </c>
      <c r="C254" s="1" t="s">
        <v>677</v>
      </c>
      <c r="D254" s="1">
        <v>3.2</v>
      </c>
      <c r="E254" s="14">
        <f>'LISTADO DE MATERIALES'!D7</f>
        <v>7380</v>
      </c>
      <c r="F254" s="193">
        <f>E254*D254</f>
        <v>23616</v>
      </c>
    </row>
    <row r="256" spans="1:6" x14ac:dyDescent="0.2">
      <c r="A256" s="5"/>
      <c r="B256" s="5" t="s">
        <v>638</v>
      </c>
      <c r="C256" s="76"/>
      <c r="D256" s="76"/>
      <c r="E256" s="18"/>
      <c r="F256" s="182">
        <f>SUM(F257:F257)</f>
        <v>996.5</v>
      </c>
    </row>
    <row r="257" spans="1:6" x14ac:dyDescent="0.2">
      <c r="B257" t="s">
        <v>639</v>
      </c>
      <c r="C257" s="75" t="s">
        <v>680</v>
      </c>
      <c r="D257" s="1">
        <v>0.5</v>
      </c>
      <c r="E257" s="14">
        <f>'LISTADO DE MATERIALES'!D171</f>
        <v>1993</v>
      </c>
      <c r="F257" s="193">
        <f>E257*D257</f>
        <v>996.5</v>
      </c>
    </row>
    <row r="259" spans="1:6" x14ac:dyDescent="0.2">
      <c r="A259" s="5"/>
      <c r="B259" s="5" t="s">
        <v>666</v>
      </c>
      <c r="C259" s="76"/>
      <c r="D259" s="76"/>
      <c r="E259" s="18"/>
      <c r="F259" s="182">
        <f>SUM(F260:F260)</f>
        <v>26302</v>
      </c>
    </row>
    <row r="260" spans="1:6" ht="13.5" thickBot="1" x14ac:dyDescent="0.25">
      <c r="B260" s="10" t="s">
        <v>666</v>
      </c>
      <c r="C260" s="36" t="s">
        <v>668</v>
      </c>
      <c r="D260" s="36">
        <v>1</v>
      </c>
      <c r="E260" s="17">
        <f>'MANO DE OBRA Y CUADRILLAS'!F68</f>
        <v>26302</v>
      </c>
      <c r="F260" s="194">
        <f>E260*D260</f>
        <v>26302</v>
      </c>
    </row>
    <row r="261" spans="1:6" ht="13.5" thickTop="1" x14ac:dyDescent="0.2"/>
    <row r="262" spans="1:6" x14ac:dyDescent="0.2">
      <c r="C262" s="299" t="s">
        <v>1097</v>
      </c>
      <c r="D262" s="299"/>
      <c r="E262" s="299"/>
      <c r="F262" s="182">
        <f>ROUND(F259+F256+F251,0)</f>
        <v>65905</v>
      </c>
    </row>
    <row r="266" spans="1:6" x14ac:dyDescent="0.2">
      <c r="B266" t="s">
        <v>1374</v>
      </c>
    </row>
    <row r="269" spans="1:6" x14ac:dyDescent="0.2">
      <c r="A269" s="146"/>
      <c r="B269" s="147"/>
      <c r="C269" s="148"/>
      <c r="D269" s="166"/>
      <c r="E269" s="149"/>
      <c r="F269" s="150"/>
    </row>
    <row r="270" spans="1:6" x14ac:dyDescent="0.2">
      <c r="A270" s="146"/>
      <c r="B270" s="165" t="s">
        <v>1324</v>
      </c>
      <c r="C270" s="159"/>
      <c r="D270" s="167"/>
      <c r="E270" s="160"/>
      <c r="F270" s="161"/>
    </row>
    <row r="271" spans="1:6" x14ac:dyDescent="0.2">
      <c r="A271" s="146"/>
      <c r="B271" s="164" t="s">
        <v>1325</v>
      </c>
      <c r="C271" s="300" t="s">
        <v>1376</v>
      </c>
      <c r="D271" s="300"/>
      <c r="E271" s="300"/>
      <c r="F271" s="300"/>
    </row>
    <row r="272" spans="1:6" x14ac:dyDescent="0.2">
      <c r="A272" s="146"/>
      <c r="B272" s="164" t="s">
        <v>1322</v>
      </c>
      <c r="C272" s="300" t="s">
        <v>1377</v>
      </c>
      <c r="D272" s="300"/>
      <c r="E272" s="300"/>
      <c r="F272" s="300"/>
    </row>
    <row r="273" spans="1:6" s="44" customFormat="1" ht="15" customHeight="1" x14ac:dyDescent="0.2">
      <c r="A273" s="203"/>
      <c r="B273" s="204" t="s">
        <v>1323</v>
      </c>
      <c r="C273" s="300" t="s">
        <v>1375</v>
      </c>
      <c r="D273" s="300"/>
      <c r="E273" s="300"/>
      <c r="F273" s="300"/>
    </row>
    <row r="274" spans="1:6" x14ac:dyDescent="0.2">
      <c r="A274" s="146"/>
      <c r="B274" s="147"/>
      <c r="C274" s="148"/>
      <c r="D274" s="166"/>
      <c r="E274" s="150"/>
      <c r="F274" s="143"/>
    </row>
  </sheetData>
  <mergeCells count="21">
    <mergeCell ref="C68:E68"/>
    <mergeCell ref="C208:E208"/>
    <mergeCell ref="C26:E26"/>
    <mergeCell ref="C174:E174"/>
    <mergeCell ref="C191:E191"/>
    <mergeCell ref="C106:E106"/>
    <mergeCell ref="C88:E88"/>
    <mergeCell ref="C123:E123"/>
    <mergeCell ref="C140:E140"/>
    <mergeCell ref="C156:E156"/>
    <mergeCell ref="B1:F1"/>
    <mergeCell ref="B2:F2"/>
    <mergeCell ref="B3:F3"/>
    <mergeCell ref="B5:F5"/>
    <mergeCell ref="C47:E47"/>
    <mergeCell ref="C246:E246"/>
    <mergeCell ref="C262:E262"/>
    <mergeCell ref="C229:E229"/>
    <mergeCell ref="C273:F273"/>
    <mergeCell ref="C271:F271"/>
    <mergeCell ref="C272:F272"/>
  </mergeCells>
  <phoneticPr fontId="5" type="noConversion"/>
  <printOptions horizontalCentered="1"/>
  <pageMargins left="0.78740157480314965" right="0.78740157480314965" top="0.59055118110236227" bottom="0.59055118110236227" header="0" footer="0.19685039370078741"/>
  <pageSetup scale="72" fitToHeight="88" orientation="portrait" r:id="rId1"/>
  <headerFooter alignWithMargins="0">
    <oddFooter>&amp;C&amp;P+7&amp;R&amp;F</oddFooter>
  </headerFooter>
  <rowBreaks count="7" manualBreakCount="7">
    <brk id="49" max="5" man="1"/>
    <brk id="70" max="5" man="1"/>
    <brk id="90" max="5" man="1"/>
    <brk id="123" max="5" man="1"/>
    <brk id="157" max="5" man="1"/>
    <brk id="191" max="5" man="1"/>
    <brk id="229" max="5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42"/>
  </sheetPr>
  <dimension ref="A1:E557"/>
  <sheetViews>
    <sheetView zoomScaleNormal="100" workbookViewId="0">
      <selection sqref="A1:D1"/>
    </sheetView>
  </sheetViews>
  <sheetFormatPr baseColWidth="10" defaultColWidth="11.42578125" defaultRowHeight="12.75" x14ac:dyDescent="0.2"/>
  <cols>
    <col min="1" max="1" width="9.140625" style="93" customWidth="1"/>
    <col min="2" max="2" width="52.85546875" style="31" customWidth="1"/>
    <col min="3" max="3" width="12.5703125" style="93" customWidth="1"/>
    <col min="4" max="4" width="16" style="202" customWidth="1"/>
    <col min="5" max="16384" width="11.42578125" style="31"/>
  </cols>
  <sheetData>
    <row r="1" spans="1:4" x14ac:dyDescent="0.2">
      <c r="A1" s="303" t="str">
        <f>ROTULOS!A1</f>
        <v>DEPARTAMENTO DEL HUILA</v>
      </c>
      <c r="B1" s="303"/>
      <c r="C1" s="303"/>
      <c r="D1" s="303"/>
    </row>
    <row r="2" spans="1:4" x14ac:dyDescent="0.2">
      <c r="A2" s="303" t="str">
        <f>ROTULOS!A2</f>
        <v>SECRETARIA DE AGRICULTURA Y MINERÍA</v>
      </c>
      <c r="B2" s="303"/>
      <c r="C2" s="303"/>
      <c r="D2" s="303"/>
    </row>
    <row r="3" spans="1:4" ht="28.5" customHeight="1" x14ac:dyDescent="0.2">
      <c r="A3" s="305" t="str">
        <f>ROTULOS!A3</f>
        <v>PRESUPUESTO</v>
      </c>
      <c r="B3" s="306"/>
      <c r="C3" s="306"/>
      <c r="D3" s="306"/>
    </row>
    <row r="4" spans="1:4" x14ac:dyDescent="0.2">
      <c r="A4" s="304" t="s">
        <v>1618</v>
      </c>
      <c r="B4" s="303"/>
      <c r="C4" s="303"/>
      <c r="D4" s="303"/>
    </row>
    <row r="5" spans="1:4" s="40" customFormat="1" ht="27" customHeight="1" x14ac:dyDescent="0.2">
      <c r="A5" s="211" t="s">
        <v>1147</v>
      </c>
      <c r="B5" s="211" t="s">
        <v>1148</v>
      </c>
      <c r="C5" s="211" t="s">
        <v>676</v>
      </c>
      <c r="D5" s="200" t="s">
        <v>1617</v>
      </c>
    </row>
    <row r="6" spans="1:4" x14ac:dyDescent="0.2">
      <c r="A6" s="65" t="s">
        <v>507</v>
      </c>
      <c r="B6" s="92" t="s">
        <v>1074</v>
      </c>
      <c r="C6" s="65" t="s">
        <v>677</v>
      </c>
      <c r="D6" s="201">
        <v>7100</v>
      </c>
    </row>
    <row r="7" spans="1:4" x14ac:dyDescent="0.2">
      <c r="A7" s="65" t="s">
        <v>509</v>
      </c>
      <c r="B7" s="92" t="s">
        <v>708</v>
      </c>
      <c r="C7" s="65" t="s">
        <v>677</v>
      </c>
      <c r="D7" s="201">
        <v>7380</v>
      </c>
    </row>
    <row r="8" spans="1:4" x14ac:dyDescent="0.2">
      <c r="A8" s="65" t="s">
        <v>1149</v>
      </c>
      <c r="B8" s="92" t="s">
        <v>1157</v>
      </c>
      <c r="C8" s="65" t="s">
        <v>680</v>
      </c>
      <c r="D8" s="201">
        <v>36000</v>
      </c>
    </row>
    <row r="9" spans="1:4" x14ac:dyDescent="0.2">
      <c r="A9" s="65" t="s">
        <v>1150</v>
      </c>
      <c r="B9" s="92" t="s">
        <v>771</v>
      </c>
      <c r="C9" s="65" t="s">
        <v>8</v>
      </c>
      <c r="D9" s="201">
        <v>11200</v>
      </c>
    </row>
    <row r="10" spans="1:4" x14ac:dyDescent="0.2">
      <c r="A10" s="65" t="s">
        <v>1150</v>
      </c>
      <c r="B10" s="92" t="s">
        <v>1082</v>
      </c>
      <c r="C10" s="65" t="s">
        <v>8</v>
      </c>
      <c r="D10" s="201">
        <v>7936</v>
      </c>
    </row>
    <row r="11" spans="1:4" x14ac:dyDescent="0.2">
      <c r="A11" s="65" t="s">
        <v>1150</v>
      </c>
      <c r="B11" s="92" t="s">
        <v>1083</v>
      </c>
      <c r="C11" s="65" t="s">
        <v>8</v>
      </c>
      <c r="D11" s="201">
        <v>12419</v>
      </c>
    </row>
    <row r="12" spans="1:4" x14ac:dyDescent="0.2">
      <c r="A12" s="65" t="s">
        <v>1150</v>
      </c>
      <c r="B12" s="92" t="s">
        <v>82</v>
      </c>
      <c r="C12" s="65" t="s">
        <v>8</v>
      </c>
      <c r="D12" s="201">
        <v>17954</v>
      </c>
    </row>
    <row r="13" spans="1:4" x14ac:dyDescent="0.2">
      <c r="A13" s="65" t="s">
        <v>1151</v>
      </c>
      <c r="B13" s="92" t="s">
        <v>83</v>
      </c>
      <c r="C13" s="65" t="s">
        <v>8</v>
      </c>
      <c r="D13" s="201">
        <v>25650</v>
      </c>
    </row>
    <row r="14" spans="1:4" x14ac:dyDescent="0.2">
      <c r="A14" s="65" t="s">
        <v>128</v>
      </c>
      <c r="B14" s="92" t="s">
        <v>895</v>
      </c>
      <c r="C14" s="65" t="s">
        <v>680</v>
      </c>
      <c r="D14" s="201">
        <v>9917</v>
      </c>
    </row>
    <row r="15" spans="1:4" x14ac:dyDescent="0.2">
      <c r="A15" s="65" t="s">
        <v>129</v>
      </c>
      <c r="B15" s="92" t="s">
        <v>801</v>
      </c>
      <c r="C15" s="65" t="s">
        <v>8</v>
      </c>
      <c r="D15" s="201">
        <v>450</v>
      </c>
    </row>
    <row r="16" spans="1:4" x14ac:dyDescent="0.2">
      <c r="A16" s="65" t="s">
        <v>130</v>
      </c>
      <c r="B16" s="92" t="s">
        <v>1158</v>
      </c>
      <c r="C16" s="65" t="s">
        <v>8</v>
      </c>
      <c r="D16" s="201">
        <v>450</v>
      </c>
    </row>
    <row r="17" spans="1:4" x14ac:dyDescent="0.2">
      <c r="A17" s="65"/>
      <c r="B17" s="92" t="s">
        <v>1634</v>
      </c>
      <c r="C17" s="65" t="s">
        <v>8</v>
      </c>
      <c r="D17" s="201">
        <v>1100</v>
      </c>
    </row>
    <row r="18" spans="1:4" x14ac:dyDescent="0.2">
      <c r="A18" s="65"/>
      <c r="B18" s="92" t="s">
        <v>1635</v>
      </c>
      <c r="C18" s="65" t="s">
        <v>8</v>
      </c>
      <c r="D18" s="201">
        <v>1500</v>
      </c>
    </row>
    <row r="19" spans="1:4" x14ac:dyDescent="0.2">
      <c r="A19" s="65"/>
      <c r="B19" s="92" t="s">
        <v>1636</v>
      </c>
      <c r="C19" s="65" t="s">
        <v>8</v>
      </c>
      <c r="D19" s="201">
        <v>2100</v>
      </c>
    </row>
    <row r="20" spans="1:4" x14ac:dyDescent="0.2">
      <c r="A20" s="65" t="s">
        <v>131</v>
      </c>
      <c r="B20" s="92" t="s">
        <v>80</v>
      </c>
      <c r="C20" s="65" t="s">
        <v>81</v>
      </c>
      <c r="D20" s="201">
        <v>68900</v>
      </c>
    </row>
    <row r="21" spans="1:4" x14ac:dyDescent="0.2">
      <c r="A21" s="65" t="s">
        <v>132</v>
      </c>
      <c r="B21" s="141" t="s">
        <v>939</v>
      </c>
      <c r="C21" s="65" t="s">
        <v>1204</v>
      </c>
      <c r="D21" s="201">
        <v>32000</v>
      </c>
    </row>
    <row r="22" spans="1:4" x14ac:dyDescent="0.2">
      <c r="A22" s="65" t="s">
        <v>133</v>
      </c>
      <c r="B22" s="142" t="s">
        <v>940</v>
      </c>
      <c r="C22" s="65" t="s">
        <v>1204</v>
      </c>
      <c r="D22" s="201">
        <v>54000</v>
      </c>
    </row>
    <row r="23" spans="1:4" x14ac:dyDescent="0.2">
      <c r="A23" s="65" t="s">
        <v>134</v>
      </c>
      <c r="B23" s="92" t="s">
        <v>711</v>
      </c>
      <c r="C23" s="65" t="s">
        <v>712</v>
      </c>
      <c r="D23" s="201">
        <v>22</v>
      </c>
    </row>
    <row r="24" spans="1:4" x14ac:dyDescent="0.2">
      <c r="A24" s="65" t="s">
        <v>1159</v>
      </c>
      <c r="B24" s="92" t="s">
        <v>716</v>
      </c>
      <c r="C24" s="65" t="s">
        <v>677</v>
      </c>
      <c r="D24" s="201">
        <v>11900</v>
      </c>
    </row>
    <row r="25" spans="1:4" x14ac:dyDescent="0.2">
      <c r="A25" s="65" t="s">
        <v>1160</v>
      </c>
      <c r="B25" s="92" t="s">
        <v>878</v>
      </c>
      <c r="C25" s="65" t="s">
        <v>677</v>
      </c>
      <c r="D25" s="201">
        <v>7000</v>
      </c>
    </row>
    <row r="26" spans="1:4" x14ac:dyDescent="0.2">
      <c r="A26" s="65" t="s">
        <v>135</v>
      </c>
      <c r="B26" s="92" t="s">
        <v>1438</v>
      </c>
      <c r="C26" s="65" t="s">
        <v>8</v>
      </c>
      <c r="D26" s="201">
        <v>339</v>
      </c>
    </row>
    <row r="27" spans="1:4" x14ac:dyDescent="0.2">
      <c r="A27" s="65" t="s">
        <v>136</v>
      </c>
      <c r="B27" s="92" t="s">
        <v>1165</v>
      </c>
      <c r="C27" s="65" t="s">
        <v>669</v>
      </c>
      <c r="D27" s="201">
        <v>4500</v>
      </c>
    </row>
    <row r="28" spans="1:4" x14ac:dyDescent="0.2">
      <c r="A28" s="65" t="s">
        <v>137</v>
      </c>
      <c r="B28" s="243" t="s">
        <v>740</v>
      </c>
      <c r="C28" s="237" t="s">
        <v>1205</v>
      </c>
      <c r="D28" s="238">
        <v>8384</v>
      </c>
    </row>
    <row r="29" spans="1:4" x14ac:dyDescent="0.2">
      <c r="A29" s="65" t="s">
        <v>138</v>
      </c>
      <c r="B29" s="243" t="s">
        <v>1153</v>
      </c>
      <c r="C29" s="237" t="s">
        <v>1205</v>
      </c>
      <c r="D29" s="238">
        <v>4648</v>
      </c>
    </row>
    <row r="30" spans="1:4" x14ac:dyDescent="0.2">
      <c r="A30" s="65" t="s">
        <v>139</v>
      </c>
      <c r="B30" s="243" t="s">
        <v>1166</v>
      </c>
      <c r="C30" s="237" t="s">
        <v>1205</v>
      </c>
      <c r="D30" s="238">
        <v>2988</v>
      </c>
    </row>
    <row r="31" spans="1:4" x14ac:dyDescent="0.2">
      <c r="A31" s="65" t="s">
        <v>1161</v>
      </c>
      <c r="B31" s="243" t="s">
        <v>769</v>
      </c>
      <c r="C31" s="237" t="s">
        <v>1205</v>
      </c>
      <c r="D31" s="238">
        <v>9628</v>
      </c>
    </row>
    <row r="32" spans="1:4" x14ac:dyDescent="0.2">
      <c r="A32" s="65" t="s">
        <v>140</v>
      </c>
      <c r="B32" s="272" t="s">
        <v>776</v>
      </c>
      <c r="C32" s="237" t="s">
        <v>1205</v>
      </c>
      <c r="D32" s="238">
        <v>10292</v>
      </c>
    </row>
    <row r="33" spans="1:4" x14ac:dyDescent="0.2">
      <c r="A33" s="65" t="s">
        <v>141</v>
      </c>
      <c r="B33" s="243" t="s">
        <v>770</v>
      </c>
      <c r="C33" s="237" t="s">
        <v>1205</v>
      </c>
      <c r="D33" s="238">
        <v>6308</v>
      </c>
    </row>
    <row r="34" spans="1:4" x14ac:dyDescent="0.2">
      <c r="A34" s="65" t="s">
        <v>142</v>
      </c>
      <c r="B34" s="243" t="s">
        <v>43</v>
      </c>
      <c r="C34" s="237" t="s">
        <v>1205</v>
      </c>
      <c r="D34" s="238">
        <v>14534</v>
      </c>
    </row>
    <row r="35" spans="1:4" x14ac:dyDescent="0.2">
      <c r="A35" s="65" t="s">
        <v>143</v>
      </c>
      <c r="B35" s="243" t="s">
        <v>44</v>
      </c>
      <c r="C35" s="237" t="s">
        <v>1205</v>
      </c>
      <c r="D35" s="238">
        <v>25650</v>
      </c>
    </row>
    <row r="36" spans="1:4" x14ac:dyDescent="0.2">
      <c r="A36" s="65" t="s">
        <v>144</v>
      </c>
      <c r="B36" s="92" t="s">
        <v>703</v>
      </c>
      <c r="C36" s="65" t="s">
        <v>677</v>
      </c>
      <c r="D36" s="201">
        <v>10445</v>
      </c>
    </row>
    <row r="37" spans="1:4" x14ac:dyDescent="0.2">
      <c r="A37" s="65" t="s">
        <v>145</v>
      </c>
      <c r="B37" s="141" t="s">
        <v>777</v>
      </c>
      <c r="C37" s="65" t="s">
        <v>727</v>
      </c>
      <c r="D37" s="201">
        <v>67900</v>
      </c>
    </row>
    <row r="38" spans="1:4" x14ac:dyDescent="0.2">
      <c r="A38" s="65" t="s">
        <v>146</v>
      </c>
      <c r="B38" s="205" t="s">
        <v>772</v>
      </c>
      <c r="C38" s="65" t="s">
        <v>1205</v>
      </c>
      <c r="D38" s="201">
        <v>5000</v>
      </c>
    </row>
    <row r="39" spans="1:4" x14ac:dyDescent="0.2">
      <c r="A39" s="65" t="s">
        <v>147</v>
      </c>
      <c r="B39" s="83" t="s">
        <v>589</v>
      </c>
      <c r="C39" s="65" t="s">
        <v>1205</v>
      </c>
      <c r="D39" s="201">
        <v>6200</v>
      </c>
    </row>
    <row r="40" spans="1:4" x14ac:dyDescent="0.2">
      <c r="A40" s="65" t="s">
        <v>148</v>
      </c>
      <c r="B40" s="83" t="s">
        <v>590</v>
      </c>
      <c r="C40" s="65" t="s">
        <v>1205</v>
      </c>
      <c r="D40" s="201">
        <v>3689</v>
      </c>
    </row>
    <row r="41" spans="1:4" x14ac:dyDescent="0.2">
      <c r="A41" s="65" t="s">
        <v>1360</v>
      </c>
      <c r="B41" s="83" t="s">
        <v>591</v>
      </c>
      <c r="C41" s="65" t="s">
        <v>1205</v>
      </c>
      <c r="D41" s="201">
        <v>2079</v>
      </c>
    </row>
    <row r="42" spans="1:4" x14ac:dyDescent="0.2">
      <c r="A42" s="65" t="s">
        <v>1162</v>
      </c>
      <c r="B42" s="83" t="s">
        <v>592</v>
      </c>
      <c r="C42" s="65" t="s">
        <v>1205</v>
      </c>
      <c r="D42" s="201">
        <v>1589</v>
      </c>
    </row>
    <row r="43" spans="1:4" x14ac:dyDescent="0.2">
      <c r="A43" s="65" t="s">
        <v>149</v>
      </c>
      <c r="B43" s="83" t="s">
        <v>1132</v>
      </c>
      <c r="C43" s="190" t="s">
        <v>1207</v>
      </c>
      <c r="D43" s="201">
        <v>85000</v>
      </c>
    </row>
    <row r="44" spans="1:4" x14ac:dyDescent="0.2">
      <c r="A44" s="65" t="s">
        <v>150</v>
      </c>
      <c r="B44" s="83" t="s">
        <v>1167</v>
      </c>
      <c r="C44" s="190" t="s">
        <v>1207</v>
      </c>
      <c r="D44" s="201">
        <v>68500</v>
      </c>
    </row>
    <row r="45" spans="1:4" x14ac:dyDescent="0.2">
      <c r="A45" s="65" t="s">
        <v>1163</v>
      </c>
      <c r="B45" s="92" t="s">
        <v>614</v>
      </c>
      <c r="C45" s="65" t="s">
        <v>8</v>
      </c>
      <c r="D45" s="201">
        <v>4700</v>
      </c>
    </row>
    <row r="46" spans="1:4" x14ac:dyDescent="0.2">
      <c r="A46" s="65" t="s">
        <v>151</v>
      </c>
      <c r="B46" s="92" t="s">
        <v>618</v>
      </c>
      <c r="C46" s="65" t="s">
        <v>8</v>
      </c>
      <c r="D46" s="201">
        <v>32450</v>
      </c>
    </row>
    <row r="47" spans="1:4" ht="25.5" x14ac:dyDescent="0.2">
      <c r="A47" s="65"/>
      <c r="B47" s="224" t="s">
        <v>1655</v>
      </c>
      <c r="C47" s="65" t="s">
        <v>8</v>
      </c>
      <c r="D47" s="201">
        <v>55600</v>
      </c>
    </row>
    <row r="48" spans="1:4" x14ac:dyDescent="0.2">
      <c r="A48" s="65" t="s">
        <v>1164</v>
      </c>
      <c r="B48" s="92" t="s">
        <v>610</v>
      </c>
      <c r="C48" s="65" t="s">
        <v>8</v>
      </c>
      <c r="D48" s="201">
        <v>15450</v>
      </c>
    </row>
    <row r="49" spans="1:4" x14ac:dyDescent="0.2">
      <c r="A49" s="65" t="s">
        <v>152</v>
      </c>
      <c r="B49" s="83" t="s">
        <v>1102</v>
      </c>
      <c r="C49" s="65" t="s">
        <v>687</v>
      </c>
      <c r="D49" s="201">
        <v>87094.53</v>
      </c>
    </row>
    <row r="50" spans="1:4" x14ac:dyDescent="0.2">
      <c r="A50" s="65" t="s">
        <v>153</v>
      </c>
      <c r="B50" s="92" t="s">
        <v>877</v>
      </c>
      <c r="C50" s="65" t="s">
        <v>1204</v>
      </c>
      <c r="D50" s="201">
        <v>28500</v>
      </c>
    </row>
    <row r="51" spans="1:4" x14ac:dyDescent="0.2">
      <c r="A51" s="65" t="s">
        <v>1152</v>
      </c>
      <c r="B51" s="92" t="s">
        <v>881</v>
      </c>
      <c r="C51" s="65" t="s">
        <v>1204</v>
      </c>
      <c r="D51" s="201">
        <v>34500</v>
      </c>
    </row>
    <row r="52" spans="1:4" x14ac:dyDescent="0.2">
      <c r="A52" s="65" t="s">
        <v>154</v>
      </c>
      <c r="B52" s="92" t="s">
        <v>1168</v>
      </c>
      <c r="C52" s="65" t="s">
        <v>1204</v>
      </c>
      <c r="D52" s="201">
        <v>55475</v>
      </c>
    </row>
    <row r="53" spans="1:4" x14ac:dyDescent="0.2">
      <c r="A53" s="65" t="s">
        <v>155</v>
      </c>
      <c r="B53" s="92" t="s">
        <v>1169</v>
      </c>
      <c r="C53" s="65" t="s">
        <v>1204</v>
      </c>
      <c r="D53" s="201">
        <v>79800</v>
      </c>
    </row>
    <row r="54" spans="1:4" x14ac:dyDescent="0.2">
      <c r="A54" s="65" t="s">
        <v>156</v>
      </c>
      <c r="B54" s="92" t="s">
        <v>1063</v>
      </c>
      <c r="C54" s="65" t="s">
        <v>727</v>
      </c>
      <c r="D54" s="201">
        <v>95300</v>
      </c>
    </row>
    <row r="55" spans="1:4" x14ac:dyDescent="0.2">
      <c r="A55" s="65" t="s">
        <v>157</v>
      </c>
      <c r="B55" s="92" t="s">
        <v>896</v>
      </c>
      <c r="C55" s="65" t="s">
        <v>1205</v>
      </c>
      <c r="D55" s="201">
        <v>12850</v>
      </c>
    </row>
    <row r="56" spans="1:4" x14ac:dyDescent="0.2">
      <c r="A56" s="65" t="s">
        <v>158</v>
      </c>
      <c r="B56" s="272" t="s">
        <v>779</v>
      </c>
      <c r="C56" s="237" t="s">
        <v>8</v>
      </c>
      <c r="D56" s="238">
        <v>2656</v>
      </c>
    </row>
    <row r="57" spans="1:4" x14ac:dyDescent="0.2">
      <c r="A57" s="65" t="s">
        <v>159</v>
      </c>
      <c r="B57" s="272" t="s">
        <v>778</v>
      </c>
      <c r="C57" s="237" t="s">
        <v>8</v>
      </c>
      <c r="D57" s="238">
        <v>2988</v>
      </c>
    </row>
    <row r="58" spans="1:4" x14ac:dyDescent="0.2">
      <c r="A58" s="65" t="s">
        <v>160</v>
      </c>
      <c r="B58" s="92" t="s">
        <v>871</v>
      </c>
      <c r="C58" s="65" t="s">
        <v>637</v>
      </c>
      <c r="D58" s="201">
        <v>5870</v>
      </c>
    </row>
    <row r="59" spans="1:4" x14ac:dyDescent="0.2">
      <c r="A59" s="65" t="s">
        <v>161</v>
      </c>
      <c r="B59" s="92" t="s">
        <v>714</v>
      </c>
      <c r="C59" s="65" t="s">
        <v>8</v>
      </c>
      <c r="D59" s="201">
        <v>3500</v>
      </c>
    </row>
    <row r="60" spans="1:4" x14ac:dyDescent="0.2">
      <c r="A60" s="65" t="s">
        <v>162</v>
      </c>
      <c r="B60" s="92" t="s">
        <v>1170</v>
      </c>
      <c r="C60" s="65" t="s">
        <v>8</v>
      </c>
      <c r="D60" s="201">
        <v>1400</v>
      </c>
    </row>
    <row r="61" spans="1:4" x14ac:dyDescent="0.2">
      <c r="A61" s="65" t="s">
        <v>163</v>
      </c>
      <c r="B61" s="83" t="s">
        <v>1230</v>
      </c>
      <c r="C61" s="65" t="s">
        <v>1206</v>
      </c>
      <c r="D61" s="201">
        <v>1800</v>
      </c>
    </row>
    <row r="62" spans="1:4" x14ac:dyDescent="0.2">
      <c r="A62" s="65" t="s">
        <v>164</v>
      </c>
      <c r="B62" s="92" t="s">
        <v>1171</v>
      </c>
      <c r="C62" s="65" t="s">
        <v>1154</v>
      </c>
      <c r="D62" s="201">
        <v>7400</v>
      </c>
    </row>
    <row r="63" spans="1:4" x14ac:dyDescent="0.2">
      <c r="A63" s="65" t="s">
        <v>390</v>
      </c>
      <c r="B63" s="92" t="s">
        <v>1172</v>
      </c>
      <c r="C63" s="65" t="s">
        <v>1206</v>
      </c>
      <c r="D63" s="201">
        <v>4350</v>
      </c>
    </row>
    <row r="64" spans="1:4" x14ac:dyDescent="0.2">
      <c r="A64" s="65" t="s">
        <v>391</v>
      </c>
      <c r="B64" s="92" t="s">
        <v>1173</v>
      </c>
      <c r="C64" s="65" t="s">
        <v>1206</v>
      </c>
      <c r="D64" s="201">
        <v>17500</v>
      </c>
    </row>
    <row r="65" spans="1:4" x14ac:dyDescent="0.2">
      <c r="A65" s="65" t="s">
        <v>392</v>
      </c>
      <c r="B65" s="92" t="s">
        <v>697</v>
      </c>
      <c r="C65" s="65" t="s">
        <v>668</v>
      </c>
      <c r="D65" s="201">
        <v>160000</v>
      </c>
    </row>
    <row r="66" spans="1:4" x14ac:dyDescent="0.2">
      <c r="A66" s="65" t="s">
        <v>393</v>
      </c>
      <c r="B66" s="141" t="s">
        <v>1650</v>
      </c>
      <c r="C66" s="65" t="s">
        <v>8</v>
      </c>
      <c r="D66" s="201">
        <v>65000</v>
      </c>
    </row>
    <row r="67" spans="1:4" x14ac:dyDescent="0.2">
      <c r="A67" s="65" t="s">
        <v>394</v>
      </c>
      <c r="B67" s="141" t="s">
        <v>1372</v>
      </c>
      <c r="C67" s="65" t="s">
        <v>8</v>
      </c>
      <c r="D67" s="201">
        <v>68000</v>
      </c>
    </row>
    <row r="68" spans="1:4" x14ac:dyDescent="0.2">
      <c r="A68" s="65" t="s">
        <v>395</v>
      </c>
      <c r="B68" s="92" t="s">
        <v>634</v>
      </c>
      <c r="C68" s="65" t="s">
        <v>8</v>
      </c>
      <c r="D68" s="201">
        <v>66000</v>
      </c>
    </row>
    <row r="69" spans="1:4" x14ac:dyDescent="0.2">
      <c r="A69" s="65" t="s">
        <v>396</v>
      </c>
      <c r="B69" s="92" t="s">
        <v>1373</v>
      </c>
      <c r="C69" s="65" t="s">
        <v>8</v>
      </c>
      <c r="D69" s="201">
        <v>72000</v>
      </c>
    </row>
    <row r="70" spans="1:4" x14ac:dyDescent="0.2">
      <c r="A70" s="65" t="s">
        <v>397</v>
      </c>
      <c r="B70" s="141" t="s">
        <v>780</v>
      </c>
      <c r="C70" s="65" t="s">
        <v>1156</v>
      </c>
      <c r="D70" s="201">
        <v>1900</v>
      </c>
    </row>
    <row r="71" spans="1:4" x14ac:dyDescent="0.2">
      <c r="A71" s="65" t="s">
        <v>398</v>
      </c>
      <c r="B71" s="141" t="s">
        <v>781</v>
      </c>
      <c r="C71" s="65" t="s">
        <v>8</v>
      </c>
      <c r="D71" s="201">
        <v>2600</v>
      </c>
    </row>
    <row r="72" spans="1:4" x14ac:dyDescent="0.2">
      <c r="A72" s="65" t="s">
        <v>399</v>
      </c>
      <c r="B72" s="142" t="s">
        <v>331</v>
      </c>
      <c r="C72" s="65" t="s">
        <v>8</v>
      </c>
      <c r="D72" s="201">
        <v>41900</v>
      </c>
    </row>
    <row r="73" spans="1:4" x14ac:dyDescent="0.2">
      <c r="A73" s="65" t="s">
        <v>400</v>
      </c>
      <c r="B73" s="92" t="s">
        <v>617</v>
      </c>
      <c r="C73" s="65" t="s">
        <v>1205</v>
      </c>
      <c r="D73" s="201">
        <v>2800</v>
      </c>
    </row>
    <row r="74" spans="1:4" x14ac:dyDescent="0.2">
      <c r="A74" s="65" t="s">
        <v>401</v>
      </c>
      <c r="B74" s="92" t="s">
        <v>604</v>
      </c>
      <c r="C74" s="65" t="s">
        <v>1205</v>
      </c>
      <c r="D74" s="201">
        <v>18400</v>
      </c>
    </row>
    <row r="75" spans="1:4" x14ac:dyDescent="0.2">
      <c r="A75" s="65" t="s">
        <v>400</v>
      </c>
      <c r="B75" s="92" t="s">
        <v>615</v>
      </c>
      <c r="C75" s="65" t="s">
        <v>1205</v>
      </c>
      <c r="D75" s="201">
        <v>13500</v>
      </c>
    </row>
    <row r="76" spans="1:4" x14ac:dyDescent="0.2">
      <c r="A76" s="65" t="s">
        <v>401</v>
      </c>
      <c r="B76" s="92" t="s">
        <v>1630</v>
      </c>
      <c r="C76" s="65" t="s">
        <v>1205</v>
      </c>
      <c r="D76" s="201">
        <v>2100</v>
      </c>
    </row>
    <row r="77" spans="1:4" x14ac:dyDescent="0.2">
      <c r="A77" s="65" t="s">
        <v>402</v>
      </c>
      <c r="B77" s="92" t="s">
        <v>1629</v>
      </c>
      <c r="C77" s="65" t="s">
        <v>1205</v>
      </c>
      <c r="D77" s="201">
        <v>2900</v>
      </c>
    </row>
    <row r="78" spans="1:4" x14ac:dyDescent="0.2">
      <c r="A78" s="65" t="s">
        <v>403</v>
      </c>
      <c r="B78" s="92" t="s">
        <v>1628</v>
      </c>
      <c r="C78" s="65" t="s">
        <v>1205</v>
      </c>
      <c r="D78" s="201">
        <v>4500</v>
      </c>
    </row>
    <row r="79" spans="1:4" x14ac:dyDescent="0.2">
      <c r="A79" s="65" t="s">
        <v>404</v>
      </c>
      <c r="B79" s="92" t="s">
        <v>1627</v>
      </c>
      <c r="C79" s="65" t="s">
        <v>1205</v>
      </c>
      <c r="D79" s="201">
        <v>6800</v>
      </c>
    </row>
    <row r="80" spans="1:4" x14ac:dyDescent="0.2">
      <c r="A80" s="65" t="s">
        <v>404</v>
      </c>
      <c r="B80" s="92" t="s">
        <v>369</v>
      </c>
      <c r="C80" s="65" t="s">
        <v>1205</v>
      </c>
      <c r="D80" s="274">
        <v>16500</v>
      </c>
    </row>
    <row r="81" spans="1:4" x14ac:dyDescent="0.2">
      <c r="A81" s="65" t="s">
        <v>405</v>
      </c>
      <c r="B81" s="141" t="s">
        <v>1198</v>
      </c>
      <c r="C81" s="65" t="s">
        <v>8</v>
      </c>
      <c r="D81" s="201">
        <v>265000</v>
      </c>
    </row>
    <row r="82" spans="1:4" x14ac:dyDescent="0.2">
      <c r="A82" s="65" t="s">
        <v>406</v>
      </c>
      <c r="B82" s="141" t="s">
        <v>1199</v>
      </c>
      <c r="C82" s="65" t="s">
        <v>8</v>
      </c>
      <c r="D82" s="201">
        <v>512545</v>
      </c>
    </row>
    <row r="83" spans="1:4" x14ac:dyDescent="0.2">
      <c r="A83" s="65" t="s">
        <v>407</v>
      </c>
      <c r="B83" s="141" t="s">
        <v>941</v>
      </c>
      <c r="C83" s="65" t="s">
        <v>8</v>
      </c>
      <c r="D83" s="201">
        <v>345682</v>
      </c>
    </row>
    <row r="84" spans="1:4" x14ac:dyDescent="0.2">
      <c r="A84" s="65" t="s">
        <v>408</v>
      </c>
      <c r="B84" s="92" t="s">
        <v>609</v>
      </c>
      <c r="C84" s="65" t="s">
        <v>1205</v>
      </c>
      <c r="D84" s="201">
        <v>3200</v>
      </c>
    </row>
    <row r="85" spans="1:4" x14ac:dyDescent="0.2">
      <c r="A85" s="65" t="s">
        <v>409</v>
      </c>
      <c r="B85" s="92" t="s">
        <v>371</v>
      </c>
      <c r="C85" s="65" t="s">
        <v>8</v>
      </c>
      <c r="D85" s="201">
        <v>58500</v>
      </c>
    </row>
    <row r="86" spans="1:4" x14ac:dyDescent="0.2">
      <c r="A86" s="65" t="s">
        <v>410</v>
      </c>
      <c r="B86" s="92" t="s">
        <v>1121</v>
      </c>
      <c r="C86" s="65" t="s">
        <v>8</v>
      </c>
      <c r="D86" s="201">
        <v>6950</v>
      </c>
    </row>
    <row r="87" spans="1:4" x14ac:dyDescent="0.2">
      <c r="A87" s="65" t="s">
        <v>411</v>
      </c>
      <c r="B87" s="92" t="s">
        <v>1067</v>
      </c>
      <c r="C87" s="65" t="s">
        <v>677</v>
      </c>
      <c r="D87" s="201">
        <v>1350</v>
      </c>
    </row>
    <row r="88" spans="1:4" x14ac:dyDescent="0.2">
      <c r="A88" s="65" t="s">
        <v>412</v>
      </c>
      <c r="B88" s="92" t="s">
        <v>1174</v>
      </c>
      <c r="C88" s="65" t="s">
        <v>668</v>
      </c>
      <c r="D88" s="201">
        <v>140000</v>
      </c>
    </row>
    <row r="89" spans="1:4" x14ac:dyDescent="0.2">
      <c r="A89" s="65" t="s">
        <v>413</v>
      </c>
      <c r="B89" s="92" t="s">
        <v>894</v>
      </c>
      <c r="C89" s="65" t="s">
        <v>1206</v>
      </c>
      <c r="D89" s="201">
        <v>54870</v>
      </c>
    </row>
    <row r="90" spans="1:4" x14ac:dyDescent="0.2">
      <c r="A90" s="65" t="s">
        <v>414</v>
      </c>
      <c r="B90" s="92" t="s">
        <v>718</v>
      </c>
      <c r="C90" s="65" t="s">
        <v>677</v>
      </c>
      <c r="D90" s="201">
        <v>3450</v>
      </c>
    </row>
    <row r="91" spans="1:4" x14ac:dyDescent="0.2">
      <c r="A91" s="65" t="s">
        <v>415</v>
      </c>
      <c r="B91" s="92" t="s">
        <v>752</v>
      </c>
      <c r="C91" s="65" t="s">
        <v>677</v>
      </c>
      <c r="D91" s="201">
        <v>660</v>
      </c>
    </row>
    <row r="92" spans="1:4" x14ac:dyDescent="0.2">
      <c r="A92" s="65" t="s">
        <v>416</v>
      </c>
      <c r="B92" s="92" t="s">
        <v>880</v>
      </c>
      <c r="C92" s="65" t="s">
        <v>637</v>
      </c>
      <c r="D92" s="201">
        <v>11400</v>
      </c>
    </row>
    <row r="93" spans="1:4" x14ac:dyDescent="0.2">
      <c r="A93" s="65" t="s">
        <v>417</v>
      </c>
      <c r="B93" s="92" t="s">
        <v>1116</v>
      </c>
      <c r="C93" s="65" t="s">
        <v>8</v>
      </c>
      <c r="D93" s="201">
        <v>6950</v>
      </c>
    </row>
    <row r="94" spans="1:4" x14ac:dyDescent="0.2">
      <c r="A94" s="65" t="s">
        <v>418</v>
      </c>
      <c r="B94" s="141" t="s">
        <v>782</v>
      </c>
      <c r="C94" s="65" t="s">
        <v>8</v>
      </c>
      <c r="D94" s="201">
        <v>130000</v>
      </c>
    </row>
    <row r="95" spans="1:4" x14ac:dyDescent="0.2">
      <c r="A95" s="65" t="s">
        <v>419</v>
      </c>
      <c r="B95" s="92" t="s">
        <v>899</v>
      </c>
      <c r="C95" s="65" t="s">
        <v>680</v>
      </c>
      <c r="D95" s="201">
        <v>2500</v>
      </c>
    </row>
    <row r="96" spans="1:4" x14ac:dyDescent="0.2">
      <c r="A96" s="65" t="s">
        <v>420</v>
      </c>
      <c r="B96" s="92" t="s">
        <v>971</v>
      </c>
      <c r="C96" s="65" t="s">
        <v>8</v>
      </c>
      <c r="D96" s="201">
        <v>106900</v>
      </c>
    </row>
    <row r="97" spans="1:5" x14ac:dyDescent="0.2">
      <c r="A97" s="65" t="s">
        <v>421</v>
      </c>
      <c r="B97" s="141" t="s">
        <v>783</v>
      </c>
      <c r="C97" s="65" t="s">
        <v>1206</v>
      </c>
      <c r="D97" s="201">
        <v>27900</v>
      </c>
    </row>
    <row r="98" spans="1:5" x14ac:dyDescent="0.2">
      <c r="A98" s="65" t="s">
        <v>422</v>
      </c>
      <c r="B98" s="92" t="s">
        <v>693</v>
      </c>
      <c r="C98" s="65" t="s">
        <v>1205</v>
      </c>
      <c r="D98" s="201">
        <v>37500</v>
      </c>
    </row>
    <row r="99" spans="1:5" x14ac:dyDescent="0.2">
      <c r="A99" s="65" t="s">
        <v>423</v>
      </c>
      <c r="B99" s="92" t="s">
        <v>803</v>
      </c>
      <c r="C99" s="65" t="s">
        <v>1206</v>
      </c>
      <c r="D99" s="201">
        <v>2900</v>
      </c>
    </row>
    <row r="100" spans="1:5" x14ac:dyDescent="0.2">
      <c r="A100" s="65" t="s">
        <v>1155</v>
      </c>
      <c r="B100" s="141" t="s">
        <v>649</v>
      </c>
      <c r="C100" s="65" t="s">
        <v>1206</v>
      </c>
      <c r="D100" s="201">
        <v>3597</v>
      </c>
      <c r="E100" s="273"/>
    </row>
    <row r="101" spans="1:5" x14ac:dyDescent="0.2">
      <c r="A101" s="65" t="s">
        <v>424</v>
      </c>
      <c r="B101" s="92" t="s">
        <v>754</v>
      </c>
      <c r="C101" s="65" t="s">
        <v>1206</v>
      </c>
      <c r="D101" s="201">
        <v>8333</v>
      </c>
    </row>
    <row r="102" spans="1:5" x14ac:dyDescent="0.2">
      <c r="A102" s="65" t="s">
        <v>425</v>
      </c>
      <c r="B102" s="92" t="s">
        <v>755</v>
      </c>
      <c r="C102" s="65" t="s">
        <v>1206</v>
      </c>
      <c r="D102" s="201">
        <v>14358</v>
      </c>
    </row>
    <row r="103" spans="1:5" x14ac:dyDescent="0.2">
      <c r="A103" s="65" t="s">
        <v>426</v>
      </c>
      <c r="B103" s="92" t="s">
        <v>1175</v>
      </c>
      <c r="C103" s="65" t="s">
        <v>1206</v>
      </c>
      <c r="D103" s="201">
        <v>694</v>
      </c>
    </row>
    <row r="104" spans="1:5" x14ac:dyDescent="0.2">
      <c r="A104" s="65" t="s">
        <v>427</v>
      </c>
      <c r="B104" s="92" t="s">
        <v>874</v>
      </c>
      <c r="C104" s="65" t="s">
        <v>677</v>
      </c>
      <c r="D104" s="201">
        <v>13680</v>
      </c>
    </row>
    <row r="105" spans="1:5" x14ac:dyDescent="0.2">
      <c r="A105" s="65" t="s">
        <v>428</v>
      </c>
      <c r="B105" s="92" t="s">
        <v>688</v>
      </c>
      <c r="C105" s="65" t="s">
        <v>668</v>
      </c>
      <c r="D105" s="201">
        <v>81222</v>
      </c>
    </row>
    <row r="106" spans="1:5" x14ac:dyDescent="0.2">
      <c r="A106" s="65" t="s">
        <v>429</v>
      </c>
      <c r="B106" s="92" t="s">
        <v>1075</v>
      </c>
      <c r="C106" s="65" t="s">
        <v>668</v>
      </c>
      <c r="D106" s="201">
        <v>148579</v>
      </c>
    </row>
    <row r="107" spans="1:5" x14ac:dyDescent="0.2">
      <c r="A107" s="65" t="s">
        <v>430</v>
      </c>
      <c r="B107" s="92" t="s">
        <v>723</v>
      </c>
      <c r="C107" s="65" t="s">
        <v>680</v>
      </c>
      <c r="D107" s="201">
        <v>3420</v>
      </c>
    </row>
    <row r="108" spans="1:5" x14ac:dyDescent="0.2">
      <c r="A108" s="65" t="s">
        <v>431</v>
      </c>
      <c r="B108" s="92" t="s">
        <v>700</v>
      </c>
      <c r="C108" s="65" t="s">
        <v>1207</v>
      </c>
      <c r="D108" s="201">
        <v>449467</v>
      </c>
    </row>
    <row r="109" spans="1:5" x14ac:dyDescent="0.2">
      <c r="A109" s="65" t="s">
        <v>432</v>
      </c>
      <c r="B109" s="92" t="s">
        <v>751</v>
      </c>
      <c r="C109" s="65" t="s">
        <v>1207</v>
      </c>
      <c r="D109" s="201">
        <v>400700</v>
      </c>
    </row>
    <row r="110" spans="1:5" x14ac:dyDescent="0.2">
      <c r="A110" s="65" t="s">
        <v>433</v>
      </c>
      <c r="B110" s="92" t="s">
        <v>594</v>
      </c>
      <c r="C110" s="65" t="s">
        <v>8</v>
      </c>
      <c r="D110" s="201">
        <v>20519</v>
      </c>
    </row>
    <row r="111" spans="1:5" x14ac:dyDescent="0.2">
      <c r="A111" s="65" t="s">
        <v>434</v>
      </c>
      <c r="B111" s="92" t="s">
        <v>600</v>
      </c>
      <c r="C111" s="65" t="s">
        <v>8</v>
      </c>
      <c r="D111" s="201">
        <v>42748</v>
      </c>
    </row>
    <row r="112" spans="1:5" x14ac:dyDescent="0.2">
      <c r="A112" s="65" t="s">
        <v>435</v>
      </c>
      <c r="B112" s="92" t="s">
        <v>1066</v>
      </c>
      <c r="C112" s="65" t="s">
        <v>680</v>
      </c>
      <c r="D112" s="201">
        <v>88915</v>
      </c>
    </row>
    <row r="113" spans="1:4" x14ac:dyDescent="0.2">
      <c r="A113" s="65" t="s">
        <v>436</v>
      </c>
      <c r="B113" s="92" t="s">
        <v>372</v>
      </c>
      <c r="C113" s="65" t="s">
        <v>8</v>
      </c>
      <c r="D113" s="201">
        <v>145342</v>
      </c>
    </row>
    <row r="114" spans="1:4" x14ac:dyDescent="0.2">
      <c r="A114" s="65" t="s">
        <v>437</v>
      </c>
      <c r="B114" s="92" t="s">
        <v>774</v>
      </c>
      <c r="C114" s="65" t="s">
        <v>8</v>
      </c>
      <c r="D114" s="201">
        <v>4648</v>
      </c>
    </row>
    <row r="115" spans="1:4" x14ac:dyDescent="0.2">
      <c r="A115" s="65" t="s">
        <v>438</v>
      </c>
      <c r="B115" s="92" t="s">
        <v>370</v>
      </c>
      <c r="C115" s="65" t="s">
        <v>8</v>
      </c>
      <c r="D115" s="201">
        <v>5130</v>
      </c>
    </row>
    <row r="116" spans="1:4" x14ac:dyDescent="0.2">
      <c r="A116" s="65" t="s">
        <v>439</v>
      </c>
      <c r="B116" s="92" t="s">
        <v>595</v>
      </c>
      <c r="C116" s="65" t="s">
        <v>8</v>
      </c>
      <c r="D116" s="201">
        <v>95756</v>
      </c>
    </row>
    <row r="117" spans="1:4" x14ac:dyDescent="0.2">
      <c r="A117" s="65" t="s">
        <v>440</v>
      </c>
      <c r="B117" s="92" t="s">
        <v>1119</v>
      </c>
      <c r="C117" s="65" t="s">
        <v>8</v>
      </c>
      <c r="D117" s="201">
        <v>2490</v>
      </c>
    </row>
    <row r="118" spans="1:4" x14ac:dyDescent="0.2">
      <c r="A118" s="65" t="s">
        <v>441</v>
      </c>
      <c r="B118" s="92" t="s">
        <v>1118</v>
      </c>
      <c r="C118" s="65" t="s">
        <v>8</v>
      </c>
      <c r="D118" s="201">
        <v>2490</v>
      </c>
    </row>
    <row r="119" spans="1:4" x14ac:dyDescent="0.2">
      <c r="A119" s="65" t="s">
        <v>442</v>
      </c>
      <c r="B119" s="92" t="s">
        <v>1176</v>
      </c>
      <c r="C119" s="65" t="s">
        <v>1208</v>
      </c>
      <c r="D119" s="201">
        <v>3079</v>
      </c>
    </row>
    <row r="120" spans="1:4" x14ac:dyDescent="0.2">
      <c r="A120" s="65" t="s">
        <v>443</v>
      </c>
      <c r="B120" s="92" t="s">
        <v>868</v>
      </c>
      <c r="C120" s="65" t="s">
        <v>8</v>
      </c>
      <c r="D120" s="201">
        <v>498</v>
      </c>
    </row>
    <row r="121" spans="1:4" x14ac:dyDescent="0.2">
      <c r="A121" s="65"/>
      <c r="B121" s="92" t="s">
        <v>1631</v>
      </c>
      <c r="C121" s="65" t="s">
        <v>8</v>
      </c>
      <c r="D121" s="201">
        <v>1900</v>
      </c>
    </row>
    <row r="122" spans="1:4" x14ac:dyDescent="0.2">
      <c r="A122" s="65"/>
      <c r="B122" s="92" t="s">
        <v>1632</v>
      </c>
      <c r="C122" s="65" t="s">
        <v>8</v>
      </c>
      <c r="D122" s="201">
        <v>2300</v>
      </c>
    </row>
    <row r="123" spans="1:4" x14ac:dyDescent="0.2">
      <c r="A123" s="65"/>
      <c r="B123" s="92" t="s">
        <v>1633</v>
      </c>
      <c r="C123" s="65" t="s">
        <v>8</v>
      </c>
      <c r="D123" s="201">
        <v>3800</v>
      </c>
    </row>
    <row r="124" spans="1:4" x14ac:dyDescent="0.2">
      <c r="A124" s="65" t="s">
        <v>444</v>
      </c>
      <c r="B124" s="92" t="s">
        <v>886</v>
      </c>
      <c r="C124" s="65" t="s">
        <v>8</v>
      </c>
      <c r="D124" s="201">
        <v>20519</v>
      </c>
    </row>
    <row r="125" spans="1:4" x14ac:dyDescent="0.2">
      <c r="A125" s="65" t="s">
        <v>445</v>
      </c>
      <c r="B125" s="92" t="s">
        <v>830</v>
      </c>
      <c r="C125" s="65" t="s">
        <v>1205</v>
      </c>
      <c r="D125" s="201">
        <v>4317</v>
      </c>
    </row>
    <row r="126" spans="1:4" x14ac:dyDescent="0.2">
      <c r="A126" s="65" t="s">
        <v>446</v>
      </c>
      <c r="B126" s="92" t="s">
        <v>593</v>
      </c>
      <c r="C126" s="65" t="s">
        <v>8</v>
      </c>
      <c r="D126" s="201">
        <v>8550</v>
      </c>
    </row>
    <row r="127" spans="1:4" x14ac:dyDescent="0.2">
      <c r="A127" s="65" t="s">
        <v>447</v>
      </c>
      <c r="B127" s="92" t="s">
        <v>1177</v>
      </c>
      <c r="C127" s="65" t="s">
        <v>1205</v>
      </c>
      <c r="D127" s="201">
        <v>1881</v>
      </c>
    </row>
    <row r="128" spans="1:4" x14ac:dyDescent="0.2">
      <c r="A128" s="65" t="s">
        <v>448</v>
      </c>
      <c r="B128" s="92" t="s">
        <v>596</v>
      </c>
      <c r="C128" s="65" t="s">
        <v>8</v>
      </c>
      <c r="D128" s="201">
        <v>20177</v>
      </c>
    </row>
    <row r="129" spans="1:4" x14ac:dyDescent="0.2">
      <c r="A129" s="65" t="s">
        <v>449</v>
      </c>
      <c r="B129" s="92" t="s">
        <v>1178</v>
      </c>
      <c r="C129" s="65" t="s">
        <v>1205</v>
      </c>
      <c r="D129" s="201">
        <v>1025</v>
      </c>
    </row>
    <row r="130" spans="1:4" x14ac:dyDescent="0.2">
      <c r="A130" s="65" t="s">
        <v>450</v>
      </c>
      <c r="B130" s="92" t="s">
        <v>48</v>
      </c>
      <c r="C130" s="65" t="s">
        <v>1205</v>
      </c>
      <c r="D130" s="201">
        <v>11115</v>
      </c>
    </row>
    <row r="131" spans="1:4" x14ac:dyDescent="0.2">
      <c r="A131" s="65" t="s">
        <v>451</v>
      </c>
      <c r="B131" s="92" t="s">
        <v>695</v>
      </c>
      <c r="C131" s="65" t="s">
        <v>677</v>
      </c>
      <c r="D131" s="201">
        <v>85000</v>
      </c>
    </row>
    <row r="132" spans="1:4" x14ac:dyDescent="0.2">
      <c r="A132" s="65" t="s">
        <v>452</v>
      </c>
      <c r="B132" s="141" t="s">
        <v>1062</v>
      </c>
      <c r="C132" s="65" t="s">
        <v>680</v>
      </c>
      <c r="D132" s="201">
        <v>23241</v>
      </c>
    </row>
    <row r="133" spans="1:4" x14ac:dyDescent="0.2">
      <c r="A133" s="65" t="s">
        <v>453</v>
      </c>
      <c r="B133" s="92" t="s">
        <v>49</v>
      </c>
      <c r="C133" s="65" t="s">
        <v>8</v>
      </c>
      <c r="D133" s="201">
        <v>148762</v>
      </c>
    </row>
    <row r="134" spans="1:4" x14ac:dyDescent="0.2">
      <c r="A134" s="65" t="s">
        <v>454</v>
      </c>
      <c r="B134" s="92" t="s">
        <v>1179</v>
      </c>
      <c r="C134" s="65" t="s">
        <v>8</v>
      </c>
      <c r="D134" s="201">
        <v>88060</v>
      </c>
    </row>
    <row r="135" spans="1:4" x14ac:dyDescent="0.2">
      <c r="A135" s="65" t="s">
        <v>455</v>
      </c>
      <c r="B135" s="92" t="s">
        <v>835</v>
      </c>
      <c r="C135" s="65" t="s">
        <v>687</v>
      </c>
      <c r="D135" s="201">
        <v>70961</v>
      </c>
    </row>
    <row r="136" spans="1:4" x14ac:dyDescent="0.2">
      <c r="A136" s="65" t="s">
        <v>456</v>
      </c>
      <c r="B136" s="92" t="s">
        <v>1000</v>
      </c>
      <c r="C136" s="65" t="s">
        <v>8</v>
      </c>
      <c r="D136" s="201">
        <v>35995</v>
      </c>
    </row>
    <row r="137" spans="1:4" x14ac:dyDescent="0.2">
      <c r="A137" s="65" t="s">
        <v>457</v>
      </c>
      <c r="B137" s="92" t="s">
        <v>745</v>
      </c>
      <c r="C137" s="65" t="s">
        <v>687</v>
      </c>
      <c r="D137" s="201">
        <v>76947</v>
      </c>
    </row>
    <row r="138" spans="1:4" x14ac:dyDescent="0.2">
      <c r="A138" s="65" t="s">
        <v>458</v>
      </c>
      <c r="B138" s="92" t="s">
        <v>1180</v>
      </c>
      <c r="C138" s="65" t="s">
        <v>687</v>
      </c>
      <c r="D138" s="201">
        <v>68397</v>
      </c>
    </row>
    <row r="139" spans="1:4" x14ac:dyDescent="0.2">
      <c r="A139" s="65" t="s">
        <v>459</v>
      </c>
      <c r="B139" s="92" t="s">
        <v>811</v>
      </c>
      <c r="C139" s="65" t="s">
        <v>687</v>
      </c>
      <c r="D139" s="201">
        <v>27900</v>
      </c>
    </row>
    <row r="140" spans="1:4" x14ac:dyDescent="0.2">
      <c r="A140" s="65" t="s">
        <v>460</v>
      </c>
      <c r="B140" s="141" t="s">
        <v>788</v>
      </c>
      <c r="C140" s="65" t="s">
        <v>727</v>
      </c>
      <c r="D140" s="201">
        <v>75000</v>
      </c>
    </row>
    <row r="141" spans="1:4" x14ac:dyDescent="0.2">
      <c r="A141" s="65" t="s">
        <v>461</v>
      </c>
      <c r="B141" s="92" t="s">
        <v>1201</v>
      </c>
      <c r="C141" s="65" t="s">
        <v>1204</v>
      </c>
      <c r="D141" s="201">
        <v>68397</v>
      </c>
    </row>
    <row r="142" spans="1:4" x14ac:dyDescent="0.2">
      <c r="A142" s="65" t="s">
        <v>462</v>
      </c>
      <c r="B142" s="92" t="s">
        <v>816</v>
      </c>
      <c r="C142" s="65" t="s">
        <v>8</v>
      </c>
      <c r="D142" s="201">
        <v>4189</v>
      </c>
    </row>
    <row r="143" spans="1:4" x14ac:dyDescent="0.2">
      <c r="A143" s="65" t="s">
        <v>463</v>
      </c>
      <c r="B143" s="92" t="s">
        <v>790</v>
      </c>
      <c r="C143" s="65" t="s">
        <v>677</v>
      </c>
      <c r="D143" s="201">
        <v>13680</v>
      </c>
    </row>
    <row r="144" spans="1:4" x14ac:dyDescent="0.2">
      <c r="A144" s="65" t="s">
        <v>464</v>
      </c>
      <c r="B144" s="92" t="s">
        <v>903</v>
      </c>
      <c r="C144" s="65" t="s">
        <v>677</v>
      </c>
      <c r="D144" s="201">
        <v>1328</v>
      </c>
    </row>
    <row r="145" spans="1:4" x14ac:dyDescent="0.2">
      <c r="A145" s="65" t="s">
        <v>465</v>
      </c>
      <c r="B145" s="141" t="s">
        <v>1585</v>
      </c>
      <c r="C145" s="65" t="s">
        <v>8</v>
      </c>
      <c r="D145" s="201">
        <v>3680000</v>
      </c>
    </row>
    <row r="146" spans="1:4" x14ac:dyDescent="0.2">
      <c r="A146" s="65" t="s">
        <v>466</v>
      </c>
      <c r="B146" s="92" t="s">
        <v>34</v>
      </c>
      <c r="C146" s="65" t="s">
        <v>1205</v>
      </c>
      <c r="D146" s="201">
        <v>5472</v>
      </c>
    </row>
    <row r="147" spans="1:4" x14ac:dyDescent="0.2">
      <c r="A147" s="65" t="s">
        <v>467</v>
      </c>
      <c r="B147" s="92" t="s">
        <v>691</v>
      </c>
      <c r="C147" s="65" t="s">
        <v>1204</v>
      </c>
      <c r="D147" s="201">
        <f>+'ANALISIS BASICOS'!F208</f>
        <v>69872</v>
      </c>
    </row>
    <row r="148" spans="1:4" x14ac:dyDescent="0.2">
      <c r="A148" s="65" t="s">
        <v>468</v>
      </c>
      <c r="B148" s="92" t="s">
        <v>1122</v>
      </c>
      <c r="C148" s="65" t="s">
        <v>1204</v>
      </c>
      <c r="D148" s="201">
        <f>+'ANALISIS BASICOS'!F229</f>
        <v>21434</v>
      </c>
    </row>
    <row r="149" spans="1:4" x14ac:dyDescent="0.2">
      <c r="A149" s="65" t="s">
        <v>469</v>
      </c>
      <c r="B149" s="141" t="s">
        <v>597</v>
      </c>
      <c r="C149" s="65" t="s">
        <v>1205</v>
      </c>
      <c r="D149" s="201">
        <v>1025</v>
      </c>
    </row>
    <row r="150" spans="1:4" x14ac:dyDescent="0.2">
      <c r="A150" s="65" t="s">
        <v>470</v>
      </c>
      <c r="B150" s="92" t="s">
        <v>696</v>
      </c>
      <c r="C150" s="65" t="s">
        <v>8</v>
      </c>
      <c r="D150" s="201">
        <v>1711</v>
      </c>
    </row>
    <row r="151" spans="1:4" x14ac:dyDescent="0.2">
      <c r="A151" s="65" t="s">
        <v>471</v>
      </c>
      <c r="B151" s="141" t="s">
        <v>942</v>
      </c>
      <c r="C151" s="65" t="s">
        <v>8</v>
      </c>
      <c r="D151" s="201">
        <v>515708</v>
      </c>
    </row>
    <row r="152" spans="1:4" x14ac:dyDescent="0.2">
      <c r="A152" s="65" t="s">
        <v>472</v>
      </c>
      <c r="B152" s="92" t="s">
        <v>1185</v>
      </c>
      <c r="C152" s="65" t="s">
        <v>1204</v>
      </c>
      <c r="D152" s="201">
        <v>6839</v>
      </c>
    </row>
    <row r="153" spans="1:4" x14ac:dyDescent="0.2">
      <c r="A153" s="65" t="s">
        <v>473</v>
      </c>
      <c r="B153" s="92" t="s">
        <v>813</v>
      </c>
      <c r="C153" s="65" t="s">
        <v>8</v>
      </c>
      <c r="D153" s="201">
        <v>429</v>
      </c>
    </row>
    <row r="154" spans="1:4" x14ac:dyDescent="0.2">
      <c r="A154" s="65" t="s">
        <v>474</v>
      </c>
      <c r="B154" s="92" t="s">
        <v>1064</v>
      </c>
      <c r="C154" s="65" t="s">
        <v>1065</v>
      </c>
      <c r="D154" s="201">
        <v>85495</v>
      </c>
    </row>
    <row r="155" spans="1:4" x14ac:dyDescent="0.2">
      <c r="A155" s="65" t="s">
        <v>475</v>
      </c>
      <c r="B155" s="92" t="s">
        <v>1202</v>
      </c>
      <c r="C155" s="65" t="s">
        <v>719</v>
      </c>
      <c r="D155" s="201">
        <v>11372</v>
      </c>
    </row>
    <row r="156" spans="1:4" x14ac:dyDescent="0.2">
      <c r="A156" s="65" t="s">
        <v>476</v>
      </c>
      <c r="B156" s="92" t="s">
        <v>1203</v>
      </c>
      <c r="C156" s="65" t="s">
        <v>719</v>
      </c>
      <c r="D156" s="201">
        <v>13680</v>
      </c>
    </row>
    <row r="157" spans="1:4" x14ac:dyDescent="0.2">
      <c r="A157" s="65" t="s">
        <v>477</v>
      </c>
      <c r="B157" s="92" t="s">
        <v>1190</v>
      </c>
      <c r="C157" s="65" t="s">
        <v>719</v>
      </c>
      <c r="D157" s="201">
        <v>8550</v>
      </c>
    </row>
    <row r="158" spans="1:4" x14ac:dyDescent="0.2">
      <c r="A158" s="65" t="s">
        <v>478</v>
      </c>
      <c r="B158" s="92" t="s">
        <v>1192</v>
      </c>
      <c r="C158" s="65" t="s">
        <v>719</v>
      </c>
      <c r="D158" s="201">
        <v>6839</v>
      </c>
    </row>
    <row r="159" spans="1:4" x14ac:dyDescent="0.2">
      <c r="A159" s="65" t="s">
        <v>479</v>
      </c>
      <c r="B159" s="83" t="s">
        <v>20</v>
      </c>
      <c r="C159" s="190" t="s">
        <v>1207</v>
      </c>
      <c r="D159" s="201">
        <v>116800</v>
      </c>
    </row>
    <row r="160" spans="1:4" x14ac:dyDescent="0.2">
      <c r="A160" s="65" t="s">
        <v>480</v>
      </c>
      <c r="B160" s="83" t="s">
        <v>753</v>
      </c>
      <c r="C160" s="190" t="s">
        <v>1207</v>
      </c>
      <c r="D160" s="201">
        <v>92228</v>
      </c>
    </row>
    <row r="161" spans="1:4" x14ac:dyDescent="0.2">
      <c r="A161" s="65" t="s">
        <v>481</v>
      </c>
      <c r="B161" s="92" t="s">
        <v>606</v>
      </c>
      <c r="C161" s="65" t="s">
        <v>8</v>
      </c>
      <c r="D161" s="201">
        <v>20519</v>
      </c>
    </row>
    <row r="162" spans="1:4" x14ac:dyDescent="0.2">
      <c r="A162" s="65" t="s">
        <v>482</v>
      </c>
      <c r="B162" s="92" t="s">
        <v>608</v>
      </c>
      <c r="C162" s="65" t="s">
        <v>8</v>
      </c>
      <c r="D162" s="201">
        <v>9404</v>
      </c>
    </row>
    <row r="163" spans="1:4" x14ac:dyDescent="0.2">
      <c r="A163" s="65" t="s">
        <v>483</v>
      </c>
      <c r="B163" s="92" t="s">
        <v>373</v>
      </c>
      <c r="C163" s="65" t="s">
        <v>8</v>
      </c>
      <c r="D163" s="201">
        <v>5130</v>
      </c>
    </row>
    <row r="164" spans="1:4" x14ac:dyDescent="0.2">
      <c r="A164" s="65" t="s">
        <v>484</v>
      </c>
      <c r="B164" s="92" t="s">
        <v>1195</v>
      </c>
      <c r="C164" s="65" t="s">
        <v>1206</v>
      </c>
      <c r="D164" s="201">
        <v>40600</v>
      </c>
    </row>
    <row r="165" spans="1:4" x14ac:dyDescent="0.2">
      <c r="A165" s="65" t="s">
        <v>485</v>
      </c>
      <c r="B165" s="92" t="s">
        <v>29</v>
      </c>
      <c r="C165" s="65" t="s">
        <v>28</v>
      </c>
      <c r="D165" s="201">
        <v>39329</v>
      </c>
    </row>
    <row r="166" spans="1:4" x14ac:dyDescent="0.2">
      <c r="A166" s="65" t="s">
        <v>486</v>
      </c>
      <c r="B166" s="92" t="e">
        <f>+#REF!</f>
        <v>#REF!</v>
      </c>
      <c r="C166" s="65" t="s">
        <v>8</v>
      </c>
      <c r="D166" s="201">
        <v>6500</v>
      </c>
    </row>
    <row r="167" spans="1:4" x14ac:dyDescent="0.2">
      <c r="A167" s="65" t="s">
        <v>487</v>
      </c>
      <c r="B167" s="92" t="s">
        <v>1196</v>
      </c>
      <c r="C167" s="65" t="s">
        <v>1205</v>
      </c>
      <c r="D167" s="201">
        <v>1711</v>
      </c>
    </row>
    <row r="168" spans="1:4" x14ac:dyDescent="0.2">
      <c r="A168" s="65" t="s">
        <v>488</v>
      </c>
      <c r="B168" s="92" t="s">
        <v>1200</v>
      </c>
      <c r="C168" s="65" t="s">
        <v>1205</v>
      </c>
      <c r="D168" s="201">
        <v>16246</v>
      </c>
    </row>
    <row r="169" spans="1:4" x14ac:dyDescent="0.2">
      <c r="A169" s="65" t="s">
        <v>1181</v>
      </c>
      <c r="B169" s="92" t="s">
        <v>907</v>
      </c>
      <c r="C169" s="65" t="s">
        <v>1205</v>
      </c>
      <c r="D169" s="201">
        <v>5130</v>
      </c>
    </row>
    <row r="170" spans="1:4" x14ac:dyDescent="0.2">
      <c r="A170" s="65" t="s">
        <v>1182</v>
      </c>
      <c r="B170" s="92" t="s">
        <v>602</v>
      </c>
      <c r="C170" s="65" t="s">
        <v>8</v>
      </c>
      <c r="D170" s="201">
        <v>81250</v>
      </c>
    </row>
    <row r="171" spans="1:4" x14ac:dyDescent="0.2">
      <c r="A171" s="65" t="s">
        <v>1183</v>
      </c>
      <c r="B171" s="92" t="s">
        <v>639</v>
      </c>
      <c r="C171" s="65" t="s">
        <v>680</v>
      </c>
      <c r="D171" s="201">
        <v>1993</v>
      </c>
    </row>
    <row r="172" spans="1:4" x14ac:dyDescent="0.2">
      <c r="A172" s="65" t="s">
        <v>744</v>
      </c>
      <c r="B172" s="92" t="s">
        <v>773</v>
      </c>
      <c r="C172" s="65" t="s">
        <v>677</v>
      </c>
      <c r="D172" s="201">
        <v>5810</v>
      </c>
    </row>
    <row r="173" spans="1:4" x14ac:dyDescent="0.2">
      <c r="A173" s="65" t="s">
        <v>489</v>
      </c>
      <c r="B173" s="92" t="s">
        <v>872</v>
      </c>
      <c r="C173" s="65" t="s">
        <v>677</v>
      </c>
      <c r="D173" s="201">
        <v>5559</v>
      </c>
    </row>
    <row r="174" spans="1:4" x14ac:dyDescent="0.2">
      <c r="A174" s="65" t="s">
        <v>127</v>
      </c>
      <c r="B174" s="92" t="s">
        <v>721</v>
      </c>
      <c r="C174" s="65" t="s">
        <v>677</v>
      </c>
      <c r="D174" s="201">
        <v>26692</v>
      </c>
    </row>
    <row r="175" spans="1:4" x14ac:dyDescent="0.2">
      <c r="A175" s="65" t="s">
        <v>490</v>
      </c>
      <c r="B175" s="92" t="s">
        <v>809</v>
      </c>
      <c r="C175" s="65" t="s">
        <v>680</v>
      </c>
      <c r="D175" s="201">
        <v>42748</v>
      </c>
    </row>
    <row r="176" spans="1:4" x14ac:dyDescent="0.2">
      <c r="A176" s="65" t="s">
        <v>491</v>
      </c>
      <c r="B176" s="92" t="s">
        <v>51</v>
      </c>
      <c r="C176" s="65" t="s">
        <v>680</v>
      </c>
      <c r="D176" s="201">
        <v>1711</v>
      </c>
    </row>
    <row r="177" spans="1:4" x14ac:dyDescent="0.2">
      <c r="A177" s="65" t="s">
        <v>492</v>
      </c>
      <c r="B177" s="141" t="s">
        <v>784</v>
      </c>
      <c r="C177" s="65" t="s">
        <v>1206</v>
      </c>
      <c r="D177" s="201">
        <v>25000</v>
      </c>
    </row>
    <row r="178" spans="1:4" x14ac:dyDescent="0.2">
      <c r="A178" s="65" t="s">
        <v>1184</v>
      </c>
      <c r="B178" s="92" t="s">
        <v>374</v>
      </c>
      <c r="C178" s="65" t="s">
        <v>8</v>
      </c>
      <c r="D178" s="201">
        <v>22000</v>
      </c>
    </row>
    <row r="179" spans="1:4" x14ac:dyDescent="0.2">
      <c r="A179" s="65"/>
      <c r="B179" s="92" t="s">
        <v>1626</v>
      </c>
      <c r="C179" s="65" t="s">
        <v>8</v>
      </c>
      <c r="D179" s="201">
        <v>33500</v>
      </c>
    </row>
    <row r="180" spans="1:4" x14ac:dyDescent="0.2">
      <c r="A180" s="65" t="s">
        <v>1186</v>
      </c>
      <c r="B180" s="92" t="s">
        <v>375</v>
      </c>
      <c r="C180" s="65" t="s">
        <v>8</v>
      </c>
      <c r="D180" s="201">
        <v>11115</v>
      </c>
    </row>
    <row r="181" spans="1:4" x14ac:dyDescent="0.2">
      <c r="A181" s="65" t="s">
        <v>493</v>
      </c>
      <c r="B181" s="92" t="s">
        <v>376</v>
      </c>
      <c r="C181" s="65" t="s">
        <v>8</v>
      </c>
      <c r="D181" s="274">
        <v>16650</v>
      </c>
    </row>
    <row r="182" spans="1:4" x14ac:dyDescent="0.2">
      <c r="A182" s="65" t="s">
        <v>494</v>
      </c>
      <c r="B182" s="92" t="s">
        <v>730</v>
      </c>
      <c r="C182" s="65" t="s">
        <v>8</v>
      </c>
      <c r="D182" s="201">
        <v>2822</v>
      </c>
    </row>
    <row r="183" spans="1:4" x14ac:dyDescent="0.2">
      <c r="A183" s="65" t="s">
        <v>1187</v>
      </c>
      <c r="B183" s="92" t="s">
        <v>694</v>
      </c>
      <c r="C183" s="65" t="s">
        <v>8</v>
      </c>
      <c r="D183" s="201">
        <v>54252</v>
      </c>
    </row>
    <row r="184" spans="1:4" x14ac:dyDescent="0.2">
      <c r="A184" s="65" t="s">
        <v>1188</v>
      </c>
      <c r="B184" s="92" t="s">
        <v>846</v>
      </c>
      <c r="C184" s="65" t="s">
        <v>727</v>
      </c>
      <c r="D184" s="201">
        <v>94045</v>
      </c>
    </row>
    <row r="185" spans="1:4" x14ac:dyDescent="0.2">
      <c r="A185" s="65" t="s">
        <v>1189</v>
      </c>
      <c r="B185" s="92" t="s">
        <v>1445</v>
      </c>
      <c r="C185" s="65" t="s">
        <v>8</v>
      </c>
      <c r="D185" s="201">
        <v>1302</v>
      </c>
    </row>
    <row r="186" spans="1:4" x14ac:dyDescent="0.2">
      <c r="A186" s="65" t="s">
        <v>495</v>
      </c>
      <c r="B186" s="92" t="s">
        <v>1443</v>
      </c>
      <c r="C186" s="65" t="s">
        <v>8</v>
      </c>
      <c r="D186" s="201">
        <v>1357</v>
      </c>
    </row>
    <row r="187" spans="1:4" x14ac:dyDescent="0.2">
      <c r="A187" s="65" t="s">
        <v>1191</v>
      </c>
      <c r="B187" s="92" t="s">
        <v>1339</v>
      </c>
      <c r="C187" s="65" t="s">
        <v>8</v>
      </c>
      <c r="D187" s="201">
        <v>1200</v>
      </c>
    </row>
    <row r="188" spans="1:4" x14ac:dyDescent="0.2">
      <c r="A188" s="65" t="s">
        <v>1193</v>
      </c>
      <c r="B188" s="141" t="s">
        <v>1444</v>
      </c>
      <c r="C188" s="65" t="s">
        <v>8</v>
      </c>
      <c r="D188" s="201">
        <v>977</v>
      </c>
    </row>
    <row r="189" spans="1:4" x14ac:dyDescent="0.2">
      <c r="A189" s="65" t="s">
        <v>1194</v>
      </c>
      <c r="B189" s="92" t="s">
        <v>31</v>
      </c>
      <c r="C189" s="65" t="s">
        <v>8</v>
      </c>
      <c r="D189" s="201">
        <v>923</v>
      </c>
    </row>
    <row r="190" spans="1:4" x14ac:dyDescent="0.2">
      <c r="A190" s="65" t="s">
        <v>496</v>
      </c>
      <c r="B190" s="92" t="s">
        <v>897</v>
      </c>
      <c r="C190" s="65" t="s">
        <v>1206</v>
      </c>
      <c r="D190" s="201">
        <v>133374</v>
      </c>
    </row>
    <row r="191" spans="1:4" x14ac:dyDescent="0.2">
      <c r="A191" s="65" t="s">
        <v>497</v>
      </c>
      <c r="B191" s="92" t="s">
        <v>42</v>
      </c>
      <c r="C191" s="65" t="s">
        <v>8</v>
      </c>
      <c r="D191" s="201">
        <v>132808</v>
      </c>
    </row>
    <row r="192" spans="1:4" x14ac:dyDescent="0.2">
      <c r="A192" s="65" t="s">
        <v>498</v>
      </c>
      <c r="B192" s="92" t="s">
        <v>957</v>
      </c>
      <c r="C192" s="65" t="s">
        <v>1204</v>
      </c>
      <c r="D192" s="201">
        <v>68397</v>
      </c>
    </row>
    <row r="193" spans="1:4" x14ac:dyDescent="0.2">
      <c r="A193" s="65" t="s">
        <v>499</v>
      </c>
      <c r="B193" s="92" t="s">
        <v>958</v>
      </c>
      <c r="C193" s="65" t="s">
        <v>1204</v>
      </c>
      <c r="D193" s="201">
        <v>30780</v>
      </c>
    </row>
    <row r="194" spans="1:4" x14ac:dyDescent="0.2">
      <c r="A194" s="65" t="s">
        <v>500</v>
      </c>
      <c r="B194" s="92" t="s">
        <v>841</v>
      </c>
      <c r="C194" s="65" t="s">
        <v>1204</v>
      </c>
      <c r="D194" s="201">
        <v>43810</v>
      </c>
    </row>
    <row r="195" spans="1:4" x14ac:dyDescent="0.2">
      <c r="A195" s="65" t="s">
        <v>501</v>
      </c>
      <c r="B195" s="92" t="s">
        <v>959</v>
      </c>
      <c r="C195" s="65" t="s">
        <v>1204</v>
      </c>
      <c r="D195" s="201">
        <v>76947</v>
      </c>
    </row>
    <row r="196" spans="1:4" x14ac:dyDescent="0.2">
      <c r="A196" s="65" t="s">
        <v>502</v>
      </c>
      <c r="B196" s="92" t="s">
        <v>1646</v>
      </c>
      <c r="C196" s="65" t="s">
        <v>8</v>
      </c>
      <c r="D196" s="201">
        <v>100000</v>
      </c>
    </row>
    <row r="197" spans="1:4" x14ac:dyDescent="0.2">
      <c r="A197" s="65" t="s">
        <v>503</v>
      </c>
      <c r="B197" s="92" t="s">
        <v>960</v>
      </c>
      <c r="C197" s="65" t="s">
        <v>8</v>
      </c>
      <c r="D197" s="201">
        <v>68397</v>
      </c>
    </row>
    <row r="198" spans="1:4" x14ac:dyDescent="0.2">
      <c r="A198" s="65" t="s">
        <v>504</v>
      </c>
      <c r="B198" s="92" t="s">
        <v>961</v>
      </c>
      <c r="C198" s="65" t="s">
        <v>8</v>
      </c>
      <c r="D198" s="201">
        <v>88915</v>
      </c>
    </row>
    <row r="199" spans="1:4" x14ac:dyDescent="0.2">
      <c r="A199" s="65" t="s">
        <v>505</v>
      </c>
      <c r="B199" s="141" t="s">
        <v>24</v>
      </c>
      <c r="C199" s="65" t="s">
        <v>8</v>
      </c>
      <c r="D199" s="201">
        <v>128034</v>
      </c>
    </row>
    <row r="200" spans="1:4" x14ac:dyDescent="0.2">
      <c r="A200" s="65" t="s">
        <v>506</v>
      </c>
      <c r="B200" s="141" t="s">
        <v>656</v>
      </c>
      <c r="C200" s="65" t="s">
        <v>8</v>
      </c>
      <c r="D200" s="201">
        <v>195306</v>
      </c>
    </row>
    <row r="201" spans="1:4" x14ac:dyDescent="0.2">
      <c r="A201" s="65" t="s">
        <v>1197</v>
      </c>
      <c r="B201" s="92" t="s">
        <v>50</v>
      </c>
      <c r="C201" s="65" t="s">
        <v>8</v>
      </c>
      <c r="D201" s="201">
        <v>145342</v>
      </c>
    </row>
    <row r="202" spans="1:4" x14ac:dyDescent="0.2">
      <c r="A202" s="65" t="s">
        <v>906</v>
      </c>
      <c r="B202" s="141" t="s">
        <v>920</v>
      </c>
      <c r="C202" s="65" t="s">
        <v>8</v>
      </c>
      <c r="D202" s="201">
        <v>1909</v>
      </c>
    </row>
    <row r="203" spans="1:4" x14ac:dyDescent="0.2">
      <c r="A203" s="65" t="s">
        <v>53</v>
      </c>
      <c r="B203" s="92" t="s">
        <v>1095</v>
      </c>
      <c r="C203" s="65" t="s">
        <v>8</v>
      </c>
      <c r="D203" s="201">
        <v>92610</v>
      </c>
    </row>
    <row r="204" spans="1:4" x14ac:dyDescent="0.2">
      <c r="A204" s="65" t="s">
        <v>908</v>
      </c>
      <c r="B204" s="92" t="s">
        <v>1092</v>
      </c>
      <c r="C204" s="65" t="s">
        <v>8</v>
      </c>
      <c r="D204" s="201">
        <v>92610</v>
      </c>
    </row>
    <row r="205" spans="1:4" x14ac:dyDescent="0.2">
      <c r="A205" s="65" t="s">
        <v>54</v>
      </c>
      <c r="B205" s="141" t="s">
        <v>802</v>
      </c>
      <c r="C205" s="65" t="s">
        <v>8</v>
      </c>
      <c r="D205" s="201">
        <v>19493</v>
      </c>
    </row>
    <row r="206" spans="1:4" x14ac:dyDescent="0.2">
      <c r="A206" s="65" t="s">
        <v>909</v>
      </c>
      <c r="B206" s="92" t="s">
        <v>804</v>
      </c>
      <c r="C206" s="65" t="s">
        <v>1206</v>
      </c>
      <c r="D206" s="201">
        <v>28214</v>
      </c>
    </row>
    <row r="207" spans="1:4" x14ac:dyDescent="0.2">
      <c r="A207" s="65" t="s">
        <v>910</v>
      </c>
      <c r="B207" s="92" t="s">
        <v>1330</v>
      </c>
      <c r="C207" s="65" t="s">
        <v>1205</v>
      </c>
      <c r="D207" s="201">
        <v>5118</v>
      </c>
    </row>
    <row r="208" spans="1:4" x14ac:dyDescent="0.2">
      <c r="A208" s="65" t="s">
        <v>55</v>
      </c>
      <c r="B208" s="92" t="s">
        <v>722</v>
      </c>
      <c r="C208" s="65" t="s">
        <v>1204</v>
      </c>
      <c r="D208" s="201">
        <v>8900</v>
      </c>
    </row>
    <row r="209" spans="1:4" x14ac:dyDescent="0.2">
      <c r="A209" s="65" t="s">
        <v>56</v>
      </c>
      <c r="B209" s="92" t="s">
        <v>962</v>
      </c>
      <c r="C209" s="65" t="s">
        <v>1204</v>
      </c>
      <c r="D209" s="201">
        <v>17350</v>
      </c>
    </row>
    <row r="210" spans="1:4" x14ac:dyDescent="0.2">
      <c r="A210" s="65" t="s">
        <v>57</v>
      </c>
      <c r="B210" s="92" t="s">
        <v>925</v>
      </c>
      <c r="C210" s="65" t="s">
        <v>1204</v>
      </c>
      <c r="D210" s="201">
        <v>3420</v>
      </c>
    </row>
    <row r="211" spans="1:4" x14ac:dyDescent="0.2">
      <c r="A211" s="65" t="s">
        <v>57</v>
      </c>
      <c r="B211" s="92" t="s">
        <v>810</v>
      </c>
      <c r="C211" s="65" t="s">
        <v>677</v>
      </c>
      <c r="D211" s="201">
        <v>7525</v>
      </c>
    </row>
    <row r="212" spans="1:4" x14ac:dyDescent="0.2">
      <c r="A212" s="65" t="s">
        <v>58</v>
      </c>
      <c r="B212" s="92" t="s">
        <v>819</v>
      </c>
      <c r="C212" s="65" t="s">
        <v>1204</v>
      </c>
      <c r="D212" s="201">
        <v>20519</v>
      </c>
    </row>
    <row r="213" spans="1:4" x14ac:dyDescent="0.2">
      <c r="A213" s="65" t="s">
        <v>911</v>
      </c>
      <c r="B213" s="92" t="s">
        <v>873</v>
      </c>
      <c r="C213" s="65" t="s">
        <v>677</v>
      </c>
      <c r="D213" s="201">
        <v>4276</v>
      </c>
    </row>
    <row r="214" spans="1:4" x14ac:dyDescent="0.2">
      <c r="A214" s="65" t="s">
        <v>59</v>
      </c>
      <c r="B214" s="92" t="s">
        <v>890</v>
      </c>
      <c r="C214" s="65" t="s">
        <v>8</v>
      </c>
      <c r="D214" s="201">
        <v>118000</v>
      </c>
    </row>
    <row r="215" spans="1:4" x14ac:dyDescent="0.2">
      <c r="A215" s="65" t="s">
        <v>912</v>
      </c>
      <c r="B215" s="92" t="s">
        <v>888</v>
      </c>
      <c r="C215" s="65" t="s">
        <v>893</v>
      </c>
      <c r="D215" s="201">
        <v>855</v>
      </c>
    </row>
    <row r="216" spans="1:4" x14ac:dyDescent="0.2">
      <c r="A216" s="65" t="s">
        <v>913</v>
      </c>
      <c r="B216" s="92" t="s">
        <v>1135</v>
      </c>
      <c r="C216" s="65" t="s">
        <v>687</v>
      </c>
      <c r="D216" s="201">
        <v>80000</v>
      </c>
    </row>
    <row r="217" spans="1:4" x14ac:dyDescent="0.2">
      <c r="A217" s="65" t="s">
        <v>60</v>
      </c>
      <c r="B217" s="141" t="s">
        <v>943</v>
      </c>
      <c r="C217" s="65" t="s">
        <v>1205</v>
      </c>
      <c r="D217" s="201">
        <v>29018</v>
      </c>
    </row>
    <row r="218" spans="1:4" x14ac:dyDescent="0.2">
      <c r="A218" s="65" t="s">
        <v>61</v>
      </c>
      <c r="B218" s="142" t="s">
        <v>1006</v>
      </c>
      <c r="C218" s="65" t="s">
        <v>677</v>
      </c>
      <c r="D218" s="201">
        <v>9097</v>
      </c>
    </row>
    <row r="219" spans="1:4" x14ac:dyDescent="0.2">
      <c r="A219" s="65" t="s">
        <v>62</v>
      </c>
      <c r="B219" s="92" t="s">
        <v>963</v>
      </c>
      <c r="C219" s="65" t="s">
        <v>8</v>
      </c>
      <c r="D219" s="201">
        <v>30773</v>
      </c>
    </row>
    <row r="220" spans="1:4" x14ac:dyDescent="0.2">
      <c r="A220" s="65" t="s">
        <v>956</v>
      </c>
      <c r="B220" s="92" t="s">
        <v>933</v>
      </c>
      <c r="C220" s="65" t="s">
        <v>8</v>
      </c>
      <c r="D220" s="201">
        <v>9961</v>
      </c>
    </row>
    <row r="221" spans="1:4" x14ac:dyDescent="0.2">
      <c r="A221" s="65" t="s">
        <v>558</v>
      </c>
      <c r="B221" s="92" t="s">
        <v>1129</v>
      </c>
      <c r="C221" s="65" t="s">
        <v>687</v>
      </c>
      <c r="D221" s="201">
        <v>121756.53</v>
      </c>
    </row>
    <row r="222" spans="1:4" x14ac:dyDescent="0.2">
      <c r="A222" s="65" t="s">
        <v>559</v>
      </c>
      <c r="B222" s="92" t="s">
        <v>1435</v>
      </c>
      <c r="C222" s="65" t="s">
        <v>8</v>
      </c>
      <c r="D222" s="201">
        <v>354698</v>
      </c>
    </row>
    <row r="223" spans="1:4" x14ac:dyDescent="0.2">
      <c r="A223" s="65" t="s">
        <v>63</v>
      </c>
      <c r="B223" s="92" t="s">
        <v>663</v>
      </c>
      <c r="C223" s="65" t="s">
        <v>1205</v>
      </c>
      <c r="D223" s="201">
        <v>102143</v>
      </c>
    </row>
    <row r="224" spans="1:4" x14ac:dyDescent="0.2">
      <c r="A224" s="65" t="s">
        <v>914</v>
      </c>
      <c r="B224" s="92" t="s">
        <v>1117</v>
      </c>
      <c r="C224" s="65" t="s">
        <v>8</v>
      </c>
      <c r="D224" s="201">
        <v>393279</v>
      </c>
    </row>
    <row r="225" spans="1:4" x14ac:dyDescent="0.2">
      <c r="A225" s="65" t="s">
        <v>64</v>
      </c>
      <c r="B225" s="92" t="s">
        <v>742</v>
      </c>
      <c r="C225" s="65" t="s">
        <v>8</v>
      </c>
      <c r="D225" s="201">
        <v>8977</v>
      </c>
    </row>
    <row r="226" spans="1:4" x14ac:dyDescent="0.2">
      <c r="A226" s="65" t="s">
        <v>65</v>
      </c>
      <c r="B226" s="92" t="s">
        <v>889</v>
      </c>
      <c r="C226" s="65" t="s">
        <v>8</v>
      </c>
      <c r="D226" s="201">
        <v>6308</v>
      </c>
    </row>
    <row r="227" spans="1:4" x14ac:dyDescent="0.2">
      <c r="A227" s="65" t="s">
        <v>915</v>
      </c>
      <c r="B227" s="141" t="s">
        <v>767</v>
      </c>
      <c r="C227" s="65" t="s">
        <v>677</v>
      </c>
      <c r="D227" s="201">
        <v>4960</v>
      </c>
    </row>
    <row r="228" spans="1:4" x14ac:dyDescent="0.2">
      <c r="A228" s="65" t="s">
        <v>66</v>
      </c>
      <c r="B228" s="92" t="s">
        <v>936</v>
      </c>
      <c r="C228" s="65" t="s">
        <v>1205</v>
      </c>
      <c r="D228" s="201">
        <v>10005</v>
      </c>
    </row>
    <row r="229" spans="1:4" x14ac:dyDescent="0.2">
      <c r="A229" s="65" t="s">
        <v>67</v>
      </c>
      <c r="B229" s="141" t="s">
        <v>785</v>
      </c>
      <c r="C229" s="65" t="s">
        <v>1205</v>
      </c>
      <c r="D229" s="201">
        <v>16660</v>
      </c>
    </row>
    <row r="230" spans="1:4" x14ac:dyDescent="0.2">
      <c r="A230" s="65" t="s">
        <v>916</v>
      </c>
      <c r="B230" s="92" t="s">
        <v>842</v>
      </c>
      <c r="C230" s="65" t="s">
        <v>1205</v>
      </c>
      <c r="D230" s="201">
        <v>14963</v>
      </c>
    </row>
    <row r="231" spans="1:4" x14ac:dyDescent="0.2">
      <c r="A231" s="65" t="s">
        <v>68</v>
      </c>
      <c r="B231" s="92" t="s">
        <v>892</v>
      </c>
      <c r="C231" s="65" t="s">
        <v>1205</v>
      </c>
      <c r="D231" s="201">
        <v>11952</v>
      </c>
    </row>
    <row r="232" spans="1:4" x14ac:dyDescent="0.2">
      <c r="A232" s="65" t="s">
        <v>917</v>
      </c>
      <c r="B232" s="141" t="s">
        <v>787</v>
      </c>
      <c r="C232" s="65" t="s">
        <v>1205</v>
      </c>
      <c r="D232" s="201">
        <v>7489</v>
      </c>
    </row>
    <row r="233" spans="1:4" x14ac:dyDescent="0.2">
      <c r="A233" s="65" t="s">
        <v>69</v>
      </c>
      <c r="B233" s="141" t="s">
        <v>734</v>
      </c>
      <c r="C233" s="65" t="s">
        <v>1205</v>
      </c>
      <c r="D233" s="201">
        <v>16621</v>
      </c>
    </row>
    <row r="234" spans="1:4" x14ac:dyDescent="0.2">
      <c r="A234" s="65" t="s">
        <v>918</v>
      </c>
      <c r="B234" s="141" t="s">
        <v>644</v>
      </c>
      <c r="C234" s="65" t="s">
        <v>1205</v>
      </c>
      <c r="D234" s="201">
        <v>13281</v>
      </c>
    </row>
    <row r="235" spans="1:4" x14ac:dyDescent="0.2">
      <c r="A235" s="65" t="s">
        <v>70</v>
      </c>
      <c r="B235" s="92" t="s">
        <v>948</v>
      </c>
      <c r="C235" s="65" t="s">
        <v>8</v>
      </c>
      <c r="D235" s="201">
        <v>19664</v>
      </c>
    </row>
    <row r="236" spans="1:4" x14ac:dyDescent="0.2">
      <c r="A236" s="65" t="s">
        <v>71</v>
      </c>
      <c r="B236" s="92" t="s">
        <v>599</v>
      </c>
      <c r="C236" s="65" t="s">
        <v>8</v>
      </c>
      <c r="D236" s="201">
        <v>40012</v>
      </c>
    </row>
    <row r="237" spans="1:4" x14ac:dyDescent="0.2">
      <c r="A237" s="65" t="s">
        <v>72</v>
      </c>
      <c r="B237" s="92" t="s">
        <v>601</v>
      </c>
      <c r="C237" s="65" t="s">
        <v>8</v>
      </c>
      <c r="D237" s="201">
        <v>40079</v>
      </c>
    </row>
    <row r="238" spans="1:4" x14ac:dyDescent="0.2">
      <c r="A238" s="65" t="s">
        <v>73</v>
      </c>
      <c r="B238" s="83" t="s">
        <v>30</v>
      </c>
      <c r="C238" s="190" t="s">
        <v>1207</v>
      </c>
      <c r="D238" s="201">
        <v>60000</v>
      </c>
    </row>
    <row r="239" spans="1:4" x14ac:dyDescent="0.2">
      <c r="A239" s="65" t="s">
        <v>74</v>
      </c>
      <c r="B239" s="83" t="s">
        <v>21</v>
      </c>
      <c r="C239" s="190" t="s">
        <v>1207</v>
      </c>
      <c r="D239" s="201">
        <v>65000</v>
      </c>
    </row>
    <row r="240" spans="1:4" x14ac:dyDescent="0.2">
      <c r="A240" s="65" t="s">
        <v>75</v>
      </c>
      <c r="B240" s="141" t="s">
        <v>1005</v>
      </c>
      <c r="C240" s="65" t="s">
        <v>8</v>
      </c>
      <c r="D240" s="201">
        <v>4908</v>
      </c>
    </row>
    <row r="241" spans="1:4" x14ac:dyDescent="0.2">
      <c r="A241" s="65" t="s">
        <v>919</v>
      </c>
      <c r="B241" s="92" t="s">
        <v>951</v>
      </c>
      <c r="C241" s="65" t="s">
        <v>680</v>
      </c>
      <c r="D241" s="201">
        <v>83006</v>
      </c>
    </row>
    <row r="242" spans="1:4" x14ac:dyDescent="0.2">
      <c r="A242" s="65" t="s">
        <v>76</v>
      </c>
      <c r="B242" s="92" t="s">
        <v>953</v>
      </c>
      <c r="C242" s="65" t="s">
        <v>1205</v>
      </c>
      <c r="D242" s="201">
        <v>4980</v>
      </c>
    </row>
    <row r="243" spans="1:4" x14ac:dyDescent="0.2">
      <c r="A243" s="65" t="s">
        <v>77</v>
      </c>
      <c r="B243" s="92" t="s">
        <v>879</v>
      </c>
      <c r="C243" s="65" t="s">
        <v>1205</v>
      </c>
      <c r="D243" s="201">
        <v>104134</v>
      </c>
    </row>
    <row r="244" spans="1:4" x14ac:dyDescent="0.2">
      <c r="A244" s="65" t="s">
        <v>921</v>
      </c>
      <c r="B244" s="92" t="s">
        <v>17</v>
      </c>
      <c r="C244" s="65" t="s">
        <v>8</v>
      </c>
      <c r="D244" s="201">
        <v>4276</v>
      </c>
    </row>
    <row r="245" spans="1:4" x14ac:dyDescent="0.2">
      <c r="A245" s="65" t="s">
        <v>922</v>
      </c>
      <c r="B245" s="92" t="s">
        <v>955</v>
      </c>
      <c r="C245" s="65" t="s">
        <v>8</v>
      </c>
      <c r="D245" s="201">
        <v>8927</v>
      </c>
    </row>
    <row r="246" spans="1:4" x14ac:dyDescent="0.2">
      <c r="A246" s="65" t="s">
        <v>78</v>
      </c>
      <c r="B246" s="226" t="s">
        <v>991</v>
      </c>
      <c r="C246" s="65" t="s">
        <v>677</v>
      </c>
      <c r="D246" s="201">
        <v>2052</v>
      </c>
    </row>
    <row r="247" spans="1:4" x14ac:dyDescent="0.2">
      <c r="A247" s="65" t="s">
        <v>923</v>
      </c>
      <c r="B247" s="92" t="s">
        <v>966</v>
      </c>
      <c r="C247" s="65" t="s">
        <v>1205</v>
      </c>
      <c r="D247" s="201">
        <v>6800</v>
      </c>
    </row>
    <row r="248" spans="1:4" x14ac:dyDescent="0.2">
      <c r="A248" s="65" t="s">
        <v>79</v>
      </c>
      <c r="B248" s="92" t="s">
        <v>968</v>
      </c>
      <c r="C248" s="65" t="s">
        <v>1205</v>
      </c>
      <c r="D248" s="201">
        <v>11115</v>
      </c>
    </row>
    <row r="249" spans="1:4" x14ac:dyDescent="0.2">
      <c r="A249" s="65" t="s">
        <v>84</v>
      </c>
      <c r="B249" s="141" t="s">
        <v>736</v>
      </c>
      <c r="C249" s="65" t="s">
        <v>1205</v>
      </c>
      <c r="D249" s="201">
        <v>6242</v>
      </c>
    </row>
    <row r="250" spans="1:4" x14ac:dyDescent="0.2">
      <c r="A250" s="65" t="s">
        <v>85</v>
      </c>
      <c r="B250" s="92" t="s">
        <v>829</v>
      </c>
      <c r="C250" s="65" t="s">
        <v>1205</v>
      </c>
      <c r="D250" s="201">
        <v>3000</v>
      </c>
    </row>
    <row r="251" spans="1:4" x14ac:dyDescent="0.2">
      <c r="A251" s="65" t="s">
        <v>87</v>
      </c>
      <c r="B251" s="92" t="s">
        <v>808</v>
      </c>
      <c r="C251" s="65" t="s">
        <v>1204</v>
      </c>
      <c r="D251" s="201">
        <v>5985</v>
      </c>
    </row>
    <row r="252" spans="1:4" x14ac:dyDescent="0.2">
      <c r="A252" s="65" t="s">
        <v>88</v>
      </c>
      <c r="B252" s="92" t="s">
        <v>974</v>
      </c>
      <c r="C252" s="65" t="s">
        <v>8</v>
      </c>
      <c r="D252" s="201">
        <v>330719</v>
      </c>
    </row>
    <row r="253" spans="1:4" ht="13.5" customHeight="1" x14ac:dyDescent="0.2">
      <c r="A253" s="65" t="s">
        <v>89</v>
      </c>
      <c r="B253" s="92" t="s">
        <v>748</v>
      </c>
      <c r="C253" s="65" t="s">
        <v>8</v>
      </c>
      <c r="D253" s="201">
        <v>371842</v>
      </c>
    </row>
    <row r="254" spans="1:4" x14ac:dyDescent="0.2">
      <c r="A254" s="65" t="s">
        <v>90</v>
      </c>
      <c r="B254" s="92" t="s">
        <v>611</v>
      </c>
      <c r="C254" s="65" t="s">
        <v>8</v>
      </c>
      <c r="D254" s="274">
        <v>17800</v>
      </c>
    </row>
    <row r="255" spans="1:4" x14ac:dyDescent="0.2">
      <c r="A255" s="65" t="s">
        <v>91</v>
      </c>
      <c r="B255" s="92" t="s">
        <v>1081</v>
      </c>
      <c r="C255" s="65" t="s">
        <v>687</v>
      </c>
      <c r="D255" s="201">
        <v>478774</v>
      </c>
    </row>
    <row r="256" spans="1:4" x14ac:dyDescent="0.2">
      <c r="A256" s="65" t="s">
        <v>92</v>
      </c>
      <c r="B256" s="92" t="s">
        <v>720</v>
      </c>
      <c r="C256" s="65" t="s">
        <v>687</v>
      </c>
      <c r="D256" s="201">
        <v>45000</v>
      </c>
    </row>
    <row r="257" spans="1:4" x14ac:dyDescent="0.2">
      <c r="A257" s="65" t="s">
        <v>93</v>
      </c>
      <c r="B257" s="92" t="s">
        <v>992</v>
      </c>
      <c r="C257" s="65" t="s">
        <v>1204</v>
      </c>
      <c r="D257" s="201">
        <v>44823</v>
      </c>
    </row>
    <row r="258" spans="1:4" x14ac:dyDescent="0.2">
      <c r="A258" s="65" t="s">
        <v>94</v>
      </c>
      <c r="B258" s="92" t="s">
        <v>636</v>
      </c>
      <c r="C258" s="65" t="s">
        <v>637</v>
      </c>
      <c r="D258" s="201">
        <v>5900</v>
      </c>
    </row>
    <row r="259" spans="1:4" x14ac:dyDescent="0.2">
      <c r="A259" s="65" t="s">
        <v>95</v>
      </c>
      <c r="B259" s="141" t="s">
        <v>869</v>
      </c>
      <c r="C259" s="65" t="s">
        <v>637</v>
      </c>
      <c r="D259" s="201">
        <v>8000</v>
      </c>
    </row>
    <row r="260" spans="1:4" x14ac:dyDescent="0.2">
      <c r="A260" s="65" t="s">
        <v>924</v>
      </c>
      <c r="B260" s="83" t="s">
        <v>798</v>
      </c>
      <c r="C260" s="190" t="s">
        <v>1207</v>
      </c>
      <c r="D260" s="201">
        <v>43401</v>
      </c>
    </row>
    <row r="261" spans="1:4" x14ac:dyDescent="0.2">
      <c r="A261" s="65" t="s">
        <v>96</v>
      </c>
      <c r="B261" s="92" t="s">
        <v>993</v>
      </c>
      <c r="C261" s="65" t="s">
        <v>8</v>
      </c>
      <c r="D261" s="201">
        <v>53059</v>
      </c>
    </row>
    <row r="262" spans="1:4" x14ac:dyDescent="0.2">
      <c r="A262" s="65" t="s">
        <v>97</v>
      </c>
      <c r="B262" s="92" t="s">
        <v>972</v>
      </c>
      <c r="C262" s="65" t="s">
        <v>8</v>
      </c>
      <c r="D262" s="201">
        <v>24132</v>
      </c>
    </row>
    <row r="263" spans="1:4" x14ac:dyDescent="0.2">
      <c r="A263" s="65" t="s">
        <v>926</v>
      </c>
      <c r="B263" s="92" t="s">
        <v>1096</v>
      </c>
      <c r="C263" s="65" t="s">
        <v>687</v>
      </c>
      <c r="D263" s="201">
        <v>47023</v>
      </c>
    </row>
    <row r="264" spans="1:4" x14ac:dyDescent="0.2">
      <c r="A264" s="65" t="s">
        <v>927</v>
      </c>
      <c r="B264" s="92" t="s">
        <v>994</v>
      </c>
      <c r="C264" s="65" t="s">
        <v>8</v>
      </c>
      <c r="D264" s="201">
        <v>22401</v>
      </c>
    </row>
    <row r="265" spans="1:4" x14ac:dyDescent="0.2">
      <c r="A265" s="65" t="s">
        <v>98</v>
      </c>
      <c r="B265" s="92" t="s">
        <v>1079</v>
      </c>
      <c r="C265" s="65" t="s">
        <v>668</v>
      </c>
      <c r="D265" s="201">
        <v>42748</v>
      </c>
    </row>
    <row r="266" spans="1:4" x14ac:dyDescent="0.2">
      <c r="A266" s="65" t="s">
        <v>928</v>
      </c>
      <c r="B266" s="92" t="s">
        <v>995</v>
      </c>
      <c r="C266" s="65" t="s">
        <v>8</v>
      </c>
      <c r="D266" s="201">
        <v>694314</v>
      </c>
    </row>
    <row r="267" spans="1:4" x14ac:dyDescent="0.2">
      <c r="A267" s="65" t="s">
        <v>99</v>
      </c>
      <c r="B267" s="92" t="s">
        <v>898</v>
      </c>
      <c r="C267" s="65" t="s">
        <v>8</v>
      </c>
      <c r="D267" s="201">
        <v>139615</v>
      </c>
    </row>
    <row r="268" spans="1:4" x14ac:dyDescent="0.2">
      <c r="A268" s="65" t="s">
        <v>929</v>
      </c>
      <c r="B268" s="141" t="s">
        <v>25</v>
      </c>
      <c r="C268" s="65" t="s">
        <v>8</v>
      </c>
      <c r="D268" s="201">
        <v>295022</v>
      </c>
    </row>
    <row r="269" spans="1:4" x14ac:dyDescent="0.2">
      <c r="A269" s="65" t="s">
        <v>100</v>
      </c>
      <c r="B269" s="92" t="s">
        <v>980</v>
      </c>
      <c r="C269" s="65" t="s">
        <v>8</v>
      </c>
      <c r="D269" s="201">
        <v>50100</v>
      </c>
    </row>
    <row r="270" spans="1:4" x14ac:dyDescent="0.2">
      <c r="A270" s="65" t="s">
        <v>101</v>
      </c>
      <c r="B270" s="92" t="s">
        <v>996</v>
      </c>
      <c r="C270" s="65" t="s">
        <v>8</v>
      </c>
      <c r="D270" s="201">
        <v>30381</v>
      </c>
    </row>
    <row r="271" spans="1:4" x14ac:dyDescent="0.2">
      <c r="A271" s="65" t="s">
        <v>930</v>
      </c>
      <c r="B271" s="92" t="s">
        <v>800</v>
      </c>
      <c r="C271" s="65" t="s">
        <v>680</v>
      </c>
      <c r="D271" s="201">
        <v>34198</v>
      </c>
    </row>
    <row r="272" spans="1:4" x14ac:dyDescent="0.2">
      <c r="A272" s="65" t="s">
        <v>102</v>
      </c>
      <c r="B272" s="92" t="s">
        <v>1120</v>
      </c>
      <c r="C272" s="65" t="s">
        <v>8</v>
      </c>
      <c r="D272" s="201">
        <v>5130</v>
      </c>
    </row>
    <row r="273" spans="1:4" x14ac:dyDescent="0.2">
      <c r="A273" s="65" t="s">
        <v>103</v>
      </c>
      <c r="B273" s="141" t="s">
        <v>944</v>
      </c>
      <c r="C273" s="65" t="s">
        <v>8</v>
      </c>
      <c r="D273" s="201">
        <v>29068</v>
      </c>
    </row>
    <row r="274" spans="1:4" x14ac:dyDescent="0.2">
      <c r="A274" s="65" t="s">
        <v>931</v>
      </c>
      <c r="B274" s="92" t="s">
        <v>983</v>
      </c>
      <c r="C274" s="65" t="s">
        <v>8</v>
      </c>
      <c r="D274" s="201">
        <v>34721</v>
      </c>
    </row>
    <row r="275" spans="1:4" x14ac:dyDescent="0.2">
      <c r="A275" s="65" t="s">
        <v>932</v>
      </c>
      <c r="B275" s="92" t="s">
        <v>984</v>
      </c>
      <c r="C275" s="65" t="s">
        <v>8</v>
      </c>
      <c r="D275" s="201">
        <v>5985</v>
      </c>
    </row>
    <row r="276" spans="1:4" x14ac:dyDescent="0.2">
      <c r="A276" s="65" t="s">
        <v>104</v>
      </c>
      <c r="B276" s="92" t="s">
        <v>985</v>
      </c>
      <c r="C276" s="65" t="s">
        <v>8</v>
      </c>
      <c r="D276" s="201">
        <v>68390</v>
      </c>
    </row>
    <row r="277" spans="1:4" x14ac:dyDescent="0.2">
      <c r="A277" s="65" t="s">
        <v>105</v>
      </c>
      <c r="B277" s="92" t="s">
        <v>1140</v>
      </c>
      <c r="C277" s="65" t="s">
        <v>677</v>
      </c>
      <c r="D277" s="201">
        <v>15400</v>
      </c>
    </row>
    <row r="278" spans="1:4" x14ac:dyDescent="0.2">
      <c r="A278" s="65" t="s">
        <v>743</v>
      </c>
      <c r="B278" s="92" t="s">
        <v>901</v>
      </c>
      <c r="C278" s="65" t="s">
        <v>1205</v>
      </c>
      <c r="D278" s="201">
        <v>12957</v>
      </c>
    </row>
    <row r="279" spans="1:4" x14ac:dyDescent="0.2">
      <c r="A279" s="65" t="s">
        <v>934</v>
      </c>
      <c r="B279" s="141" t="s">
        <v>867</v>
      </c>
      <c r="C279" s="65" t="s">
        <v>8</v>
      </c>
      <c r="D279" s="201">
        <v>67543</v>
      </c>
    </row>
    <row r="280" spans="1:4" x14ac:dyDescent="0.2">
      <c r="A280" s="65" t="s">
        <v>935</v>
      </c>
      <c r="B280" s="92" t="s">
        <v>997</v>
      </c>
      <c r="C280" s="65" t="s">
        <v>677</v>
      </c>
      <c r="D280" s="201">
        <v>19423</v>
      </c>
    </row>
    <row r="281" spans="1:4" x14ac:dyDescent="0.2">
      <c r="A281" s="65" t="s">
        <v>584</v>
      </c>
      <c r="B281" s="92" t="s">
        <v>998</v>
      </c>
      <c r="C281" s="65" t="s">
        <v>8</v>
      </c>
      <c r="D281" s="201">
        <v>88900</v>
      </c>
    </row>
    <row r="282" spans="1:4" x14ac:dyDescent="0.2">
      <c r="A282" s="65" t="s">
        <v>106</v>
      </c>
      <c r="B282" s="92" t="s">
        <v>999</v>
      </c>
      <c r="C282" s="65" t="s">
        <v>677</v>
      </c>
      <c r="D282" s="201">
        <v>23596</v>
      </c>
    </row>
    <row r="283" spans="1:4" x14ac:dyDescent="0.2">
      <c r="A283" s="65" t="s">
        <v>106</v>
      </c>
      <c r="B283" s="141" t="s">
        <v>945</v>
      </c>
      <c r="C283" s="65" t="s">
        <v>1204</v>
      </c>
      <c r="D283" s="201">
        <v>71816</v>
      </c>
    </row>
    <row r="284" spans="1:4" x14ac:dyDescent="0.2">
      <c r="A284" s="65" t="s">
        <v>107</v>
      </c>
      <c r="B284" s="92" t="s">
        <v>1010</v>
      </c>
      <c r="C284" s="65" t="s">
        <v>1205</v>
      </c>
      <c r="D284" s="201">
        <v>11285</v>
      </c>
    </row>
    <row r="285" spans="1:4" x14ac:dyDescent="0.2">
      <c r="A285" s="65"/>
      <c r="B285" s="92" t="s">
        <v>1621</v>
      </c>
      <c r="C285" s="65" t="s">
        <v>8</v>
      </c>
      <c r="D285" s="201">
        <v>285500</v>
      </c>
    </row>
    <row r="286" spans="1:4" x14ac:dyDescent="0.2">
      <c r="A286" s="65" t="s">
        <v>108</v>
      </c>
      <c r="B286" s="92" t="s">
        <v>729</v>
      </c>
      <c r="C286" s="65" t="s">
        <v>8</v>
      </c>
      <c r="D286" s="201">
        <v>226900</v>
      </c>
    </row>
    <row r="287" spans="1:4" x14ac:dyDescent="0.2">
      <c r="A287" s="65"/>
      <c r="B287" s="92" t="s">
        <v>1620</v>
      </c>
      <c r="C287" s="65" t="s">
        <v>8</v>
      </c>
      <c r="D287" s="201">
        <v>162000</v>
      </c>
    </row>
    <row r="288" spans="1:4" x14ac:dyDescent="0.2">
      <c r="A288" s="212" t="s">
        <v>109</v>
      </c>
      <c r="B288" s="92" t="s">
        <v>737</v>
      </c>
      <c r="C288" s="65" t="s">
        <v>8</v>
      </c>
      <c r="D288" s="201">
        <v>92000</v>
      </c>
    </row>
    <row r="289" spans="1:4" x14ac:dyDescent="0.2">
      <c r="A289" s="212" t="s">
        <v>937</v>
      </c>
      <c r="B289" s="92" t="s">
        <v>1011</v>
      </c>
      <c r="C289" s="65" t="s">
        <v>687</v>
      </c>
      <c r="D289" s="201">
        <v>400</v>
      </c>
    </row>
    <row r="290" spans="1:4" x14ac:dyDescent="0.2">
      <c r="A290" s="212" t="s">
        <v>938</v>
      </c>
      <c r="B290" s="92" t="s">
        <v>986</v>
      </c>
      <c r="C290" s="65" t="s">
        <v>1204</v>
      </c>
      <c r="D290" s="201">
        <v>35000</v>
      </c>
    </row>
    <row r="291" spans="1:4" x14ac:dyDescent="0.2">
      <c r="A291" s="212" t="s">
        <v>949</v>
      </c>
      <c r="B291" s="92" t="s">
        <v>738</v>
      </c>
      <c r="C291" s="65" t="s">
        <v>1204</v>
      </c>
      <c r="D291" s="201">
        <v>65000</v>
      </c>
    </row>
    <row r="292" spans="1:4" x14ac:dyDescent="0.2">
      <c r="A292" s="212" t="s">
        <v>950</v>
      </c>
      <c r="B292" s="92" t="s">
        <v>987</v>
      </c>
      <c r="C292" s="65" t="s">
        <v>1204</v>
      </c>
      <c r="D292" s="201">
        <v>45000</v>
      </c>
    </row>
    <row r="293" spans="1:4" x14ac:dyDescent="0.2">
      <c r="A293" s="212" t="s">
        <v>110</v>
      </c>
      <c r="B293" s="92" t="s">
        <v>768</v>
      </c>
      <c r="C293" s="65" t="s">
        <v>1204</v>
      </c>
      <c r="D293" s="201">
        <v>44459</v>
      </c>
    </row>
    <row r="294" spans="1:4" x14ac:dyDescent="0.2">
      <c r="A294" s="212" t="s">
        <v>952</v>
      </c>
      <c r="B294" s="92" t="s">
        <v>870</v>
      </c>
      <c r="C294" s="65" t="s">
        <v>1204</v>
      </c>
      <c r="D294" s="201">
        <v>30780</v>
      </c>
    </row>
    <row r="295" spans="1:4" x14ac:dyDescent="0.2">
      <c r="A295" s="212" t="s">
        <v>47</v>
      </c>
      <c r="B295" s="92" t="s">
        <v>885</v>
      </c>
      <c r="C295" s="65" t="s">
        <v>1204</v>
      </c>
      <c r="D295" s="201">
        <v>32373</v>
      </c>
    </row>
    <row r="296" spans="1:4" x14ac:dyDescent="0.2">
      <c r="A296" s="212" t="s">
        <v>111</v>
      </c>
      <c r="B296" s="92" t="s">
        <v>845</v>
      </c>
      <c r="C296" s="65" t="s">
        <v>1204</v>
      </c>
      <c r="D296" s="201">
        <v>37618</v>
      </c>
    </row>
    <row r="297" spans="1:4" x14ac:dyDescent="0.2">
      <c r="A297" s="212" t="s">
        <v>954</v>
      </c>
      <c r="B297" s="92" t="s">
        <v>1012</v>
      </c>
      <c r="C297" s="65" t="s">
        <v>1204</v>
      </c>
      <c r="D297" s="201">
        <v>23938</v>
      </c>
    </row>
    <row r="298" spans="1:4" x14ac:dyDescent="0.2">
      <c r="A298" s="212" t="s">
        <v>964</v>
      </c>
      <c r="B298" s="92" t="s">
        <v>988</v>
      </c>
      <c r="C298" s="65" t="s">
        <v>1204</v>
      </c>
      <c r="D298" s="201">
        <v>20519</v>
      </c>
    </row>
    <row r="299" spans="1:4" x14ac:dyDescent="0.2">
      <c r="A299" s="212" t="s">
        <v>112</v>
      </c>
      <c r="B299" s="92" t="s">
        <v>989</v>
      </c>
      <c r="C299" s="65" t="s">
        <v>1204</v>
      </c>
      <c r="D299" s="201">
        <v>34198</v>
      </c>
    </row>
    <row r="300" spans="1:4" x14ac:dyDescent="0.2">
      <c r="A300" s="212" t="s">
        <v>113</v>
      </c>
      <c r="B300" s="92" t="s">
        <v>990</v>
      </c>
      <c r="C300" s="65" t="s">
        <v>1204</v>
      </c>
      <c r="D300" s="201">
        <v>41037</v>
      </c>
    </row>
    <row r="301" spans="1:4" x14ac:dyDescent="0.2">
      <c r="A301" s="212" t="s">
        <v>965</v>
      </c>
      <c r="B301" s="141" t="s">
        <v>701</v>
      </c>
      <c r="C301" s="65" t="s">
        <v>669</v>
      </c>
      <c r="D301" s="201">
        <v>21376</v>
      </c>
    </row>
    <row r="302" spans="1:4" x14ac:dyDescent="0.2">
      <c r="A302" s="212" t="s">
        <v>114</v>
      </c>
      <c r="B302" s="92" t="s">
        <v>1220</v>
      </c>
      <c r="C302" s="65" t="s">
        <v>28</v>
      </c>
      <c r="D302" s="201">
        <v>320000</v>
      </c>
    </row>
    <row r="303" spans="1:4" x14ac:dyDescent="0.2">
      <c r="A303" s="212" t="s">
        <v>115</v>
      </c>
      <c r="B303" s="92" t="s">
        <v>1221</v>
      </c>
      <c r="C303" s="65" t="s">
        <v>28</v>
      </c>
      <c r="D303" s="201">
        <v>564218</v>
      </c>
    </row>
    <row r="304" spans="1:4" x14ac:dyDescent="0.2">
      <c r="A304" s="212" t="s">
        <v>967</v>
      </c>
      <c r="B304" s="92" t="s">
        <v>882</v>
      </c>
      <c r="C304" s="65" t="s">
        <v>1204</v>
      </c>
      <c r="D304" s="201">
        <v>213739</v>
      </c>
    </row>
    <row r="305" spans="1:4" x14ac:dyDescent="0.2">
      <c r="A305" s="212" t="s">
        <v>116</v>
      </c>
      <c r="B305" s="92" t="s">
        <v>1222</v>
      </c>
      <c r="C305" s="65" t="s">
        <v>8</v>
      </c>
      <c r="D305" s="201">
        <v>352242</v>
      </c>
    </row>
    <row r="306" spans="1:4" x14ac:dyDescent="0.2">
      <c r="A306" s="212" t="s">
        <v>117</v>
      </c>
      <c r="B306" s="92" t="s">
        <v>1013</v>
      </c>
      <c r="C306" s="65" t="s">
        <v>1206</v>
      </c>
      <c r="D306" s="201">
        <v>32573</v>
      </c>
    </row>
    <row r="307" spans="1:4" x14ac:dyDescent="0.2">
      <c r="A307" s="212" t="s">
        <v>969</v>
      </c>
      <c r="B307" s="83" t="s">
        <v>815</v>
      </c>
      <c r="C307" s="65" t="s">
        <v>1204</v>
      </c>
      <c r="D307" s="201">
        <v>28211</v>
      </c>
    </row>
    <row r="308" spans="1:4" x14ac:dyDescent="0.2">
      <c r="A308" s="212" t="s">
        <v>118</v>
      </c>
      <c r="B308" s="92" t="s">
        <v>1020</v>
      </c>
      <c r="C308" s="65" t="s">
        <v>1206</v>
      </c>
      <c r="D308" s="201">
        <v>53009</v>
      </c>
    </row>
    <row r="309" spans="1:4" x14ac:dyDescent="0.2">
      <c r="A309" s="212" t="s">
        <v>1238</v>
      </c>
      <c r="B309" s="83" t="s">
        <v>1021</v>
      </c>
      <c r="C309" s="65" t="s">
        <v>1204</v>
      </c>
      <c r="D309" s="201">
        <v>30000</v>
      </c>
    </row>
    <row r="310" spans="1:4" x14ac:dyDescent="0.2">
      <c r="A310" s="212" t="s">
        <v>1239</v>
      </c>
      <c r="B310" s="92" t="s">
        <v>631</v>
      </c>
      <c r="C310" s="65" t="s">
        <v>1204</v>
      </c>
      <c r="D310" s="201">
        <v>73663</v>
      </c>
    </row>
    <row r="311" spans="1:4" x14ac:dyDescent="0.2">
      <c r="A311" s="212" t="s">
        <v>975</v>
      </c>
      <c r="B311" s="141" t="s">
        <v>1649</v>
      </c>
      <c r="C311" s="65" t="s">
        <v>1204</v>
      </c>
      <c r="D311" s="201">
        <v>60000</v>
      </c>
    </row>
    <row r="312" spans="1:4" x14ac:dyDescent="0.2">
      <c r="A312" s="212" t="s">
        <v>119</v>
      </c>
      <c r="B312" s="92" t="s">
        <v>40</v>
      </c>
      <c r="C312" s="65" t="s">
        <v>8</v>
      </c>
      <c r="D312" s="201">
        <v>1574</v>
      </c>
    </row>
    <row r="313" spans="1:4" x14ac:dyDescent="0.2">
      <c r="A313" s="212" t="s">
        <v>976</v>
      </c>
      <c r="B313" s="92" t="s">
        <v>635</v>
      </c>
      <c r="C313" s="65" t="s">
        <v>1204</v>
      </c>
      <c r="D313" s="201">
        <v>13800</v>
      </c>
    </row>
    <row r="314" spans="1:4" x14ac:dyDescent="0.2">
      <c r="A314" s="212" t="s">
        <v>1036</v>
      </c>
      <c r="B314" s="92" t="s">
        <v>1378</v>
      </c>
      <c r="C314" s="65" t="s">
        <v>1204</v>
      </c>
      <c r="D314" s="201">
        <v>55000</v>
      </c>
    </row>
    <row r="315" spans="1:4" x14ac:dyDescent="0.2">
      <c r="A315" s="212" t="s">
        <v>120</v>
      </c>
      <c r="B315" s="92" t="s">
        <v>1093</v>
      </c>
      <c r="C315" s="65" t="s">
        <v>1205</v>
      </c>
      <c r="D315" s="201">
        <v>855</v>
      </c>
    </row>
    <row r="316" spans="1:4" x14ac:dyDescent="0.2">
      <c r="A316" s="212" t="s">
        <v>121</v>
      </c>
      <c r="B316" s="92" t="s">
        <v>1094</v>
      </c>
      <c r="C316" s="65" t="s">
        <v>1205</v>
      </c>
      <c r="D316" s="201">
        <v>15389</v>
      </c>
    </row>
    <row r="317" spans="1:4" x14ac:dyDescent="0.2">
      <c r="A317" s="212" t="s">
        <v>977</v>
      </c>
      <c r="B317" s="92" t="s">
        <v>1014</v>
      </c>
      <c r="C317" s="65" t="s">
        <v>1207</v>
      </c>
      <c r="D317" s="201">
        <v>78357</v>
      </c>
    </row>
    <row r="318" spans="1:4" x14ac:dyDescent="0.2">
      <c r="A318" s="212" t="s">
        <v>122</v>
      </c>
      <c r="B318" s="92" t="s">
        <v>1015</v>
      </c>
      <c r="C318" s="65" t="s">
        <v>1035</v>
      </c>
      <c r="D318" s="201">
        <v>78357</v>
      </c>
    </row>
    <row r="319" spans="1:4" x14ac:dyDescent="0.2">
      <c r="A319" s="212" t="s">
        <v>123</v>
      </c>
      <c r="B319" s="92" t="s">
        <v>1022</v>
      </c>
      <c r="C319" s="65" t="s">
        <v>1206</v>
      </c>
      <c r="D319" s="201">
        <v>31900</v>
      </c>
    </row>
    <row r="320" spans="1:4" x14ac:dyDescent="0.2">
      <c r="A320" s="212" t="s">
        <v>124</v>
      </c>
      <c r="B320" s="141" t="s">
        <v>1625</v>
      </c>
      <c r="C320" s="65" t="s">
        <v>1206</v>
      </c>
      <c r="D320" s="201">
        <v>44500</v>
      </c>
    </row>
    <row r="321" spans="1:4" x14ac:dyDescent="0.2">
      <c r="A321" s="212" t="s">
        <v>978</v>
      </c>
      <c r="B321" s="141" t="s">
        <v>26</v>
      </c>
      <c r="C321" s="65" t="s">
        <v>1206</v>
      </c>
      <c r="D321" s="201">
        <v>38000</v>
      </c>
    </row>
    <row r="322" spans="1:4" x14ac:dyDescent="0.2">
      <c r="A322" s="212" t="s">
        <v>125</v>
      </c>
      <c r="B322" s="141" t="s">
        <v>840</v>
      </c>
      <c r="C322" s="65" t="s">
        <v>1206</v>
      </c>
      <c r="D322" s="201">
        <v>13281</v>
      </c>
    </row>
    <row r="323" spans="1:4" x14ac:dyDescent="0.2">
      <c r="A323" s="212" t="s">
        <v>979</v>
      </c>
      <c r="B323" s="83" t="s">
        <v>814</v>
      </c>
      <c r="C323" s="65" t="s">
        <v>8</v>
      </c>
      <c r="D323" s="201">
        <v>1085</v>
      </c>
    </row>
    <row r="324" spans="1:4" x14ac:dyDescent="0.2">
      <c r="A324" s="212" t="s">
        <v>981</v>
      </c>
      <c r="B324" s="206" t="s">
        <v>865</v>
      </c>
      <c r="C324" s="65" t="s">
        <v>8</v>
      </c>
      <c r="D324" s="201">
        <v>977</v>
      </c>
    </row>
    <row r="325" spans="1:4" x14ac:dyDescent="0.2">
      <c r="A325" s="212" t="s">
        <v>126</v>
      </c>
      <c r="B325" s="141" t="s">
        <v>866</v>
      </c>
      <c r="C325" s="65" t="s">
        <v>8</v>
      </c>
      <c r="D325" s="201">
        <v>924</v>
      </c>
    </row>
    <row r="326" spans="1:4" x14ac:dyDescent="0.2">
      <c r="A326" s="212" t="s">
        <v>982</v>
      </c>
      <c r="B326" s="92" t="s">
        <v>739</v>
      </c>
      <c r="C326" s="65" t="s">
        <v>1206</v>
      </c>
      <c r="D326" s="201">
        <v>4875</v>
      </c>
    </row>
    <row r="327" spans="1:4" x14ac:dyDescent="0.2">
      <c r="A327" s="212" t="s">
        <v>1037</v>
      </c>
      <c r="B327" s="92" t="s">
        <v>39</v>
      </c>
      <c r="C327" s="65" t="s">
        <v>8</v>
      </c>
      <c r="D327" s="201">
        <v>2822</v>
      </c>
    </row>
    <row r="328" spans="1:4" x14ac:dyDescent="0.2">
      <c r="A328" s="212" t="s">
        <v>1038</v>
      </c>
      <c r="B328" s="92" t="s">
        <v>1023</v>
      </c>
      <c r="C328" s="65" t="s">
        <v>1206</v>
      </c>
      <c r="D328" s="201">
        <v>83500</v>
      </c>
    </row>
    <row r="329" spans="1:4" x14ac:dyDescent="0.2">
      <c r="A329" s="212" t="s">
        <v>1039</v>
      </c>
      <c r="B329" s="92" t="s">
        <v>1654</v>
      </c>
      <c r="C329" s="65" t="s">
        <v>8</v>
      </c>
      <c r="D329" s="274">
        <v>11560000</v>
      </c>
    </row>
    <row r="330" spans="1:4" x14ac:dyDescent="0.2">
      <c r="A330" s="212" t="s">
        <v>1040</v>
      </c>
      <c r="B330" s="92" t="s">
        <v>621</v>
      </c>
      <c r="C330" s="65" t="s">
        <v>1205</v>
      </c>
      <c r="D330" s="201">
        <v>83785</v>
      </c>
    </row>
    <row r="331" spans="1:4" x14ac:dyDescent="0.2">
      <c r="A331" s="212" t="s">
        <v>1379</v>
      </c>
      <c r="B331" s="92" t="s">
        <v>1024</v>
      </c>
      <c r="C331" s="65" t="s">
        <v>1205</v>
      </c>
      <c r="D331" s="201">
        <v>94472</v>
      </c>
    </row>
    <row r="332" spans="1:4" x14ac:dyDescent="0.2">
      <c r="A332" s="212" t="s">
        <v>1380</v>
      </c>
      <c r="B332" s="92" t="s">
        <v>1025</v>
      </c>
      <c r="C332" s="65" t="s">
        <v>1205</v>
      </c>
      <c r="D332" s="201">
        <v>106333</v>
      </c>
    </row>
    <row r="333" spans="1:4" x14ac:dyDescent="0.2">
      <c r="A333" s="212" t="s">
        <v>1041</v>
      </c>
      <c r="B333" s="92" t="s">
        <v>377</v>
      </c>
      <c r="C333" s="65" t="s">
        <v>1205</v>
      </c>
      <c r="D333" s="201">
        <v>94045</v>
      </c>
    </row>
    <row r="334" spans="1:4" x14ac:dyDescent="0.2">
      <c r="A334" s="212" t="s">
        <v>1042</v>
      </c>
      <c r="B334" s="206" t="s">
        <v>862</v>
      </c>
      <c r="C334" s="65" t="s">
        <v>1205</v>
      </c>
      <c r="D334" s="201">
        <v>5786</v>
      </c>
    </row>
    <row r="335" spans="1:4" x14ac:dyDescent="0.2">
      <c r="A335" s="212" t="s">
        <v>1043</v>
      </c>
      <c r="B335" s="206" t="s">
        <v>861</v>
      </c>
      <c r="C335" s="65" t="s">
        <v>1205</v>
      </c>
      <c r="D335" s="201">
        <v>4140</v>
      </c>
    </row>
    <row r="336" spans="1:4" x14ac:dyDescent="0.2">
      <c r="A336" s="212" t="s">
        <v>1044</v>
      </c>
      <c r="B336" s="206" t="s">
        <v>863</v>
      </c>
      <c r="C336" s="65" t="s">
        <v>1205</v>
      </c>
      <c r="D336" s="201">
        <v>7053</v>
      </c>
    </row>
    <row r="337" spans="1:4" x14ac:dyDescent="0.2">
      <c r="A337" s="212" t="s">
        <v>1045</v>
      </c>
      <c r="B337" s="141" t="s">
        <v>648</v>
      </c>
      <c r="C337" s="65" t="s">
        <v>1205</v>
      </c>
      <c r="D337" s="201">
        <v>13544</v>
      </c>
    </row>
    <row r="338" spans="1:4" x14ac:dyDescent="0.2">
      <c r="A338" s="212" t="s">
        <v>1046</v>
      </c>
      <c r="B338" s="92" t="s">
        <v>1026</v>
      </c>
      <c r="C338" s="65" t="s">
        <v>1205</v>
      </c>
      <c r="D338" s="201">
        <v>20344</v>
      </c>
    </row>
    <row r="339" spans="1:4" x14ac:dyDescent="0.2">
      <c r="A339" s="212" t="s">
        <v>1047</v>
      </c>
      <c r="B339" s="92" t="s">
        <v>1027</v>
      </c>
      <c r="C339" s="65" t="s">
        <v>1205</v>
      </c>
      <c r="D339" s="201">
        <v>28247</v>
      </c>
    </row>
    <row r="340" spans="1:4" x14ac:dyDescent="0.2">
      <c r="A340" s="212" t="s">
        <v>1048</v>
      </c>
      <c r="B340" s="92" t="s">
        <v>1016</v>
      </c>
      <c r="C340" s="65" t="s">
        <v>1205</v>
      </c>
      <c r="D340" s="201">
        <v>49713</v>
      </c>
    </row>
    <row r="341" spans="1:4" x14ac:dyDescent="0.2">
      <c r="A341" s="212" t="s">
        <v>1049</v>
      </c>
      <c r="B341" s="141" t="s">
        <v>567</v>
      </c>
      <c r="C341" s="65" t="s">
        <v>1205</v>
      </c>
      <c r="D341" s="201">
        <v>59776</v>
      </c>
    </row>
    <row r="342" spans="1:4" x14ac:dyDescent="0.2">
      <c r="A342" s="212" t="s">
        <v>1050</v>
      </c>
      <c r="B342" s="141" t="s">
        <v>568</v>
      </c>
      <c r="C342" s="65" t="s">
        <v>1205</v>
      </c>
      <c r="D342" s="201">
        <v>60105</v>
      </c>
    </row>
    <row r="343" spans="1:4" x14ac:dyDescent="0.2">
      <c r="A343" s="212" t="s">
        <v>1051</v>
      </c>
      <c r="B343" s="92" t="s">
        <v>1017</v>
      </c>
      <c r="C343" s="65" t="s">
        <v>1205</v>
      </c>
      <c r="D343" s="201">
        <v>11067</v>
      </c>
    </row>
    <row r="344" spans="1:4" x14ac:dyDescent="0.2">
      <c r="A344" s="212" t="s">
        <v>1052</v>
      </c>
      <c r="B344" s="92" t="s">
        <v>1028</v>
      </c>
      <c r="C344" s="65" t="s">
        <v>1205</v>
      </c>
      <c r="D344" s="201">
        <v>11692</v>
      </c>
    </row>
    <row r="345" spans="1:4" x14ac:dyDescent="0.2">
      <c r="A345" s="212" t="s">
        <v>1053</v>
      </c>
      <c r="B345" s="92" t="s">
        <v>728</v>
      </c>
      <c r="C345" s="65" t="s">
        <v>1205</v>
      </c>
      <c r="D345" s="201">
        <v>10959</v>
      </c>
    </row>
    <row r="346" spans="1:4" x14ac:dyDescent="0.2">
      <c r="A346" s="212" t="s">
        <v>1054</v>
      </c>
      <c r="B346" s="92" t="s">
        <v>750</v>
      </c>
      <c r="C346" s="65" t="s">
        <v>1205</v>
      </c>
      <c r="D346" s="201">
        <v>2856</v>
      </c>
    </row>
    <row r="347" spans="1:4" x14ac:dyDescent="0.2">
      <c r="A347" s="212"/>
      <c r="B347" s="92" t="s">
        <v>1656</v>
      </c>
      <c r="C347" s="65" t="s">
        <v>1206</v>
      </c>
      <c r="D347" s="201">
        <v>1850</v>
      </c>
    </row>
    <row r="348" spans="1:4" x14ac:dyDescent="0.2">
      <c r="A348" s="212"/>
      <c r="B348" s="92" t="s">
        <v>1622</v>
      </c>
      <c r="C348" s="65" t="s">
        <v>1205</v>
      </c>
      <c r="D348" s="201">
        <v>7800</v>
      </c>
    </row>
    <row r="349" spans="1:4" x14ac:dyDescent="0.2">
      <c r="A349" s="212"/>
      <c r="B349" s="92" t="s">
        <v>1623</v>
      </c>
      <c r="C349" s="65" t="s">
        <v>1205</v>
      </c>
      <c r="D349" s="201">
        <v>11633</v>
      </c>
    </row>
    <row r="350" spans="1:4" x14ac:dyDescent="0.2">
      <c r="A350" s="212"/>
      <c r="B350" s="92" t="s">
        <v>1624</v>
      </c>
      <c r="C350" s="65" t="s">
        <v>1205</v>
      </c>
      <c r="D350" s="201">
        <v>19000</v>
      </c>
    </row>
    <row r="351" spans="1:4" x14ac:dyDescent="0.2">
      <c r="A351" s="212"/>
      <c r="B351" s="92" t="s">
        <v>1653</v>
      </c>
      <c r="C351" s="65" t="s">
        <v>1205</v>
      </c>
      <c r="D351" s="201">
        <v>28700</v>
      </c>
    </row>
    <row r="352" spans="1:4" x14ac:dyDescent="0.2">
      <c r="A352" s="212" t="s">
        <v>1055</v>
      </c>
      <c r="B352" s="92" t="s">
        <v>616</v>
      </c>
      <c r="C352" s="65" t="s">
        <v>8</v>
      </c>
      <c r="D352" s="201">
        <v>65102</v>
      </c>
    </row>
    <row r="353" spans="1:4" x14ac:dyDescent="0.2">
      <c r="A353" s="212" t="s">
        <v>1056</v>
      </c>
      <c r="B353" s="92" t="s">
        <v>775</v>
      </c>
      <c r="C353" s="65" t="s">
        <v>1205</v>
      </c>
      <c r="D353" s="201">
        <v>10850</v>
      </c>
    </row>
    <row r="354" spans="1:4" x14ac:dyDescent="0.2">
      <c r="A354" s="212" t="s">
        <v>1057</v>
      </c>
      <c r="B354" s="141" t="s">
        <v>946</v>
      </c>
      <c r="C354" s="65" t="s">
        <v>1205</v>
      </c>
      <c r="D354" s="201">
        <v>25135</v>
      </c>
    </row>
    <row r="355" spans="1:4" x14ac:dyDescent="0.2">
      <c r="A355" s="212" t="s">
        <v>1058</v>
      </c>
      <c r="B355" s="141" t="s">
        <v>947</v>
      </c>
      <c r="C355" s="65" t="s">
        <v>1208</v>
      </c>
      <c r="D355" s="201">
        <v>14941</v>
      </c>
    </row>
    <row r="356" spans="1:4" x14ac:dyDescent="0.2">
      <c r="A356" s="212" t="s">
        <v>1059</v>
      </c>
      <c r="B356" s="142" t="s">
        <v>764</v>
      </c>
      <c r="C356" s="65" t="s">
        <v>1205</v>
      </c>
      <c r="D356" s="201">
        <v>17099</v>
      </c>
    </row>
    <row r="357" spans="1:4" x14ac:dyDescent="0.2">
      <c r="A357" s="212" t="s">
        <v>1060</v>
      </c>
      <c r="B357" s="92" t="s">
        <v>603</v>
      </c>
      <c r="C357" s="65" t="s">
        <v>8</v>
      </c>
      <c r="D357" s="201">
        <v>7525</v>
      </c>
    </row>
    <row r="358" spans="1:4" x14ac:dyDescent="0.2">
      <c r="A358" s="212" t="s">
        <v>1061</v>
      </c>
      <c r="B358" s="92" t="s">
        <v>1018</v>
      </c>
      <c r="C358" s="65" t="s">
        <v>1206</v>
      </c>
      <c r="D358" s="201">
        <v>8716</v>
      </c>
    </row>
    <row r="359" spans="1:4" x14ac:dyDescent="0.2">
      <c r="A359" s="212" t="s">
        <v>52</v>
      </c>
      <c r="B359" s="92" t="s">
        <v>1019</v>
      </c>
      <c r="C359" s="65" t="s">
        <v>1206</v>
      </c>
      <c r="D359" s="201">
        <v>8550</v>
      </c>
    </row>
    <row r="360" spans="1:4" x14ac:dyDescent="0.2">
      <c r="A360" s="212" t="s">
        <v>1226</v>
      </c>
      <c r="B360" s="92" t="s">
        <v>1223</v>
      </c>
      <c r="C360" s="65" t="s">
        <v>1206</v>
      </c>
      <c r="D360" s="201">
        <v>11969</v>
      </c>
    </row>
    <row r="361" spans="1:4" x14ac:dyDescent="0.2">
      <c r="A361" s="212" t="s">
        <v>1227</v>
      </c>
      <c r="B361" s="141" t="s">
        <v>1084</v>
      </c>
      <c r="C361" s="65" t="s">
        <v>8</v>
      </c>
      <c r="D361" s="201">
        <v>3038</v>
      </c>
    </row>
    <row r="362" spans="1:4" x14ac:dyDescent="0.2">
      <c r="A362" s="212" t="s">
        <v>1228</v>
      </c>
      <c r="B362" s="141" t="s">
        <v>1085</v>
      </c>
      <c r="C362" s="65" t="s">
        <v>8</v>
      </c>
      <c r="D362" s="201">
        <v>4340</v>
      </c>
    </row>
    <row r="363" spans="1:4" x14ac:dyDescent="0.2">
      <c r="A363" s="212" t="s">
        <v>1229</v>
      </c>
      <c r="B363" s="141" t="s">
        <v>864</v>
      </c>
      <c r="C363" s="65" t="s">
        <v>8</v>
      </c>
      <c r="D363" s="201">
        <v>8680</v>
      </c>
    </row>
    <row r="364" spans="1:4" x14ac:dyDescent="0.2">
      <c r="A364" s="212" t="s">
        <v>1240</v>
      </c>
      <c r="B364" s="141" t="s">
        <v>1086</v>
      </c>
      <c r="C364" s="65" t="s">
        <v>8</v>
      </c>
      <c r="D364" s="201">
        <v>37976</v>
      </c>
    </row>
    <row r="365" spans="1:4" x14ac:dyDescent="0.2">
      <c r="A365" s="212"/>
      <c r="B365" s="141" t="s">
        <v>1637</v>
      </c>
      <c r="C365" s="65" t="s">
        <v>8</v>
      </c>
      <c r="D365" s="201">
        <v>1000</v>
      </c>
    </row>
    <row r="366" spans="1:4" x14ac:dyDescent="0.2">
      <c r="A366" s="212"/>
      <c r="B366" s="141" t="s">
        <v>1638</v>
      </c>
      <c r="C366" s="65" t="s">
        <v>8</v>
      </c>
      <c r="D366" s="201">
        <v>1300</v>
      </c>
    </row>
    <row r="367" spans="1:4" x14ac:dyDescent="0.2">
      <c r="A367" s="212"/>
      <c r="B367" s="141" t="s">
        <v>1639</v>
      </c>
      <c r="C367" s="65" t="s">
        <v>8</v>
      </c>
      <c r="D367" s="201">
        <v>1800</v>
      </c>
    </row>
    <row r="368" spans="1:4" x14ac:dyDescent="0.2">
      <c r="A368" s="212" t="s">
        <v>1241</v>
      </c>
      <c r="B368" s="92" t="s">
        <v>1029</v>
      </c>
      <c r="C368" s="65" t="s">
        <v>677</v>
      </c>
      <c r="D368" s="201">
        <v>8365</v>
      </c>
    </row>
    <row r="369" spans="1:4" x14ac:dyDescent="0.2">
      <c r="A369" s="212" t="s">
        <v>1242</v>
      </c>
      <c r="B369" s="92" t="s">
        <v>741</v>
      </c>
      <c r="C369" s="65" t="s">
        <v>1205</v>
      </c>
      <c r="D369" s="201">
        <v>36669</v>
      </c>
    </row>
    <row r="370" spans="1:4" x14ac:dyDescent="0.2">
      <c r="A370" s="212" t="s">
        <v>1243</v>
      </c>
      <c r="B370" s="92" t="s">
        <v>1030</v>
      </c>
      <c r="C370" s="65" t="s">
        <v>1206</v>
      </c>
      <c r="D370" s="201">
        <v>73782</v>
      </c>
    </row>
    <row r="371" spans="1:4" x14ac:dyDescent="0.2">
      <c r="A371" s="212" t="s">
        <v>1244</v>
      </c>
      <c r="B371" s="141" t="s">
        <v>27</v>
      </c>
      <c r="C371" s="65" t="s">
        <v>1205</v>
      </c>
      <c r="D371" s="201">
        <v>7813</v>
      </c>
    </row>
    <row r="372" spans="1:4" x14ac:dyDescent="0.2">
      <c r="A372" s="212" t="s">
        <v>1245</v>
      </c>
      <c r="B372" s="142" t="s">
        <v>1651</v>
      </c>
      <c r="C372" s="65" t="s">
        <v>8</v>
      </c>
      <c r="D372" s="274">
        <v>223300</v>
      </c>
    </row>
    <row r="373" spans="1:4" x14ac:dyDescent="0.2">
      <c r="A373" s="212"/>
      <c r="B373" s="142" t="s">
        <v>1652</v>
      </c>
      <c r="C373" s="65" t="s">
        <v>8</v>
      </c>
      <c r="D373" s="274">
        <v>56500</v>
      </c>
    </row>
    <row r="374" spans="1:4" x14ac:dyDescent="0.2">
      <c r="A374" s="212" t="s">
        <v>1246</v>
      </c>
      <c r="B374" s="92" t="s">
        <v>612</v>
      </c>
      <c r="C374" s="65" t="s">
        <v>8</v>
      </c>
      <c r="D374" s="201">
        <v>46874</v>
      </c>
    </row>
    <row r="375" spans="1:4" x14ac:dyDescent="0.2">
      <c r="A375" s="212" t="s">
        <v>1247</v>
      </c>
      <c r="B375" s="92" t="s">
        <v>585</v>
      </c>
      <c r="C375" s="65" t="s">
        <v>1205</v>
      </c>
      <c r="D375" s="201">
        <v>2930</v>
      </c>
    </row>
    <row r="376" spans="1:4" x14ac:dyDescent="0.2">
      <c r="A376" s="212" t="s">
        <v>1248</v>
      </c>
      <c r="B376" s="92" t="s">
        <v>41</v>
      </c>
      <c r="C376" s="65" t="s">
        <v>1205</v>
      </c>
      <c r="D376" s="201">
        <v>4937</v>
      </c>
    </row>
    <row r="377" spans="1:4" x14ac:dyDescent="0.2">
      <c r="A377" s="212" t="s">
        <v>1249</v>
      </c>
      <c r="B377" s="92" t="s">
        <v>690</v>
      </c>
      <c r="C377" s="65" t="s">
        <v>1205</v>
      </c>
      <c r="D377" s="201">
        <v>2333</v>
      </c>
    </row>
    <row r="378" spans="1:4" x14ac:dyDescent="0.2">
      <c r="A378" s="212" t="s">
        <v>1250</v>
      </c>
      <c r="B378" s="92" t="s">
        <v>607</v>
      </c>
      <c r="C378" s="65" t="s">
        <v>8</v>
      </c>
      <c r="D378" s="201">
        <v>47036</v>
      </c>
    </row>
    <row r="379" spans="1:4" x14ac:dyDescent="0.2">
      <c r="A379" s="212" t="s">
        <v>1251</v>
      </c>
      <c r="B379" s="92" t="s">
        <v>378</v>
      </c>
      <c r="C379" s="65" t="s">
        <v>8</v>
      </c>
      <c r="D379" s="201">
        <v>16602</v>
      </c>
    </row>
    <row r="380" spans="1:4" x14ac:dyDescent="0.2">
      <c r="A380" s="212" t="s">
        <v>1252</v>
      </c>
      <c r="B380" s="92" t="s">
        <v>33</v>
      </c>
      <c r="C380" s="65" t="s">
        <v>669</v>
      </c>
      <c r="D380" s="201">
        <v>65000</v>
      </c>
    </row>
    <row r="381" spans="1:4" x14ac:dyDescent="0.2">
      <c r="A381" s="212" t="s">
        <v>1253</v>
      </c>
      <c r="B381" s="92" t="s">
        <v>32</v>
      </c>
      <c r="C381" s="65" t="s">
        <v>687</v>
      </c>
      <c r="D381" s="201">
        <v>66000</v>
      </c>
    </row>
    <row r="382" spans="1:4" x14ac:dyDescent="0.2">
      <c r="A382" s="212" t="s">
        <v>1254</v>
      </c>
      <c r="B382" s="92" t="s">
        <v>900</v>
      </c>
      <c r="C382" s="65" t="s">
        <v>1204</v>
      </c>
      <c r="D382" s="201">
        <v>63267</v>
      </c>
    </row>
    <row r="383" spans="1:4" x14ac:dyDescent="0.2">
      <c r="A383" s="212" t="s">
        <v>1255</v>
      </c>
      <c r="B383" s="92" t="s">
        <v>1031</v>
      </c>
      <c r="C383" s="65" t="s">
        <v>1204</v>
      </c>
      <c r="D383" s="201">
        <v>94045</v>
      </c>
    </row>
    <row r="384" spans="1:4" x14ac:dyDescent="0.2">
      <c r="A384" s="212" t="s">
        <v>1256</v>
      </c>
      <c r="B384" s="92" t="s">
        <v>902</v>
      </c>
      <c r="C384" s="65" t="s">
        <v>1204</v>
      </c>
      <c r="D384" s="201">
        <v>59847</v>
      </c>
    </row>
    <row r="385" spans="1:4" x14ac:dyDescent="0.2">
      <c r="A385" s="212" t="s">
        <v>1076</v>
      </c>
      <c r="B385" s="92" t="s">
        <v>1032</v>
      </c>
      <c r="C385" s="65" t="s">
        <v>1204</v>
      </c>
      <c r="D385" s="201">
        <v>30780</v>
      </c>
    </row>
    <row r="386" spans="1:4" x14ac:dyDescent="0.2">
      <c r="A386" s="212" t="s">
        <v>1080</v>
      </c>
      <c r="B386" s="92" t="s">
        <v>904</v>
      </c>
      <c r="C386" s="65" t="s">
        <v>727</v>
      </c>
      <c r="D386" s="201">
        <v>60000</v>
      </c>
    </row>
    <row r="387" spans="1:4" x14ac:dyDescent="0.2">
      <c r="A387" s="212" t="s">
        <v>1332</v>
      </c>
      <c r="B387" s="92" t="s">
        <v>613</v>
      </c>
      <c r="C387" s="65" t="s">
        <v>8</v>
      </c>
      <c r="D387" s="201">
        <v>54717</v>
      </c>
    </row>
    <row r="388" spans="1:4" x14ac:dyDescent="0.2">
      <c r="A388" s="212" t="s">
        <v>1333</v>
      </c>
      <c r="B388" s="83" t="s">
        <v>681</v>
      </c>
      <c r="C388" s="65" t="s">
        <v>682</v>
      </c>
      <c r="D388" s="201">
        <v>160000</v>
      </c>
    </row>
    <row r="389" spans="1:4" x14ac:dyDescent="0.2">
      <c r="A389" s="212" t="s">
        <v>1334</v>
      </c>
      <c r="B389" s="92" t="s">
        <v>1586</v>
      </c>
      <c r="C389" s="65" t="s">
        <v>682</v>
      </c>
      <c r="D389" s="201">
        <v>130000</v>
      </c>
    </row>
    <row r="390" spans="1:4" x14ac:dyDescent="0.2">
      <c r="A390" s="212" t="s">
        <v>1335</v>
      </c>
      <c r="B390" s="92" t="s">
        <v>1033</v>
      </c>
      <c r="C390" s="65" t="s">
        <v>680</v>
      </c>
      <c r="D390" s="201">
        <v>59677</v>
      </c>
    </row>
    <row r="391" spans="1:4" x14ac:dyDescent="0.2">
      <c r="A391" s="212" t="s">
        <v>1266</v>
      </c>
      <c r="B391" s="92" t="s">
        <v>1034</v>
      </c>
      <c r="C391" s="65" t="s">
        <v>1205</v>
      </c>
      <c r="D391" s="201">
        <v>8680</v>
      </c>
    </row>
    <row r="392" spans="1:4" x14ac:dyDescent="0.2">
      <c r="A392" s="212" t="s">
        <v>1267</v>
      </c>
      <c r="B392" s="92" t="s">
        <v>1068</v>
      </c>
      <c r="C392" s="65" t="s">
        <v>677</v>
      </c>
      <c r="D392" s="201">
        <v>45826</v>
      </c>
    </row>
    <row r="393" spans="1:4" x14ac:dyDescent="0.2">
      <c r="A393" s="212" t="s">
        <v>1268</v>
      </c>
      <c r="B393" s="92" t="s">
        <v>1034</v>
      </c>
      <c r="C393" s="65" t="s">
        <v>1205</v>
      </c>
      <c r="D393" s="201">
        <v>8680</v>
      </c>
    </row>
    <row r="394" spans="1:4" x14ac:dyDescent="0.2">
      <c r="A394" s="212" t="s">
        <v>1336</v>
      </c>
      <c r="B394" s="92" t="s">
        <v>1068</v>
      </c>
      <c r="C394" s="65" t="s">
        <v>677</v>
      </c>
      <c r="D394" s="201">
        <v>1367</v>
      </c>
    </row>
    <row r="395" spans="1:4" x14ac:dyDescent="0.2">
      <c r="A395" s="212" t="s">
        <v>1337</v>
      </c>
      <c r="B395" s="92" t="s">
        <v>1270</v>
      </c>
      <c r="C395" s="65" t="s">
        <v>1206</v>
      </c>
      <c r="D395" s="201">
        <v>0</v>
      </c>
    </row>
    <row r="396" spans="1:4" x14ac:dyDescent="0.2">
      <c r="A396" s="212" t="s">
        <v>1338</v>
      </c>
      <c r="B396" s="92" t="s">
        <v>1271</v>
      </c>
      <c r="C396" s="65" t="s">
        <v>1206</v>
      </c>
      <c r="D396" s="213">
        <v>2560000</v>
      </c>
    </row>
    <row r="397" spans="1:4" x14ac:dyDescent="0.2">
      <c r="A397" s="212" t="s">
        <v>1381</v>
      </c>
      <c r="B397" s="92" t="s">
        <v>1272</v>
      </c>
      <c r="C397" s="65" t="s">
        <v>1206</v>
      </c>
      <c r="D397" s="213">
        <v>1345300</v>
      </c>
    </row>
    <row r="398" spans="1:4" x14ac:dyDescent="0.2">
      <c r="A398" s="212" t="s">
        <v>1382</v>
      </c>
      <c r="B398" s="92" t="s">
        <v>1273</v>
      </c>
      <c r="C398" s="65" t="s">
        <v>1206</v>
      </c>
      <c r="D398" s="213">
        <v>723000</v>
      </c>
    </row>
    <row r="399" spans="1:4" x14ac:dyDescent="0.2">
      <c r="A399" s="212" t="s">
        <v>1383</v>
      </c>
      <c r="B399" s="83" t="s">
        <v>1274</v>
      </c>
      <c r="C399" s="65" t="s">
        <v>1206</v>
      </c>
      <c r="D399" s="213">
        <v>600000</v>
      </c>
    </row>
    <row r="400" spans="1:4" x14ac:dyDescent="0.2">
      <c r="A400" s="212" t="s">
        <v>1384</v>
      </c>
      <c r="B400" s="83" t="s">
        <v>1275</v>
      </c>
      <c r="C400" s="65" t="s">
        <v>1206</v>
      </c>
      <c r="D400" s="213">
        <v>512000</v>
      </c>
    </row>
    <row r="401" spans="1:4" x14ac:dyDescent="0.2">
      <c r="A401" s="212" t="s">
        <v>1385</v>
      </c>
      <c r="B401" s="92" t="s">
        <v>1276</v>
      </c>
      <c r="C401" s="65" t="s">
        <v>1206</v>
      </c>
      <c r="D401" s="213">
        <v>1354000</v>
      </c>
    </row>
    <row r="402" spans="1:4" x14ac:dyDescent="0.2">
      <c r="A402" s="212" t="s">
        <v>1386</v>
      </c>
      <c r="B402" s="92" t="s">
        <v>1277</v>
      </c>
      <c r="C402" s="65" t="s">
        <v>1206</v>
      </c>
      <c r="D402" s="213">
        <v>2260000</v>
      </c>
    </row>
    <row r="403" spans="1:4" x14ac:dyDescent="0.2">
      <c r="A403" s="212" t="s">
        <v>1387</v>
      </c>
      <c r="B403" s="92" t="s">
        <v>1269</v>
      </c>
      <c r="C403" s="65" t="s">
        <v>1206</v>
      </c>
      <c r="D403" s="213">
        <v>2128100</v>
      </c>
    </row>
    <row r="404" spans="1:4" x14ac:dyDescent="0.2">
      <c r="A404" s="212" t="s">
        <v>1388</v>
      </c>
      <c r="B404" s="92" t="s">
        <v>1278</v>
      </c>
      <c r="C404" s="65" t="s">
        <v>1206</v>
      </c>
      <c r="D404" s="213">
        <v>616402</v>
      </c>
    </row>
    <row r="405" spans="1:4" x14ac:dyDescent="0.2">
      <c r="A405" s="212" t="s">
        <v>1389</v>
      </c>
      <c r="B405" s="92" t="s">
        <v>1279</v>
      </c>
      <c r="C405" s="65" t="s">
        <v>1206</v>
      </c>
      <c r="D405" s="213">
        <v>456750</v>
      </c>
    </row>
    <row r="406" spans="1:4" x14ac:dyDescent="0.2">
      <c r="A406" s="212" t="s">
        <v>1390</v>
      </c>
      <c r="B406" s="92" t="s">
        <v>1280</v>
      </c>
      <c r="C406" s="65" t="s">
        <v>1206</v>
      </c>
      <c r="D406" s="213">
        <v>396700</v>
      </c>
    </row>
    <row r="407" spans="1:4" x14ac:dyDescent="0.2">
      <c r="A407" s="212" t="s">
        <v>1391</v>
      </c>
      <c r="B407" s="92" t="s">
        <v>1281</v>
      </c>
      <c r="C407" s="65" t="s">
        <v>1206</v>
      </c>
      <c r="D407" s="213">
        <v>286500</v>
      </c>
    </row>
    <row r="408" spans="1:4" x14ac:dyDescent="0.2">
      <c r="A408" s="212" t="s">
        <v>1392</v>
      </c>
      <c r="B408" s="92" t="s">
        <v>1282</v>
      </c>
      <c r="C408" s="65" t="s">
        <v>1206</v>
      </c>
      <c r="D408" s="213">
        <v>750000</v>
      </c>
    </row>
    <row r="409" spans="1:4" x14ac:dyDescent="0.2">
      <c r="A409" s="212" t="s">
        <v>1393</v>
      </c>
      <c r="B409" s="92" t="s">
        <v>1283</v>
      </c>
      <c r="C409" s="65" t="s">
        <v>1205</v>
      </c>
      <c r="D409" s="213">
        <v>10380</v>
      </c>
    </row>
    <row r="410" spans="1:4" x14ac:dyDescent="0.2">
      <c r="A410" s="212" t="s">
        <v>1394</v>
      </c>
      <c r="B410" s="92" t="s">
        <v>1284</v>
      </c>
      <c r="C410" s="65" t="s">
        <v>1205</v>
      </c>
      <c r="D410" s="213">
        <v>2734</v>
      </c>
    </row>
    <row r="411" spans="1:4" x14ac:dyDescent="0.2">
      <c r="A411" s="212" t="s">
        <v>1395</v>
      </c>
      <c r="B411" s="92" t="s">
        <v>805</v>
      </c>
      <c r="C411" s="65" t="s">
        <v>1206</v>
      </c>
      <c r="D411" s="213">
        <v>450</v>
      </c>
    </row>
    <row r="412" spans="1:4" x14ac:dyDescent="0.2">
      <c r="A412" s="212" t="s">
        <v>1396</v>
      </c>
      <c r="B412" s="92" t="s">
        <v>1285</v>
      </c>
      <c r="C412" s="65" t="s">
        <v>1206</v>
      </c>
      <c r="D412" s="213">
        <v>450</v>
      </c>
    </row>
    <row r="413" spans="1:4" x14ac:dyDescent="0.2">
      <c r="A413" s="212" t="s">
        <v>1397</v>
      </c>
      <c r="B413" s="92" t="s">
        <v>1286</v>
      </c>
      <c r="C413" s="65" t="s">
        <v>1206</v>
      </c>
      <c r="D413" s="213">
        <v>450</v>
      </c>
    </row>
    <row r="414" spans="1:4" x14ac:dyDescent="0.2">
      <c r="A414" s="212" t="s">
        <v>1398</v>
      </c>
      <c r="B414" s="92" t="s">
        <v>1287</v>
      </c>
      <c r="C414" s="65" t="s">
        <v>1206</v>
      </c>
      <c r="D414" s="213">
        <v>3150</v>
      </c>
    </row>
    <row r="415" spans="1:4" x14ac:dyDescent="0.2">
      <c r="A415" s="212" t="s">
        <v>1399</v>
      </c>
      <c r="B415" s="92" t="s">
        <v>1288</v>
      </c>
      <c r="C415" s="65" t="s">
        <v>1206</v>
      </c>
      <c r="D415" s="213">
        <v>12550</v>
      </c>
    </row>
    <row r="416" spans="1:4" x14ac:dyDescent="0.2">
      <c r="A416" s="212" t="s">
        <v>1400</v>
      </c>
      <c r="B416" s="92" t="s">
        <v>802</v>
      </c>
      <c r="C416" s="65" t="s">
        <v>1206</v>
      </c>
      <c r="D416" s="213">
        <v>18235</v>
      </c>
    </row>
    <row r="417" spans="1:4" x14ac:dyDescent="0.2">
      <c r="A417" s="212" t="s">
        <v>1401</v>
      </c>
      <c r="B417" s="92" t="s">
        <v>806</v>
      </c>
      <c r="C417" s="65" t="s">
        <v>1206</v>
      </c>
      <c r="D417" s="213">
        <v>88900</v>
      </c>
    </row>
    <row r="418" spans="1:4" x14ac:dyDescent="0.2">
      <c r="A418" s="212" t="s">
        <v>1402</v>
      </c>
      <c r="B418" s="92" t="s">
        <v>1289</v>
      </c>
      <c r="C418" s="65" t="s">
        <v>1206</v>
      </c>
      <c r="D418" s="213">
        <v>125000</v>
      </c>
    </row>
    <row r="419" spans="1:4" x14ac:dyDescent="0.2">
      <c r="A419" s="212" t="s">
        <v>1403</v>
      </c>
      <c r="B419" s="92" t="s">
        <v>807</v>
      </c>
      <c r="C419" s="65" t="s">
        <v>1206</v>
      </c>
      <c r="D419" s="213">
        <v>17650</v>
      </c>
    </row>
    <row r="420" spans="1:4" x14ac:dyDescent="0.2">
      <c r="A420" s="212" t="s">
        <v>1404</v>
      </c>
      <c r="B420" s="92" t="s">
        <v>1290</v>
      </c>
      <c r="C420" s="65" t="s">
        <v>1206</v>
      </c>
      <c r="D420" s="213">
        <v>45000</v>
      </c>
    </row>
    <row r="421" spans="1:4" x14ac:dyDescent="0.2">
      <c r="A421" s="212" t="s">
        <v>1405</v>
      </c>
      <c r="B421" s="92" t="s">
        <v>1291</v>
      </c>
      <c r="C421" s="65" t="s">
        <v>1206</v>
      </c>
      <c r="D421" s="213">
        <v>37000</v>
      </c>
    </row>
    <row r="422" spans="1:4" x14ac:dyDescent="0.2">
      <c r="A422" s="212" t="s">
        <v>1406</v>
      </c>
      <c r="B422" s="92" t="s">
        <v>1292</v>
      </c>
      <c r="C422" s="65" t="s">
        <v>1206</v>
      </c>
      <c r="D422" s="213">
        <v>355887.5</v>
      </c>
    </row>
    <row r="423" spans="1:4" x14ac:dyDescent="0.2">
      <c r="A423" s="212" t="s">
        <v>1407</v>
      </c>
      <c r="B423" s="92" t="s">
        <v>1293</v>
      </c>
      <c r="C423" s="65" t="s">
        <v>1206</v>
      </c>
      <c r="D423" s="213">
        <v>126235</v>
      </c>
    </row>
    <row r="424" spans="1:4" x14ac:dyDescent="0.2">
      <c r="A424" s="212" t="s">
        <v>1408</v>
      </c>
      <c r="B424" s="92" t="s">
        <v>1294</v>
      </c>
      <c r="C424" s="65" t="s">
        <v>1206</v>
      </c>
      <c r="D424" s="213">
        <v>144180</v>
      </c>
    </row>
    <row r="425" spans="1:4" x14ac:dyDescent="0.2">
      <c r="A425" s="212" t="s">
        <v>1409</v>
      </c>
      <c r="B425" s="92" t="s">
        <v>1295</v>
      </c>
      <c r="C425" s="65" t="s">
        <v>1206</v>
      </c>
      <c r="D425" s="213">
        <v>52366</v>
      </c>
    </row>
    <row r="426" spans="1:4" x14ac:dyDescent="0.2">
      <c r="A426" s="212" t="s">
        <v>1410</v>
      </c>
      <c r="B426" s="92" t="s">
        <v>1296</v>
      </c>
      <c r="C426" s="65" t="s">
        <v>1206</v>
      </c>
      <c r="D426" s="213">
        <v>59018</v>
      </c>
    </row>
    <row r="427" spans="1:4" x14ac:dyDescent="0.2">
      <c r="A427" s="212" t="s">
        <v>1411</v>
      </c>
      <c r="B427" s="92" t="s">
        <v>1297</v>
      </c>
      <c r="C427" s="65" t="s">
        <v>1206</v>
      </c>
      <c r="D427" s="213">
        <v>172645</v>
      </c>
    </row>
    <row r="428" spans="1:4" x14ac:dyDescent="0.2">
      <c r="A428" s="212" t="s">
        <v>1412</v>
      </c>
      <c r="B428" s="92" t="s">
        <v>1298</v>
      </c>
      <c r="C428" s="65" t="s">
        <v>1206</v>
      </c>
      <c r="D428" s="213">
        <v>355887</v>
      </c>
    </row>
    <row r="429" spans="1:4" x14ac:dyDescent="0.2">
      <c r="A429" s="212" t="s">
        <v>1413</v>
      </c>
      <c r="B429" s="92" t="s">
        <v>1299</v>
      </c>
      <c r="C429" s="65" t="s">
        <v>1206</v>
      </c>
      <c r="D429" s="213">
        <v>126235</v>
      </c>
    </row>
    <row r="430" spans="1:4" x14ac:dyDescent="0.2">
      <c r="A430" s="212" t="s">
        <v>1414</v>
      </c>
      <c r="B430" s="92" t="s">
        <v>1300</v>
      </c>
      <c r="C430" s="65" t="s">
        <v>1206</v>
      </c>
      <c r="D430" s="213">
        <v>182198</v>
      </c>
    </row>
    <row r="431" spans="1:4" x14ac:dyDescent="0.2">
      <c r="A431" s="212" t="s">
        <v>1415</v>
      </c>
      <c r="B431" s="92" t="s">
        <v>1301</v>
      </c>
      <c r="C431" s="65" t="s">
        <v>1206</v>
      </c>
      <c r="D431" s="213">
        <v>63040.5</v>
      </c>
    </row>
    <row r="432" spans="1:4" x14ac:dyDescent="0.2">
      <c r="A432" s="212" t="s">
        <v>1416</v>
      </c>
      <c r="B432" s="92" t="s">
        <v>1302</v>
      </c>
      <c r="C432" s="65" t="s">
        <v>1206</v>
      </c>
      <c r="D432" s="213">
        <v>144180</v>
      </c>
    </row>
    <row r="433" spans="1:4" x14ac:dyDescent="0.2">
      <c r="A433" s="212" t="s">
        <v>1417</v>
      </c>
      <c r="B433" s="92" t="s">
        <v>1303</v>
      </c>
      <c r="C433" s="65" t="s">
        <v>1206</v>
      </c>
      <c r="D433" s="213">
        <v>52366</v>
      </c>
    </row>
    <row r="434" spans="1:4" x14ac:dyDescent="0.2">
      <c r="A434" s="212" t="s">
        <v>1418</v>
      </c>
      <c r="B434" s="92" t="s">
        <v>1304</v>
      </c>
      <c r="C434" s="65" t="s">
        <v>1206</v>
      </c>
      <c r="D434" s="213">
        <v>115638</v>
      </c>
    </row>
    <row r="435" spans="1:4" x14ac:dyDescent="0.2">
      <c r="A435" s="212" t="s">
        <v>1419</v>
      </c>
      <c r="B435" s="214" t="s">
        <v>1331</v>
      </c>
      <c r="C435" s="215" t="s">
        <v>687</v>
      </c>
      <c r="D435" s="213">
        <v>1500</v>
      </c>
    </row>
    <row r="436" spans="1:4" x14ac:dyDescent="0.2">
      <c r="A436" s="212" t="s">
        <v>1420</v>
      </c>
      <c r="B436" s="86" t="s">
        <v>1363</v>
      </c>
      <c r="C436" s="190" t="s">
        <v>1204</v>
      </c>
      <c r="D436" s="213">
        <v>36500</v>
      </c>
    </row>
    <row r="437" spans="1:4" x14ac:dyDescent="0.2">
      <c r="A437" s="212" t="s">
        <v>1421</v>
      </c>
      <c r="B437" s="86" t="s">
        <v>1364</v>
      </c>
      <c r="C437" s="190" t="s">
        <v>1370</v>
      </c>
      <c r="D437" s="213">
        <v>1600</v>
      </c>
    </row>
    <row r="438" spans="1:4" x14ac:dyDescent="0.2">
      <c r="A438" s="212" t="s">
        <v>1422</v>
      </c>
      <c r="B438" s="86" t="s">
        <v>1365</v>
      </c>
      <c r="C438" s="190" t="s">
        <v>1370</v>
      </c>
      <c r="D438" s="213">
        <v>2300</v>
      </c>
    </row>
    <row r="439" spans="1:4" x14ac:dyDescent="0.2">
      <c r="A439" s="212" t="s">
        <v>1423</v>
      </c>
      <c r="B439" s="86" t="s">
        <v>1366</v>
      </c>
      <c r="C439" s="190" t="s">
        <v>1370</v>
      </c>
      <c r="D439" s="213">
        <v>2300</v>
      </c>
    </row>
    <row r="440" spans="1:4" x14ac:dyDescent="0.2">
      <c r="A440" s="212" t="s">
        <v>1424</v>
      </c>
      <c r="B440" s="86" t="s">
        <v>1367</v>
      </c>
      <c r="C440" s="190" t="s">
        <v>1370</v>
      </c>
      <c r="D440" s="213">
        <v>5500</v>
      </c>
    </row>
    <row r="441" spans="1:4" ht="25.5" x14ac:dyDescent="0.2">
      <c r="A441" s="212" t="s">
        <v>1425</v>
      </c>
      <c r="B441" s="86" t="s">
        <v>1368</v>
      </c>
      <c r="C441" s="190" t="s">
        <v>8</v>
      </c>
      <c r="D441" s="213">
        <v>120</v>
      </c>
    </row>
    <row r="442" spans="1:4" x14ac:dyDescent="0.2">
      <c r="A442" s="212" t="s">
        <v>1426</v>
      </c>
      <c r="B442" s="86" t="s">
        <v>1369</v>
      </c>
      <c r="C442" s="190" t="s">
        <v>8</v>
      </c>
      <c r="D442" s="213">
        <v>200</v>
      </c>
    </row>
    <row r="443" spans="1:4" x14ac:dyDescent="0.2">
      <c r="A443" s="212" t="s">
        <v>1427</v>
      </c>
      <c r="B443" s="92" t="s">
        <v>1371</v>
      </c>
      <c r="C443" s="65" t="s">
        <v>8</v>
      </c>
      <c r="D443" s="213">
        <v>33900</v>
      </c>
    </row>
    <row r="444" spans="1:4" x14ac:dyDescent="0.2">
      <c r="A444" s="212" t="s">
        <v>1428</v>
      </c>
      <c r="B444" s="92" t="s">
        <v>1665</v>
      </c>
      <c r="C444" s="65" t="s">
        <v>1204</v>
      </c>
      <c r="D444" s="213">
        <v>20400</v>
      </c>
    </row>
    <row r="445" spans="1:4" x14ac:dyDescent="0.2">
      <c r="A445" s="212" t="s">
        <v>1429</v>
      </c>
      <c r="B445" s="92" t="s">
        <v>1430</v>
      </c>
      <c r="C445" s="65" t="s">
        <v>8</v>
      </c>
      <c r="D445" s="213">
        <v>442900</v>
      </c>
    </row>
    <row r="446" spans="1:4" x14ac:dyDescent="0.2">
      <c r="A446" s="212" t="s">
        <v>1433</v>
      </c>
      <c r="B446" s="92" t="s">
        <v>1431</v>
      </c>
      <c r="C446" s="65" t="s">
        <v>8</v>
      </c>
      <c r="D446" s="213">
        <v>125000</v>
      </c>
    </row>
    <row r="447" spans="1:4" x14ac:dyDescent="0.2">
      <c r="A447" s="212" t="s">
        <v>1434</v>
      </c>
      <c r="B447" s="92" t="s">
        <v>1432</v>
      </c>
      <c r="C447" s="65" t="s">
        <v>8</v>
      </c>
      <c r="D447" s="213">
        <v>160000</v>
      </c>
    </row>
    <row r="448" spans="1:4" x14ac:dyDescent="0.2">
      <c r="A448" s="212" t="s">
        <v>1495</v>
      </c>
      <c r="B448" s="83" t="s">
        <v>1327</v>
      </c>
      <c r="C448" s="190" t="s">
        <v>1207</v>
      </c>
      <c r="D448" s="216">
        <v>65000</v>
      </c>
    </row>
    <row r="449" spans="1:4" x14ac:dyDescent="0.2">
      <c r="A449" s="212" t="s">
        <v>1496</v>
      </c>
      <c r="B449" s="83" t="s">
        <v>1436</v>
      </c>
      <c r="C449" s="190" t="s">
        <v>1206</v>
      </c>
      <c r="D449" s="216">
        <v>5646</v>
      </c>
    </row>
    <row r="450" spans="1:4" x14ac:dyDescent="0.2">
      <c r="A450" s="212" t="s">
        <v>1497</v>
      </c>
      <c r="B450" s="83" t="s">
        <v>1328</v>
      </c>
      <c r="C450" s="190" t="s">
        <v>1206</v>
      </c>
      <c r="D450" s="216">
        <v>51900</v>
      </c>
    </row>
    <row r="451" spans="1:4" x14ac:dyDescent="0.2">
      <c r="A451" s="212" t="s">
        <v>1498</v>
      </c>
      <c r="B451" s="83" t="s">
        <v>1329</v>
      </c>
      <c r="C451" s="190" t="s">
        <v>1205</v>
      </c>
      <c r="D451" s="216">
        <v>6500</v>
      </c>
    </row>
    <row r="452" spans="1:4" x14ac:dyDescent="0.2">
      <c r="A452" s="212" t="s">
        <v>1499</v>
      </c>
      <c r="B452" s="83" t="s">
        <v>675</v>
      </c>
      <c r="C452" s="217" t="s">
        <v>669</v>
      </c>
      <c r="D452" s="218">
        <v>195000</v>
      </c>
    </row>
    <row r="453" spans="1:4" x14ac:dyDescent="0.2">
      <c r="A453" s="212" t="s">
        <v>1500</v>
      </c>
      <c r="B453" s="83" t="s">
        <v>1437</v>
      </c>
      <c r="C453" s="65" t="s">
        <v>1206</v>
      </c>
      <c r="D453" s="213">
        <v>5871</v>
      </c>
    </row>
    <row r="454" spans="1:4" x14ac:dyDescent="0.2">
      <c r="A454" s="212" t="s">
        <v>1501</v>
      </c>
      <c r="B454" s="219" t="s">
        <v>1439</v>
      </c>
      <c r="C454" s="65" t="s">
        <v>668</v>
      </c>
      <c r="D454" s="213">
        <v>95000</v>
      </c>
    </row>
    <row r="455" spans="1:4" x14ac:dyDescent="0.2">
      <c r="A455" s="212" t="s">
        <v>1502</v>
      </c>
      <c r="B455" s="219" t="s">
        <v>1440</v>
      </c>
      <c r="C455" s="65" t="s">
        <v>668</v>
      </c>
      <c r="D455" s="213">
        <v>13933</v>
      </c>
    </row>
    <row r="456" spans="1:4" x14ac:dyDescent="0.2">
      <c r="A456" s="212" t="s">
        <v>1503</v>
      </c>
      <c r="B456" s="219" t="s">
        <v>1441</v>
      </c>
      <c r="C456" s="65" t="s">
        <v>668</v>
      </c>
      <c r="D456" s="213">
        <v>75000</v>
      </c>
    </row>
    <row r="457" spans="1:4" x14ac:dyDescent="0.2">
      <c r="A457" s="212" t="s">
        <v>1504</v>
      </c>
      <c r="B457" s="83" t="s">
        <v>1442</v>
      </c>
      <c r="C457" s="65" t="s">
        <v>668</v>
      </c>
      <c r="D457" s="213">
        <v>120000</v>
      </c>
    </row>
    <row r="458" spans="1:4" x14ac:dyDescent="0.2">
      <c r="A458" s="212" t="s">
        <v>1505</v>
      </c>
      <c r="B458" s="92" t="s">
        <v>702</v>
      </c>
      <c r="C458" s="25" t="s">
        <v>687</v>
      </c>
      <c r="D458" s="213">
        <v>55000</v>
      </c>
    </row>
    <row r="459" spans="1:4" x14ac:dyDescent="0.2">
      <c r="A459" s="212" t="s">
        <v>1506</v>
      </c>
      <c r="B459" s="92" t="s">
        <v>1342</v>
      </c>
      <c r="C459" s="65" t="s">
        <v>1206</v>
      </c>
      <c r="D459" s="213">
        <v>939</v>
      </c>
    </row>
    <row r="460" spans="1:4" x14ac:dyDescent="0.2">
      <c r="A460" s="212" t="s">
        <v>1507</v>
      </c>
      <c r="B460" s="92" t="s">
        <v>1340</v>
      </c>
      <c r="C460" s="65" t="s">
        <v>1206</v>
      </c>
      <c r="D460" s="213">
        <v>460</v>
      </c>
    </row>
    <row r="461" spans="1:4" x14ac:dyDescent="0.2">
      <c r="A461" s="212" t="s">
        <v>1508</v>
      </c>
      <c r="B461" s="92" t="s">
        <v>1341</v>
      </c>
      <c r="C461" s="65" t="s">
        <v>1206</v>
      </c>
      <c r="D461" s="213">
        <v>680</v>
      </c>
    </row>
    <row r="462" spans="1:4" x14ac:dyDescent="0.2">
      <c r="A462" s="212" t="s">
        <v>1509</v>
      </c>
      <c r="B462" s="92" t="s">
        <v>1344</v>
      </c>
      <c r="C462" s="65" t="s">
        <v>1206</v>
      </c>
      <c r="D462" s="213">
        <v>1060</v>
      </c>
    </row>
    <row r="463" spans="1:4" x14ac:dyDescent="0.2">
      <c r="A463" s="212" t="s">
        <v>1510</v>
      </c>
      <c r="B463" s="92" t="s">
        <v>1343</v>
      </c>
      <c r="C463" s="65" t="s">
        <v>1206</v>
      </c>
      <c r="D463" s="213">
        <v>26900</v>
      </c>
    </row>
    <row r="464" spans="1:4" x14ac:dyDescent="0.2">
      <c r="A464" s="212" t="s">
        <v>1511</v>
      </c>
      <c r="B464" s="92" t="s">
        <v>1345</v>
      </c>
      <c r="C464" s="65" t="s">
        <v>1206</v>
      </c>
      <c r="D464" s="213">
        <v>5200</v>
      </c>
    </row>
    <row r="465" spans="1:4" x14ac:dyDescent="0.2">
      <c r="A465" s="212" t="s">
        <v>1512</v>
      </c>
      <c r="B465" s="92" t="s">
        <v>1346</v>
      </c>
      <c r="C465" s="65" t="s">
        <v>1206</v>
      </c>
      <c r="D465" s="213">
        <v>7400</v>
      </c>
    </row>
    <row r="466" spans="1:4" x14ac:dyDescent="0.2">
      <c r="A466" s="212" t="s">
        <v>1513</v>
      </c>
      <c r="B466" s="92" t="s">
        <v>1347</v>
      </c>
      <c r="C466" s="65" t="s">
        <v>1206</v>
      </c>
      <c r="D466" s="213">
        <v>10316.67</v>
      </c>
    </row>
    <row r="467" spans="1:4" x14ac:dyDescent="0.2">
      <c r="A467" s="212" t="s">
        <v>1514</v>
      </c>
      <c r="B467" s="92" t="s">
        <v>1348</v>
      </c>
      <c r="C467" s="65" t="s">
        <v>1206</v>
      </c>
      <c r="D467" s="213">
        <v>128500</v>
      </c>
    </row>
    <row r="468" spans="1:4" x14ac:dyDescent="0.2">
      <c r="A468" s="212" t="s">
        <v>1515</v>
      </c>
      <c r="B468" s="92" t="s">
        <v>1349</v>
      </c>
      <c r="C468" s="65" t="s">
        <v>1206</v>
      </c>
      <c r="D468" s="213">
        <v>11493</v>
      </c>
    </row>
    <row r="469" spans="1:4" x14ac:dyDescent="0.2">
      <c r="A469" s="212" t="s">
        <v>1516</v>
      </c>
      <c r="B469" s="92" t="s">
        <v>1350</v>
      </c>
      <c r="C469" s="65" t="s">
        <v>1206</v>
      </c>
      <c r="D469" s="213">
        <v>8413</v>
      </c>
    </row>
    <row r="470" spans="1:4" x14ac:dyDescent="0.2">
      <c r="A470" s="212" t="s">
        <v>1517</v>
      </c>
      <c r="B470" s="92" t="s">
        <v>1351</v>
      </c>
      <c r="C470" s="65" t="s">
        <v>1205</v>
      </c>
      <c r="D470" s="213">
        <v>18650</v>
      </c>
    </row>
    <row r="471" spans="1:4" x14ac:dyDescent="0.2">
      <c r="A471" s="212" t="s">
        <v>1518</v>
      </c>
      <c r="B471" s="92" t="s">
        <v>1352</v>
      </c>
      <c r="C471" s="65" t="s">
        <v>1206</v>
      </c>
      <c r="D471" s="213">
        <v>132000</v>
      </c>
    </row>
    <row r="472" spans="1:4" x14ac:dyDescent="0.2">
      <c r="A472" s="212" t="s">
        <v>1519</v>
      </c>
      <c r="B472" s="92" t="s">
        <v>1353</v>
      </c>
      <c r="C472" s="65" t="s">
        <v>1206</v>
      </c>
      <c r="D472" s="213">
        <v>5784</v>
      </c>
    </row>
    <row r="473" spans="1:4" x14ac:dyDescent="0.2">
      <c r="A473" s="212" t="s">
        <v>1520</v>
      </c>
      <c r="B473" s="92" t="s">
        <v>1354</v>
      </c>
      <c r="C473" s="65" t="s">
        <v>1206</v>
      </c>
      <c r="D473" s="213">
        <v>13900</v>
      </c>
    </row>
    <row r="474" spans="1:4" x14ac:dyDescent="0.2">
      <c r="A474" s="212" t="s">
        <v>1521</v>
      </c>
      <c r="B474" s="92" t="s">
        <v>1355</v>
      </c>
      <c r="C474" s="65" t="s">
        <v>1206</v>
      </c>
      <c r="D474" s="213">
        <v>18650</v>
      </c>
    </row>
    <row r="475" spans="1:4" x14ac:dyDescent="0.2">
      <c r="A475" s="212" t="s">
        <v>1522</v>
      </c>
      <c r="B475" s="92" t="s">
        <v>1356</v>
      </c>
      <c r="C475" s="65" t="s">
        <v>1206</v>
      </c>
      <c r="D475" s="213">
        <v>145500</v>
      </c>
    </row>
    <row r="476" spans="1:4" x14ac:dyDescent="0.2">
      <c r="A476" s="212" t="s">
        <v>1523</v>
      </c>
      <c r="B476" s="92" t="s">
        <v>1446</v>
      </c>
      <c r="C476" s="65" t="s">
        <v>1205</v>
      </c>
      <c r="D476" s="213">
        <v>7650</v>
      </c>
    </row>
    <row r="477" spans="1:4" x14ac:dyDescent="0.2">
      <c r="A477" s="212" t="s">
        <v>1524</v>
      </c>
      <c r="B477" s="92" t="s">
        <v>1447</v>
      </c>
      <c r="C477" s="65" t="s">
        <v>1205</v>
      </c>
      <c r="D477" s="213">
        <v>9983.33</v>
      </c>
    </row>
    <row r="478" spans="1:4" x14ac:dyDescent="0.2">
      <c r="A478" s="212" t="s">
        <v>1525</v>
      </c>
      <c r="B478" s="92" t="s">
        <v>1448</v>
      </c>
      <c r="C478" s="65" t="s">
        <v>1206</v>
      </c>
      <c r="D478" s="213">
        <v>220000</v>
      </c>
    </row>
    <row r="479" spans="1:4" x14ac:dyDescent="0.2">
      <c r="A479" s="212" t="s">
        <v>1526</v>
      </c>
      <c r="B479" s="92" t="s">
        <v>1357</v>
      </c>
      <c r="C479" s="65" t="s">
        <v>1206</v>
      </c>
      <c r="D479" s="213">
        <v>116900</v>
      </c>
    </row>
    <row r="480" spans="1:4" x14ac:dyDescent="0.2">
      <c r="A480" s="212" t="s">
        <v>1527</v>
      </c>
      <c r="B480" s="92" t="s">
        <v>808</v>
      </c>
      <c r="C480" s="65" t="s">
        <v>1206</v>
      </c>
      <c r="D480" s="213">
        <v>19035</v>
      </c>
    </row>
    <row r="481" spans="1:4" ht="25.5" x14ac:dyDescent="0.2">
      <c r="A481" s="212" t="s">
        <v>1528</v>
      </c>
      <c r="B481" s="220" t="s">
        <v>572</v>
      </c>
      <c r="C481" s="190" t="s">
        <v>8</v>
      </c>
      <c r="D481" s="221">
        <v>3500</v>
      </c>
    </row>
    <row r="482" spans="1:4" x14ac:dyDescent="0.2">
      <c r="A482" s="212" t="s">
        <v>1529</v>
      </c>
      <c r="B482" s="222" t="s">
        <v>573</v>
      </c>
      <c r="C482" s="190" t="s">
        <v>8</v>
      </c>
      <c r="D482" s="221">
        <v>3500</v>
      </c>
    </row>
    <row r="483" spans="1:4" x14ac:dyDescent="0.2">
      <c r="A483" s="212" t="s">
        <v>1530</v>
      </c>
      <c r="B483" s="83" t="s">
        <v>574</v>
      </c>
      <c r="C483" s="190" t="s">
        <v>8</v>
      </c>
      <c r="D483" s="221">
        <v>3500</v>
      </c>
    </row>
    <row r="484" spans="1:4" x14ac:dyDescent="0.2">
      <c r="A484" s="212" t="s">
        <v>1531</v>
      </c>
      <c r="B484" s="83" t="s">
        <v>575</v>
      </c>
      <c r="C484" s="190" t="s">
        <v>8</v>
      </c>
      <c r="D484" s="221">
        <v>20</v>
      </c>
    </row>
    <row r="485" spans="1:4" x14ac:dyDescent="0.2">
      <c r="A485" s="212" t="s">
        <v>1532</v>
      </c>
      <c r="B485" s="83" t="s">
        <v>576</v>
      </c>
      <c r="C485" s="190" t="s">
        <v>8</v>
      </c>
      <c r="D485" s="221">
        <v>600</v>
      </c>
    </row>
    <row r="486" spans="1:4" x14ac:dyDescent="0.2">
      <c r="A486" s="212" t="s">
        <v>1533</v>
      </c>
      <c r="B486" s="83" t="s">
        <v>577</v>
      </c>
      <c r="C486" s="190" t="s">
        <v>637</v>
      </c>
      <c r="D486" s="221">
        <v>4500</v>
      </c>
    </row>
    <row r="487" spans="1:4" x14ac:dyDescent="0.2">
      <c r="A487" s="212" t="s">
        <v>1534</v>
      </c>
      <c r="B487" s="83" t="s">
        <v>578</v>
      </c>
      <c r="C487" s="190" t="s">
        <v>8</v>
      </c>
      <c r="D487" s="221">
        <v>8000</v>
      </c>
    </row>
    <row r="488" spans="1:4" x14ac:dyDescent="0.2">
      <c r="A488" s="212" t="s">
        <v>1535</v>
      </c>
      <c r="B488" s="83" t="s">
        <v>579</v>
      </c>
      <c r="C488" s="217" t="s">
        <v>580</v>
      </c>
      <c r="D488" s="223">
        <v>10000</v>
      </c>
    </row>
    <row r="489" spans="1:4" x14ac:dyDescent="0.2">
      <c r="A489" s="212" t="s">
        <v>1536</v>
      </c>
      <c r="B489" s="83" t="s">
        <v>581</v>
      </c>
      <c r="C489" s="217" t="s">
        <v>8</v>
      </c>
      <c r="D489" s="223">
        <v>1150</v>
      </c>
    </row>
    <row r="490" spans="1:4" x14ac:dyDescent="0.2">
      <c r="A490" s="212" t="s">
        <v>1537</v>
      </c>
      <c r="B490" s="83" t="s">
        <v>582</v>
      </c>
      <c r="C490" s="217" t="s">
        <v>583</v>
      </c>
      <c r="D490" s="223">
        <v>26000</v>
      </c>
    </row>
    <row r="491" spans="1:4" x14ac:dyDescent="0.2">
      <c r="A491" s="212" t="s">
        <v>1538</v>
      </c>
      <c r="B491" s="92" t="s">
        <v>45</v>
      </c>
      <c r="C491" s="65" t="s">
        <v>1205</v>
      </c>
      <c r="D491" s="213">
        <v>360000</v>
      </c>
    </row>
    <row r="492" spans="1:4" ht="66.75" customHeight="1" x14ac:dyDescent="0.2">
      <c r="A492" s="212" t="s">
        <v>1539</v>
      </c>
      <c r="B492" s="224" t="s">
        <v>1449</v>
      </c>
      <c r="C492" s="65" t="s">
        <v>8</v>
      </c>
      <c r="D492" s="213">
        <v>4678000</v>
      </c>
    </row>
    <row r="493" spans="1:4" ht="102" x14ac:dyDescent="0.2">
      <c r="A493" s="212" t="s">
        <v>1540</v>
      </c>
      <c r="B493" s="224" t="s">
        <v>1450</v>
      </c>
      <c r="C493" s="65" t="s">
        <v>8</v>
      </c>
      <c r="D493" s="213">
        <v>9000000</v>
      </c>
    </row>
    <row r="494" spans="1:4" x14ac:dyDescent="0.2">
      <c r="A494" s="212" t="s">
        <v>1541</v>
      </c>
      <c r="B494" s="83" t="s">
        <v>1451</v>
      </c>
      <c r="C494" s="190" t="s">
        <v>1205</v>
      </c>
      <c r="D494" s="213">
        <v>22157</v>
      </c>
    </row>
    <row r="495" spans="1:4" x14ac:dyDescent="0.2">
      <c r="A495" s="212" t="s">
        <v>1542</v>
      </c>
      <c r="B495" s="83" t="s">
        <v>1452</v>
      </c>
      <c r="C495" s="190" t="s">
        <v>677</v>
      </c>
      <c r="D495" s="213">
        <v>51182</v>
      </c>
    </row>
    <row r="496" spans="1:4" x14ac:dyDescent="0.2">
      <c r="A496" s="212" t="s">
        <v>1543</v>
      </c>
      <c r="B496" s="83" t="s">
        <v>1453</v>
      </c>
      <c r="C496" s="190" t="s">
        <v>637</v>
      </c>
      <c r="D496" s="213">
        <v>55547</v>
      </c>
    </row>
    <row r="497" spans="1:4" x14ac:dyDescent="0.2">
      <c r="A497" s="212" t="s">
        <v>1544</v>
      </c>
      <c r="B497" s="83" t="s">
        <v>1454</v>
      </c>
      <c r="C497" s="190" t="s">
        <v>1206</v>
      </c>
      <c r="D497" s="213">
        <v>1039</v>
      </c>
    </row>
    <row r="498" spans="1:4" x14ac:dyDescent="0.2">
      <c r="A498" s="212" t="s">
        <v>1545</v>
      </c>
      <c r="B498" s="83" t="s">
        <v>1455</v>
      </c>
      <c r="C498" s="190" t="s">
        <v>1206</v>
      </c>
      <c r="D498" s="213">
        <v>188</v>
      </c>
    </row>
    <row r="499" spans="1:4" x14ac:dyDescent="0.2">
      <c r="A499" s="212" t="s">
        <v>1546</v>
      </c>
      <c r="B499" s="83" t="s">
        <v>1456</v>
      </c>
      <c r="C499" s="190" t="s">
        <v>1206</v>
      </c>
      <c r="D499" s="213">
        <v>858</v>
      </c>
    </row>
    <row r="500" spans="1:4" x14ac:dyDescent="0.2">
      <c r="A500" s="212" t="s">
        <v>1547</v>
      </c>
      <c r="B500" s="83" t="s">
        <v>1457</v>
      </c>
      <c r="C500" s="190" t="s">
        <v>1458</v>
      </c>
      <c r="D500" s="225">
        <v>30748</v>
      </c>
    </row>
    <row r="501" spans="1:4" x14ac:dyDescent="0.2">
      <c r="A501" s="212" t="s">
        <v>1548</v>
      </c>
      <c r="B501" s="83" t="s">
        <v>1459</v>
      </c>
      <c r="C501" s="190" t="s">
        <v>1205</v>
      </c>
      <c r="D501" s="213">
        <v>36183</v>
      </c>
    </row>
    <row r="502" spans="1:4" x14ac:dyDescent="0.2">
      <c r="A502" s="212" t="s">
        <v>1549</v>
      </c>
      <c r="B502" s="83" t="s">
        <v>1460</v>
      </c>
      <c r="C502" s="190" t="s">
        <v>1206</v>
      </c>
      <c r="D502" s="213">
        <v>2559</v>
      </c>
    </row>
    <row r="503" spans="1:4" x14ac:dyDescent="0.2">
      <c r="A503" s="212" t="s">
        <v>1550</v>
      </c>
      <c r="B503" s="83" t="s">
        <v>1461</v>
      </c>
      <c r="C503" s="190" t="s">
        <v>1206</v>
      </c>
      <c r="D503" s="213">
        <v>4591</v>
      </c>
    </row>
    <row r="504" spans="1:4" x14ac:dyDescent="0.2">
      <c r="A504" s="212" t="s">
        <v>1551</v>
      </c>
      <c r="B504" s="83" t="s">
        <v>1462</v>
      </c>
      <c r="C504" s="190" t="s">
        <v>1206</v>
      </c>
      <c r="D504" s="213">
        <v>1806</v>
      </c>
    </row>
    <row r="505" spans="1:4" x14ac:dyDescent="0.2">
      <c r="A505" s="212" t="s">
        <v>1552</v>
      </c>
      <c r="B505" s="83" t="s">
        <v>1463</v>
      </c>
      <c r="C505" s="190" t="s">
        <v>1205</v>
      </c>
      <c r="D505" s="213">
        <v>40827</v>
      </c>
    </row>
    <row r="506" spans="1:4" x14ac:dyDescent="0.2">
      <c r="A506" s="212" t="s">
        <v>1553</v>
      </c>
      <c r="B506" s="83" t="s">
        <v>1464</v>
      </c>
      <c r="C506" s="190" t="s">
        <v>1206</v>
      </c>
      <c r="D506" s="213">
        <v>5946</v>
      </c>
    </row>
    <row r="507" spans="1:4" x14ac:dyDescent="0.2">
      <c r="A507" s="212" t="s">
        <v>1554</v>
      </c>
      <c r="B507" s="83" t="s">
        <v>1465</v>
      </c>
      <c r="C507" s="190" t="s">
        <v>1206</v>
      </c>
      <c r="D507" s="213">
        <v>14000</v>
      </c>
    </row>
    <row r="508" spans="1:4" x14ac:dyDescent="0.2">
      <c r="A508" s="212" t="s">
        <v>1555</v>
      </c>
      <c r="B508" s="83" t="s">
        <v>1466</v>
      </c>
      <c r="C508" s="190" t="s">
        <v>1206</v>
      </c>
      <c r="D508" s="213">
        <v>3726</v>
      </c>
    </row>
    <row r="509" spans="1:4" x14ac:dyDescent="0.2">
      <c r="A509" s="212" t="s">
        <v>1556</v>
      </c>
      <c r="B509" s="83" t="s">
        <v>1467</v>
      </c>
      <c r="C509" s="190" t="s">
        <v>1205</v>
      </c>
      <c r="D509" s="213">
        <v>2710</v>
      </c>
    </row>
    <row r="510" spans="1:4" x14ac:dyDescent="0.2">
      <c r="A510" s="212" t="s">
        <v>1557</v>
      </c>
      <c r="B510" s="83" t="s">
        <v>1468</v>
      </c>
      <c r="C510" s="190" t="s">
        <v>1206</v>
      </c>
      <c r="D510" s="213">
        <v>29655</v>
      </c>
    </row>
    <row r="511" spans="1:4" x14ac:dyDescent="0.2">
      <c r="A511" s="212" t="s">
        <v>1558</v>
      </c>
      <c r="B511" s="83" t="s">
        <v>1469</v>
      </c>
      <c r="C511" s="190" t="s">
        <v>1206</v>
      </c>
      <c r="D511" s="213">
        <v>8046</v>
      </c>
    </row>
    <row r="512" spans="1:4" x14ac:dyDescent="0.2">
      <c r="A512" s="212" t="s">
        <v>1559</v>
      </c>
      <c r="B512" s="83" t="s">
        <v>1470</v>
      </c>
      <c r="C512" s="190" t="s">
        <v>1206</v>
      </c>
      <c r="D512" s="213">
        <v>4849</v>
      </c>
    </row>
    <row r="513" spans="1:4" x14ac:dyDescent="0.2">
      <c r="A513" s="212" t="s">
        <v>1560</v>
      </c>
      <c r="B513" s="83" t="s">
        <v>1471</v>
      </c>
      <c r="C513" s="190" t="s">
        <v>1458</v>
      </c>
      <c r="D513" s="213">
        <v>122994</v>
      </c>
    </row>
    <row r="514" spans="1:4" x14ac:dyDescent="0.2">
      <c r="A514" s="212" t="s">
        <v>1561</v>
      </c>
      <c r="B514" s="83" t="s">
        <v>1472</v>
      </c>
      <c r="C514" s="190" t="s">
        <v>1205</v>
      </c>
      <c r="D514" s="213">
        <v>3538</v>
      </c>
    </row>
    <row r="515" spans="1:4" x14ac:dyDescent="0.2">
      <c r="A515" s="212" t="s">
        <v>1562</v>
      </c>
      <c r="B515" s="83" t="s">
        <v>1473</v>
      </c>
      <c r="C515" s="190" t="s">
        <v>1206</v>
      </c>
      <c r="D515" s="213">
        <v>29806</v>
      </c>
    </row>
    <row r="516" spans="1:4" x14ac:dyDescent="0.2">
      <c r="A516" s="212" t="s">
        <v>1563</v>
      </c>
      <c r="B516" s="83" t="s">
        <v>1474</v>
      </c>
      <c r="C516" s="190" t="s">
        <v>1206</v>
      </c>
      <c r="D516" s="213">
        <v>8912</v>
      </c>
    </row>
    <row r="517" spans="1:4" x14ac:dyDescent="0.2">
      <c r="A517" s="212" t="s">
        <v>1564</v>
      </c>
      <c r="B517" s="83" t="s">
        <v>1475</v>
      </c>
      <c r="C517" s="190" t="s">
        <v>1206</v>
      </c>
      <c r="D517" s="213">
        <v>4515</v>
      </c>
    </row>
    <row r="518" spans="1:4" x14ac:dyDescent="0.2">
      <c r="A518" s="212" t="s">
        <v>1565</v>
      </c>
      <c r="B518" s="83" t="s">
        <v>1476</v>
      </c>
      <c r="C518" s="190" t="s">
        <v>1205</v>
      </c>
      <c r="D518" s="213">
        <v>5796</v>
      </c>
    </row>
    <row r="519" spans="1:4" x14ac:dyDescent="0.2">
      <c r="A519" s="212" t="s">
        <v>1566</v>
      </c>
      <c r="B519" s="83" t="s">
        <v>1477</v>
      </c>
      <c r="C519" s="190" t="s">
        <v>1206</v>
      </c>
      <c r="D519" s="213">
        <v>32817</v>
      </c>
    </row>
    <row r="520" spans="1:4" x14ac:dyDescent="0.2">
      <c r="A520" s="212" t="s">
        <v>1567</v>
      </c>
      <c r="B520" s="83" t="s">
        <v>1478</v>
      </c>
      <c r="C520" s="190" t="s">
        <v>1206</v>
      </c>
      <c r="D520" s="213">
        <v>17537</v>
      </c>
    </row>
    <row r="521" spans="1:4" x14ac:dyDescent="0.2">
      <c r="A521" s="212" t="s">
        <v>1568</v>
      </c>
      <c r="B521" s="83" t="s">
        <v>1479</v>
      </c>
      <c r="C521" s="190" t="s">
        <v>1206</v>
      </c>
      <c r="D521" s="213">
        <v>10509</v>
      </c>
    </row>
    <row r="522" spans="1:4" x14ac:dyDescent="0.2">
      <c r="A522" s="212" t="s">
        <v>1569</v>
      </c>
      <c r="B522" s="83" t="s">
        <v>1480</v>
      </c>
      <c r="C522" s="190" t="s">
        <v>1206</v>
      </c>
      <c r="D522" s="213">
        <v>55000</v>
      </c>
    </row>
    <row r="523" spans="1:4" x14ac:dyDescent="0.2">
      <c r="A523" s="212" t="s">
        <v>1570</v>
      </c>
      <c r="B523" s="83" t="s">
        <v>1481</v>
      </c>
      <c r="C523" s="190" t="s">
        <v>1482</v>
      </c>
      <c r="D523" s="213">
        <v>933</v>
      </c>
    </row>
    <row r="524" spans="1:4" x14ac:dyDescent="0.2">
      <c r="A524" s="212" t="s">
        <v>1571</v>
      </c>
      <c r="B524" s="83" t="s">
        <v>1483</v>
      </c>
      <c r="C524" s="190" t="s">
        <v>1206</v>
      </c>
      <c r="D524" s="213">
        <v>20172</v>
      </c>
    </row>
    <row r="525" spans="1:4" x14ac:dyDescent="0.2">
      <c r="A525" s="212" t="s">
        <v>1572</v>
      </c>
      <c r="B525" s="83" t="s">
        <v>1484</v>
      </c>
      <c r="C525" s="190" t="s">
        <v>1206</v>
      </c>
      <c r="D525" s="213">
        <v>33870</v>
      </c>
    </row>
    <row r="526" spans="1:4" x14ac:dyDescent="0.2">
      <c r="A526" s="212" t="s">
        <v>1573</v>
      </c>
      <c r="B526" s="83" t="s">
        <v>1485</v>
      </c>
      <c r="C526" s="190" t="s">
        <v>1206</v>
      </c>
      <c r="D526" s="213">
        <v>47268</v>
      </c>
    </row>
    <row r="527" spans="1:4" x14ac:dyDescent="0.2">
      <c r="A527" s="212" t="s">
        <v>1574</v>
      </c>
      <c r="B527" s="83" t="s">
        <v>1486</v>
      </c>
      <c r="C527" s="190" t="s">
        <v>1205</v>
      </c>
      <c r="D527" s="213">
        <v>2710</v>
      </c>
    </row>
    <row r="528" spans="1:4" x14ac:dyDescent="0.2">
      <c r="A528" s="212" t="s">
        <v>1575</v>
      </c>
      <c r="B528" s="83" t="s">
        <v>1487</v>
      </c>
      <c r="C528" s="190" t="s">
        <v>1206</v>
      </c>
      <c r="D528" s="213">
        <v>39365</v>
      </c>
    </row>
    <row r="529" spans="1:4" x14ac:dyDescent="0.2">
      <c r="A529" s="212" t="s">
        <v>1576</v>
      </c>
      <c r="B529" s="83" t="s">
        <v>1488</v>
      </c>
      <c r="C529" s="190" t="s">
        <v>1206</v>
      </c>
      <c r="D529" s="213">
        <v>65784</v>
      </c>
    </row>
    <row r="530" spans="1:4" x14ac:dyDescent="0.2">
      <c r="A530" s="212" t="s">
        <v>1577</v>
      </c>
      <c r="B530" s="83" t="s">
        <v>1489</v>
      </c>
      <c r="C530" s="190" t="s">
        <v>1206</v>
      </c>
      <c r="D530" s="213">
        <v>14301</v>
      </c>
    </row>
    <row r="531" spans="1:4" x14ac:dyDescent="0.2">
      <c r="A531" s="212" t="s">
        <v>1578</v>
      </c>
      <c r="B531" s="86" t="s">
        <v>1490</v>
      </c>
      <c r="C531" s="190" t="s">
        <v>1206</v>
      </c>
      <c r="D531" s="213">
        <v>207738</v>
      </c>
    </row>
    <row r="532" spans="1:4" x14ac:dyDescent="0.2">
      <c r="A532" s="212" t="s">
        <v>1579</v>
      </c>
      <c r="B532" s="83" t="s">
        <v>1491</v>
      </c>
      <c r="C532" s="190" t="s">
        <v>1206</v>
      </c>
      <c r="D532" s="213">
        <v>9484</v>
      </c>
    </row>
    <row r="533" spans="1:4" x14ac:dyDescent="0.2">
      <c r="A533" s="212" t="s">
        <v>1580</v>
      </c>
      <c r="B533" s="83" t="s">
        <v>1492</v>
      </c>
      <c r="C533" s="190" t="s">
        <v>1206</v>
      </c>
      <c r="D533" s="213">
        <v>1117</v>
      </c>
    </row>
    <row r="534" spans="1:4" x14ac:dyDescent="0.2">
      <c r="A534" s="212" t="s">
        <v>1581</v>
      </c>
      <c r="B534" s="83" t="s">
        <v>1493</v>
      </c>
      <c r="C534" s="190" t="s">
        <v>1482</v>
      </c>
      <c r="D534" s="213">
        <v>933</v>
      </c>
    </row>
    <row r="535" spans="1:4" x14ac:dyDescent="0.2">
      <c r="A535" s="212" t="s">
        <v>1582</v>
      </c>
      <c r="B535" s="83" t="s">
        <v>1494</v>
      </c>
      <c r="C535" s="190" t="s">
        <v>1205</v>
      </c>
      <c r="D535" s="213">
        <v>9107</v>
      </c>
    </row>
    <row r="536" spans="1:4" x14ac:dyDescent="0.2">
      <c r="A536" s="212" t="s">
        <v>1583</v>
      </c>
      <c r="B536" s="92" t="s">
        <v>1358</v>
      </c>
      <c r="C536" s="65" t="s">
        <v>1359</v>
      </c>
      <c r="D536" s="213">
        <v>420000</v>
      </c>
    </row>
    <row r="537" spans="1:4" x14ac:dyDescent="0.2">
      <c r="A537" s="212" t="s">
        <v>1584</v>
      </c>
      <c r="B537" s="92" t="s">
        <v>1099</v>
      </c>
      <c r="C537" s="65" t="s">
        <v>680</v>
      </c>
      <c r="D537" s="213">
        <v>18000</v>
      </c>
    </row>
    <row r="538" spans="1:4" x14ac:dyDescent="0.2">
      <c r="A538" s="212" t="s">
        <v>1587</v>
      </c>
      <c r="B538" s="92" t="s">
        <v>1134</v>
      </c>
      <c r="C538" s="65" t="s">
        <v>8</v>
      </c>
      <c r="D538" s="213">
        <v>160000</v>
      </c>
    </row>
    <row r="539" spans="1:4" x14ac:dyDescent="0.2">
      <c r="A539" s="212" t="s">
        <v>1600</v>
      </c>
      <c r="B539" s="31" t="s">
        <v>1589</v>
      </c>
      <c r="C539" s="234" t="s">
        <v>8</v>
      </c>
      <c r="D539" s="213">
        <v>420000</v>
      </c>
    </row>
    <row r="540" spans="1:4" x14ac:dyDescent="0.2">
      <c r="A540" s="235" t="s">
        <v>1601</v>
      </c>
      <c r="B540" s="236" t="s">
        <v>1592</v>
      </c>
      <c r="C540" s="237" t="s">
        <v>680</v>
      </c>
      <c r="D540" s="238">
        <v>73900</v>
      </c>
    </row>
    <row r="541" spans="1:4" x14ac:dyDescent="0.2">
      <c r="A541" s="239" t="s">
        <v>1602</v>
      </c>
      <c r="B541" s="240" t="s">
        <v>1599</v>
      </c>
      <c r="C541" s="241" t="s">
        <v>8</v>
      </c>
      <c r="D541" s="242">
        <v>9700</v>
      </c>
    </row>
    <row r="542" spans="1:4" x14ac:dyDescent="0.2">
      <c r="A542" s="235" t="s">
        <v>1603</v>
      </c>
      <c r="B542" s="236" t="s">
        <v>1596</v>
      </c>
      <c r="C542" s="237" t="s">
        <v>8</v>
      </c>
      <c r="D542" s="238">
        <v>75900</v>
      </c>
    </row>
    <row r="543" spans="1:4" x14ac:dyDescent="0.2">
      <c r="A543" s="235" t="s">
        <v>1604</v>
      </c>
      <c r="B543" s="243" t="s">
        <v>1597</v>
      </c>
      <c r="C543" s="237" t="s">
        <v>8</v>
      </c>
      <c r="D543" s="238">
        <v>16900</v>
      </c>
    </row>
    <row r="544" spans="1:4" x14ac:dyDescent="0.2">
      <c r="A544" s="235" t="s">
        <v>1605</v>
      </c>
      <c r="B544" s="243" t="s">
        <v>1598</v>
      </c>
      <c r="C544" s="237" t="s">
        <v>8</v>
      </c>
      <c r="D544" s="238">
        <v>161900</v>
      </c>
    </row>
    <row r="545" spans="1:4" x14ac:dyDescent="0.2">
      <c r="A545" s="235" t="s">
        <v>1606</v>
      </c>
      <c r="B545" s="243" t="s">
        <v>1590</v>
      </c>
      <c r="C545" s="237" t="s">
        <v>1205</v>
      </c>
      <c r="D545" s="238">
        <f>287100/6</f>
        <v>47850</v>
      </c>
    </row>
    <row r="546" spans="1:4" x14ac:dyDescent="0.2">
      <c r="A546" s="235" t="s">
        <v>1607</v>
      </c>
      <c r="B546" s="243" t="s">
        <v>1591</v>
      </c>
      <c r="C546" s="237" t="s">
        <v>687</v>
      </c>
      <c r="D546" s="238">
        <v>30000</v>
      </c>
    </row>
    <row r="547" spans="1:4" x14ac:dyDescent="0.2">
      <c r="A547" s="235" t="s">
        <v>1608</v>
      </c>
      <c r="B547" s="243" t="s">
        <v>1593</v>
      </c>
      <c r="C547" s="237" t="s">
        <v>8</v>
      </c>
      <c r="D547" s="238">
        <v>59900</v>
      </c>
    </row>
    <row r="548" spans="1:4" x14ac:dyDescent="0.2">
      <c r="A548" s="235" t="s">
        <v>1609</v>
      </c>
      <c r="B548" s="236" t="s">
        <v>1594</v>
      </c>
      <c r="C548" s="237" t="s">
        <v>1205</v>
      </c>
      <c r="D548" s="238">
        <v>19800</v>
      </c>
    </row>
    <row r="549" spans="1:4" x14ac:dyDescent="0.2">
      <c r="A549" s="235" t="s">
        <v>1610</v>
      </c>
      <c r="B549" s="243" t="s">
        <v>1595</v>
      </c>
      <c r="C549" s="237" t="s">
        <v>1370</v>
      </c>
      <c r="D549" s="238">
        <v>378200</v>
      </c>
    </row>
    <row r="550" spans="1:4" x14ac:dyDescent="0.2">
      <c r="A550" s="235" t="s">
        <v>1611</v>
      </c>
      <c r="B550" s="243" t="s">
        <v>1614</v>
      </c>
      <c r="C550" s="237" t="s">
        <v>1370</v>
      </c>
      <c r="D550" s="238">
        <v>50900</v>
      </c>
    </row>
    <row r="551" spans="1:4" x14ac:dyDescent="0.2">
      <c r="A551" s="235" t="s">
        <v>1612</v>
      </c>
      <c r="B551" s="243" t="s">
        <v>713</v>
      </c>
      <c r="C551" s="237" t="s">
        <v>1207</v>
      </c>
      <c r="D551" s="238">
        <v>358948</v>
      </c>
    </row>
    <row r="552" spans="1:4" x14ac:dyDescent="0.2">
      <c r="A552" s="235" t="s">
        <v>1613</v>
      </c>
      <c r="B552" s="243" t="s">
        <v>1619</v>
      </c>
      <c r="C552" s="237" t="s">
        <v>8</v>
      </c>
      <c r="D552" s="238">
        <v>950</v>
      </c>
    </row>
    <row r="553" spans="1:4" x14ac:dyDescent="0.2">
      <c r="A553" s="235" t="s">
        <v>1643</v>
      </c>
      <c r="B553" s="63" t="s">
        <v>1640</v>
      </c>
      <c r="C553" s="93" t="s">
        <v>1205</v>
      </c>
      <c r="D553" s="202">
        <v>22700</v>
      </c>
    </row>
    <row r="554" spans="1:4" x14ac:dyDescent="0.2">
      <c r="A554" s="235" t="s">
        <v>1644</v>
      </c>
      <c r="B554" s="63" t="s">
        <v>1641</v>
      </c>
      <c r="C554" s="93" t="s">
        <v>8</v>
      </c>
      <c r="D554" s="202">
        <v>100100</v>
      </c>
    </row>
    <row r="555" spans="1:4" x14ac:dyDescent="0.2">
      <c r="A555" s="235" t="s">
        <v>1645</v>
      </c>
      <c r="B555" s="63" t="s">
        <v>1642</v>
      </c>
      <c r="C555" s="93" t="s">
        <v>8</v>
      </c>
      <c r="D555" s="202">
        <v>175200</v>
      </c>
    </row>
    <row r="556" spans="1:4" ht="102" x14ac:dyDescent="0.2">
      <c r="A556" s="235" t="s">
        <v>1647</v>
      </c>
      <c r="B556" s="224" t="s">
        <v>1648</v>
      </c>
      <c r="C556" s="65" t="s">
        <v>8</v>
      </c>
      <c r="D556" s="213">
        <v>13350000</v>
      </c>
    </row>
    <row r="557" spans="1:4" x14ac:dyDescent="0.2">
      <c r="A557" s="235" t="s">
        <v>1670</v>
      </c>
      <c r="B557" s="31" t="s">
        <v>1671</v>
      </c>
      <c r="C557" s="93" t="s">
        <v>8</v>
      </c>
      <c r="D557" s="202">
        <v>85000</v>
      </c>
    </row>
  </sheetData>
  <mergeCells count="4">
    <mergeCell ref="A2:D2"/>
    <mergeCell ref="A4:D4"/>
    <mergeCell ref="A1:D1"/>
    <mergeCell ref="A3:D3"/>
  </mergeCells>
  <phoneticPr fontId="5" type="noConversion"/>
  <pageMargins left="0.78740157480314965" right="0.78740157480314965" top="0.98425196850393704" bottom="0.98425196850393704" header="0" footer="0.39370078740157483"/>
  <pageSetup scale="90" orientation="portrait" r:id="rId1"/>
  <headerFooter alignWithMargins="0">
    <oddFooter>&amp;A&amp;RPágina &amp;P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1"/>
  </sheetPr>
  <dimension ref="A1:H24"/>
  <sheetViews>
    <sheetView tabSelected="1" view="pageBreakPreview" zoomScale="90" zoomScaleNormal="90" zoomScaleSheetLayoutView="90" workbookViewId="0">
      <selection activeCell="A4" sqref="A4:H4"/>
    </sheetView>
  </sheetViews>
  <sheetFormatPr baseColWidth="10" defaultColWidth="11.42578125" defaultRowHeight="12.75" x14ac:dyDescent="0.2"/>
  <cols>
    <col min="1" max="1" width="8.42578125" style="248" bestFit="1" customWidth="1"/>
    <col min="2" max="2" width="55.7109375" style="249" customWidth="1"/>
    <col min="3" max="3" width="6.5703125" style="251" customWidth="1"/>
    <col min="4" max="4" width="15" style="252" bestFit="1" customWidth="1"/>
    <col min="5" max="5" width="6.5703125" style="253" bestFit="1" customWidth="1"/>
    <col min="6" max="6" width="16.140625" style="265" bestFit="1" customWidth="1"/>
    <col min="7" max="7" width="15" style="265" bestFit="1" customWidth="1"/>
    <col min="8" max="8" width="16.85546875" style="265" customWidth="1"/>
    <col min="9" max="16384" width="11.42578125" style="244"/>
  </cols>
  <sheetData>
    <row r="1" spans="1:8" ht="40.5" customHeight="1" x14ac:dyDescent="0.25">
      <c r="A1" s="308" t="str">
        <f>ROTULOS!A1</f>
        <v>DEPARTAMENTO DEL HUILA</v>
      </c>
      <c r="B1" s="308"/>
      <c r="C1" s="308"/>
      <c r="D1" s="308"/>
      <c r="E1" s="308"/>
      <c r="F1" s="308"/>
      <c r="G1" s="282"/>
      <c r="H1" s="282"/>
    </row>
    <row r="2" spans="1:8" ht="21" customHeight="1" x14ac:dyDescent="0.2">
      <c r="A2" s="309" t="str">
        <f>ROTULOS!A2</f>
        <v>SECRETARIA DE AGRICULTURA Y MINERÍA</v>
      </c>
      <c r="B2" s="309"/>
      <c r="C2" s="309"/>
      <c r="D2" s="309"/>
      <c r="E2" s="309"/>
      <c r="F2" s="309"/>
      <c r="G2" s="283"/>
      <c r="H2" s="283"/>
    </row>
    <row r="3" spans="1:8" ht="30.75" customHeight="1" x14ac:dyDescent="0.2">
      <c r="A3" s="310" t="s">
        <v>1313</v>
      </c>
      <c r="B3" s="310"/>
      <c r="C3" s="310"/>
      <c r="D3" s="310"/>
      <c r="E3" s="310"/>
      <c r="F3" s="310"/>
      <c r="G3" s="284"/>
      <c r="H3" s="284"/>
    </row>
    <row r="4" spans="1:8" ht="33" customHeight="1" x14ac:dyDescent="0.2">
      <c r="A4" s="312" t="str">
        <f>ROTULOS!A4</f>
        <v xml:space="preserve">MEJORAMIENTO DE LA PLAZA DE FERIAS DEL MUNICIPIO DE ACEVEDO DEPARTAMENTO DEL HUILA </v>
      </c>
      <c r="B4" s="312"/>
      <c r="C4" s="312"/>
      <c r="D4" s="312"/>
      <c r="E4" s="312"/>
      <c r="F4" s="312"/>
      <c r="G4" s="312"/>
      <c r="H4" s="312"/>
    </row>
    <row r="5" spans="1:8" s="283" customFormat="1" ht="23.25" customHeight="1" x14ac:dyDescent="0.2">
      <c r="A5" s="266" t="s">
        <v>283</v>
      </c>
      <c r="B5" s="266" t="s">
        <v>282</v>
      </c>
      <c r="C5" s="267" t="s">
        <v>1206</v>
      </c>
      <c r="D5" s="267" t="s">
        <v>795</v>
      </c>
      <c r="E5" s="268" t="s">
        <v>791</v>
      </c>
      <c r="F5" s="331" t="s">
        <v>792</v>
      </c>
      <c r="G5" s="331" t="s">
        <v>1673</v>
      </c>
      <c r="H5" s="331" t="s">
        <v>1675</v>
      </c>
    </row>
    <row r="6" spans="1:8" s="246" customFormat="1" ht="27.95" customHeight="1" x14ac:dyDescent="0.2">
      <c r="A6" s="266" t="s">
        <v>1657</v>
      </c>
      <c r="B6" s="269" t="s">
        <v>1658</v>
      </c>
      <c r="C6" s="267"/>
      <c r="D6" s="267"/>
      <c r="E6" s="270"/>
      <c r="F6" s="271"/>
      <c r="G6" s="271"/>
      <c r="H6" s="271"/>
    </row>
    <row r="7" spans="1:8" s="247" customFormat="1" ht="22.5" customHeight="1" x14ac:dyDescent="0.2">
      <c r="A7" s="276" t="s">
        <v>1306</v>
      </c>
      <c r="B7" s="277" t="s">
        <v>1361</v>
      </c>
      <c r="C7" s="278" t="s">
        <v>1207</v>
      </c>
      <c r="D7" s="279">
        <f>'1'!F$22</f>
        <v>59790</v>
      </c>
      <c r="E7" s="207">
        <f>+'MEMORIA DE CANTIDADES'!H12</f>
        <v>12</v>
      </c>
      <c r="F7" s="280">
        <f t="shared" ref="F7" si="0">D7*E7</f>
        <v>717480</v>
      </c>
      <c r="G7" s="280">
        <f>+F7*0.29</f>
        <v>208069.2</v>
      </c>
      <c r="H7" s="280">
        <f>+G7+F7</f>
        <v>925549.2</v>
      </c>
    </row>
    <row r="8" spans="1:8" s="247" customFormat="1" ht="27.95" customHeight="1" x14ac:dyDescent="0.2">
      <c r="A8" s="266" t="s">
        <v>1305</v>
      </c>
      <c r="B8" s="269" t="s">
        <v>1659</v>
      </c>
      <c r="C8" s="267"/>
      <c r="D8" s="267"/>
      <c r="E8" s="270"/>
      <c r="F8" s="271"/>
      <c r="G8" s="271"/>
      <c r="H8" s="271"/>
    </row>
    <row r="9" spans="1:8" s="247" customFormat="1" ht="27.95" customHeight="1" x14ac:dyDescent="0.2">
      <c r="A9" s="276" t="s">
        <v>1307</v>
      </c>
      <c r="B9" s="281" t="s">
        <v>1666</v>
      </c>
      <c r="C9" s="278" t="s">
        <v>1204</v>
      </c>
      <c r="D9" s="279">
        <f>'2'!F$23</f>
        <v>127342</v>
      </c>
      <c r="E9" s="207">
        <f>+'MEMORIA DE CANTIDADES'!H19</f>
        <v>77</v>
      </c>
      <c r="F9" s="280">
        <f t="shared" ref="F9" si="1">D9*E9</f>
        <v>9805334</v>
      </c>
      <c r="G9" s="280">
        <f t="shared" ref="G9:G11" si="2">+F9*0.29</f>
        <v>2843546.86</v>
      </c>
      <c r="H9" s="280">
        <f>+G9+F9</f>
        <v>12648880.859999999</v>
      </c>
    </row>
    <row r="10" spans="1:8" s="247" customFormat="1" ht="27.95" customHeight="1" x14ac:dyDescent="0.2">
      <c r="A10" s="276" t="s">
        <v>1308</v>
      </c>
      <c r="B10" s="281" t="s">
        <v>1667</v>
      </c>
      <c r="C10" s="278" t="s">
        <v>1205</v>
      </c>
      <c r="D10" s="279">
        <f>+'2'!F38</f>
        <v>53855</v>
      </c>
      <c r="E10" s="207">
        <f>+'MEMORIA DE CANTIDADES'!H25</f>
        <v>80</v>
      </c>
      <c r="F10" s="280">
        <f t="shared" ref="F10:F11" si="3">D10*E10</f>
        <v>4308400</v>
      </c>
      <c r="G10" s="280">
        <f t="shared" si="2"/>
        <v>1249436</v>
      </c>
      <c r="H10" s="280">
        <f>+G10+F10</f>
        <v>5557836</v>
      </c>
    </row>
    <row r="11" spans="1:8" s="247" customFormat="1" ht="27.95" customHeight="1" x14ac:dyDescent="0.2">
      <c r="A11" s="276" t="s">
        <v>1309</v>
      </c>
      <c r="B11" s="281" t="s">
        <v>1668</v>
      </c>
      <c r="C11" s="278" t="s">
        <v>8</v>
      </c>
      <c r="D11" s="279">
        <f>+'2'!F53</f>
        <v>8416184</v>
      </c>
      <c r="E11" s="207">
        <v>1</v>
      </c>
      <c r="F11" s="280">
        <f t="shared" si="3"/>
        <v>8416184</v>
      </c>
      <c r="G11" s="280">
        <f t="shared" si="2"/>
        <v>2440693.36</v>
      </c>
      <c r="H11" s="280">
        <f>+G11+F11</f>
        <v>10856877.359999999</v>
      </c>
    </row>
    <row r="12" spans="1:8" x14ac:dyDescent="0.2">
      <c r="C12" s="307" t="s">
        <v>657</v>
      </c>
      <c r="D12" s="307"/>
      <c r="E12" s="307"/>
      <c r="F12" s="245">
        <f>SUM(F7:F11)</f>
        <v>23247398</v>
      </c>
      <c r="G12" s="245">
        <f>SUM(G7:G11)</f>
        <v>6741745.4199999999</v>
      </c>
      <c r="H12" s="332">
        <f>SUM(H7:H11)</f>
        <v>29989143.420000002</v>
      </c>
    </row>
    <row r="13" spans="1:8" x14ac:dyDescent="0.2">
      <c r="C13" s="311" t="s">
        <v>661</v>
      </c>
      <c r="D13" s="307"/>
      <c r="E13" s="250">
        <v>0.23</v>
      </c>
      <c r="F13" s="233">
        <f>$F$12*E13</f>
        <v>5346901.54</v>
      </c>
    </row>
    <row r="14" spans="1:8" x14ac:dyDescent="0.2">
      <c r="C14" s="307" t="s">
        <v>658</v>
      </c>
      <c r="D14" s="307"/>
      <c r="E14" s="250">
        <v>0.03</v>
      </c>
      <c r="F14" s="233">
        <f t="shared" ref="F14:F15" si="4">$F$12*E14</f>
        <v>697421.94</v>
      </c>
    </row>
    <row r="15" spans="1:8" ht="21" customHeight="1" x14ac:dyDescent="0.2">
      <c r="C15" s="307" t="s">
        <v>659</v>
      </c>
      <c r="D15" s="307"/>
      <c r="E15" s="250">
        <v>0.03</v>
      </c>
      <c r="F15" s="233">
        <f t="shared" si="4"/>
        <v>697421.94</v>
      </c>
    </row>
    <row r="16" spans="1:8" x14ac:dyDescent="0.2">
      <c r="C16" s="313" t="s">
        <v>1588</v>
      </c>
      <c r="D16" s="314"/>
      <c r="E16" s="315"/>
      <c r="F16" s="245">
        <f>SUM(F13:F15)</f>
        <v>6741745.4199999999</v>
      </c>
    </row>
    <row r="17" spans="1:8" s="247" customFormat="1" ht="28.5" customHeight="1" x14ac:dyDescent="0.2">
      <c r="A17" s="248"/>
      <c r="B17" s="249"/>
      <c r="C17" s="307" t="s">
        <v>660</v>
      </c>
      <c r="D17" s="307"/>
      <c r="E17" s="307"/>
      <c r="F17" s="332">
        <f>SUM(F12:F15)</f>
        <v>29989143.420000002</v>
      </c>
      <c r="G17" s="265"/>
      <c r="H17" s="265"/>
    </row>
    <row r="20" spans="1:8" ht="25.5" x14ac:dyDescent="0.2">
      <c r="A20" s="248" t="s">
        <v>1326</v>
      </c>
      <c r="F20" s="254"/>
      <c r="G20" s="254"/>
      <c r="H20" s="254"/>
    </row>
    <row r="21" spans="1:8" x14ac:dyDescent="0.2">
      <c r="B21" s="255" t="s">
        <v>1324</v>
      </c>
      <c r="C21" s="256"/>
      <c r="D21" s="257"/>
      <c r="E21" s="258"/>
      <c r="F21" s="259"/>
      <c r="G21" s="330"/>
      <c r="H21" s="330"/>
    </row>
    <row r="22" spans="1:8" x14ac:dyDescent="0.2">
      <c r="B22" s="260" t="s">
        <v>1325</v>
      </c>
      <c r="C22" s="256"/>
      <c r="D22" s="257"/>
      <c r="E22" s="258"/>
      <c r="F22" s="259"/>
      <c r="G22" s="330"/>
      <c r="H22" s="330"/>
    </row>
    <row r="23" spans="1:8" x14ac:dyDescent="0.2">
      <c r="B23" s="260" t="s">
        <v>1322</v>
      </c>
      <c r="C23" s="261"/>
      <c r="D23" s="262"/>
      <c r="E23" s="263"/>
      <c r="F23" s="264"/>
      <c r="G23" s="330"/>
      <c r="H23" s="330"/>
    </row>
    <row r="24" spans="1:8" x14ac:dyDescent="0.2">
      <c r="B24" s="260" t="s">
        <v>1323</v>
      </c>
      <c r="C24" s="261"/>
      <c r="D24" s="262"/>
      <c r="E24" s="263"/>
      <c r="F24" s="264"/>
      <c r="G24" s="330"/>
      <c r="H24" s="330"/>
    </row>
  </sheetData>
  <mergeCells count="10">
    <mergeCell ref="C14:D14"/>
    <mergeCell ref="C15:D15"/>
    <mergeCell ref="C17:E17"/>
    <mergeCell ref="A1:F1"/>
    <mergeCell ref="A2:F2"/>
    <mergeCell ref="A3:F3"/>
    <mergeCell ref="C12:E12"/>
    <mergeCell ref="C13:D13"/>
    <mergeCell ref="C16:E16"/>
    <mergeCell ref="A4:H4"/>
  </mergeCells>
  <phoneticPr fontId="5" type="noConversion"/>
  <printOptions horizontalCentered="1"/>
  <pageMargins left="0.78740157480314965" right="0.78740157480314965" top="0.59055118110236227" bottom="0.78740157480314965" header="0" footer="0.39370078740157483"/>
  <pageSetup scale="55" orientation="portrait" r:id="rId1"/>
  <headerFooter alignWithMargins="0">
    <oddFooter>&amp;C&amp;"Verdana,Normal"&amp;12&amp;P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1"/>
  </sheetPr>
  <dimension ref="A1:H38"/>
  <sheetViews>
    <sheetView zoomScale="90" zoomScaleNormal="90" workbookViewId="0">
      <selection activeCell="A4" sqref="A4:H4"/>
    </sheetView>
  </sheetViews>
  <sheetFormatPr baseColWidth="10" defaultColWidth="11.42578125" defaultRowHeight="12.75" x14ac:dyDescent="0.2"/>
  <cols>
    <col min="1" max="1" width="11.28515625" style="146" bestFit="1" customWidth="1"/>
    <col min="2" max="2" width="53" style="147" customWidth="1"/>
    <col min="3" max="3" width="12.140625" style="148" customWidth="1"/>
    <col min="4" max="4" width="14.85546875" style="208" bestFit="1" customWidth="1"/>
    <col min="5" max="5" width="14.85546875" style="228" customWidth="1"/>
    <col min="6" max="6" width="14.5703125" style="150" customWidth="1"/>
    <col min="7" max="7" width="16.5703125" style="143" customWidth="1"/>
    <col min="8" max="8" width="13.7109375" style="143" customWidth="1"/>
    <col min="9" max="16384" width="11.42578125" style="143"/>
  </cols>
  <sheetData>
    <row r="1" spans="1:8" ht="40.5" customHeight="1" x14ac:dyDescent="0.25">
      <c r="A1" s="324" t="str">
        <f>ROTULOS!A1</f>
        <v>DEPARTAMENTO DEL HUILA</v>
      </c>
      <c r="B1" s="324"/>
      <c r="C1" s="324"/>
      <c r="D1" s="324"/>
      <c r="E1" s="324"/>
      <c r="F1" s="324"/>
      <c r="G1" s="324"/>
      <c r="H1" s="324"/>
    </row>
    <row r="2" spans="1:8" ht="21" customHeight="1" x14ac:dyDescent="0.2">
      <c r="A2" s="323" t="str">
        <f>ROTULOS!A2</f>
        <v>SECRETARIA DE AGRICULTURA Y MINERÍA</v>
      </c>
      <c r="B2" s="323"/>
      <c r="C2" s="323"/>
      <c r="D2" s="323"/>
      <c r="E2" s="323"/>
      <c r="F2" s="323"/>
      <c r="G2" s="323"/>
      <c r="H2" s="323"/>
    </row>
    <row r="3" spans="1:8" ht="24" customHeight="1" x14ac:dyDescent="0.2">
      <c r="A3" s="322" t="s">
        <v>1313</v>
      </c>
      <c r="B3" s="322"/>
      <c r="C3" s="322"/>
      <c r="D3" s="322"/>
      <c r="E3" s="322"/>
      <c r="F3" s="322"/>
      <c r="G3" s="322"/>
      <c r="H3" s="322"/>
    </row>
    <row r="4" spans="1:8" ht="24" customHeight="1" x14ac:dyDescent="0.2">
      <c r="A4" s="289" t="str">
        <f>ROTULOS!A4</f>
        <v xml:space="preserve">MEJORAMIENTO DE LA PLAZA DE FERIAS DEL MUNICIPIO DE ACEVEDO DEPARTAMENTO DEL HUILA </v>
      </c>
      <c r="B4" s="289"/>
      <c r="C4" s="289"/>
      <c r="D4" s="289"/>
      <c r="E4" s="289"/>
      <c r="F4" s="289"/>
      <c r="G4" s="289"/>
      <c r="H4" s="289"/>
    </row>
    <row r="5" spans="1:8" s="144" customFormat="1" ht="23.25" customHeight="1" x14ac:dyDescent="0.2">
      <c r="A5" s="154" t="s">
        <v>283</v>
      </c>
      <c r="B5" s="154" t="s">
        <v>282</v>
      </c>
      <c r="C5" s="325" t="s">
        <v>676</v>
      </c>
      <c r="D5" s="325"/>
      <c r="E5" s="325"/>
      <c r="F5" s="325"/>
      <c r="G5" s="325"/>
      <c r="H5" s="325"/>
    </row>
    <row r="6" spans="1:8" s="152" customFormat="1" ht="27.95" customHeight="1" x14ac:dyDescent="0.2">
      <c r="A6" s="154">
        <v>1</v>
      </c>
      <c r="B6" s="318" t="str">
        <f>+PRESUPUESTO!B7</f>
        <v>Relleno compactado con recebo seleccionado</v>
      </c>
      <c r="C6" s="318"/>
      <c r="D6" s="318"/>
      <c r="E6" s="318"/>
      <c r="F6" s="318"/>
      <c r="G6" s="318"/>
      <c r="H6" s="318"/>
    </row>
    <row r="7" spans="1:8" s="153" customFormat="1" ht="27.95" customHeight="1" x14ac:dyDescent="0.2">
      <c r="A7" s="232" t="str">
        <f>+PRESUPUESTO!A7</f>
        <v>1.1</v>
      </c>
      <c r="B7" s="151" t="str">
        <f>+PRESUPUESTO!B7</f>
        <v>Relleno compactado con recebo seleccionado</v>
      </c>
      <c r="C7" s="319" t="s">
        <v>1204</v>
      </c>
      <c r="D7" s="319"/>
      <c r="E7" s="319"/>
      <c r="F7" s="319"/>
      <c r="G7" s="319"/>
      <c r="H7" s="319"/>
    </row>
    <row r="8" spans="1:8" s="153" customFormat="1" ht="27.95" customHeight="1" x14ac:dyDescent="0.2">
      <c r="A8" s="316" t="s">
        <v>1314</v>
      </c>
      <c r="B8" s="316"/>
      <c r="C8" s="158" t="s">
        <v>1318</v>
      </c>
      <c r="D8" s="207" t="s">
        <v>1319</v>
      </c>
      <c r="E8" s="227" t="s">
        <v>1320</v>
      </c>
      <c r="F8" s="145" t="s">
        <v>1321</v>
      </c>
      <c r="G8" s="158" t="s">
        <v>1315</v>
      </c>
      <c r="H8" s="158" t="s">
        <v>1316</v>
      </c>
    </row>
    <row r="9" spans="1:8" s="153" customFormat="1" ht="27.95" customHeight="1" x14ac:dyDescent="0.2">
      <c r="A9" s="316" t="s">
        <v>1662</v>
      </c>
      <c r="B9" s="316"/>
      <c r="C9" s="158">
        <v>16</v>
      </c>
      <c r="D9" s="207">
        <v>0.5</v>
      </c>
      <c r="E9" s="207">
        <v>0.5</v>
      </c>
      <c r="F9" s="145"/>
      <c r="G9" s="158">
        <v>1</v>
      </c>
      <c r="H9" s="158">
        <f>+C9*D9*E9*G9</f>
        <v>4</v>
      </c>
    </row>
    <row r="10" spans="1:8" s="153" customFormat="1" ht="27.95" customHeight="1" x14ac:dyDescent="0.2">
      <c r="A10" s="316" t="s">
        <v>1663</v>
      </c>
      <c r="B10" s="316"/>
      <c r="C10" s="158">
        <v>16</v>
      </c>
      <c r="D10" s="207">
        <v>0.5</v>
      </c>
      <c r="E10" s="207">
        <v>0.5</v>
      </c>
      <c r="F10" s="145"/>
      <c r="G10" s="158">
        <v>1</v>
      </c>
      <c r="H10" s="158">
        <f t="shared" ref="H10:H11" si="0">+C10*D10*E10*G10</f>
        <v>4</v>
      </c>
    </row>
    <row r="11" spans="1:8" s="153" customFormat="1" ht="27.95" customHeight="1" x14ac:dyDescent="0.2">
      <c r="A11" s="316" t="s">
        <v>1664</v>
      </c>
      <c r="B11" s="316"/>
      <c r="C11" s="158">
        <v>16</v>
      </c>
      <c r="D11" s="207">
        <v>0.5</v>
      </c>
      <c r="E11" s="207">
        <v>0.5</v>
      </c>
      <c r="F11" s="145"/>
      <c r="G11" s="158">
        <v>1</v>
      </c>
      <c r="H11" s="158">
        <f t="shared" si="0"/>
        <v>4</v>
      </c>
    </row>
    <row r="12" spans="1:8" s="153" customFormat="1" ht="27.95" customHeight="1" x14ac:dyDescent="0.2">
      <c r="A12" s="317" t="s">
        <v>1317</v>
      </c>
      <c r="B12" s="317"/>
      <c r="C12" s="317"/>
      <c r="D12" s="317"/>
      <c r="E12" s="317"/>
      <c r="F12" s="317"/>
      <c r="G12" s="317"/>
      <c r="H12" s="156">
        <f>SUM(H9:H11)</f>
        <v>12</v>
      </c>
    </row>
    <row r="13" spans="1:8" s="153" customFormat="1" ht="27.95" customHeight="1" x14ac:dyDescent="0.2">
      <c r="A13" s="155" t="s">
        <v>1305</v>
      </c>
      <c r="B13" s="320" t="str">
        <f>+PRESUPUESTO!B8</f>
        <v>ADECUACIÓN DE GRADERIAS</v>
      </c>
      <c r="C13" s="321"/>
      <c r="D13" s="321"/>
      <c r="E13" s="321"/>
      <c r="F13" s="321"/>
      <c r="G13" s="321"/>
      <c r="H13" s="321"/>
    </row>
    <row r="14" spans="1:8" s="153" customFormat="1" ht="27.95" customHeight="1" x14ac:dyDescent="0.2">
      <c r="A14" s="157" t="s">
        <v>1307</v>
      </c>
      <c r="B14" s="151" t="s">
        <v>1310</v>
      </c>
      <c r="C14" s="319" t="s">
        <v>1204</v>
      </c>
      <c r="D14" s="319"/>
      <c r="E14" s="319"/>
      <c r="F14" s="319"/>
      <c r="G14" s="319"/>
      <c r="H14" s="319"/>
    </row>
    <row r="15" spans="1:8" s="153" customFormat="1" ht="27.95" customHeight="1" x14ac:dyDescent="0.2">
      <c r="A15" s="316" t="s">
        <v>1314</v>
      </c>
      <c r="B15" s="316"/>
      <c r="C15" s="158" t="s">
        <v>1318</v>
      </c>
      <c r="D15" s="207" t="s">
        <v>1319</v>
      </c>
      <c r="E15" s="227" t="s">
        <v>1320</v>
      </c>
      <c r="F15" s="145" t="s">
        <v>1321</v>
      </c>
      <c r="G15" s="158" t="s">
        <v>1315</v>
      </c>
      <c r="H15" s="158" t="s">
        <v>1316</v>
      </c>
    </row>
    <row r="16" spans="1:8" s="153" customFormat="1" ht="27.95" customHeight="1" x14ac:dyDescent="0.2">
      <c r="A16" s="316" t="s">
        <v>1662</v>
      </c>
      <c r="B16" s="316"/>
      <c r="C16" s="158">
        <v>16</v>
      </c>
      <c r="D16" s="207">
        <v>1</v>
      </c>
      <c r="E16" s="207">
        <v>1</v>
      </c>
      <c r="F16" s="145"/>
      <c r="G16" s="158">
        <v>2</v>
      </c>
      <c r="H16" s="158">
        <f>+C16*D16*E16*G16</f>
        <v>32</v>
      </c>
    </row>
    <row r="17" spans="1:8" s="153" customFormat="1" ht="27.95" customHeight="1" x14ac:dyDescent="0.2">
      <c r="A17" s="316" t="s">
        <v>1663</v>
      </c>
      <c r="B17" s="316"/>
      <c r="C17" s="158">
        <v>16</v>
      </c>
      <c r="D17" s="207">
        <v>1.8</v>
      </c>
      <c r="E17" s="207">
        <v>1</v>
      </c>
      <c r="F17" s="145"/>
      <c r="G17" s="158">
        <v>1</v>
      </c>
      <c r="H17" s="158">
        <f t="shared" ref="H17:H18" si="1">+C17*D17*E17*G17</f>
        <v>28.8</v>
      </c>
    </row>
    <row r="18" spans="1:8" s="153" customFormat="1" ht="27.95" customHeight="1" x14ac:dyDescent="0.2">
      <c r="A18" s="316" t="s">
        <v>1664</v>
      </c>
      <c r="B18" s="316"/>
      <c r="C18" s="158">
        <v>16</v>
      </c>
      <c r="D18" s="207">
        <v>1</v>
      </c>
      <c r="E18" s="207">
        <v>1</v>
      </c>
      <c r="F18" s="145"/>
      <c r="G18" s="158">
        <v>1</v>
      </c>
      <c r="H18" s="158">
        <f t="shared" si="1"/>
        <v>16</v>
      </c>
    </row>
    <row r="19" spans="1:8" s="153" customFormat="1" ht="27.95" customHeight="1" x14ac:dyDescent="0.2">
      <c r="A19" s="317" t="s">
        <v>1317</v>
      </c>
      <c r="B19" s="317"/>
      <c r="C19" s="317"/>
      <c r="D19" s="317"/>
      <c r="E19" s="317"/>
      <c r="F19" s="317"/>
      <c r="G19" s="317"/>
      <c r="H19" s="156">
        <f>ROUND(SUM(H16:H18),0)</f>
        <v>77</v>
      </c>
    </row>
    <row r="20" spans="1:8" s="153" customFormat="1" ht="27.95" customHeight="1" x14ac:dyDescent="0.2">
      <c r="A20" s="157" t="s">
        <v>1308</v>
      </c>
      <c r="B20" s="151" t="s">
        <v>1311</v>
      </c>
      <c r="C20" s="319" t="s">
        <v>8</v>
      </c>
      <c r="D20" s="319"/>
      <c r="E20" s="319"/>
      <c r="F20" s="319"/>
      <c r="G20" s="319"/>
      <c r="H20" s="319"/>
    </row>
    <row r="21" spans="1:8" s="153" customFormat="1" ht="27.95" customHeight="1" x14ac:dyDescent="0.2">
      <c r="A21" s="316" t="s">
        <v>1314</v>
      </c>
      <c r="B21" s="316"/>
      <c r="C21" s="158" t="s">
        <v>1318</v>
      </c>
      <c r="D21" s="207" t="s">
        <v>1319</v>
      </c>
      <c r="E21" s="227" t="s">
        <v>1320</v>
      </c>
      <c r="F21" s="145" t="s">
        <v>1321</v>
      </c>
      <c r="G21" s="158" t="s">
        <v>1315</v>
      </c>
      <c r="H21" s="158" t="s">
        <v>1316</v>
      </c>
    </row>
    <row r="22" spans="1:8" s="153" customFormat="1" ht="27.95" customHeight="1" x14ac:dyDescent="0.2">
      <c r="A22" s="316" t="s">
        <v>1662</v>
      </c>
      <c r="B22" s="316"/>
      <c r="C22" s="158">
        <v>1</v>
      </c>
      <c r="D22" s="207">
        <v>1</v>
      </c>
      <c r="E22" s="207">
        <v>1</v>
      </c>
      <c r="F22" s="145"/>
      <c r="G22" s="158">
        <v>16</v>
      </c>
      <c r="H22" s="158">
        <f>+C22*D22*E22*G22</f>
        <v>16</v>
      </c>
    </row>
    <row r="23" spans="1:8" s="153" customFormat="1" ht="27.95" customHeight="1" x14ac:dyDescent="0.2">
      <c r="A23" s="316" t="s">
        <v>1663</v>
      </c>
      <c r="B23" s="316"/>
      <c r="C23" s="158">
        <v>1</v>
      </c>
      <c r="D23" s="207">
        <v>1</v>
      </c>
      <c r="E23" s="207">
        <v>1</v>
      </c>
      <c r="F23" s="145"/>
      <c r="G23" s="158">
        <v>32</v>
      </c>
      <c r="H23" s="158">
        <f t="shared" ref="H23:H24" si="2">+C23*D23*E23*G23</f>
        <v>32</v>
      </c>
    </row>
    <row r="24" spans="1:8" s="153" customFormat="1" ht="27.95" customHeight="1" x14ac:dyDescent="0.2">
      <c r="A24" s="316" t="s">
        <v>1664</v>
      </c>
      <c r="B24" s="316"/>
      <c r="C24" s="158">
        <v>1</v>
      </c>
      <c r="D24" s="207">
        <v>1</v>
      </c>
      <c r="E24" s="207">
        <v>1</v>
      </c>
      <c r="F24" s="145"/>
      <c r="G24" s="158">
        <v>32</v>
      </c>
      <c r="H24" s="158">
        <f t="shared" si="2"/>
        <v>32</v>
      </c>
    </row>
    <row r="25" spans="1:8" s="153" customFormat="1" ht="27.95" customHeight="1" x14ac:dyDescent="0.2">
      <c r="A25" s="317" t="s">
        <v>1317</v>
      </c>
      <c r="B25" s="317"/>
      <c r="C25" s="317"/>
      <c r="D25" s="317"/>
      <c r="E25" s="317"/>
      <c r="F25" s="317"/>
      <c r="G25" s="317"/>
      <c r="H25" s="156">
        <f>SUM(H22:H24)</f>
        <v>80</v>
      </c>
    </row>
    <row r="26" spans="1:8" s="153" customFormat="1" ht="27.95" customHeight="1" x14ac:dyDescent="0.2">
      <c r="A26" s="157" t="str">
        <f>+PRESUPUESTO!A11</f>
        <v>2.3</v>
      </c>
      <c r="B26" s="151" t="str">
        <f>+PRESUPUESTO!B11</f>
        <v>Mantenimiento de corral de ferias, incluye cambio de postes averiados y tablones</v>
      </c>
      <c r="C26" s="319" t="str">
        <f>+PRESUPUESTO!C11</f>
        <v>UND</v>
      </c>
      <c r="D26" s="319"/>
      <c r="E26" s="319"/>
      <c r="F26" s="319"/>
      <c r="G26" s="319"/>
      <c r="H26" s="319"/>
    </row>
    <row r="27" spans="1:8" s="153" customFormat="1" ht="27.95" customHeight="1" x14ac:dyDescent="0.2">
      <c r="A27" s="316" t="s">
        <v>1314</v>
      </c>
      <c r="B27" s="316"/>
      <c r="C27" s="158" t="s">
        <v>1318</v>
      </c>
      <c r="D27" s="207" t="s">
        <v>1319</v>
      </c>
      <c r="E27" s="227" t="s">
        <v>1320</v>
      </c>
      <c r="F27" s="145" t="s">
        <v>1321</v>
      </c>
      <c r="G27" s="158" t="s">
        <v>1315</v>
      </c>
      <c r="H27" s="158" t="s">
        <v>1316</v>
      </c>
    </row>
    <row r="28" spans="1:8" s="153" customFormat="1" ht="27.95" customHeight="1" x14ac:dyDescent="0.2">
      <c r="A28" s="316" t="s">
        <v>1669</v>
      </c>
      <c r="B28" s="316"/>
      <c r="C28" s="158"/>
      <c r="D28" s="207"/>
      <c r="E28" s="227"/>
      <c r="F28" s="145"/>
      <c r="G28" s="158">
        <v>1</v>
      </c>
      <c r="H28" s="158">
        <f>+G28</f>
        <v>1</v>
      </c>
    </row>
    <row r="29" spans="1:8" s="153" customFormat="1" ht="27.95" customHeight="1" x14ac:dyDescent="0.2">
      <c r="A29" s="316"/>
      <c r="B29" s="316"/>
      <c r="C29" s="158"/>
      <c r="D29" s="207"/>
      <c r="E29" s="227"/>
      <c r="F29" s="145"/>
      <c r="G29" s="158"/>
      <c r="H29" s="158"/>
    </row>
    <row r="30" spans="1:8" s="153" customFormat="1" ht="27.95" customHeight="1" x14ac:dyDescent="0.2">
      <c r="A30" s="316"/>
      <c r="B30" s="316"/>
      <c r="C30" s="158"/>
      <c r="D30" s="207"/>
      <c r="E30" s="227"/>
      <c r="F30" s="145"/>
      <c r="G30" s="158"/>
      <c r="H30" s="158"/>
    </row>
    <row r="31" spans="1:8" s="153" customFormat="1" ht="27.95" customHeight="1" x14ac:dyDescent="0.2">
      <c r="A31" s="317" t="s">
        <v>1317</v>
      </c>
      <c r="B31" s="317"/>
      <c r="C31" s="317"/>
      <c r="D31" s="317"/>
      <c r="E31" s="317"/>
      <c r="F31" s="317"/>
      <c r="G31" s="317"/>
      <c r="H31" s="156">
        <f>SUM(H28:H30)</f>
        <v>1</v>
      </c>
    </row>
    <row r="34" spans="1:6" x14ac:dyDescent="0.2">
      <c r="A34" s="146" t="s">
        <v>1326</v>
      </c>
    </row>
    <row r="35" spans="1:6" x14ac:dyDescent="0.2">
      <c r="B35" s="165" t="s">
        <v>1324</v>
      </c>
      <c r="C35" s="159"/>
      <c r="D35" s="209"/>
      <c r="E35" s="229"/>
      <c r="F35" s="161"/>
    </row>
    <row r="36" spans="1:6" x14ac:dyDescent="0.2">
      <c r="B36" s="164" t="s">
        <v>1325</v>
      </c>
      <c r="C36" s="159"/>
      <c r="D36" s="209"/>
      <c r="E36" s="229"/>
      <c r="F36" s="161"/>
    </row>
    <row r="37" spans="1:6" x14ac:dyDescent="0.2">
      <c r="B37" s="164" t="s">
        <v>1322</v>
      </c>
      <c r="C37" s="162"/>
      <c r="D37" s="210"/>
      <c r="E37" s="230"/>
      <c r="F37" s="163"/>
    </row>
    <row r="38" spans="1:6" x14ac:dyDescent="0.2">
      <c r="B38" s="164" t="s">
        <v>1323</v>
      </c>
      <c r="C38" s="162"/>
      <c r="D38" s="210"/>
      <c r="E38" s="230"/>
      <c r="F38" s="163"/>
    </row>
  </sheetData>
  <mergeCells count="31">
    <mergeCell ref="A4:H4"/>
    <mergeCell ref="A3:H3"/>
    <mergeCell ref="A2:H2"/>
    <mergeCell ref="A1:H1"/>
    <mergeCell ref="C5:H5"/>
    <mergeCell ref="A21:B21"/>
    <mergeCell ref="A22:B22"/>
    <mergeCell ref="A23:B23"/>
    <mergeCell ref="C20:H20"/>
    <mergeCell ref="A29:B29"/>
    <mergeCell ref="A24:B24"/>
    <mergeCell ref="A25:G25"/>
    <mergeCell ref="A27:B27"/>
    <mergeCell ref="A28:B28"/>
    <mergeCell ref="C26:H26"/>
    <mergeCell ref="A30:B30"/>
    <mergeCell ref="A31:G31"/>
    <mergeCell ref="A12:G12"/>
    <mergeCell ref="A8:B8"/>
    <mergeCell ref="B6:H6"/>
    <mergeCell ref="C7:H7"/>
    <mergeCell ref="A9:B9"/>
    <mergeCell ref="A10:B10"/>
    <mergeCell ref="A11:B11"/>
    <mergeCell ref="A16:B16"/>
    <mergeCell ref="A17:B17"/>
    <mergeCell ref="A15:B15"/>
    <mergeCell ref="A18:B18"/>
    <mergeCell ref="A19:G19"/>
    <mergeCell ref="C14:H14"/>
    <mergeCell ref="B13:H13"/>
  </mergeCells>
  <phoneticPr fontId="0" type="noConversion"/>
  <printOptions horizontalCentered="1"/>
  <pageMargins left="0.78740157480314965" right="0.78740157480314965" top="0.98425196850393704" bottom="0.98425196850393704" header="0" footer="0.39370078740157483"/>
  <pageSetup scale="85" orientation="portrait" r:id="rId1"/>
  <headerFooter alignWithMargins="0">
    <oddFooter>&amp;C&amp;"Verdana,Normal"&amp;12&amp;P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F23"/>
  <sheetViews>
    <sheetView view="pageBreakPreview" zoomScale="110" zoomScaleNormal="100" zoomScaleSheetLayoutView="110" workbookViewId="0">
      <selection activeCell="G16" sqref="G16"/>
    </sheetView>
  </sheetViews>
  <sheetFormatPr baseColWidth="10" defaultColWidth="11.42578125" defaultRowHeight="12.75" x14ac:dyDescent="0.2"/>
  <cols>
    <col min="1" max="1" width="5.7109375" customWidth="1"/>
    <col min="2" max="2" width="34.5703125" style="63" customWidth="1"/>
    <col min="3" max="3" width="9.42578125" style="1" customWidth="1"/>
    <col min="4" max="4" width="11.42578125" style="1" customWidth="1"/>
    <col min="5" max="5" width="14.85546875" customWidth="1"/>
    <col min="6" max="6" width="19.5703125" style="193" customWidth="1"/>
  </cols>
  <sheetData>
    <row r="1" spans="1:6" ht="18.75" customHeight="1" x14ac:dyDescent="0.2">
      <c r="B1" s="288" t="str">
        <f>ROTULOS!A1</f>
        <v>DEPARTAMENTO DEL HUILA</v>
      </c>
      <c r="C1" s="288"/>
      <c r="D1" s="288"/>
      <c r="E1" s="288"/>
      <c r="F1" s="288"/>
    </row>
    <row r="2" spans="1:6" ht="18.75" customHeight="1" x14ac:dyDescent="0.2">
      <c r="B2" s="326" t="str">
        <f>ROTULOS!A2</f>
        <v>SECRETARIA DE AGRICULTURA Y MINERÍA</v>
      </c>
      <c r="C2" s="288"/>
      <c r="D2" s="288"/>
      <c r="E2" s="288"/>
      <c r="F2" s="288"/>
    </row>
    <row r="3" spans="1:6" ht="33" customHeight="1" x14ac:dyDescent="0.2">
      <c r="B3" s="301" t="str">
        <f>ROTULOS!A3</f>
        <v>PRESUPUESTO</v>
      </c>
      <c r="C3" s="302"/>
      <c r="D3" s="302"/>
      <c r="E3" s="302"/>
      <c r="F3" s="302"/>
    </row>
    <row r="4" spans="1:6" ht="18.75" customHeight="1" x14ac:dyDescent="0.2">
      <c r="B4" s="134"/>
      <c r="C4" s="2"/>
      <c r="D4" s="2"/>
      <c r="E4" s="3"/>
      <c r="F4" s="192"/>
    </row>
    <row r="5" spans="1:6" ht="16.5" customHeight="1" x14ac:dyDescent="0.2">
      <c r="B5" s="298" t="s">
        <v>627</v>
      </c>
      <c r="C5" s="298"/>
      <c r="D5" s="298"/>
      <c r="E5" s="298"/>
      <c r="F5" s="298"/>
    </row>
    <row r="6" spans="1:6" x14ac:dyDescent="0.2">
      <c r="B6" s="75"/>
      <c r="E6" s="4"/>
    </row>
    <row r="7" spans="1:6" ht="16.5" customHeight="1" x14ac:dyDescent="0.2">
      <c r="B7" s="5" t="s">
        <v>1660</v>
      </c>
      <c r="E7" s="4"/>
    </row>
    <row r="8" spans="1:6" x14ac:dyDescent="0.2">
      <c r="B8" s="5"/>
      <c r="E8" s="4"/>
    </row>
    <row r="9" spans="1:6" ht="17.25" customHeight="1" x14ac:dyDescent="0.2">
      <c r="A9" s="180" t="str">
        <f>+PRESUPUESTO!A7</f>
        <v>1.1</v>
      </c>
      <c r="B9" s="177" t="str">
        <f>PRESUPUESTO!B7</f>
        <v>Relleno compactado con recebo seleccionado</v>
      </c>
      <c r="C9" s="178"/>
      <c r="D9" s="178"/>
      <c r="E9" s="69" t="s">
        <v>35</v>
      </c>
      <c r="F9" s="179" t="str">
        <f>PRESUPUESTO!C7</f>
        <v>M3</v>
      </c>
    </row>
    <row r="11" spans="1:6" ht="13.5" thickBot="1" x14ac:dyDescent="0.25">
      <c r="A11" s="5"/>
      <c r="B11" s="8" t="s">
        <v>628</v>
      </c>
      <c r="C11" s="70" t="s">
        <v>676</v>
      </c>
      <c r="D11" s="70" t="s">
        <v>685</v>
      </c>
      <c r="E11" s="9" t="s">
        <v>683</v>
      </c>
      <c r="F11" s="181" t="s">
        <v>684</v>
      </c>
    </row>
    <row r="12" spans="1:6" ht="13.5" thickTop="1" x14ac:dyDescent="0.2">
      <c r="A12" s="5"/>
      <c r="B12" s="5"/>
      <c r="C12" s="76"/>
      <c r="D12" s="76"/>
      <c r="E12" s="6"/>
      <c r="F12" s="198"/>
    </row>
    <row r="13" spans="1:6" x14ac:dyDescent="0.2">
      <c r="A13" s="5"/>
      <c r="B13" s="5" t="s">
        <v>679</v>
      </c>
      <c r="C13" s="76"/>
      <c r="D13" s="76"/>
      <c r="E13" s="6"/>
      <c r="F13" s="198">
        <f>SUM(F14)</f>
        <v>43401</v>
      </c>
    </row>
    <row r="14" spans="1:6" x14ac:dyDescent="0.2">
      <c r="A14" s="5"/>
      <c r="B14" s="63" t="s">
        <v>1362</v>
      </c>
      <c r="C14" s="75" t="s">
        <v>1207</v>
      </c>
      <c r="D14" s="75">
        <v>1</v>
      </c>
      <c r="E14" s="191">
        <f>'LISTADO DE MATERIALES'!D$260</f>
        <v>43401</v>
      </c>
      <c r="F14" s="199">
        <f>D14*E14</f>
        <v>43401</v>
      </c>
    </row>
    <row r="15" spans="1:6" x14ac:dyDescent="0.2">
      <c r="E15" s="21"/>
    </row>
    <row r="16" spans="1:6" x14ac:dyDescent="0.2">
      <c r="A16" s="5"/>
      <c r="B16" s="5" t="s">
        <v>638</v>
      </c>
      <c r="C16" s="76"/>
      <c r="D16" s="76"/>
      <c r="E16" s="5"/>
      <c r="F16" s="182">
        <f>SUM(F17:F18)</f>
        <v>3237.9</v>
      </c>
    </row>
    <row r="17" spans="1:6" x14ac:dyDescent="0.2">
      <c r="B17" s="63" t="s">
        <v>639</v>
      </c>
      <c r="C17" s="75" t="s">
        <v>8</v>
      </c>
      <c r="D17" s="1">
        <v>0.3</v>
      </c>
      <c r="E17" s="21">
        <f>'LISTADO DE MATERIALES'!D$171</f>
        <v>1993</v>
      </c>
      <c r="F17" s="193">
        <f>E17*D17</f>
        <v>597.9</v>
      </c>
    </row>
    <row r="18" spans="1:6" x14ac:dyDescent="0.2">
      <c r="B18" s="63" t="str">
        <f>+'LISTADO DE MATERIALES'!B381</f>
        <v>VIBROCOMPACTADOR MANUAL (RANA 80-100 kg)</v>
      </c>
      <c r="C18" s="1" t="s">
        <v>687</v>
      </c>
      <c r="D18" s="1">
        <v>0.04</v>
      </c>
      <c r="E18" s="21">
        <f>+'LISTADO DE MATERIALES'!D$381</f>
        <v>66000</v>
      </c>
      <c r="F18" s="193">
        <f>E18*D18</f>
        <v>2640</v>
      </c>
    </row>
    <row r="19" spans="1:6" x14ac:dyDescent="0.2">
      <c r="A19" s="5"/>
      <c r="B19" s="5" t="s">
        <v>678</v>
      </c>
      <c r="C19" s="76"/>
      <c r="D19" s="76"/>
      <c r="E19" s="5"/>
      <c r="F19" s="182">
        <f>F20</f>
        <v>13151</v>
      </c>
    </row>
    <row r="20" spans="1:6" ht="13.5" thickBot="1" x14ac:dyDescent="0.25">
      <c r="B20" s="130" t="s">
        <v>678</v>
      </c>
      <c r="C20" s="36" t="s">
        <v>668</v>
      </c>
      <c r="D20" s="36">
        <v>0.5</v>
      </c>
      <c r="E20" s="20">
        <f>'MANO DE OBRA Y CUADRILLAS'!F$68</f>
        <v>26302</v>
      </c>
      <c r="F20" s="194">
        <f>E20*D20</f>
        <v>13151</v>
      </c>
    </row>
    <row r="21" spans="1:6" ht="13.5" thickTop="1" x14ac:dyDescent="0.2"/>
    <row r="22" spans="1:6" x14ac:dyDescent="0.2">
      <c r="C22" s="299" t="s">
        <v>689</v>
      </c>
      <c r="D22" s="299"/>
      <c r="E22" s="299"/>
      <c r="F22" s="182">
        <f>ROUND(F19+F16+F13,0)</f>
        <v>59790</v>
      </c>
    </row>
    <row r="23" spans="1:6" x14ac:dyDescent="0.2">
      <c r="E23" s="4"/>
    </row>
  </sheetData>
  <mergeCells count="5">
    <mergeCell ref="C22:E22"/>
    <mergeCell ref="B1:F1"/>
    <mergeCell ref="B2:F2"/>
    <mergeCell ref="B3:F3"/>
    <mergeCell ref="B5:F5"/>
  </mergeCells>
  <phoneticPr fontId="5" type="noConversion"/>
  <printOptions horizontalCentered="1"/>
  <pageMargins left="0.78740157480314965" right="0.78740157480314965" top="0.59055118110236227" bottom="0.59055118110236227" header="0" footer="0.19685039370078741"/>
  <pageSetup scale="78" fitToHeight="88" orientation="portrait" r:id="rId1"/>
  <headerFooter alignWithMargins="0">
    <oddFooter>&amp;C&amp;P+7&amp;R&amp;F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F53"/>
  <sheetViews>
    <sheetView view="pageBreakPreview" zoomScaleNormal="100" zoomScaleSheetLayoutView="100" workbookViewId="0">
      <selection activeCell="K55" sqref="K55"/>
    </sheetView>
  </sheetViews>
  <sheetFormatPr baseColWidth="10" defaultColWidth="11.42578125" defaultRowHeight="12.75" x14ac:dyDescent="0.2"/>
  <cols>
    <col min="1" max="1" width="5.5703125" customWidth="1"/>
    <col min="2" max="2" width="39.5703125" style="63" customWidth="1"/>
    <col min="3" max="3" width="7.85546875" style="1" customWidth="1"/>
    <col min="4" max="4" width="10.5703125" style="1" customWidth="1"/>
    <col min="5" max="5" width="15.5703125" customWidth="1"/>
    <col min="6" max="6" width="18.140625" style="193" customWidth="1"/>
  </cols>
  <sheetData>
    <row r="1" spans="1:6" ht="11.25" customHeight="1" x14ac:dyDescent="0.2">
      <c r="B1" s="288" t="str">
        <f>ROTULOS!A1</f>
        <v>DEPARTAMENTO DEL HUILA</v>
      </c>
      <c r="C1" s="288"/>
      <c r="D1" s="288"/>
      <c r="E1" s="288"/>
      <c r="F1" s="288"/>
    </row>
    <row r="2" spans="1:6" ht="11.25" customHeight="1" x14ac:dyDescent="0.2">
      <c r="B2" s="288" t="str">
        <f>ROTULOS!A2</f>
        <v>SECRETARIA DE AGRICULTURA Y MINERÍA</v>
      </c>
      <c r="C2" s="288"/>
      <c r="D2" s="288"/>
      <c r="E2" s="288"/>
      <c r="F2" s="288"/>
    </row>
    <row r="3" spans="1:6" ht="11.25" customHeight="1" x14ac:dyDescent="0.2">
      <c r="B3" s="328" t="str">
        <f>ROTULOS!A3</f>
        <v>PRESUPUESTO</v>
      </c>
      <c r="C3" s="329"/>
      <c r="D3" s="329"/>
      <c r="E3" s="329"/>
      <c r="F3" s="329"/>
    </row>
    <row r="4" spans="1:6" x14ac:dyDescent="0.2">
      <c r="B4" s="134"/>
      <c r="C4" s="2"/>
      <c r="D4" s="2"/>
      <c r="E4" s="3"/>
      <c r="F4" s="192"/>
    </row>
    <row r="5" spans="1:6" x14ac:dyDescent="0.2">
      <c r="B5" s="298" t="s">
        <v>627</v>
      </c>
      <c r="C5" s="298"/>
      <c r="D5" s="298"/>
      <c r="E5" s="298"/>
      <c r="F5" s="298"/>
    </row>
    <row r="6" spans="1:6" x14ac:dyDescent="0.2">
      <c r="B6" s="75"/>
      <c r="E6" s="4"/>
    </row>
    <row r="7" spans="1:6" x14ac:dyDescent="0.2">
      <c r="B7" s="5" t="s">
        <v>1661</v>
      </c>
      <c r="E7" s="4"/>
    </row>
    <row r="8" spans="1:6" ht="8.25" customHeight="1" x14ac:dyDescent="0.2">
      <c r="B8" s="5"/>
      <c r="E8" s="4"/>
    </row>
    <row r="10" spans="1:6" ht="28.5" customHeight="1" x14ac:dyDescent="0.2">
      <c r="A10" s="231" t="str">
        <f>PRESUPUESTO!A9</f>
        <v>2.1</v>
      </c>
      <c r="B10" s="327" t="str">
        <f>PRESUPUESTO!B9</f>
        <v>Construcción de Placa de piso en concreto de 3000 psi e=0.10 con malla electrosoldada de 6mm</v>
      </c>
      <c r="C10" s="327"/>
      <c r="D10" s="327"/>
      <c r="E10" s="184" t="s">
        <v>851</v>
      </c>
      <c r="F10" s="41" t="str">
        <f>PRESUPUESTO!C9</f>
        <v>M2</v>
      </c>
    </row>
    <row r="12" spans="1:6" ht="13.5" thickBot="1" x14ac:dyDescent="0.25">
      <c r="A12" s="5"/>
      <c r="B12" s="8" t="s">
        <v>628</v>
      </c>
      <c r="C12" s="70" t="s">
        <v>676</v>
      </c>
      <c r="D12" s="70" t="s">
        <v>685</v>
      </c>
      <c r="E12" s="9" t="s">
        <v>683</v>
      </c>
      <c r="F12" s="181" t="s">
        <v>684</v>
      </c>
    </row>
    <row r="13" spans="1:6" ht="13.5" thickTop="1" x14ac:dyDescent="0.2">
      <c r="A13" s="5"/>
      <c r="B13" s="5" t="s">
        <v>709</v>
      </c>
      <c r="C13" s="76"/>
      <c r="D13" s="76"/>
      <c r="E13" s="5"/>
      <c r="F13" s="182">
        <f>SUM(F14:F16)</f>
        <v>107934.1</v>
      </c>
    </row>
    <row r="14" spans="1:6" x14ac:dyDescent="0.2">
      <c r="B14" s="136" t="s">
        <v>700</v>
      </c>
      <c r="C14" s="1" t="s">
        <v>1207</v>
      </c>
      <c r="D14" s="1">
        <v>0.1</v>
      </c>
      <c r="E14" s="21">
        <f>'ANALISIS BASICOS'!F$47</f>
        <v>515781</v>
      </c>
      <c r="F14" s="193">
        <f>E14*D14</f>
        <v>51578.1</v>
      </c>
    </row>
    <row r="15" spans="1:6" x14ac:dyDescent="0.2">
      <c r="B15" s="63" t="s">
        <v>875</v>
      </c>
      <c r="C15" s="1" t="s">
        <v>1204</v>
      </c>
      <c r="D15" s="1">
        <v>0.5</v>
      </c>
      <c r="E15" s="21">
        <f>'LISTADO DE MATERIALES'!D$147</f>
        <v>69872</v>
      </c>
      <c r="F15" s="193">
        <f>E15*D15</f>
        <v>34936</v>
      </c>
    </row>
    <row r="16" spans="1:6" x14ac:dyDescent="0.2">
      <c r="B16" s="63" t="s">
        <v>1672</v>
      </c>
      <c r="C16" s="1" t="s">
        <v>1204</v>
      </c>
      <c r="D16" s="1">
        <v>1.05</v>
      </c>
      <c r="E16" s="21">
        <f>'LISTADO DE MATERIALES'!D$444</f>
        <v>20400</v>
      </c>
      <c r="F16" s="193">
        <f>E16*D16</f>
        <v>21420</v>
      </c>
    </row>
    <row r="17" spans="1:6" x14ac:dyDescent="0.2">
      <c r="A17" s="5"/>
      <c r="B17" s="5" t="s">
        <v>638</v>
      </c>
      <c r="C17" s="76"/>
      <c r="D17" s="76"/>
      <c r="E17" s="5"/>
      <c r="F17" s="182">
        <f>SUM(F18:F18)</f>
        <v>996.5</v>
      </c>
    </row>
    <row r="18" spans="1:6" x14ac:dyDescent="0.2">
      <c r="B18" s="63" t="s">
        <v>639</v>
      </c>
      <c r="C18" s="75" t="s">
        <v>8</v>
      </c>
      <c r="D18" s="1">
        <v>0.5</v>
      </c>
      <c r="E18" s="21">
        <f>'LISTADO DE MATERIALES'!D$171</f>
        <v>1993</v>
      </c>
      <c r="F18" s="193">
        <f>E18*D18</f>
        <v>996.5</v>
      </c>
    </row>
    <row r="20" spans="1:6" x14ac:dyDescent="0.2">
      <c r="A20" s="5"/>
      <c r="B20" s="5" t="s">
        <v>666</v>
      </c>
      <c r="C20" s="76"/>
      <c r="D20" s="76"/>
      <c r="E20" s="5"/>
      <c r="F20" s="182">
        <f>F21</f>
        <v>18411.400000000001</v>
      </c>
    </row>
    <row r="21" spans="1:6" ht="13.5" thickBot="1" x14ac:dyDescent="0.25">
      <c r="B21" s="130" t="s">
        <v>666</v>
      </c>
      <c r="C21" s="36" t="s">
        <v>668</v>
      </c>
      <c r="D21" s="36">
        <v>0.7</v>
      </c>
      <c r="E21" s="20">
        <f>'MANO DE OBRA Y CUADRILLAS'!F$68</f>
        <v>26302</v>
      </c>
      <c r="F21" s="194">
        <f>E21*D21</f>
        <v>18411.400000000001</v>
      </c>
    </row>
    <row r="22" spans="1:6" ht="13.5" thickTop="1" x14ac:dyDescent="0.2"/>
    <row r="23" spans="1:6" x14ac:dyDescent="0.2">
      <c r="C23" s="299" t="s">
        <v>735</v>
      </c>
      <c r="D23" s="299"/>
      <c r="E23" s="299"/>
      <c r="F23" s="182">
        <f>ROUND(F20+F17+F13,0)</f>
        <v>127342</v>
      </c>
    </row>
    <row r="24" spans="1:6" ht="10.5" customHeight="1" x14ac:dyDescent="0.2"/>
    <row r="25" spans="1:6" x14ac:dyDescent="0.2">
      <c r="A25" s="183" t="str">
        <f>+PRESUPUESTO!A10</f>
        <v>2.2</v>
      </c>
      <c r="B25" s="327" t="str">
        <f>+PRESUPUESTO!B10</f>
        <v>Anclaje en varilla de 1/2 c/ 1metro longitud 1.5</v>
      </c>
      <c r="C25" s="327"/>
      <c r="D25" s="327"/>
      <c r="E25" s="184" t="s">
        <v>851</v>
      </c>
      <c r="F25" s="41" t="str">
        <f>+PRESUPUESTO!C10</f>
        <v>ML</v>
      </c>
    </row>
    <row r="27" spans="1:6" ht="13.5" thickBot="1" x14ac:dyDescent="0.25">
      <c r="A27" s="5"/>
      <c r="B27" s="8" t="s">
        <v>628</v>
      </c>
      <c r="C27" s="70" t="s">
        <v>676</v>
      </c>
      <c r="D27" s="70" t="s">
        <v>685</v>
      </c>
      <c r="E27" s="9" t="s">
        <v>683</v>
      </c>
      <c r="F27" s="181" t="s">
        <v>684</v>
      </c>
    </row>
    <row r="28" spans="1:6" ht="13.5" thickTop="1" x14ac:dyDescent="0.2">
      <c r="A28" s="5"/>
      <c r="B28" s="5" t="s">
        <v>709</v>
      </c>
      <c r="C28" s="76"/>
      <c r="D28" s="76"/>
      <c r="E28" s="5"/>
      <c r="F28" s="182">
        <f>SUM(F29:F30)</f>
        <v>48705.5</v>
      </c>
    </row>
    <row r="29" spans="1:6" x14ac:dyDescent="0.2">
      <c r="B29" s="63" t="s">
        <v>837</v>
      </c>
      <c r="C29" s="1" t="s">
        <v>1205</v>
      </c>
      <c r="D29" s="1">
        <v>1.5</v>
      </c>
      <c r="E29" s="21">
        <f>+'LISTADO DE MATERIALES'!D376</f>
        <v>4937</v>
      </c>
      <c r="F29" s="193">
        <f t="shared" ref="F29:F30" si="0">E29*D29</f>
        <v>7405.5</v>
      </c>
    </row>
    <row r="30" spans="1:6" x14ac:dyDescent="0.2">
      <c r="B30" s="63" t="s">
        <v>890</v>
      </c>
      <c r="C30" s="75" t="s">
        <v>8</v>
      </c>
      <c r="D30" s="1">
        <v>0.35</v>
      </c>
      <c r="E30" s="21">
        <f>'LISTADO DE MATERIALES'!D$214</f>
        <v>118000</v>
      </c>
      <c r="F30" s="193">
        <f t="shared" si="0"/>
        <v>41300</v>
      </c>
    </row>
    <row r="32" spans="1:6" x14ac:dyDescent="0.2">
      <c r="A32" s="5"/>
      <c r="B32" s="5" t="s">
        <v>638</v>
      </c>
      <c r="C32" s="76"/>
      <c r="D32" s="76"/>
      <c r="E32" s="5"/>
      <c r="F32" s="182">
        <f>SUM(F33:F33)</f>
        <v>1993</v>
      </c>
    </row>
    <row r="33" spans="1:6" x14ac:dyDescent="0.2">
      <c r="B33" s="63" t="s">
        <v>639</v>
      </c>
      <c r="C33" s="75" t="s">
        <v>8</v>
      </c>
      <c r="D33" s="1">
        <v>1</v>
      </c>
      <c r="E33" s="21">
        <f>'LISTADO DE MATERIALES'!D$171</f>
        <v>1993</v>
      </c>
      <c r="F33" s="193">
        <f>E33*D33</f>
        <v>1993</v>
      </c>
    </row>
    <row r="35" spans="1:6" x14ac:dyDescent="0.2">
      <c r="A35" s="5"/>
      <c r="B35" s="5" t="s">
        <v>666</v>
      </c>
      <c r="C35" s="76"/>
      <c r="D35" s="76"/>
      <c r="E35" s="5"/>
      <c r="F35" s="182">
        <f>F36</f>
        <v>3156.2</v>
      </c>
    </row>
    <row r="36" spans="1:6" ht="13.5" thickBot="1" x14ac:dyDescent="0.25">
      <c r="B36" s="130" t="s">
        <v>836</v>
      </c>
      <c r="C36" s="36" t="s">
        <v>668</v>
      </c>
      <c r="D36" s="36">
        <v>0.1</v>
      </c>
      <c r="E36" s="20">
        <f>'MANO DE OBRA Y CUADRILLAS'!F$113</f>
        <v>31562</v>
      </c>
      <c r="F36" s="194">
        <f>E36*D36</f>
        <v>3156.2</v>
      </c>
    </row>
    <row r="37" spans="1:6" ht="13.5" thickTop="1" x14ac:dyDescent="0.2"/>
    <row r="38" spans="1:6" x14ac:dyDescent="0.2">
      <c r="C38" s="299" t="s">
        <v>710</v>
      </c>
      <c r="D38" s="299"/>
      <c r="E38" s="299"/>
      <c r="F38" s="182">
        <f>ROUND(F35+F32+F28,0)</f>
        <v>53855</v>
      </c>
    </row>
    <row r="40" spans="1:6" ht="31.5" customHeight="1" x14ac:dyDescent="0.2">
      <c r="A40" s="183" t="str">
        <f>+PRESUPUESTO!A11</f>
        <v>2.3</v>
      </c>
      <c r="B40" s="327" t="str">
        <f>+PRESUPUESTO!B11</f>
        <v>Mantenimiento de corral de ferias, incluye cambio de postes averiados y tablones</v>
      </c>
      <c r="C40" s="327"/>
      <c r="D40" s="327"/>
      <c r="E40" s="184" t="s">
        <v>851</v>
      </c>
      <c r="F40" s="275" t="str">
        <f>+PRESUPUESTO!C11</f>
        <v>UND</v>
      </c>
    </row>
    <row r="42" spans="1:6" ht="13.5" thickBot="1" x14ac:dyDescent="0.25">
      <c r="A42" s="5"/>
      <c r="B42" s="8" t="s">
        <v>628</v>
      </c>
      <c r="C42" s="70" t="s">
        <v>676</v>
      </c>
      <c r="D42" s="70" t="s">
        <v>685</v>
      </c>
      <c r="E42" s="9" t="s">
        <v>683</v>
      </c>
      <c r="F42" s="181" t="s">
        <v>684</v>
      </c>
    </row>
    <row r="43" spans="1:6" ht="13.5" thickTop="1" x14ac:dyDescent="0.2">
      <c r="A43" s="5"/>
      <c r="B43" s="5" t="s">
        <v>709</v>
      </c>
      <c r="C43" s="76"/>
      <c r="D43" s="76"/>
      <c r="E43" s="5"/>
      <c r="F43" s="182">
        <f>SUM(F44:F45)</f>
        <v>4250000</v>
      </c>
    </row>
    <row r="44" spans="1:6" ht="25.5" x14ac:dyDescent="0.2">
      <c r="B44" s="143" t="str">
        <f>+'LISTADO DE MATERIALES'!B557</f>
        <v>ESTACON DE MADERA 3 M, 10X10 Centimetros.</v>
      </c>
      <c r="C44" s="42" t="s">
        <v>1205</v>
      </c>
      <c r="D44" s="42">
        <v>50</v>
      </c>
      <c r="E44" s="43">
        <f>+'LISTADO DE MATERIALES'!D557</f>
        <v>85000</v>
      </c>
      <c r="F44" s="197">
        <f t="shared" ref="F44" si="1">E44*D44</f>
        <v>4250000</v>
      </c>
    </row>
    <row r="45" spans="1:6" x14ac:dyDescent="0.2">
      <c r="C45" s="75"/>
      <c r="E45" s="21"/>
    </row>
    <row r="47" spans="1:6" x14ac:dyDescent="0.2">
      <c r="A47" s="5"/>
      <c r="B47" s="5" t="s">
        <v>638</v>
      </c>
      <c r="C47" s="76"/>
      <c r="D47" s="76"/>
      <c r="E47" s="5"/>
      <c r="F47" s="182">
        <f>SUM(F48:F48)</f>
        <v>378744</v>
      </c>
    </row>
    <row r="48" spans="1:6" x14ac:dyDescent="0.2">
      <c r="B48" s="63" t="s">
        <v>639</v>
      </c>
      <c r="C48" s="75" t="s">
        <v>8</v>
      </c>
      <c r="D48" s="1">
        <v>0.1</v>
      </c>
      <c r="E48" s="21">
        <f>+F50</f>
        <v>3787440</v>
      </c>
      <c r="F48" s="193">
        <f>E48*D48</f>
        <v>378744</v>
      </c>
    </row>
    <row r="50" spans="1:6" x14ac:dyDescent="0.2">
      <c r="A50" s="5"/>
      <c r="B50" s="5" t="s">
        <v>666</v>
      </c>
      <c r="C50" s="76"/>
      <c r="D50" s="76"/>
      <c r="E50" s="5"/>
      <c r="F50" s="182">
        <f>F51</f>
        <v>3787440</v>
      </c>
    </row>
    <row r="51" spans="1:6" ht="13.5" thickBot="1" x14ac:dyDescent="0.25">
      <c r="B51" s="130" t="s">
        <v>836</v>
      </c>
      <c r="C51" s="36" t="s">
        <v>668</v>
      </c>
      <c r="D51" s="36">
        <v>120</v>
      </c>
      <c r="E51" s="20">
        <f>'MANO DE OBRA Y CUADRILLAS'!F$113</f>
        <v>31562</v>
      </c>
      <c r="F51" s="194">
        <f>E51*D51</f>
        <v>3787440</v>
      </c>
    </row>
    <row r="52" spans="1:6" ht="13.5" thickTop="1" x14ac:dyDescent="0.2"/>
    <row r="53" spans="1:6" x14ac:dyDescent="0.2">
      <c r="C53" s="299" t="s">
        <v>710</v>
      </c>
      <c r="D53" s="299"/>
      <c r="E53" s="299"/>
      <c r="F53" s="182">
        <f>ROUND(F50+F47+F43,0)</f>
        <v>8416184</v>
      </c>
    </row>
  </sheetData>
  <mergeCells count="10">
    <mergeCell ref="B1:F1"/>
    <mergeCell ref="B2:F2"/>
    <mergeCell ref="B3:F3"/>
    <mergeCell ref="B5:F5"/>
    <mergeCell ref="C38:E38"/>
    <mergeCell ref="B40:D40"/>
    <mergeCell ref="B10:D10"/>
    <mergeCell ref="B25:D25"/>
    <mergeCell ref="C53:E53"/>
    <mergeCell ref="C23:E23"/>
  </mergeCells>
  <phoneticPr fontId="5" type="noConversion"/>
  <printOptions horizontalCentered="1"/>
  <pageMargins left="0.78740157480314965" right="0.78740157480314965" top="0.59055118110236227" bottom="0.59055118110236227" header="0" footer="0.19685039370078741"/>
  <pageSetup scale="74" fitToHeight="88" orientation="portrait" r:id="rId1"/>
  <headerFooter alignWithMargins="0">
    <oddFooter>&amp;C&amp;P+7&amp;R&amp;F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17</vt:i4>
      </vt:variant>
    </vt:vector>
  </HeadingPairs>
  <TitlesOfParts>
    <vt:vector size="26" baseType="lpstr">
      <vt:lpstr>PRESUPUESTO RESUMIDO</vt:lpstr>
      <vt:lpstr>ROTULOS</vt:lpstr>
      <vt:lpstr>MANO DE OBRA Y CUADRILLAS</vt:lpstr>
      <vt:lpstr>ANALISIS BASICOS</vt:lpstr>
      <vt:lpstr>LISTADO DE MATERIALES</vt:lpstr>
      <vt:lpstr>PRESUPUESTO</vt:lpstr>
      <vt:lpstr>MEMORIA DE CANTIDADES</vt:lpstr>
      <vt:lpstr>1</vt:lpstr>
      <vt:lpstr>2</vt:lpstr>
      <vt:lpstr>'1'!Área_de_impresión</vt:lpstr>
      <vt:lpstr>'2'!Área_de_impresión</vt:lpstr>
      <vt:lpstr>'ANALISIS BASICOS'!Área_de_impresión</vt:lpstr>
      <vt:lpstr>'LISTADO DE MATERIALES'!Área_de_impresión</vt:lpstr>
      <vt:lpstr>'MEMORIA DE CANTIDADES'!Área_de_impresión</vt:lpstr>
      <vt:lpstr>PRESUPUESTO!Área_de_impresión</vt:lpstr>
      <vt:lpstr>'PRESUPUESTO RESUMIDO'!Área_de_impresión</vt:lpstr>
      <vt:lpstr>'PRESUPUESTO RESUMIDO'!MI</vt:lpstr>
      <vt:lpstr>'PRESUPUESTO RESUMIDO'!ML</vt:lpstr>
      <vt:lpstr>'1'!Títulos_a_imprimir</vt:lpstr>
      <vt:lpstr>'2'!Títulos_a_imprimir</vt:lpstr>
      <vt:lpstr>'ANALISIS BASICOS'!Títulos_a_imprimir</vt:lpstr>
      <vt:lpstr>'LISTADO DE MATERIALES'!Títulos_a_imprimir</vt:lpstr>
      <vt:lpstr>'MANO DE OBRA Y CUADRILLAS'!Títulos_a_imprimir</vt:lpstr>
      <vt:lpstr>'MEMORIA DE CANTIDADES'!Títulos_a_imprimir</vt:lpstr>
      <vt:lpstr>PRESUPUESTO!Títulos_a_imprimir</vt:lpstr>
      <vt:lpstr>'PRESUPUESTO RESUMIDO'!Títulos_a_imprimir</vt:lpstr>
    </vt:vector>
  </TitlesOfParts>
  <Company>SED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PRESUPUESTO NEIVA-2008</dc:title>
  <dc:creator>SECRETARIA EDUCACION HUILA-2008</dc:creator>
  <cp:lastModifiedBy>Freddy Alexander Gonzalez Barrera</cp:lastModifiedBy>
  <cp:lastPrinted>2022-04-14T05:13:00Z</cp:lastPrinted>
  <dcterms:created xsi:type="dcterms:W3CDTF">2007-03-30T22:02:20Z</dcterms:created>
  <dcterms:modified xsi:type="dcterms:W3CDTF">2023-11-07T16:02:07Z</dcterms:modified>
</cp:coreProperties>
</file>