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CONCEJO\CONTRATOS\2023\MINIMA CUANTIA\LOGISTICA-EVENTOS 01-00-32-20-008-23\ANALISIS DEL SECTOR\"/>
    </mc:Choice>
  </mc:AlternateContent>
  <bookViews>
    <workbookView xWindow="-120" yWindow="-120" windowWidth="29040" windowHeight="15720"/>
  </bookViews>
  <sheets>
    <sheet name="ANALISIS DE PRECIOS" sheetId="1" r:id="rId1"/>
    <sheet name="COMPARACIÓN OFERTAS" sheetId="4" r:id="rId2"/>
    <sheet name="Hoja 3" sheetId="3" r:id="rId3"/>
  </sheets>
  <definedNames>
    <definedName name="_xlnm._FilterDatabase" localSheetId="0" hidden="1">'ANALISIS DE PRECIOS'!$B$1:$F$52</definedName>
    <definedName name="_xlnm._FilterDatabase" localSheetId="1" hidden="1">'COMPARACIÓN OFERTAS'!$C$6:$H$6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" i="1" l="1"/>
  <c r="I52" i="1" s="1"/>
  <c r="I43" i="1" l="1"/>
  <c r="I44" i="1"/>
  <c r="I45" i="1"/>
  <c r="I51" i="1"/>
  <c r="G51" i="1"/>
  <c r="G45" i="1"/>
  <c r="G44" i="1"/>
  <c r="G43" i="1"/>
  <c r="G23" i="1"/>
  <c r="G24" i="1" l="1"/>
  <c r="I24" i="1" s="1"/>
  <c r="G22" i="1"/>
  <c r="I22" i="1" s="1"/>
  <c r="G42" i="1" l="1"/>
  <c r="I42" i="1" s="1"/>
  <c r="G7" i="1"/>
  <c r="I7" i="1" s="1"/>
  <c r="G8" i="1"/>
  <c r="I8" i="1" s="1"/>
  <c r="G4" i="1" l="1"/>
  <c r="I4" i="1" s="1"/>
  <c r="G6" i="1"/>
  <c r="I6" i="1" s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I16" i="1" s="1"/>
  <c r="G17" i="1"/>
  <c r="I17" i="1" s="1"/>
  <c r="G18" i="1"/>
  <c r="I18" i="1" s="1"/>
  <c r="G19" i="1"/>
  <c r="I19" i="1" s="1"/>
  <c r="G20" i="1"/>
  <c r="I20" i="1" s="1"/>
  <c r="G21" i="1"/>
  <c r="I21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G32" i="1"/>
  <c r="I32" i="1" s="1"/>
  <c r="G33" i="1"/>
  <c r="I33" i="1" s="1"/>
  <c r="G34" i="1"/>
  <c r="I34" i="1" s="1"/>
  <c r="G35" i="1"/>
  <c r="I35" i="1" s="1"/>
  <c r="G36" i="1"/>
  <c r="I36" i="1" s="1"/>
  <c r="G37" i="1"/>
  <c r="I37" i="1" s="1"/>
  <c r="G38" i="1"/>
  <c r="I38" i="1" s="1"/>
  <c r="G39" i="1"/>
  <c r="I39" i="1" s="1"/>
  <c r="G40" i="1"/>
  <c r="I40" i="1" s="1"/>
  <c r="G41" i="1"/>
  <c r="I41" i="1" s="1"/>
  <c r="G3" i="1"/>
  <c r="I3" i="1" s="1"/>
  <c r="G2" i="1"/>
  <c r="I2" i="1" s="1"/>
  <c r="G46" i="1" l="1"/>
  <c r="I46" i="1" s="1"/>
  <c r="G49" i="1"/>
  <c r="I49" i="1" s="1"/>
  <c r="G50" i="1"/>
  <c r="I50" i="1" s="1"/>
  <c r="G47" i="1"/>
  <c r="I47" i="1" s="1"/>
  <c r="G48" i="1"/>
  <c r="I48" i="1" s="1"/>
  <c r="F7" i="4" l="1"/>
  <c r="F8" i="4"/>
  <c r="F9" i="4"/>
  <c r="F10" i="4" l="1"/>
  <c r="F11" i="4"/>
  <c r="F12" i="4"/>
  <c r="F13" i="4"/>
  <c r="F14" i="4"/>
  <c r="G14" i="4" s="1"/>
  <c r="H14" i="4" s="1"/>
  <c r="F15" i="4"/>
  <c r="G15" i="4" s="1"/>
  <c r="H15" i="4" s="1"/>
  <c r="F16" i="4"/>
  <c r="G16" i="4" s="1"/>
  <c r="H16" i="4" s="1"/>
  <c r="F17" i="4"/>
  <c r="G17" i="4" s="1"/>
  <c r="H17" i="4" s="1"/>
  <c r="F18" i="4"/>
  <c r="G18" i="4" s="1"/>
  <c r="H18" i="4" s="1"/>
  <c r="F19" i="4"/>
  <c r="G19" i="4" s="1"/>
  <c r="H19" i="4" s="1"/>
  <c r="D21" i="4" l="1"/>
  <c r="D24" i="4" l="1"/>
  <c r="D23" i="4"/>
  <c r="G11" i="4" l="1"/>
  <c r="H11" i="4" s="1"/>
  <c r="G12" i="4"/>
  <c r="H12" i="4" s="1"/>
  <c r="G13" i="4"/>
  <c r="H13" i="4" s="1"/>
  <c r="D25" i="4" l="1"/>
  <c r="D26" i="4" s="1"/>
  <c r="D27" i="4" s="1"/>
  <c r="G10" i="4" l="1"/>
  <c r="H10" i="4" s="1"/>
  <c r="G9" i="4"/>
  <c r="H9" i="4" s="1"/>
  <c r="G8" i="4"/>
  <c r="H8" i="4" s="1"/>
  <c r="G7" i="4"/>
  <c r="H7" i="4" s="1"/>
  <c r="H51" i="3" l="1"/>
  <c r="J51" i="3" s="1"/>
  <c r="K51" i="3" s="1"/>
  <c r="H50" i="3"/>
  <c r="J50" i="3" s="1"/>
  <c r="K50" i="3" s="1"/>
  <c r="H49" i="3"/>
  <c r="J49" i="3" s="1"/>
  <c r="K49" i="3" s="1"/>
  <c r="H48" i="3"/>
  <c r="J48" i="3" s="1"/>
  <c r="K48" i="3" s="1"/>
  <c r="H47" i="3"/>
  <c r="J47" i="3" s="1"/>
  <c r="K47" i="3" s="1"/>
  <c r="H46" i="3"/>
  <c r="J46" i="3" s="1"/>
  <c r="K46" i="3" s="1"/>
  <c r="H45" i="3"/>
  <c r="J45" i="3" s="1"/>
  <c r="K45" i="3" s="1"/>
  <c r="H44" i="3"/>
  <c r="J44" i="3" s="1"/>
  <c r="K44" i="3" s="1"/>
  <c r="H43" i="3"/>
  <c r="J43" i="3" s="1"/>
  <c r="K43" i="3" s="1"/>
  <c r="H42" i="3"/>
  <c r="J42" i="3" s="1"/>
  <c r="K42" i="3" s="1"/>
  <c r="H41" i="3"/>
  <c r="J41" i="3" s="1"/>
  <c r="K41" i="3" s="1"/>
  <c r="H40" i="3"/>
  <c r="J40" i="3" s="1"/>
  <c r="K40" i="3" s="1"/>
  <c r="H39" i="3"/>
  <c r="J39" i="3" s="1"/>
  <c r="K39" i="3" s="1"/>
  <c r="H38" i="3"/>
  <c r="J38" i="3" s="1"/>
  <c r="K38" i="3" s="1"/>
  <c r="H37" i="3"/>
  <c r="J37" i="3" s="1"/>
  <c r="K37" i="3" s="1"/>
  <c r="H36" i="3"/>
  <c r="J36" i="3" s="1"/>
  <c r="K36" i="3" s="1"/>
  <c r="H35" i="3"/>
  <c r="J35" i="3" s="1"/>
  <c r="K35" i="3" s="1"/>
  <c r="H34" i="3"/>
  <c r="J34" i="3" s="1"/>
  <c r="K34" i="3" s="1"/>
  <c r="H33" i="3"/>
  <c r="J33" i="3" s="1"/>
  <c r="K33" i="3" s="1"/>
  <c r="H32" i="3"/>
  <c r="J32" i="3" s="1"/>
  <c r="K32" i="3" s="1"/>
  <c r="H31" i="3"/>
  <c r="J31" i="3" s="1"/>
  <c r="K31" i="3" s="1"/>
  <c r="H30" i="3"/>
  <c r="J30" i="3" s="1"/>
  <c r="K30" i="3" s="1"/>
  <c r="H29" i="3"/>
  <c r="J29" i="3" s="1"/>
  <c r="K29" i="3" s="1"/>
  <c r="H28" i="3"/>
  <c r="J28" i="3" s="1"/>
  <c r="K28" i="3" s="1"/>
  <c r="H27" i="3"/>
  <c r="J27" i="3" s="1"/>
  <c r="K27" i="3" s="1"/>
  <c r="H26" i="3"/>
  <c r="J26" i="3" s="1"/>
  <c r="K26" i="3" s="1"/>
  <c r="H25" i="3"/>
  <c r="J25" i="3" s="1"/>
  <c r="K25" i="3" s="1"/>
  <c r="H24" i="3"/>
  <c r="J24" i="3" s="1"/>
  <c r="K24" i="3" s="1"/>
  <c r="H23" i="3"/>
  <c r="J23" i="3" s="1"/>
  <c r="K23" i="3" s="1"/>
  <c r="H22" i="3"/>
  <c r="J22" i="3" s="1"/>
  <c r="K22" i="3" s="1"/>
  <c r="H21" i="3"/>
  <c r="J21" i="3" s="1"/>
  <c r="K21" i="3" s="1"/>
  <c r="H20" i="3"/>
  <c r="J20" i="3" s="1"/>
  <c r="K20" i="3" s="1"/>
  <c r="H19" i="3"/>
  <c r="J19" i="3" s="1"/>
  <c r="K19" i="3" s="1"/>
  <c r="H18" i="3"/>
  <c r="J18" i="3" s="1"/>
  <c r="K18" i="3" s="1"/>
  <c r="H17" i="3"/>
  <c r="J17" i="3" s="1"/>
  <c r="K17" i="3" s="1"/>
  <c r="H16" i="3"/>
  <c r="J16" i="3" s="1"/>
  <c r="K16" i="3" s="1"/>
  <c r="H15" i="3"/>
  <c r="J15" i="3" s="1"/>
  <c r="K15" i="3" s="1"/>
  <c r="H14" i="3"/>
  <c r="J14" i="3" s="1"/>
  <c r="K14" i="3" s="1"/>
  <c r="H13" i="3"/>
  <c r="J13" i="3" s="1"/>
  <c r="K13" i="3" s="1"/>
  <c r="H12" i="3"/>
  <c r="J12" i="3" s="1"/>
  <c r="K12" i="3" s="1"/>
  <c r="H11" i="3"/>
  <c r="J11" i="3" s="1"/>
  <c r="K11" i="3" s="1"/>
  <c r="H10" i="3"/>
  <c r="J10" i="3" s="1"/>
  <c r="K10" i="3" s="1"/>
  <c r="G6" i="3"/>
  <c r="J6" i="3" s="1"/>
</calcChain>
</file>

<file path=xl/sharedStrings.xml><?xml version="1.0" encoding="utf-8"?>
<sst xmlns="http://schemas.openxmlformats.org/spreadsheetml/2006/main" count="142" uniqueCount="90">
  <si>
    <t>PRESUPUESTO REQUERIDO</t>
  </si>
  <si>
    <t>ÍTEM</t>
  </si>
  <si>
    <t>UNIDAD DE MEDIDA</t>
  </si>
  <si>
    <t>UNIDAD DE MANEJO</t>
  </si>
  <si>
    <t>VALOR UNITARIO ANTES DE IVA</t>
  </si>
  <si>
    <t>%IVA</t>
  </si>
  <si>
    <t>VALOR TOTAL INCLUIDO IVA</t>
  </si>
  <si>
    <t>PRESUPUESTO OFICIAL</t>
  </si>
  <si>
    <t>TOTAL VALOR OFERTADO</t>
  </si>
  <si>
    <t>DIFERENCIA</t>
  </si>
  <si>
    <t>PORCENTAJE DE DIFERENCIA</t>
  </si>
  <si>
    <t>PROPUESTA ECONÓMICA 
PRECIO UNITARIO</t>
  </si>
  <si>
    <t>PRECIO TECHO VALOR UNITARIO IVA INCLUIDO</t>
  </si>
  <si>
    <t>DIFERENCIA EN VALOR</t>
  </si>
  <si>
    <t xml:space="preserve"> PORCENTAJE DE DIFERENCIA</t>
  </si>
  <si>
    <t>ARTÍCULO
(según ficha técnica publicada por la entidad)</t>
  </si>
  <si>
    <t>ANÁLISIS DE LA OFERTA PRESENTADA POR XXXXXXXX</t>
  </si>
  <si>
    <t>OFERENTES</t>
  </si>
  <si>
    <t>TOTAL 
ANTES DE IVA</t>
  </si>
  <si>
    <t>IVA</t>
  </si>
  <si>
    <t>TOTAL 
IVA INCLUIDO</t>
  </si>
  <si>
    <t>Mediana</t>
  </si>
  <si>
    <t>Desviación estándar</t>
  </si>
  <si>
    <t>Porcentaje mínimo aceptable</t>
  </si>
  <si>
    <t>Valor mínimo aceptable</t>
  </si>
  <si>
    <r>
      <t xml:space="preserve">DESCRIPCIÓN
</t>
    </r>
    <r>
      <rPr>
        <b/>
        <i/>
        <sz val="11"/>
        <rFont val="Arial Narrow"/>
        <family val="2"/>
      </rPr>
      <t>(Ver detalle en ficha técnica publicada por la entidad)</t>
    </r>
  </si>
  <si>
    <t>Para determinar el valor de la propuesta con menor precio ofertado, se hizo una comparación de las ofertas teniendo como base los valores ofrecidos antes de IMPUESTOS.</t>
  </si>
  <si>
    <t>PROMEDIO 
Valor unitario 
IVA incluido</t>
  </si>
  <si>
    <t>Diferencia (Min. Acep. Vs Presupuesto oficial)</t>
  </si>
  <si>
    <t>DIFERENCIA 
EN VALOR</t>
  </si>
  <si>
    <t>Para determinar el porcentaje de diferencia, se hizo un comparativo entre las ofertas INCLUIDOS LOS IMPUESTOS Vs. el PRESUPUESTO OFICIAL</t>
  </si>
  <si>
    <t>Cuando se reciban seis (6) o más ofertas se aplicará como mínimo aceptable el porcentaje que se obtenga de la fórmula, superado dicho porcentaje se solcitará la justificación de precio</t>
  </si>
  <si>
    <t>Cuando se reciban entre 1 y 5 ofertas se aplicará la regla del 20% como porcentaje mínimo aceptable</t>
  </si>
  <si>
    <t>xxxx</t>
  </si>
  <si>
    <t>Sonido con 5,000 vatios de potencia, con medios, altos, bajos, monitores, rack de procesos, mínimo 8 micrófonos de mano profesionales con sus respectivas bases y baterías si se requieren, 4 micrófonos profesionales de mano inalámbricos, kit de batería y/o de cajas directas, unidad de CD y/o DVD, consola de mínimo de 16 canales, incluye caja de prensa y tapacables si se requiere. Debe incluir transporte, montaje, desmontaje y personal para su manejo.</t>
  </si>
  <si>
    <t>Sonido 1,000 vatios de audio de 15 y consola de 4 canales y amplificador de potencia con 2 micrófonos de cable profesionales, 1 inalámbricos y reproductor de pistas. Incluye caja de prensa y tapacables si se llegara a necesitar. Debe incluir transporte, montaje, desmontaje y personal para su manejo.</t>
  </si>
  <si>
    <t>Sonido 3,000 vatios de audio doble parlante de 15,2 bajos, consola de 12 canales y rack de procesos con 4 micrófonos de cable profesionales, 2 inalámbricos y reproductor de CD. Incluye caja de prensa y tapacables si se llegara a necesitar. Debe incluir transporte, montaje, desmontaje y personal para su manejo.</t>
  </si>
  <si>
    <t>Monitor de 15” convencional.</t>
  </si>
  <si>
    <t>Medusa de 16 canales, 4 envíos.</t>
  </si>
  <si>
    <t>Medusa de 32 canales 4 envíos.</t>
  </si>
  <si>
    <t>Micrófono alámbrico profesional con sus respectivas bases, cables, y accesorios.</t>
  </si>
  <si>
    <t>Consola de luces profesional. Incluye montaje y desmontaje.</t>
  </si>
  <si>
    <t>Pantalla de lona (2x2 metros). Debe incluir transporte, montaje, desmontaje y personal para su manejo.</t>
  </si>
  <si>
    <t>Pantalla de lona (3x2 metros). Debe incluir transporte, montaje, desmontaje y personal para su manejo.</t>
  </si>
  <si>
    <t>Pantalla de lona (4x3 metros). Debe incluir transporte, montaje, desmontaje y personal para su manejo.</t>
  </si>
  <si>
    <t>Pantalla de plasma de 50 pulgadas (incluye base de pie o piso). Debe incluir transporte, montaje, desmontaje y personal para su manejo.</t>
  </si>
  <si>
    <t>Alquiler computador, incluye transporte.</t>
  </si>
  <si>
    <t>Planta eléctrica 40 kilovatios. Incluye transporte, montaje, desmontaje y personal capacitado para su manejo.</t>
  </si>
  <si>
    <t>Planta eléctrica 60 kilovatios. Incluye transporte, montaje, desmontaje y personal capacitado para su manejo.</t>
  </si>
  <si>
    <t>Tarima de 6 X 6 MTS. con alturas hasta 60 centímetros, totalmente aforadas con escalas de acceso. Incluye transporte, montaje y desmontaje.</t>
  </si>
  <si>
    <t>Tarima de 4 X 4 MTS. con alturas hasta 60 centímetros, totalmente aforadas con escalas de acceso. Incluye transporte, montaje y desmontaje.</t>
  </si>
  <si>
    <t>Tarima de 3 X 3 MTS. con alturas hasta 60 centímetros, totalmente aforadas con escalas de acceso. Incluye transporte, montaje y desmontaje.</t>
  </si>
  <si>
    <t>Tarima de 2 X 2 MTS. con alturas hasta 60 centímetros, totalmente aforadas con escalas de acceso. Incluye transporte, montaje y desmontaje.</t>
  </si>
  <si>
    <t>Carpa de 3 X 3 MTS. Incluye transporte, montaje y desmontaje. Debe incluir los pesos necesarios según la reglamentación del DAGRD.</t>
  </si>
  <si>
    <t>Carpa de 4 X 4 MTS. Incluye transporte, montaje y desmontaje. Debe incluir los pesos necesarios según la reglamentación del DAGRD.</t>
  </si>
  <si>
    <t>Silla tipo tifany vestida.</t>
  </si>
  <si>
    <t>Silla sin brazos. Incluye transporte, montaje, desmontaje. En excelente estado y presentación.</t>
  </si>
  <si>
    <t>Mesa coctelera en cristal fija. De 60cm de diámetro.</t>
  </si>
  <si>
    <t>Mantel y sobre mantel redondo.</t>
  </si>
  <si>
    <t xml:space="preserve">Mesa redonda. </t>
  </si>
  <si>
    <t>Silla plástica coctelera.</t>
  </si>
  <si>
    <t>Mesa rectangular de 4 puestos.</t>
  </si>
  <si>
    <t>Mesa rectangular de 6 puestos.</t>
  </si>
  <si>
    <t>Mantel y sobre mantel para mesa rectangular de 4 puestos.</t>
  </si>
  <si>
    <t>Mantel y sobre mantel para mesa rectangular de 6 puestos.</t>
  </si>
  <si>
    <t>Baños móviles.</t>
  </si>
  <si>
    <t>Baños móviles discapacitados.</t>
  </si>
  <si>
    <t>Puff cuadrado.</t>
  </si>
  <si>
    <t>Vallas de cerramiento.</t>
  </si>
  <si>
    <t>Atril sencillo.</t>
  </si>
  <si>
    <t>Catenarias.</t>
  </si>
  <si>
    <t>Piso en charolina o moqueta.</t>
  </si>
  <si>
    <t>Toldos.</t>
  </si>
  <si>
    <t>UNIDAD</t>
  </si>
  <si>
    <t>Extintores multipropósito</t>
  </si>
  <si>
    <t>Extintores solkaflam</t>
  </si>
  <si>
    <t>Piso en grama artificial</t>
  </si>
  <si>
    <t>Tapa cables</t>
  </si>
  <si>
    <t>Radios con peras o manos libres</t>
  </si>
  <si>
    <t>Tomas a 110 y 220 incluída instalación</t>
  </si>
  <si>
    <t>COTIZACION 1
MAXISONIDO PRODUCCIONES</t>
  </si>
  <si>
    <t>COTIZACIÓN 2
SAO PRODUCCIONES</t>
  </si>
  <si>
    <t xml:space="preserve">CANTIDAD </t>
  </si>
  <si>
    <t>HORA</t>
  </si>
  <si>
    <t>DIA</t>
  </si>
  <si>
    <t>Operario de baño por 8 horas</t>
  </si>
  <si>
    <t xml:space="preserve">Coordinador </t>
  </si>
  <si>
    <t>Logístico por 8 horas</t>
  </si>
  <si>
    <t>Escudos, medallas, condecoraciones para la posesión de los Concejales del Municipio de Envigado 2024-2027 con las siguientes características: ESCUDO EN ORO DE 18 KILATES CON PESO DE 4 GRAMOS. DIMENSIÓN 19 mm POR 26 mm, CON EL LOGO Y COLORES DEL ESCUDO DEL CONCEJO DE ENVIGADO, BROCHE ANTIGIRO EN ACERO DORADO Y ESTUCHE.</t>
  </si>
  <si>
    <t>COTIZACIÓN 3
VASCO PRODUCCIONES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</si>
</sst>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40A]\ #,##0.00"/>
    <numFmt numFmtId="165" formatCode="[$$-240A]\ #,##0"/>
    <numFmt numFmtId="166" formatCode="&quot;$&quot;\ #,##0"/>
    <numFmt numFmtId="167" formatCode="&quot;$&quot;#,##0"/>
    <numFmt numFmtId="168" formatCode="&quot;$&quot;\ #,##0.00"/>
  </numFmts>
  <fonts count="22" x14ac:knownFonts="1">
    <font>
      <sz val="11"/>
      <color theme="1"/>
      <name val="Calibri"/>
      <family val="2"/>
      <scheme val="minor"/>
    </font>
    <font>
      <b/>
      <sz val="13"/>
      <color theme="1"/>
      <name val="Arial Narrow"/>
      <family val="2"/>
    </font>
    <font>
      <sz val="13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2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Arial Narrow"/>
      <family val="2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i/>
      <sz val="11"/>
      <name val="Arial Narrow"/>
      <family val="2"/>
    </font>
    <font>
      <b/>
      <sz val="12"/>
      <color rgb="FFC00000"/>
      <name val="Arial Narrow"/>
      <family val="2"/>
    </font>
    <font>
      <sz val="12"/>
      <color theme="1"/>
      <name val="Arial Narrow"/>
      <family val="2"/>
    </font>
    <font>
      <sz val="13"/>
      <name val="Arial Narrow"/>
      <family val="2"/>
    </font>
    <font>
      <b/>
      <sz val="8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</patternFill>
    </fill>
    <fill>
      <patternFill patternType="solid">
        <fgColor theme="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FE5F7"/>
        <bgColor indexed="64"/>
      </patternFill>
    </fill>
    <fill>
      <patternFill patternType="solid">
        <fgColor rgb="FFDEC8EE"/>
        <bgColor indexed="64"/>
      </patternFill>
    </fill>
    <fill>
      <patternFill patternType="solid">
        <fgColor rgb="FFF6D5D5"/>
        <bgColor indexed="64"/>
      </patternFill>
    </fill>
    <fill>
      <patternFill patternType="solid">
        <fgColor rgb="FFFFF6AF"/>
        <bgColor indexed="64"/>
      </patternFill>
    </fill>
    <fill>
      <patternFill patternType="solid">
        <fgColor rgb="FFFFC5C5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4" tint="-0.249977111117893"/>
      </left>
      <right/>
      <top style="medium">
        <color theme="4" tint="-0.249977111117893"/>
      </top>
      <bottom/>
      <diagonal/>
    </border>
    <border>
      <left/>
      <right/>
      <top style="medium">
        <color theme="4" tint="-0.249977111117893"/>
      </top>
      <bottom/>
      <diagonal/>
    </border>
    <border>
      <left/>
      <right style="medium">
        <color theme="4" tint="-0.249977111117893"/>
      </right>
      <top style="medium">
        <color theme="4" tint="-0.249977111117893"/>
      </top>
      <bottom/>
      <diagonal/>
    </border>
    <border>
      <left style="medium">
        <color theme="4" tint="-0.249977111117893"/>
      </left>
      <right/>
      <top/>
      <bottom/>
      <diagonal/>
    </border>
    <border>
      <left/>
      <right style="medium">
        <color theme="4" tint="-0.249977111117893"/>
      </right>
      <top/>
      <bottom/>
      <diagonal/>
    </border>
    <border>
      <left style="medium">
        <color theme="4" tint="-0.249977111117893"/>
      </left>
      <right/>
      <top/>
      <bottom style="medium">
        <color theme="4" tint="-0.249977111117893"/>
      </bottom>
      <diagonal/>
    </border>
    <border>
      <left/>
      <right/>
      <top/>
      <bottom style="medium">
        <color theme="4" tint="-0.249977111117893"/>
      </bottom>
      <diagonal/>
    </border>
    <border>
      <left/>
      <right style="medium">
        <color theme="4" tint="-0.249977111117893"/>
      </right>
      <top/>
      <bottom style="medium">
        <color theme="4" tint="-0.249977111117893"/>
      </bottom>
      <diagonal/>
    </border>
    <border>
      <left/>
      <right/>
      <top style="thin">
        <color indexed="6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double">
        <color theme="4"/>
      </bottom>
      <diagonal/>
    </border>
    <border>
      <left style="thin">
        <color indexed="64"/>
      </left>
      <right/>
      <top style="double">
        <color theme="4"/>
      </top>
      <bottom style="double">
        <color theme="4"/>
      </bottom>
      <diagonal/>
    </border>
  </borders>
  <cellStyleXfs count="5">
    <xf numFmtId="0" fontId="0" fillId="0" borderId="0"/>
    <xf numFmtId="9" fontId="3" fillId="0" borderId="0" applyFont="0" applyFill="0" applyBorder="0" applyAlignment="0" applyProtection="0"/>
    <xf numFmtId="0" fontId="11" fillId="0" borderId="32" applyNumberFormat="0" applyFill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</cellStyleXfs>
  <cellXfs count="136">
    <xf numFmtId="0" fontId="0" fillId="0" borderId="0" xfId="0"/>
    <xf numFmtId="0" fontId="2" fillId="0" borderId="0" xfId="0" applyFont="1" applyAlignment="1">
      <alignment vertical="center" wrapText="1"/>
    </xf>
    <xf numFmtId="3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165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9" fontId="4" fillId="0" borderId="0" xfId="1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165" fontId="2" fillId="0" borderId="31" xfId="0" applyNumberFormat="1" applyFont="1" applyBorder="1" applyAlignment="1">
      <alignment horizontal="center" vertical="center" wrapText="1"/>
    </xf>
    <xf numFmtId="0" fontId="5" fillId="0" borderId="32" xfId="2" applyFont="1" applyAlignment="1">
      <alignment horizontal="center" vertical="center" wrapText="1"/>
    </xf>
    <xf numFmtId="0" fontId="7" fillId="0" borderId="36" xfId="0" applyFont="1" applyBorder="1" applyAlignment="1">
      <alignment vertical="center"/>
    </xf>
    <xf numFmtId="0" fontId="10" fillId="0" borderId="37" xfId="0" applyFont="1" applyBorder="1" applyAlignment="1">
      <alignment vertical="center"/>
    </xf>
    <xf numFmtId="0" fontId="7" fillId="0" borderId="37" xfId="0" applyFont="1" applyBorder="1" applyAlignment="1">
      <alignment vertical="center"/>
    </xf>
    <xf numFmtId="1" fontId="7" fillId="0" borderId="37" xfId="0" applyNumberFormat="1" applyFont="1" applyBorder="1" applyAlignment="1">
      <alignment vertical="center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0" fontId="7" fillId="0" borderId="40" xfId="0" applyFont="1" applyBorder="1" applyAlignment="1">
      <alignment vertical="center"/>
    </xf>
    <xf numFmtId="0" fontId="9" fillId="0" borderId="39" xfId="0" applyFont="1" applyBorder="1" applyAlignment="1">
      <alignment vertical="center"/>
    </xf>
    <xf numFmtId="0" fontId="9" fillId="0" borderId="40" xfId="0" applyFont="1" applyBorder="1" applyAlignment="1">
      <alignment vertical="center"/>
    </xf>
    <xf numFmtId="0" fontId="5" fillId="2" borderId="32" xfId="2" applyFont="1" applyFill="1" applyAlignment="1">
      <alignment horizontal="center" vertical="center"/>
    </xf>
    <xf numFmtId="0" fontId="5" fillId="0" borderId="32" xfId="2" applyFont="1" applyAlignment="1">
      <alignment vertical="center" wrapText="1"/>
    </xf>
    <xf numFmtId="10" fontId="5" fillId="0" borderId="32" xfId="2" applyNumberFormat="1" applyFont="1" applyAlignment="1">
      <alignment horizontal="center" vertical="center"/>
    </xf>
    <xf numFmtId="0" fontId="5" fillId="2" borderId="32" xfId="2" applyFont="1" applyFill="1" applyAlignment="1">
      <alignment vertical="center" wrapText="1"/>
    </xf>
    <xf numFmtId="0" fontId="7" fillId="0" borderId="41" xfId="0" applyFont="1" applyBorder="1" applyAlignment="1">
      <alignment vertical="center"/>
    </xf>
    <xf numFmtId="0" fontId="10" fillId="0" borderId="42" xfId="0" applyFont="1" applyBorder="1" applyAlignment="1">
      <alignment vertical="center"/>
    </xf>
    <xf numFmtId="0" fontId="7" fillId="0" borderId="42" xfId="0" applyFont="1" applyBorder="1" applyAlignment="1">
      <alignment vertical="center"/>
    </xf>
    <xf numFmtId="1" fontId="7" fillId="0" borderId="42" xfId="0" applyNumberFormat="1" applyFont="1" applyBorder="1" applyAlignment="1">
      <alignment vertical="center"/>
    </xf>
    <xf numFmtId="0" fontId="7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vertical="center"/>
    </xf>
    <xf numFmtId="0" fontId="15" fillId="0" borderId="0" xfId="0" applyFont="1" applyAlignment="1">
      <alignment vertical="center" wrapText="1"/>
    </xf>
    <xf numFmtId="0" fontId="4" fillId="0" borderId="0" xfId="0" applyFont="1"/>
    <xf numFmtId="0" fontId="0" fillId="0" borderId="0" xfId="0" applyAlignment="1">
      <alignment wrapText="1"/>
    </xf>
    <xf numFmtId="0" fontId="8" fillId="6" borderId="27" xfId="3" applyFont="1" applyFill="1" applyBorder="1" applyAlignment="1">
      <alignment horizontal="center" vertical="center" wrapText="1"/>
    </xf>
    <xf numFmtId="1" fontId="8" fillId="6" borderId="28" xfId="3" applyNumberFormat="1" applyFont="1" applyFill="1" applyBorder="1" applyAlignment="1">
      <alignment horizontal="center" vertical="center"/>
    </xf>
    <xf numFmtId="0" fontId="8" fillId="6" borderId="29" xfId="3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3" xfId="0" applyBorder="1"/>
    <xf numFmtId="0" fontId="0" fillId="0" borderId="33" xfId="0" applyBorder="1"/>
    <xf numFmtId="0" fontId="0" fillId="0" borderId="33" xfId="0" applyBorder="1" applyAlignment="1">
      <alignment wrapText="1"/>
    </xf>
    <xf numFmtId="0" fontId="0" fillId="0" borderId="30" xfId="0" applyBorder="1" applyAlignment="1">
      <alignment wrapText="1"/>
    </xf>
    <xf numFmtId="0" fontId="15" fillId="0" borderId="34" xfId="0" applyFont="1" applyBorder="1" applyAlignment="1">
      <alignment vertical="center" wrapText="1"/>
    </xf>
    <xf numFmtId="0" fontId="6" fillId="11" borderId="32" xfId="2" applyFont="1" applyFill="1" applyAlignment="1">
      <alignment vertical="center" wrapText="1"/>
    </xf>
    <xf numFmtId="0" fontId="7" fillId="0" borderId="0" xfId="0" applyFont="1" applyAlignment="1">
      <alignment vertical="center" wrapText="1"/>
    </xf>
    <xf numFmtId="0" fontId="0" fillId="0" borderId="35" xfId="0" applyBorder="1" applyAlignment="1">
      <alignment wrapText="1"/>
    </xf>
    <xf numFmtId="0" fontId="15" fillId="0" borderId="35" xfId="0" applyFont="1" applyBorder="1" applyAlignment="1">
      <alignment vertical="center" wrapText="1"/>
    </xf>
    <xf numFmtId="0" fontId="6" fillId="6" borderId="32" xfId="2" applyFont="1" applyFill="1" applyAlignment="1">
      <alignment horizontal="left" vertical="center" wrapText="1"/>
    </xf>
    <xf numFmtId="0" fontId="6" fillId="10" borderId="32" xfId="2" applyFont="1" applyFill="1" applyAlignment="1">
      <alignment horizontal="center" vertical="center" wrapText="1"/>
    </xf>
    <xf numFmtId="0" fontId="6" fillId="6" borderId="32" xfId="2" applyFont="1" applyFill="1" applyAlignment="1">
      <alignment horizontal="center" vertical="center" wrapText="1"/>
    </xf>
    <xf numFmtId="0" fontId="6" fillId="9" borderId="32" xfId="2" applyFont="1" applyFill="1" applyAlignment="1">
      <alignment horizontal="center" vertical="center" wrapText="1"/>
    </xf>
    <xf numFmtId="0" fontId="0" fillId="0" borderId="34" xfId="0" applyBorder="1"/>
    <xf numFmtId="0" fontId="0" fillId="0" borderId="35" xfId="0" applyBorder="1"/>
    <xf numFmtId="0" fontId="4" fillId="0" borderId="34" xfId="0" applyFont="1" applyBorder="1"/>
    <xf numFmtId="0" fontId="4" fillId="0" borderId="35" xfId="0" applyFont="1" applyBorder="1"/>
    <xf numFmtId="0" fontId="0" fillId="0" borderId="4" xfId="0" applyBorder="1"/>
    <xf numFmtId="0" fontId="0" fillId="0" borderId="31" xfId="0" applyBorder="1"/>
    <xf numFmtId="0" fontId="0" fillId="0" borderId="7" xfId="0" applyBorder="1"/>
    <xf numFmtId="0" fontId="0" fillId="0" borderId="0" xfId="0" applyAlignment="1">
      <alignment horizontal="right" indent="3"/>
    </xf>
    <xf numFmtId="167" fontId="5" fillId="0" borderId="32" xfId="2" applyNumberFormat="1" applyFont="1" applyAlignment="1">
      <alignment horizontal="right" vertical="center" indent="3"/>
    </xf>
    <xf numFmtId="0" fontId="5" fillId="6" borderId="32" xfId="2" applyFont="1" applyFill="1" applyAlignment="1"/>
    <xf numFmtId="167" fontId="5" fillId="0" borderId="32" xfId="2" applyNumberFormat="1" applyFont="1" applyAlignment="1">
      <alignment horizontal="right" indent="3"/>
    </xf>
    <xf numFmtId="0" fontId="5" fillId="6" borderId="32" xfId="2" applyFont="1" applyFill="1"/>
    <xf numFmtId="10" fontId="18" fillId="0" borderId="32" xfId="2" applyNumberFormat="1" applyFont="1" applyAlignment="1">
      <alignment horizontal="right" indent="3"/>
    </xf>
    <xf numFmtId="168" fontId="1" fillId="2" borderId="44" xfId="2" applyNumberFormat="1" applyFont="1" applyFill="1" applyBorder="1" applyAlignment="1" applyProtection="1">
      <alignment vertical="center" wrapText="1"/>
    </xf>
    <xf numFmtId="168" fontId="1" fillId="7" borderId="44" xfId="2" applyNumberFormat="1" applyFont="1" applyFill="1" applyBorder="1" applyAlignment="1" applyProtection="1">
      <alignment vertical="center" wrapText="1"/>
    </xf>
    <xf numFmtId="168" fontId="1" fillId="8" borderId="44" xfId="2" applyNumberFormat="1" applyFont="1" applyFill="1" applyBorder="1" applyAlignment="1" applyProtection="1">
      <alignment vertical="center" wrapText="1"/>
    </xf>
    <xf numFmtId="168" fontId="1" fillId="7" borderId="45" xfId="2" applyNumberFormat="1" applyFont="1" applyFill="1" applyBorder="1" applyAlignment="1" applyProtection="1">
      <alignment vertical="center" wrapText="1"/>
    </xf>
    <xf numFmtId="9" fontId="1" fillId="7" borderId="46" xfId="1" applyFont="1" applyFill="1" applyBorder="1" applyAlignment="1">
      <alignment horizontal="center" vertical="center"/>
    </xf>
    <xf numFmtId="168" fontId="1" fillId="12" borderId="44" xfId="2" applyNumberFormat="1" applyFont="1" applyFill="1" applyBorder="1" applyAlignment="1" applyProtection="1">
      <alignment vertical="center" wrapText="1"/>
    </xf>
    <xf numFmtId="10" fontId="5" fillId="8" borderId="32" xfId="1" applyNumberFormat="1" applyFont="1" applyFill="1" applyBorder="1" applyAlignment="1">
      <alignment horizontal="right" vertical="center" wrapText="1" indent="3"/>
    </xf>
    <xf numFmtId="0" fontId="6" fillId="0" borderId="3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3" fontId="4" fillId="0" borderId="0" xfId="0" applyNumberFormat="1" applyFont="1" applyAlignment="1">
      <alignment horizontal="left" vertical="center" wrapText="1"/>
    </xf>
    <xf numFmtId="3" fontId="4" fillId="0" borderId="0" xfId="0" applyNumberFormat="1" applyFont="1" applyAlignment="1">
      <alignment horizontal="right" vertical="center" wrapText="1"/>
    </xf>
    <xf numFmtId="3" fontId="4" fillId="0" borderId="0" xfId="0" applyNumberFormat="1" applyFont="1" applyAlignment="1">
      <alignment vertical="center" wrapText="1"/>
    </xf>
    <xf numFmtId="0" fontId="8" fillId="2" borderId="5" xfId="3" applyFont="1" applyFill="1" applyBorder="1" applyAlignment="1">
      <alignment horizontal="center" vertical="center" wrapText="1"/>
    </xf>
    <xf numFmtId="164" fontId="8" fillId="2" borderId="5" xfId="3" applyNumberFormat="1" applyFont="1" applyFill="1" applyBorder="1" applyAlignment="1">
      <alignment horizontal="center" vertical="center" wrapText="1"/>
    </xf>
    <xf numFmtId="165" fontId="8" fillId="2" borderId="5" xfId="3" applyNumberFormat="1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left" vertical="center" wrapText="1"/>
    </xf>
    <xf numFmtId="0" fontId="19" fillId="2" borderId="5" xfId="2" applyFont="1" applyFill="1" applyBorder="1" applyAlignment="1">
      <alignment horizontal="center" vertical="center" wrapText="1"/>
    </xf>
    <xf numFmtId="166" fontId="20" fillId="2" borderId="5" xfId="2" applyNumberFormat="1" applyFont="1" applyFill="1" applyBorder="1" applyAlignment="1" applyProtection="1">
      <alignment horizontal="center" vertical="center" wrapText="1"/>
    </xf>
    <xf numFmtId="168" fontId="20" fillId="2" borderId="5" xfId="2" applyNumberFormat="1" applyFont="1" applyFill="1" applyBorder="1" applyAlignment="1" applyProtection="1">
      <alignment horizontal="center" vertical="center" wrapText="1"/>
    </xf>
    <xf numFmtId="168" fontId="2" fillId="2" borderId="5" xfId="2" applyNumberFormat="1" applyFont="1" applyFill="1" applyBorder="1" applyAlignment="1" applyProtection="1">
      <alignment horizontal="center" vertical="center" wrapText="1"/>
    </xf>
    <xf numFmtId="168" fontId="2" fillId="2" borderId="5" xfId="2" applyNumberFormat="1" applyFont="1" applyFill="1" applyBorder="1" applyAlignment="1" applyProtection="1">
      <alignment vertical="center" wrapText="1"/>
    </xf>
    <xf numFmtId="165" fontId="14" fillId="2" borderId="5" xfId="3" applyNumberFormat="1" applyFont="1" applyFill="1" applyBorder="1" applyAlignment="1">
      <alignment horizontal="center" vertical="center" wrapText="1"/>
    </xf>
    <xf numFmtId="0" fontId="21" fillId="2" borderId="5" xfId="3" applyFont="1" applyFill="1" applyBorder="1" applyAlignment="1">
      <alignment horizontal="center" vertical="center" wrapText="1"/>
    </xf>
    <xf numFmtId="0" fontId="14" fillId="2" borderId="5" xfId="3" applyFont="1" applyFill="1" applyBorder="1" applyAlignment="1">
      <alignment horizontal="right" vertical="center" wrapText="1"/>
    </xf>
    <xf numFmtId="0" fontId="18" fillId="0" borderId="32" xfId="2" applyFont="1" applyAlignment="1">
      <alignment horizontal="center" vertical="center" wrapText="1"/>
    </xf>
    <xf numFmtId="0" fontId="6" fillId="10" borderId="0" xfId="0" applyFont="1" applyFill="1" applyAlignment="1">
      <alignment horizontal="left" vertical="center" wrapText="1"/>
    </xf>
    <xf numFmtId="0" fontId="16" fillId="9" borderId="0" xfId="0" applyFont="1" applyFill="1" applyAlignment="1">
      <alignment horizontal="center" vertical="top" wrapText="1"/>
    </xf>
    <xf numFmtId="0" fontId="13" fillId="5" borderId="8" xfId="4" applyFont="1" applyBorder="1" applyAlignment="1">
      <alignment horizontal="center" vertical="center"/>
    </xf>
    <xf numFmtId="0" fontId="13" fillId="5" borderId="9" xfId="4" applyFont="1" applyBorder="1" applyAlignment="1">
      <alignment horizontal="center" vertical="center"/>
    </xf>
    <xf numFmtId="0" fontId="13" fillId="5" borderId="10" xfId="4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6" borderId="16" xfId="3" applyFont="1" applyFill="1" applyBorder="1" applyAlignment="1">
      <alignment horizontal="center" vertical="center"/>
    </xf>
    <xf numFmtId="0" fontId="8" fillId="6" borderId="5" xfId="3" applyFont="1" applyFill="1" applyBorder="1" applyAlignment="1">
      <alignment horizontal="center" vertical="center"/>
    </xf>
    <xf numFmtId="0" fontId="8" fillId="6" borderId="11" xfId="3" applyFont="1" applyFill="1" applyBorder="1" applyAlignment="1">
      <alignment horizontal="center" vertical="center"/>
    </xf>
    <xf numFmtId="0" fontId="8" fillId="6" borderId="12" xfId="3" applyFont="1" applyFill="1" applyBorder="1" applyAlignment="1">
      <alignment horizontal="center" vertical="center"/>
    </xf>
    <xf numFmtId="0" fontId="8" fillId="6" borderId="6" xfId="3" applyFont="1" applyFill="1" applyBorder="1" applyAlignment="1">
      <alignment horizontal="center" vertical="center"/>
    </xf>
    <xf numFmtId="0" fontId="8" fillId="6" borderId="17" xfId="3" applyFont="1" applyFill="1" applyBorder="1" applyAlignment="1">
      <alignment horizontal="center" vertical="center"/>
    </xf>
    <xf numFmtId="0" fontId="8" fillId="6" borderId="1" xfId="3" applyFont="1" applyFill="1" applyBorder="1" applyAlignment="1">
      <alignment horizontal="center" vertical="center" wrapText="1"/>
    </xf>
    <xf numFmtId="0" fontId="8" fillId="6" borderId="2" xfId="3" applyFont="1" applyFill="1" applyBorder="1" applyAlignment="1">
      <alignment horizontal="center" vertical="center" wrapText="1"/>
    </xf>
    <xf numFmtId="166" fontId="5" fillId="2" borderId="32" xfId="2" applyNumberFormat="1" applyFont="1" applyFill="1" applyAlignment="1">
      <alignment horizontal="center" vertical="center" wrapText="1"/>
    </xf>
    <xf numFmtId="166" fontId="5" fillId="3" borderId="32" xfId="2" applyNumberFormat="1" applyFont="1" applyFill="1" applyAlignment="1">
      <alignment horizontal="center" vertical="center" wrapText="1"/>
    </xf>
    <xf numFmtId="10" fontId="5" fillId="0" borderId="32" xfId="2" applyNumberFormat="1" applyFont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6" borderId="21" xfId="3" applyFont="1" applyFill="1" applyBorder="1" applyAlignment="1">
      <alignment horizontal="center" vertical="center" wrapText="1"/>
    </xf>
    <xf numFmtId="0" fontId="8" fillId="6" borderId="24" xfId="3" applyFont="1" applyFill="1" applyBorder="1" applyAlignment="1">
      <alignment horizontal="center" vertical="center" wrapText="1"/>
    </xf>
    <xf numFmtId="0" fontId="8" fillId="6" borderId="22" xfId="3" applyFont="1" applyFill="1" applyBorder="1" applyAlignment="1">
      <alignment horizontal="center" vertical="center" wrapText="1"/>
    </xf>
    <xf numFmtId="0" fontId="8" fillId="6" borderId="25" xfId="3" applyFont="1" applyFill="1" applyBorder="1" applyAlignment="1">
      <alignment horizontal="center" vertical="center" wrapText="1"/>
    </xf>
    <xf numFmtId="0" fontId="8" fillId="6" borderId="23" xfId="3" applyFont="1" applyFill="1" applyBorder="1" applyAlignment="1">
      <alignment horizontal="center" vertical="center" wrapText="1"/>
    </xf>
    <xf numFmtId="0" fontId="8" fillId="6" borderId="26" xfId="3" applyFont="1" applyFill="1" applyBorder="1" applyAlignment="1">
      <alignment horizontal="center" vertical="center" wrapText="1"/>
    </xf>
    <xf numFmtId="0" fontId="8" fillId="6" borderId="9" xfId="3" applyFont="1" applyFill="1" applyBorder="1" applyAlignment="1">
      <alignment horizontal="center" vertical="center" wrapText="1"/>
    </xf>
    <xf numFmtId="0" fontId="8" fillId="6" borderId="10" xfId="3" applyFont="1" applyFill="1" applyBorder="1" applyAlignment="1">
      <alignment horizontal="center" vertical="center" wrapText="1"/>
    </xf>
  </cellXfs>
  <cellStyles count="5">
    <cellStyle name="Énfasis1" xfId="3" builtinId="29"/>
    <cellStyle name="Énfasis6" xfId="4" builtinId="49"/>
    <cellStyle name="Normal" xfId="0" builtinId="0"/>
    <cellStyle name="Porcentaje" xfId="1" builtinId="5"/>
    <cellStyle name="Total" xfId="2" builtinId="25"/>
  </cellStyles>
  <dxfs count="0"/>
  <tableStyles count="0" defaultTableStyle="TableStyleMedium2" defaultPivotStyle="PivotStyleLight16"/>
  <colors>
    <mruColors>
      <color rgb="FFFFC5C5"/>
      <color rgb="FFEFE5F7"/>
      <color rgb="FFD1DAEF"/>
      <color rgb="FFAABFE4"/>
      <color rgb="FFFFF6AF"/>
      <color rgb="FFF6D5D5"/>
      <color rgb="FFDEC8EE"/>
      <color rgb="FFFFFFAF"/>
      <color rgb="FFDCC5ED"/>
      <color rgb="FFFFD5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152139</xdr:colOff>
      <xdr:row>27</xdr:row>
      <xdr:rowOff>13353</xdr:rowOff>
    </xdr:from>
    <xdr:to>
      <xdr:col>9</xdr:col>
      <xdr:colOff>349804</xdr:colOff>
      <xdr:row>28</xdr:row>
      <xdr:rowOff>595221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23F6EF34-9CDA-4A32-9CF8-A5FAEF1D78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93150" y="9605927"/>
          <a:ext cx="4821424" cy="771649"/>
        </a:xfrm>
        <a:prstGeom prst="rect">
          <a:avLst/>
        </a:prstGeom>
      </xdr:spPr>
    </xdr:pic>
    <xdr:clientData/>
  </xdr:twoCellAnchor>
  <xdr:twoCellAnchor editAs="oneCell">
    <xdr:from>
      <xdr:col>4</xdr:col>
      <xdr:colOff>166320</xdr:colOff>
      <xdr:row>19</xdr:row>
      <xdr:rowOff>89483</xdr:rowOff>
    </xdr:from>
    <xdr:to>
      <xdr:col>9</xdr:col>
      <xdr:colOff>424255</xdr:colOff>
      <xdr:row>27</xdr:row>
      <xdr:rowOff>25879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3C20A60F-C1B4-4214-911B-94CC3B6525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07331" y="7697981"/>
          <a:ext cx="4881694" cy="1920472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133351</xdr:colOff>
      <xdr:row>0</xdr:row>
      <xdr:rowOff>76200</xdr:rowOff>
    </xdr:from>
    <xdr:to>
      <xdr:col>5</xdr:col>
      <xdr:colOff>781826</xdr:colOff>
      <xdr:row>0</xdr:row>
      <xdr:rowOff>2035834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D04D2E3F-9459-47C4-BE89-4B2354AC1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8242" y="76200"/>
          <a:ext cx="5832950" cy="1959634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914400</xdr:colOff>
      <xdr:row>20</xdr:row>
      <xdr:rowOff>0</xdr:rowOff>
    </xdr:from>
    <xdr:ext cx="1" cy="328823"/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11215" y="9109494"/>
          <a:ext cx="1" cy="3288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showGridLines="0" tabSelected="1" zoomScale="70" zoomScaleNormal="70" workbookViewId="0">
      <pane xSplit="1" ySplit="1" topLeftCell="B2" activePane="bottomRight" state="frozen"/>
      <selection pane="topRight" activeCell="C1" sqref="C1"/>
      <selection pane="bottomLeft" activeCell="A4" sqref="A4"/>
      <selection pane="bottomRight" activeCell="D1" sqref="D1"/>
    </sheetView>
  </sheetViews>
  <sheetFormatPr baseColWidth="10" defaultColWidth="11.42578125" defaultRowHeight="17.25" x14ac:dyDescent="0.25"/>
  <cols>
    <col min="1" max="1" width="6" style="5" customWidth="1"/>
    <col min="2" max="2" width="71.42578125" style="88" customWidth="1"/>
    <col min="3" max="3" width="13.140625" style="5" customWidth="1"/>
    <col min="4" max="4" width="16.5703125" style="5" customWidth="1"/>
    <col min="5" max="5" width="15.28515625" style="5" customWidth="1"/>
    <col min="6" max="6" width="16" style="8" customWidth="1"/>
    <col min="7" max="7" width="16" style="14" customWidth="1"/>
    <col min="8" max="8" width="13.42578125" style="5" bestFit="1" customWidth="1"/>
    <col min="9" max="9" width="16" style="9" customWidth="1"/>
    <col min="10" max="16384" width="11.42578125" style="1"/>
  </cols>
  <sheetData>
    <row r="1" spans="1:9" ht="88.5" customHeight="1" x14ac:dyDescent="0.25">
      <c r="A1" s="103" t="s">
        <v>1</v>
      </c>
      <c r="B1" s="92" t="s">
        <v>25</v>
      </c>
      <c r="C1" s="92" t="s">
        <v>2</v>
      </c>
      <c r="D1" s="93" t="s">
        <v>80</v>
      </c>
      <c r="E1" s="93" t="s">
        <v>81</v>
      </c>
      <c r="F1" s="93" t="s">
        <v>89</v>
      </c>
      <c r="G1" s="93" t="s">
        <v>27</v>
      </c>
      <c r="H1" s="92" t="s">
        <v>82</v>
      </c>
      <c r="I1" s="94" t="s">
        <v>0</v>
      </c>
    </row>
    <row r="2" spans="1:9" s="6" customFormat="1" ht="84" customHeight="1" x14ac:dyDescent="0.25">
      <c r="A2" s="95">
        <v>1</v>
      </c>
      <c r="B2" s="96" t="s">
        <v>35</v>
      </c>
      <c r="C2" s="97" t="s">
        <v>73</v>
      </c>
      <c r="D2" s="98">
        <v>830000</v>
      </c>
      <c r="E2" s="99">
        <v>850000</v>
      </c>
      <c r="F2" s="99">
        <v>910000</v>
      </c>
      <c r="G2" s="100">
        <f>AVERAGE(D2:F2)</f>
        <v>863333.33333333337</v>
      </c>
      <c r="H2" s="97">
        <v>1</v>
      </c>
      <c r="I2" s="101">
        <f>G2*H2</f>
        <v>863333.33333333337</v>
      </c>
    </row>
    <row r="3" spans="1:9" s="6" customFormat="1" ht="99" customHeight="1" x14ac:dyDescent="0.25">
      <c r="A3" s="95">
        <v>2</v>
      </c>
      <c r="B3" s="96" t="s">
        <v>36</v>
      </c>
      <c r="C3" s="97" t="s">
        <v>73</v>
      </c>
      <c r="D3" s="98">
        <v>990000</v>
      </c>
      <c r="E3" s="99">
        <v>1050000</v>
      </c>
      <c r="F3" s="99">
        <v>1200000</v>
      </c>
      <c r="G3" s="100">
        <f t="shared" ref="G3:G45" si="0">AVERAGE(D3:F3)</f>
        <v>1080000</v>
      </c>
      <c r="H3" s="97">
        <v>1</v>
      </c>
      <c r="I3" s="101">
        <f t="shared" ref="I3:I51" si="1">G3*H3</f>
        <v>1080000</v>
      </c>
    </row>
    <row r="4" spans="1:9" s="6" customFormat="1" ht="116.25" customHeight="1" x14ac:dyDescent="0.25">
      <c r="A4" s="95">
        <v>3</v>
      </c>
      <c r="B4" s="96" t="s">
        <v>34</v>
      </c>
      <c r="C4" s="97" t="s">
        <v>73</v>
      </c>
      <c r="D4" s="98">
        <v>1385000</v>
      </c>
      <c r="E4" s="99">
        <v>1550000</v>
      </c>
      <c r="F4" s="99">
        <v>1450000</v>
      </c>
      <c r="G4" s="100">
        <f t="shared" si="0"/>
        <v>1461666.6666666667</v>
      </c>
      <c r="H4" s="97">
        <v>1</v>
      </c>
      <c r="I4" s="101">
        <f t="shared" si="1"/>
        <v>1461666.6666666667</v>
      </c>
    </row>
    <row r="5" spans="1:9" s="6" customFormat="1" ht="97.5" customHeight="1" x14ac:dyDescent="0.25">
      <c r="A5" s="95">
        <v>4</v>
      </c>
      <c r="B5" s="96" t="s">
        <v>88</v>
      </c>
      <c r="C5" s="97" t="s">
        <v>73</v>
      </c>
      <c r="D5" s="98">
        <v>1445000</v>
      </c>
      <c r="E5" s="99">
        <v>1900000</v>
      </c>
      <c r="F5" s="99">
        <v>2050000</v>
      </c>
      <c r="G5" s="100">
        <v>1798333.33</v>
      </c>
      <c r="H5" s="97">
        <v>1</v>
      </c>
      <c r="I5" s="101">
        <v>1798333.33</v>
      </c>
    </row>
    <row r="6" spans="1:9" s="6" customFormat="1" x14ac:dyDescent="0.25">
      <c r="A6" s="95">
        <v>5</v>
      </c>
      <c r="B6" s="96" t="s">
        <v>37</v>
      </c>
      <c r="C6" s="97" t="s">
        <v>73</v>
      </c>
      <c r="D6" s="98">
        <v>230000</v>
      </c>
      <c r="E6" s="99">
        <v>250000</v>
      </c>
      <c r="F6" s="99">
        <v>200000</v>
      </c>
      <c r="G6" s="100">
        <f t="shared" si="0"/>
        <v>226666.66666666666</v>
      </c>
      <c r="H6" s="97">
        <v>1</v>
      </c>
      <c r="I6" s="101">
        <f t="shared" si="1"/>
        <v>226666.66666666666</v>
      </c>
    </row>
    <row r="7" spans="1:9" s="6" customFormat="1" x14ac:dyDescent="0.25">
      <c r="A7" s="95">
        <v>6</v>
      </c>
      <c r="B7" s="96" t="s">
        <v>38</v>
      </c>
      <c r="C7" s="97" t="s">
        <v>73</v>
      </c>
      <c r="D7" s="98">
        <v>196000</v>
      </c>
      <c r="E7" s="99">
        <v>262000</v>
      </c>
      <c r="F7" s="99">
        <v>230000</v>
      </c>
      <c r="G7" s="100">
        <f t="shared" si="0"/>
        <v>229333.33333333334</v>
      </c>
      <c r="H7" s="97">
        <v>1</v>
      </c>
      <c r="I7" s="101">
        <f t="shared" si="1"/>
        <v>229333.33333333334</v>
      </c>
    </row>
    <row r="8" spans="1:9" s="6" customFormat="1" x14ac:dyDescent="0.25">
      <c r="A8" s="95">
        <v>7</v>
      </c>
      <c r="B8" s="96" t="s">
        <v>39</v>
      </c>
      <c r="C8" s="97" t="s">
        <v>73</v>
      </c>
      <c r="D8" s="98">
        <v>285000</v>
      </c>
      <c r="E8" s="99">
        <v>320000</v>
      </c>
      <c r="F8" s="99">
        <v>300000</v>
      </c>
      <c r="G8" s="100">
        <f t="shared" si="0"/>
        <v>301666.66666666669</v>
      </c>
      <c r="H8" s="97">
        <v>1</v>
      </c>
      <c r="I8" s="101">
        <f t="shared" si="1"/>
        <v>301666.66666666669</v>
      </c>
    </row>
    <row r="9" spans="1:9" s="6" customFormat="1" ht="24" customHeight="1" x14ac:dyDescent="0.25">
      <c r="A9" s="95">
        <v>8</v>
      </c>
      <c r="B9" s="96" t="s">
        <v>40</v>
      </c>
      <c r="C9" s="97" t="s">
        <v>73</v>
      </c>
      <c r="D9" s="98">
        <v>98500</v>
      </c>
      <c r="E9" s="99">
        <v>120000</v>
      </c>
      <c r="F9" s="99">
        <v>105000</v>
      </c>
      <c r="G9" s="100">
        <f t="shared" si="0"/>
        <v>107833.33333333333</v>
      </c>
      <c r="H9" s="97">
        <v>1</v>
      </c>
      <c r="I9" s="101">
        <f t="shared" si="1"/>
        <v>107833.33333333333</v>
      </c>
    </row>
    <row r="10" spans="1:9" s="6" customFormat="1" x14ac:dyDescent="0.25">
      <c r="A10" s="95">
        <v>9</v>
      </c>
      <c r="B10" s="96" t="s">
        <v>41</v>
      </c>
      <c r="C10" s="97" t="s">
        <v>73</v>
      </c>
      <c r="D10" s="98">
        <v>430000</v>
      </c>
      <c r="E10" s="99">
        <v>450000</v>
      </c>
      <c r="F10" s="99">
        <v>550000</v>
      </c>
      <c r="G10" s="100">
        <f t="shared" si="0"/>
        <v>476666.66666666669</v>
      </c>
      <c r="H10" s="97">
        <v>1</v>
      </c>
      <c r="I10" s="101">
        <f t="shared" si="1"/>
        <v>476666.66666666669</v>
      </c>
    </row>
    <row r="11" spans="1:9" s="6" customFormat="1" ht="33" x14ac:dyDescent="0.25">
      <c r="A11" s="95">
        <v>10</v>
      </c>
      <c r="B11" s="96" t="s">
        <v>42</v>
      </c>
      <c r="C11" s="97" t="s">
        <v>73</v>
      </c>
      <c r="D11" s="98">
        <v>190000</v>
      </c>
      <c r="E11" s="99">
        <v>185000</v>
      </c>
      <c r="F11" s="99">
        <v>230000</v>
      </c>
      <c r="G11" s="100">
        <f t="shared" si="0"/>
        <v>201666.66666666666</v>
      </c>
      <c r="H11" s="97">
        <v>1</v>
      </c>
      <c r="I11" s="101">
        <f t="shared" si="1"/>
        <v>201666.66666666666</v>
      </c>
    </row>
    <row r="12" spans="1:9" s="6" customFormat="1" ht="33" x14ac:dyDescent="0.25">
      <c r="A12" s="95">
        <v>11</v>
      </c>
      <c r="B12" s="96" t="s">
        <v>43</v>
      </c>
      <c r="C12" s="97" t="s">
        <v>73</v>
      </c>
      <c r="D12" s="98">
        <v>280000</v>
      </c>
      <c r="E12" s="99">
        <v>330000</v>
      </c>
      <c r="F12" s="99">
        <v>300000</v>
      </c>
      <c r="G12" s="100">
        <f t="shared" si="0"/>
        <v>303333.33333333331</v>
      </c>
      <c r="H12" s="97">
        <v>1</v>
      </c>
      <c r="I12" s="101">
        <f t="shared" si="1"/>
        <v>303333.33333333331</v>
      </c>
    </row>
    <row r="13" spans="1:9" s="6" customFormat="1" ht="33" x14ac:dyDescent="0.25">
      <c r="A13" s="95">
        <v>12</v>
      </c>
      <c r="B13" s="96" t="s">
        <v>44</v>
      </c>
      <c r="C13" s="97" t="s">
        <v>73</v>
      </c>
      <c r="D13" s="98">
        <v>415000</v>
      </c>
      <c r="E13" s="99">
        <v>430000</v>
      </c>
      <c r="F13" s="99">
        <v>550000</v>
      </c>
      <c r="G13" s="100">
        <f t="shared" si="0"/>
        <v>465000</v>
      </c>
      <c r="H13" s="97">
        <v>1</v>
      </c>
      <c r="I13" s="101">
        <f t="shared" si="1"/>
        <v>465000</v>
      </c>
    </row>
    <row r="14" spans="1:9" s="6" customFormat="1" ht="33" x14ac:dyDescent="0.25">
      <c r="A14" s="95">
        <v>13</v>
      </c>
      <c r="B14" s="96" t="s">
        <v>45</v>
      </c>
      <c r="C14" s="97" t="s">
        <v>73</v>
      </c>
      <c r="D14" s="98">
        <v>450000</v>
      </c>
      <c r="E14" s="99">
        <v>430000</v>
      </c>
      <c r="F14" s="99">
        <v>500000</v>
      </c>
      <c r="G14" s="100">
        <f t="shared" si="0"/>
        <v>460000</v>
      </c>
      <c r="H14" s="97">
        <v>1</v>
      </c>
      <c r="I14" s="101">
        <f t="shared" si="1"/>
        <v>460000</v>
      </c>
    </row>
    <row r="15" spans="1:9" s="6" customFormat="1" x14ac:dyDescent="0.25">
      <c r="A15" s="95">
        <v>14</v>
      </c>
      <c r="B15" s="96" t="s">
        <v>46</v>
      </c>
      <c r="C15" s="97" t="s">
        <v>73</v>
      </c>
      <c r="D15" s="98">
        <v>75000</v>
      </c>
      <c r="E15" s="99">
        <v>80000</v>
      </c>
      <c r="F15" s="99">
        <v>95000</v>
      </c>
      <c r="G15" s="100">
        <f t="shared" si="0"/>
        <v>83333.333333333328</v>
      </c>
      <c r="H15" s="97">
        <v>1</v>
      </c>
      <c r="I15" s="101">
        <f t="shared" si="1"/>
        <v>83333.333333333328</v>
      </c>
    </row>
    <row r="16" spans="1:9" s="6" customFormat="1" ht="33" x14ac:dyDescent="0.25">
      <c r="A16" s="95">
        <v>15</v>
      </c>
      <c r="B16" s="96" t="s">
        <v>47</v>
      </c>
      <c r="C16" s="97" t="s">
        <v>73</v>
      </c>
      <c r="D16" s="98">
        <v>1350000</v>
      </c>
      <c r="E16" s="99">
        <v>1400000</v>
      </c>
      <c r="F16" s="99">
        <v>1650000</v>
      </c>
      <c r="G16" s="100">
        <f t="shared" si="0"/>
        <v>1466666.6666666667</v>
      </c>
      <c r="H16" s="97">
        <v>1</v>
      </c>
      <c r="I16" s="101">
        <f t="shared" si="1"/>
        <v>1466666.6666666667</v>
      </c>
    </row>
    <row r="17" spans="1:9" s="6" customFormat="1" ht="33" x14ac:dyDescent="0.25">
      <c r="A17" s="95">
        <v>16</v>
      </c>
      <c r="B17" s="96" t="s">
        <v>48</v>
      </c>
      <c r="C17" s="97" t="s">
        <v>73</v>
      </c>
      <c r="D17" s="98">
        <v>2200000</v>
      </c>
      <c r="E17" s="99">
        <v>2300000</v>
      </c>
      <c r="F17" s="99">
        <v>2250000</v>
      </c>
      <c r="G17" s="100">
        <f t="shared" si="0"/>
        <v>2250000</v>
      </c>
      <c r="H17" s="97">
        <v>1</v>
      </c>
      <c r="I17" s="101">
        <f t="shared" si="1"/>
        <v>2250000</v>
      </c>
    </row>
    <row r="18" spans="1:9" s="6" customFormat="1" ht="33" x14ac:dyDescent="0.25">
      <c r="A18" s="95">
        <v>17</v>
      </c>
      <c r="B18" s="96" t="s">
        <v>52</v>
      </c>
      <c r="C18" s="97" t="s">
        <v>73</v>
      </c>
      <c r="D18" s="98">
        <v>300000</v>
      </c>
      <c r="E18" s="99">
        <v>320000</v>
      </c>
      <c r="F18" s="99">
        <v>320000</v>
      </c>
      <c r="G18" s="100">
        <f t="shared" si="0"/>
        <v>313333.33333333331</v>
      </c>
      <c r="H18" s="97">
        <v>1</v>
      </c>
      <c r="I18" s="101">
        <f t="shared" si="1"/>
        <v>313333.33333333331</v>
      </c>
    </row>
    <row r="19" spans="1:9" s="6" customFormat="1" ht="33" x14ac:dyDescent="0.25">
      <c r="A19" s="95">
        <v>18</v>
      </c>
      <c r="B19" s="96" t="s">
        <v>51</v>
      </c>
      <c r="C19" s="97" t="s">
        <v>73</v>
      </c>
      <c r="D19" s="98">
        <v>500000</v>
      </c>
      <c r="E19" s="99">
        <v>590000</v>
      </c>
      <c r="F19" s="99">
        <v>550000</v>
      </c>
      <c r="G19" s="100">
        <f t="shared" si="0"/>
        <v>546666.66666666663</v>
      </c>
      <c r="H19" s="97">
        <v>1</v>
      </c>
      <c r="I19" s="101">
        <f t="shared" si="1"/>
        <v>546666.66666666663</v>
      </c>
    </row>
    <row r="20" spans="1:9" s="6" customFormat="1" ht="33" x14ac:dyDescent="0.25">
      <c r="A20" s="95">
        <v>19</v>
      </c>
      <c r="B20" s="96" t="s">
        <v>50</v>
      </c>
      <c r="C20" s="97" t="s">
        <v>73</v>
      </c>
      <c r="D20" s="98">
        <v>700000</v>
      </c>
      <c r="E20" s="99">
        <v>850000</v>
      </c>
      <c r="F20" s="99">
        <v>730000</v>
      </c>
      <c r="G20" s="100">
        <f t="shared" si="0"/>
        <v>760000</v>
      </c>
      <c r="H20" s="97">
        <v>1</v>
      </c>
      <c r="I20" s="101">
        <f t="shared" si="1"/>
        <v>760000</v>
      </c>
    </row>
    <row r="21" spans="1:9" s="6" customFormat="1" ht="33" x14ac:dyDescent="0.25">
      <c r="A21" s="95">
        <v>20</v>
      </c>
      <c r="B21" s="96" t="s">
        <v>49</v>
      </c>
      <c r="C21" s="97" t="s">
        <v>73</v>
      </c>
      <c r="D21" s="98">
        <v>860000</v>
      </c>
      <c r="E21" s="99">
        <v>1000000</v>
      </c>
      <c r="F21" s="99">
        <v>950000</v>
      </c>
      <c r="G21" s="100">
        <f t="shared" si="0"/>
        <v>936666.66666666663</v>
      </c>
      <c r="H21" s="97">
        <v>1</v>
      </c>
      <c r="I21" s="101">
        <f t="shared" si="1"/>
        <v>936666.66666666663</v>
      </c>
    </row>
    <row r="22" spans="1:9" s="6" customFormat="1" ht="33" x14ac:dyDescent="0.25">
      <c r="A22" s="95">
        <v>21</v>
      </c>
      <c r="B22" s="96" t="s">
        <v>53</v>
      </c>
      <c r="C22" s="97" t="s">
        <v>73</v>
      </c>
      <c r="D22" s="98">
        <v>280000</v>
      </c>
      <c r="E22" s="99">
        <v>300000</v>
      </c>
      <c r="F22" s="99">
        <v>320000</v>
      </c>
      <c r="G22" s="100">
        <f t="shared" si="0"/>
        <v>300000</v>
      </c>
      <c r="H22" s="97">
        <v>1</v>
      </c>
      <c r="I22" s="101">
        <f t="shared" si="1"/>
        <v>300000</v>
      </c>
    </row>
    <row r="23" spans="1:9" s="6" customFormat="1" ht="33" x14ac:dyDescent="0.25">
      <c r="A23" s="95">
        <v>22</v>
      </c>
      <c r="B23" s="96" t="s">
        <v>53</v>
      </c>
      <c r="C23" s="97"/>
      <c r="D23" s="98">
        <v>350000</v>
      </c>
      <c r="E23" s="99">
        <v>380000</v>
      </c>
      <c r="F23" s="99">
        <v>400000</v>
      </c>
      <c r="G23" s="100">
        <f t="shared" si="0"/>
        <v>376666.66666666669</v>
      </c>
      <c r="H23" s="97">
        <v>1</v>
      </c>
      <c r="I23" s="101">
        <f t="shared" si="1"/>
        <v>376666.66666666669</v>
      </c>
    </row>
    <row r="24" spans="1:9" s="6" customFormat="1" ht="33" x14ac:dyDescent="0.25">
      <c r="A24" s="95">
        <v>23</v>
      </c>
      <c r="B24" s="96" t="s">
        <v>54</v>
      </c>
      <c r="C24" s="97" t="s">
        <v>73</v>
      </c>
      <c r="D24" s="98">
        <v>410000</v>
      </c>
      <c r="E24" s="99">
        <v>450000</v>
      </c>
      <c r="F24" s="99">
        <v>550000</v>
      </c>
      <c r="G24" s="100">
        <f t="shared" si="0"/>
        <v>470000</v>
      </c>
      <c r="H24" s="97">
        <v>1</v>
      </c>
      <c r="I24" s="101">
        <f t="shared" si="1"/>
        <v>470000</v>
      </c>
    </row>
    <row r="25" spans="1:9" s="6" customFormat="1" x14ac:dyDescent="0.25">
      <c r="A25" s="95">
        <v>24</v>
      </c>
      <c r="B25" s="96" t="s">
        <v>55</v>
      </c>
      <c r="C25" s="97" t="s">
        <v>73</v>
      </c>
      <c r="D25" s="98">
        <v>9000</v>
      </c>
      <c r="E25" s="99">
        <v>12000</v>
      </c>
      <c r="F25" s="99">
        <v>10500</v>
      </c>
      <c r="G25" s="100">
        <f t="shared" si="0"/>
        <v>10500</v>
      </c>
      <c r="H25" s="97">
        <v>1</v>
      </c>
      <c r="I25" s="101">
        <f t="shared" si="1"/>
        <v>10500</v>
      </c>
    </row>
    <row r="26" spans="1:9" s="6" customFormat="1" ht="33" x14ac:dyDescent="0.25">
      <c r="A26" s="95">
        <v>25</v>
      </c>
      <c r="B26" s="96" t="s">
        <v>56</v>
      </c>
      <c r="C26" s="97" t="s">
        <v>73</v>
      </c>
      <c r="D26" s="98">
        <v>2500</v>
      </c>
      <c r="E26" s="99">
        <v>3200</v>
      </c>
      <c r="F26" s="99">
        <v>3000</v>
      </c>
      <c r="G26" s="100">
        <f t="shared" si="0"/>
        <v>2900</v>
      </c>
      <c r="H26" s="97">
        <v>1</v>
      </c>
      <c r="I26" s="101">
        <f t="shared" si="1"/>
        <v>2900</v>
      </c>
    </row>
    <row r="27" spans="1:9" s="6" customFormat="1" x14ac:dyDescent="0.25">
      <c r="A27" s="95">
        <v>26</v>
      </c>
      <c r="B27" s="96" t="s">
        <v>57</v>
      </c>
      <c r="C27" s="97" t="s">
        <v>73</v>
      </c>
      <c r="D27" s="98">
        <v>70000</v>
      </c>
      <c r="E27" s="99">
        <v>55000</v>
      </c>
      <c r="F27" s="99">
        <v>70000</v>
      </c>
      <c r="G27" s="100">
        <f t="shared" si="0"/>
        <v>65000</v>
      </c>
      <c r="H27" s="97">
        <v>1</v>
      </c>
      <c r="I27" s="101">
        <f t="shared" si="1"/>
        <v>65000</v>
      </c>
    </row>
    <row r="28" spans="1:9" s="6" customFormat="1" x14ac:dyDescent="0.25">
      <c r="A28" s="95">
        <v>27</v>
      </c>
      <c r="B28" s="96" t="s">
        <v>58</v>
      </c>
      <c r="C28" s="97" t="s">
        <v>73</v>
      </c>
      <c r="D28" s="98">
        <v>15000</v>
      </c>
      <c r="E28" s="99">
        <v>15000</v>
      </c>
      <c r="F28" s="99">
        <v>22000</v>
      </c>
      <c r="G28" s="100">
        <f t="shared" si="0"/>
        <v>17333.333333333332</v>
      </c>
      <c r="H28" s="97">
        <v>1</v>
      </c>
      <c r="I28" s="101">
        <f t="shared" si="1"/>
        <v>17333.333333333332</v>
      </c>
    </row>
    <row r="29" spans="1:9" s="6" customFormat="1" x14ac:dyDescent="0.25">
      <c r="A29" s="95">
        <v>28</v>
      </c>
      <c r="B29" s="96" t="s">
        <v>59</v>
      </c>
      <c r="C29" s="97" t="s">
        <v>73</v>
      </c>
      <c r="D29" s="98">
        <v>28000</v>
      </c>
      <c r="E29" s="99">
        <v>35000</v>
      </c>
      <c r="F29" s="99">
        <v>28000</v>
      </c>
      <c r="G29" s="100">
        <f t="shared" si="0"/>
        <v>30333.333333333332</v>
      </c>
      <c r="H29" s="97">
        <v>1</v>
      </c>
      <c r="I29" s="101">
        <f t="shared" si="1"/>
        <v>30333.333333333332</v>
      </c>
    </row>
    <row r="30" spans="1:9" s="6" customFormat="1" x14ac:dyDescent="0.25">
      <c r="A30" s="95">
        <v>29</v>
      </c>
      <c r="B30" s="96" t="s">
        <v>60</v>
      </c>
      <c r="C30" s="97" t="s">
        <v>73</v>
      </c>
      <c r="D30" s="98">
        <v>2000</v>
      </c>
      <c r="E30" s="99">
        <v>3500</v>
      </c>
      <c r="F30" s="99">
        <v>3200</v>
      </c>
      <c r="G30" s="100">
        <f t="shared" si="0"/>
        <v>2900</v>
      </c>
      <c r="H30" s="97">
        <v>1</v>
      </c>
      <c r="I30" s="101">
        <f t="shared" si="1"/>
        <v>2900</v>
      </c>
    </row>
    <row r="31" spans="1:9" s="6" customFormat="1" x14ac:dyDescent="0.25">
      <c r="A31" s="95">
        <v>30</v>
      </c>
      <c r="B31" s="96" t="s">
        <v>61</v>
      </c>
      <c r="C31" s="97" t="s">
        <v>73</v>
      </c>
      <c r="D31" s="98">
        <v>18000</v>
      </c>
      <c r="E31" s="99">
        <v>25000</v>
      </c>
      <c r="F31" s="99">
        <v>20000</v>
      </c>
      <c r="G31" s="100">
        <f t="shared" si="0"/>
        <v>21000</v>
      </c>
      <c r="H31" s="97">
        <v>1</v>
      </c>
      <c r="I31" s="101">
        <f t="shared" si="1"/>
        <v>21000</v>
      </c>
    </row>
    <row r="32" spans="1:9" s="6" customFormat="1" x14ac:dyDescent="0.25">
      <c r="A32" s="95">
        <v>31</v>
      </c>
      <c r="B32" s="96" t="s">
        <v>62</v>
      </c>
      <c r="C32" s="97" t="s">
        <v>73</v>
      </c>
      <c r="D32" s="98">
        <v>25000</v>
      </c>
      <c r="E32" s="99">
        <v>32000</v>
      </c>
      <c r="F32" s="99">
        <v>28000</v>
      </c>
      <c r="G32" s="100">
        <f t="shared" si="0"/>
        <v>28333.333333333332</v>
      </c>
      <c r="H32" s="97">
        <v>1</v>
      </c>
      <c r="I32" s="101">
        <f t="shared" si="1"/>
        <v>28333.333333333332</v>
      </c>
    </row>
    <row r="33" spans="1:9" s="6" customFormat="1" x14ac:dyDescent="0.25">
      <c r="A33" s="95">
        <v>32</v>
      </c>
      <c r="B33" s="96" t="s">
        <v>63</v>
      </c>
      <c r="C33" s="97" t="s">
        <v>73</v>
      </c>
      <c r="D33" s="98">
        <v>18000</v>
      </c>
      <c r="E33" s="99">
        <v>19000</v>
      </c>
      <c r="F33" s="99">
        <v>20000</v>
      </c>
      <c r="G33" s="100">
        <f t="shared" si="0"/>
        <v>19000</v>
      </c>
      <c r="H33" s="97">
        <v>1</v>
      </c>
      <c r="I33" s="101">
        <f t="shared" si="1"/>
        <v>19000</v>
      </c>
    </row>
    <row r="34" spans="1:9" s="6" customFormat="1" x14ac:dyDescent="0.25">
      <c r="A34" s="95">
        <v>33</v>
      </c>
      <c r="B34" s="96" t="s">
        <v>64</v>
      </c>
      <c r="C34" s="97" t="s">
        <v>73</v>
      </c>
      <c r="D34" s="98">
        <v>22000</v>
      </c>
      <c r="E34" s="99">
        <v>28000</v>
      </c>
      <c r="F34" s="99">
        <v>25000</v>
      </c>
      <c r="G34" s="100">
        <f t="shared" si="0"/>
        <v>25000</v>
      </c>
      <c r="H34" s="97">
        <v>1</v>
      </c>
      <c r="I34" s="101">
        <f t="shared" si="1"/>
        <v>25000</v>
      </c>
    </row>
    <row r="35" spans="1:9" s="6" customFormat="1" x14ac:dyDescent="0.25">
      <c r="A35" s="95">
        <v>34</v>
      </c>
      <c r="B35" s="96" t="s">
        <v>65</v>
      </c>
      <c r="C35" s="97" t="s">
        <v>73</v>
      </c>
      <c r="D35" s="98">
        <v>250000</v>
      </c>
      <c r="E35" s="99">
        <v>230000</v>
      </c>
      <c r="F35" s="99">
        <v>280000</v>
      </c>
      <c r="G35" s="100">
        <f t="shared" si="0"/>
        <v>253333.33333333334</v>
      </c>
      <c r="H35" s="97">
        <v>1</v>
      </c>
      <c r="I35" s="101">
        <f t="shared" si="1"/>
        <v>253333.33333333334</v>
      </c>
    </row>
    <row r="36" spans="1:9" s="6" customFormat="1" x14ac:dyDescent="0.25">
      <c r="A36" s="95">
        <v>35</v>
      </c>
      <c r="B36" s="96" t="s">
        <v>66</v>
      </c>
      <c r="C36" s="97" t="s">
        <v>73</v>
      </c>
      <c r="D36" s="98">
        <v>350000</v>
      </c>
      <c r="E36" s="99">
        <v>290000</v>
      </c>
      <c r="F36" s="99">
        <v>320000</v>
      </c>
      <c r="G36" s="100">
        <f t="shared" si="0"/>
        <v>320000</v>
      </c>
      <c r="H36" s="97">
        <v>1</v>
      </c>
      <c r="I36" s="101">
        <f t="shared" si="1"/>
        <v>320000</v>
      </c>
    </row>
    <row r="37" spans="1:9" s="6" customFormat="1" x14ac:dyDescent="0.25">
      <c r="A37" s="95">
        <v>36</v>
      </c>
      <c r="B37" s="96" t="s">
        <v>67</v>
      </c>
      <c r="C37" s="97" t="s">
        <v>73</v>
      </c>
      <c r="D37" s="98">
        <v>45000</v>
      </c>
      <c r="E37" s="99">
        <v>50000</v>
      </c>
      <c r="F37" s="99">
        <v>60000</v>
      </c>
      <c r="G37" s="100">
        <f t="shared" si="0"/>
        <v>51666.666666666664</v>
      </c>
      <c r="H37" s="97">
        <v>1</v>
      </c>
      <c r="I37" s="101">
        <f t="shared" si="1"/>
        <v>51666.666666666664</v>
      </c>
    </row>
    <row r="38" spans="1:9" s="6" customFormat="1" x14ac:dyDescent="0.25">
      <c r="A38" s="95">
        <v>37</v>
      </c>
      <c r="B38" s="96" t="s">
        <v>68</v>
      </c>
      <c r="C38" s="97" t="s">
        <v>73</v>
      </c>
      <c r="D38" s="98">
        <v>70000</v>
      </c>
      <c r="E38" s="99">
        <v>80000</v>
      </c>
      <c r="F38" s="99">
        <v>85000</v>
      </c>
      <c r="G38" s="100">
        <f t="shared" si="0"/>
        <v>78333.333333333328</v>
      </c>
      <c r="H38" s="97">
        <v>1</v>
      </c>
      <c r="I38" s="101">
        <f t="shared" si="1"/>
        <v>78333.333333333328</v>
      </c>
    </row>
    <row r="39" spans="1:9" s="6" customFormat="1" x14ac:dyDescent="0.25">
      <c r="A39" s="95">
        <v>38</v>
      </c>
      <c r="B39" s="96" t="s">
        <v>69</v>
      </c>
      <c r="C39" s="97" t="s">
        <v>73</v>
      </c>
      <c r="D39" s="98">
        <v>130000</v>
      </c>
      <c r="E39" s="99">
        <v>250000</v>
      </c>
      <c r="F39" s="99">
        <v>230000</v>
      </c>
      <c r="G39" s="100">
        <f t="shared" si="0"/>
        <v>203333.33333333334</v>
      </c>
      <c r="H39" s="97">
        <v>1</v>
      </c>
      <c r="I39" s="101">
        <f t="shared" si="1"/>
        <v>203333.33333333334</v>
      </c>
    </row>
    <row r="40" spans="1:9" s="6" customFormat="1" x14ac:dyDescent="0.25">
      <c r="A40" s="95">
        <v>39</v>
      </c>
      <c r="B40" s="96" t="s">
        <v>70</v>
      </c>
      <c r="C40" s="97" t="s">
        <v>73</v>
      </c>
      <c r="D40" s="98">
        <v>45000</v>
      </c>
      <c r="E40" s="99">
        <v>45000</v>
      </c>
      <c r="F40" s="99">
        <v>50000</v>
      </c>
      <c r="G40" s="100">
        <f t="shared" si="0"/>
        <v>46666.666666666664</v>
      </c>
      <c r="H40" s="97">
        <v>1</v>
      </c>
      <c r="I40" s="101">
        <f t="shared" si="1"/>
        <v>46666.666666666664</v>
      </c>
    </row>
    <row r="41" spans="1:9" s="6" customFormat="1" x14ac:dyDescent="0.25">
      <c r="A41" s="95">
        <v>40</v>
      </c>
      <c r="B41" s="96" t="s">
        <v>77</v>
      </c>
      <c r="C41" s="97" t="s">
        <v>73</v>
      </c>
      <c r="D41" s="98">
        <v>23000</v>
      </c>
      <c r="E41" s="99">
        <v>25000</v>
      </c>
      <c r="F41" s="99">
        <v>28000</v>
      </c>
      <c r="G41" s="100">
        <f t="shared" si="0"/>
        <v>25333.333333333332</v>
      </c>
      <c r="H41" s="97">
        <v>1</v>
      </c>
      <c r="I41" s="101">
        <f t="shared" si="1"/>
        <v>25333.333333333332</v>
      </c>
    </row>
    <row r="42" spans="1:9" s="6" customFormat="1" x14ac:dyDescent="0.25">
      <c r="A42" s="95">
        <v>41</v>
      </c>
      <c r="B42" s="96" t="s">
        <v>71</v>
      </c>
      <c r="C42" s="97" t="s">
        <v>73</v>
      </c>
      <c r="D42" s="98">
        <v>300000</v>
      </c>
      <c r="E42" s="99">
        <v>350000</v>
      </c>
      <c r="F42" s="99">
        <v>60000</v>
      </c>
      <c r="G42" s="100">
        <f t="shared" si="0"/>
        <v>236666.66666666666</v>
      </c>
      <c r="H42" s="97">
        <v>1</v>
      </c>
      <c r="I42" s="101">
        <f t="shared" si="1"/>
        <v>236666.66666666666</v>
      </c>
    </row>
    <row r="43" spans="1:9" s="6" customFormat="1" x14ac:dyDescent="0.25">
      <c r="A43" s="95">
        <v>42</v>
      </c>
      <c r="B43" s="96" t="s">
        <v>74</v>
      </c>
      <c r="C43" s="97" t="s">
        <v>73</v>
      </c>
      <c r="D43" s="98">
        <v>38000</v>
      </c>
      <c r="E43" s="99">
        <v>35000</v>
      </c>
      <c r="F43" s="99">
        <v>45000</v>
      </c>
      <c r="G43" s="100">
        <f t="shared" si="0"/>
        <v>39333.333333333336</v>
      </c>
      <c r="H43" s="97">
        <v>1</v>
      </c>
      <c r="I43" s="101">
        <f t="shared" si="1"/>
        <v>39333.333333333336</v>
      </c>
    </row>
    <row r="44" spans="1:9" s="6" customFormat="1" x14ac:dyDescent="0.25">
      <c r="A44" s="95">
        <v>43</v>
      </c>
      <c r="B44" s="96" t="s">
        <v>75</v>
      </c>
      <c r="C44" s="97" t="s">
        <v>73</v>
      </c>
      <c r="D44" s="98">
        <v>40000</v>
      </c>
      <c r="E44" s="99">
        <v>52000</v>
      </c>
      <c r="F44" s="99">
        <v>48500</v>
      </c>
      <c r="G44" s="100">
        <f t="shared" si="0"/>
        <v>46833.333333333336</v>
      </c>
      <c r="H44" s="97">
        <v>1</v>
      </c>
      <c r="I44" s="101">
        <f t="shared" si="1"/>
        <v>46833.333333333336</v>
      </c>
    </row>
    <row r="45" spans="1:9" s="6" customFormat="1" x14ac:dyDescent="0.25">
      <c r="A45" s="95">
        <v>44</v>
      </c>
      <c r="B45" s="96" t="s">
        <v>76</v>
      </c>
      <c r="C45" s="97" t="s">
        <v>73</v>
      </c>
      <c r="D45" s="98">
        <v>220000</v>
      </c>
      <c r="E45" s="99">
        <v>250000</v>
      </c>
      <c r="F45" s="99">
        <v>235000</v>
      </c>
      <c r="G45" s="100">
        <f t="shared" si="0"/>
        <v>235000</v>
      </c>
      <c r="H45" s="97">
        <v>1</v>
      </c>
      <c r="I45" s="101">
        <f t="shared" si="1"/>
        <v>235000</v>
      </c>
    </row>
    <row r="46" spans="1:9" s="6" customFormat="1" x14ac:dyDescent="0.25">
      <c r="A46" s="95">
        <v>45</v>
      </c>
      <c r="B46" s="96" t="s">
        <v>72</v>
      </c>
      <c r="C46" s="97" t="s">
        <v>73</v>
      </c>
      <c r="D46" s="98">
        <v>25000</v>
      </c>
      <c r="E46" s="99">
        <v>45000</v>
      </c>
      <c r="F46" s="99">
        <v>40500</v>
      </c>
      <c r="G46" s="100">
        <f t="shared" ref="G46:G51" si="2">AVERAGE(E46:F46)</f>
        <v>42750</v>
      </c>
      <c r="H46" s="97">
        <v>1</v>
      </c>
      <c r="I46" s="101">
        <f t="shared" si="1"/>
        <v>42750</v>
      </c>
    </row>
    <row r="47" spans="1:9" s="6" customFormat="1" x14ac:dyDescent="0.25">
      <c r="A47" s="95">
        <v>46</v>
      </c>
      <c r="B47" s="96" t="s">
        <v>86</v>
      </c>
      <c r="C47" s="97" t="s">
        <v>83</v>
      </c>
      <c r="D47" s="98">
        <v>32500</v>
      </c>
      <c r="E47" s="99">
        <v>35000</v>
      </c>
      <c r="F47" s="99">
        <v>50000</v>
      </c>
      <c r="G47" s="100">
        <f t="shared" si="2"/>
        <v>42500</v>
      </c>
      <c r="H47" s="97">
        <v>1</v>
      </c>
      <c r="I47" s="101">
        <f t="shared" si="1"/>
        <v>42500</v>
      </c>
    </row>
    <row r="48" spans="1:9" s="6" customFormat="1" x14ac:dyDescent="0.25">
      <c r="A48" s="95">
        <v>47</v>
      </c>
      <c r="B48" s="96" t="s">
        <v>87</v>
      </c>
      <c r="C48" s="97" t="s">
        <v>84</v>
      </c>
      <c r="D48" s="98">
        <v>175000</v>
      </c>
      <c r="E48" s="99">
        <v>200000</v>
      </c>
      <c r="F48" s="99">
        <v>180000</v>
      </c>
      <c r="G48" s="100">
        <f t="shared" si="2"/>
        <v>190000</v>
      </c>
      <c r="H48" s="97">
        <v>1</v>
      </c>
      <c r="I48" s="101">
        <f t="shared" si="1"/>
        <v>190000</v>
      </c>
    </row>
    <row r="49" spans="1:9" s="6" customFormat="1" x14ac:dyDescent="0.25">
      <c r="A49" s="95">
        <v>48</v>
      </c>
      <c r="B49" s="96" t="s">
        <v>78</v>
      </c>
      <c r="C49" s="97" t="s">
        <v>73</v>
      </c>
      <c r="D49" s="98">
        <v>280000</v>
      </c>
      <c r="E49" s="99">
        <v>350000</v>
      </c>
      <c r="F49" s="99">
        <v>300000</v>
      </c>
      <c r="G49" s="100">
        <f t="shared" si="2"/>
        <v>325000</v>
      </c>
      <c r="H49" s="97">
        <v>1</v>
      </c>
      <c r="I49" s="101">
        <f t="shared" si="1"/>
        <v>325000</v>
      </c>
    </row>
    <row r="50" spans="1:9" s="6" customFormat="1" x14ac:dyDescent="0.25">
      <c r="A50" s="95">
        <v>49</v>
      </c>
      <c r="B50" s="96" t="s">
        <v>79</v>
      </c>
      <c r="C50" s="97" t="s">
        <v>73</v>
      </c>
      <c r="D50" s="98">
        <v>19000</v>
      </c>
      <c r="E50" s="99">
        <v>25000</v>
      </c>
      <c r="F50" s="99">
        <v>28000</v>
      </c>
      <c r="G50" s="100">
        <f t="shared" si="2"/>
        <v>26500</v>
      </c>
      <c r="H50" s="97">
        <v>1</v>
      </c>
      <c r="I50" s="101">
        <f t="shared" si="1"/>
        <v>26500</v>
      </c>
    </row>
    <row r="51" spans="1:9" s="6" customFormat="1" x14ac:dyDescent="0.25">
      <c r="A51" s="95">
        <v>50</v>
      </c>
      <c r="B51" s="96" t="s">
        <v>85</v>
      </c>
      <c r="C51" s="97" t="s">
        <v>84</v>
      </c>
      <c r="D51" s="98">
        <v>110000</v>
      </c>
      <c r="E51" s="99">
        <v>130000</v>
      </c>
      <c r="F51" s="99">
        <v>125000</v>
      </c>
      <c r="G51" s="100">
        <f t="shared" si="2"/>
        <v>127500</v>
      </c>
      <c r="H51" s="97">
        <v>1</v>
      </c>
      <c r="I51" s="101">
        <f t="shared" si="1"/>
        <v>127500</v>
      </c>
    </row>
    <row r="52" spans="1:9" ht="26.1" customHeight="1" x14ac:dyDescent="0.25">
      <c r="A52" s="104" t="s">
        <v>0</v>
      </c>
      <c r="B52" s="104"/>
      <c r="C52" s="104"/>
      <c r="D52" s="104"/>
      <c r="E52" s="104"/>
      <c r="F52" s="104"/>
      <c r="G52" s="104"/>
      <c r="H52" s="104"/>
      <c r="I52" s="102">
        <f>SUM(I2:I51)</f>
        <v>17991883.329999998</v>
      </c>
    </row>
    <row r="53" spans="1:9" ht="18" thickBot="1" x14ac:dyDescent="0.3">
      <c r="A53" s="22"/>
      <c r="B53" s="86"/>
      <c r="C53" s="23"/>
      <c r="D53" s="22"/>
      <c r="E53" s="22"/>
      <c r="F53" s="23"/>
      <c r="G53" s="23"/>
      <c r="H53" s="23"/>
      <c r="I53" s="24"/>
    </row>
    <row r="54" spans="1:9" x14ac:dyDescent="0.25">
      <c r="B54" s="87"/>
      <c r="C54" s="3"/>
      <c r="F54" s="3"/>
      <c r="G54" s="3"/>
      <c r="H54" s="3"/>
      <c r="I54" s="7"/>
    </row>
    <row r="55" spans="1:9" x14ac:dyDescent="0.25">
      <c r="G55" s="8"/>
      <c r="H55" s="3"/>
      <c r="I55" s="21"/>
    </row>
    <row r="56" spans="1:9" s="10" customFormat="1" x14ac:dyDescent="0.25">
      <c r="A56" s="4"/>
      <c r="B56" s="89"/>
      <c r="C56" s="4"/>
      <c r="D56" s="5"/>
      <c r="E56" s="5"/>
      <c r="F56" s="13"/>
      <c r="G56" s="2"/>
      <c r="H56" s="20"/>
      <c r="I56" s="21"/>
    </row>
    <row r="57" spans="1:9" s="10" customFormat="1" x14ac:dyDescent="0.25">
      <c r="A57" s="4"/>
      <c r="B57" s="90"/>
      <c r="C57" s="4"/>
      <c r="D57" s="5"/>
      <c r="E57" s="5"/>
      <c r="F57" s="13"/>
      <c r="G57" s="2"/>
      <c r="H57" s="11"/>
    </row>
    <row r="58" spans="1:9" s="10" customFormat="1" x14ac:dyDescent="0.25">
      <c r="A58" s="4"/>
      <c r="B58" s="91"/>
      <c r="C58" s="4"/>
      <c r="D58" s="5"/>
      <c r="E58" s="5"/>
      <c r="F58" s="13"/>
      <c r="G58" s="2"/>
      <c r="H58" s="11"/>
    </row>
    <row r="59" spans="1:9" s="10" customFormat="1" x14ac:dyDescent="0.25">
      <c r="A59" s="4"/>
      <c r="B59" s="91"/>
      <c r="C59" s="4"/>
      <c r="D59" s="5"/>
      <c r="E59" s="5"/>
      <c r="F59" s="13"/>
      <c r="G59" s="2"/>
      <c r="H59" s="12"/>
    </row>
    <row r="60" spans="1:9" s="10" customFormat="1" x14ac:dyDescent="0.25">
      <c r="A60" s="4"/>
      <c r="B60" s="91"/>
      <c r="C60" s="4"/>
      <c r="D60" s="5"/>
      <c r="E60" s="5"/>
      <c r="F60" s="13"/>
      <c r="G60" s="13"/>
      <c r="H60" s="13"/>
    </row>
    <row r="61" spans="1:9" s="10" customFormat="1" x14ac:dyDescent="0.25">
      <c r="A61" s="4"/>
      <c r="B61" s="91"/>
      <c r="C61" s="4"/>
      <c r="D61" s="5"/>
      <c r="E61" s="5"/>
      <c r="F61" s="13"/>
      <c r="G61" s="2"/>
      <c r="H61" s="4"/>
    </row>
    <row r="62" spans="1:9" s="10" customFormat="1" x14ac:dyDescent="0.25">
      <c r="A62" s="4"/>
      <c r="B62" s="91"/>
      <c r="C62" s="4"/>
      <c r="D62" s="5"/>
      <c r="E62" s="5"/>
      <c r="F62" s="13"/>
      <c r="G62" s="2"/>
      <c r="H62" s="4"/>
    </row>
    <row r="63" spans="1:9" s="10" customFormat="1" x14ac:dyDescent="0.25">
      <c r="A63" s="4"/>
      <c r="B63" s="91"/>
      <c r="C63" s="4"/>
      <c r="D63" s="5"/>
      <c r="E63" s="5"/>
      <c r="F63" s="13"/>
      <c r="G63" s="2"/>
      <c r="H63" s="4"/>
    </row>
  </sheetData>
  <mergeCells count="1">
    <mergeCell ref="A52:H52"/>
  </mergeCells>
  <pageMargins left="0.31496062992125984" right="0.31496062992125984" top="0.35433070866141736" bottom="0.35433070866141736" header="0.31496062992125984" footer="0.31496062992125984"/>
  <pageSetup paperSize="9" scale="65" orientation="landscape" r:id="rId1"/>
  <ignoredErrors>
    <ignoredError sqref="G6:G51 G2:G4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0"/>
  <sheetViews>
    <sheetView showGridLines="0" topLeftCell="A2" zoomScaleNormal="100" workbookViewId="0">
      <selection activeCell="H7" sqref="H7"/>
    </sheetView>
  </sheetViews>
  <sheetFormatPr baseColWidth="10" defaultRowHeight="15" x14ac:dyDescent="0.25"/>
  <cols>
    <col min="1" max="1" width="2.85546875" customWidth="1"/>
    <col min="2" max="2" width="3.42578125" customWidth="1"/>
    <col min="3" max="3" width="43.42578125" customWidth="1"/>
    <col min="4" max="4" width="17.5703125" customWidth="1"/>
    <col min="5" max="5" width="14.140625" customWidth="1"/>
    <col min="6" max="6" width="16.42578125" bestFit="1" customWidth="1"/>
    <col min="7" max="7" width="15.28515625" bestFit="1" customWidth="1"/>
    <col min="8" max="8" width="19.28515625" bestFit="1" customWidth="1"/>
    <col min="9" max="9" width="2" customWidth="1"/>
    <col min="10" max="10" width="20.5703125" customWidth="1"/>
    <col min="11" max="11" width="3.5703125" customWidth="1"/>
  </cols>
  <sheetData>
    <row r="1" spans="2:11" ht="181.5" customHeight="1" x14ac:dyDescent="0.25">
      <c r="G1" s="52" t="s">
        <v>32</v>
      </c>
    </row>
    <row r="2" spans="2:11" ht="12.95" customHeight="1" thickBot="1" x14ac:dyDescent="0.3">
      <c r="I2" s="48"/>
      <c r="J2" s="48"/>
      <c r="K2" s="48"/>
    </row>
    <row r="3" spans="2:11" ht="14.25" x14ac:dyDescent="0.25">
      <c r="B3" s="53"/>
      <c r="C3" s="54"/>
      <c r="D3" s="54"/>
      <c r="E3" s="54"/>
      <c r="F3" s="55"/>
      <c r="G3" s="55"/>
      <c r="H3" s="55"/>
      <c r="I3" s="55"/>
      <c r="J3" s="55"/>
      <c r="K3" s="56"/>
    </row>
    <row r="4" spans="2:11" s="46" customFormat="1" ht="44.1" customHeight="1" thickBot="1" x14ac:dyDescent="0.3">
      <c r="B4" s="57"/>
      <c r="C4" s="58" t="s">
        <v>7</v>
      </c>
      <c r="D4" s="79"/>
      <c r="E4" s="59"/>
      <c r="F4" s="106" t="s">
        <v>26</v>
      </c>
      <c r="G4" s="106"/>
      <c r="H4" s="106"/>
      <c r="I4" s="48"/>
      <c r="J4" s="48"/>
      <c r="K4" s="60"/>
    </row>
    <row r="5" spans="2:11" s="46" customFormat="1" ht="16.350000000000001" thickTop="1" x14ac:dyDescent="0.25">
      <c r="B5" s="57"/>
      <c r="C5" s="59"/>
      <c r="D5" s="59"/>
      <c r="E5" s="59"/>
      <c r="K5" s="61"/>
    </row>
    <row r="6" spans="2:11" s="46" customFormat="1" ht="39.200000000000003" customHeight="1" thickBot="1" x14ac:dyDescent="0.3">
      <c r="B6" s="57"/>
      <c r="C6" s="62" t="s">
        <v>17</v>
      </c>
      <c r="D6" s="63" t="s">
        <v>18</v>
      </c>
      <c r="E6" s="64" t="s">
        <v>19</v>
      </c>
      <c r="F6" s="64" t="s">
        <v>20</v>
      </c>
      <c r="G6" s="65" t="s">
        <v>29</v>
      </c>
      <c r="H6" s="65" t="s">
        <v>10</v>
      </c>
      <c r="J6" s="107" t="s">
        <v>30</v>
      </c>
      <c r="K6" s="61"/>
    </row>
    <row r="7" spans="2:11" s="46" customFormat="1" ht="22.7" customHeight="1" thickTop="1" thickBot="1" x14ac:dyDescent="0.3">
      <c r="B7" s="57"/>
      <c r="C7" s="37" t="s">
        <v>33</v>
      </c>
      <c r="D7" s="79"/>
      <c r="E7" s="79"/>
      <c r="F7" s="79">
        <f t="shared" ref="F7:F19" si="0">D7+E7</f>
        <v>0</v>
      </c>
      <c r="G7" s="81">
        <f t="shared" ref="G7:G13" si="1">$D$4-F7</f>
        <v>0</v>
      </c>
      <c r="H7" s="85" t="e">
        <f>G7/$D$4</f>
        <v>#DIV/0!</v>
      </c>
      <c r="J7" s="107"/>
      <c r="K7" s="61"/>
    </row>
    <row r="8" spans="2:11" s="46" customFormat="1" ht="22.7" customHeight="1" thickTop="1" thickBot="1" x14ac:dyDescent="0.3">
      <c r="B8" s="57"/>
      <c r="C8" s="37"/>
      <c r="D8" s="79"/>
      <c r="E8" s="79"/>
      <c r="F8" s="79">
        <f t="shared" si="0"/>
        <v>0</v>
      </c>
      <c r="G8" s="81">
        <f t="shared" si="1"/>
        <v>0</v>
      </c>
      <c r="H8" s="85" t="e">
        <f t="shared" ref="H8:H19" si="2">G8/$D$4</f>
        <v>#DIV/0!</v>
      </c>
      <c r="J8" s="107"/>
      <c r="K8" s="61"/>
    </row>
    <row r="9" spans="2:11" s="46" customFormat="1" ht="22.7" customHeight="1" thickTop="1" thickBot="1" x14ac:dyDescent="0.3">
      <c r="B9" s="57"/>
      <c r="C9" s="37"/>
      <c r="D9" s="79"/>
      <c r="E9" s="79"/>
      <c r="F9" s="79">
        <f t="shared" si="0"/>
        <v>0</v>
      </c>
      <c r="G9" s="81">
        <f t="shared" si="1"/>
        <v>0</v>
      </c>
      <c r="H9" s="85" t="e">
        <f t="shared" si="2"/>
        <v>#DIV/0!</v>
      </c>
      <c r="J9" s="107"/>
      <c r="K9" s="61"/>
    </row>
    <row r="10" spans="2:11" s="46" customFormat="1" ht="22.7" customHeight="1" thickTop="1" thickBot="1" x14ac:dyDescent="0.3">
      <c r="B10" s="57"/>
      <c r="C10" s="37"/>
      <c r="D10" s="79"/>
      <c r="E10" s="79"/>
      <c r="F10" s="79">
        <f t="shared" si="0"/>
        <v>0</v>
      </c>
      <c r="G10" s="81">
        <f t="shared" si="1"/>
        <v>0</v>
      </c>
      <c r="H10" s="85" t="e">
        <f t="shared" si="2"/>
        <v>#DIV/0!</v>
      </c>
      <c r="J10" s="107"/>
      <c r="K10" s="61"/>
    </row>
    <row r="11" spans="2:11" s="46" customFormat="1" ht="22.7" customHeight="1" thickTop="1" thickBot="1" x14ac:dyDescent="0.3">
      <c r="B11" s="57"/>
      <c r="C11" s="37"/>
      <c r="D11" s="79"/>
      <c r="E11" s="79"/>
      <c r="F11" s="79">
        <f t="shared" si="0"/>
        <v>0</v>
      </c>
      <c r="G11" s="81">
        <f t="shared" si="1"/>
        <v>0</v>
      </c>
      <c r="H11" s="85" t="e">
        <f t="shared" si="2"/>
        <v>#DIV/0!</v>
      </c>
      <c r="J11" s="107"/>
      <c r="K11" s="61"/>
    </row>
    <row r="12" spans="2:11" s="46" customFormat="1" ht="22.7" customHeight="1" thickTop="1" thickBot="1" x14ac:dyDescent="0.3">
      <c r="B12" s="57"/>
      <c r="C12" s="37"/>
      <c r="D12" s="79"/>
      <c r="E12" s="79"/>
      <c r="F12" s="79">
        <f t="shared" si="0"/>
        <v>0</v>
      </c>
      <c r="G12" s="81">
        <f t="shared" si="1"/>
        <v>0</v>
      </c>
      <c r="H12" s="85" t="e">
        <f t="shared" si="2"/>
        <v>#DIV/0!</v>
      </c>
      <c r="J12" s="107"/>
      <c r="K12" s="61"/>
    </row>
    <row r="13" spans="2:11" s="46" customFormat="1" ht="22.7" customHeight="1" thickTop="1" thickBot="1" x14ac:dyDescent="0.3">
      <c r="B13" s="57"/>
      <c r="C13" s="37"/>
      <c r="D13" s="79"/>
      <c r="E13" s="79"/>
      <c r="F13" s="79">
        <f t="shared" si="0"/>
        <v>0</v>
      </c>
      <c r="G13" s="81">
        <f t="shared" si="1"/>
        <v>0</v>
      </c>
      <c r="H13" s="85" t="e">
        <f t="shared" si="2"/>
        <v>#DIV/0!</v>
      </c>
      <c r="J13" s="107"/>
      <c r="K13" s="61"/>
    </row>
    <row r="14" spans="2:11" s="46" customFormat="1" ht="22.7" customHeight="1" thickTop="1" thickBot="1" x14ac:dyDescent="0.3">
      <c r="B14" s="57"/>
      <c r="C14" s="37"/>
      <c r="D14" s="79"/>
      <c r="E14" s="79"/>
      <c r="F14" s="79">
        <f t="shared" si="0"/>
        <v>0</v>
      </c>
      <c r="G14" s="81">
        <f t="shared" ref="G14:G19" si="3">$D$4-F14</f>
        <v>0</v>
      </c>
      <c r="H14" s="85" t="e">
        <f t="shared" si="2"/>
        <v>#DIV/0!</v>
      </c>
      <c r="J14" s="107"/>
      <c r="K14" s="61"/>
    </row>
    <row r="15" spans="2:11" s="46" customFormat="1" ht="22.7" customHeight="1" thickTop="1" thickBot="1" x14ac:dyDescent="0.3">
      <c r="B15" s="57"/>
      <c r="C15" s="37"/>
      <c r="D15" s="79"/>
      <c r="E15" s="79"/>
      <c r="F15" s="79">
        <f t="shared" si="0"/>
        <v>0</v>
      </c>
      <c r="G15" s="81">
        <f t="shared" si="3"/>
        <v>0</v>
      </c>
      <c r="H15" s="85" t="e">
        <f t="shared" si="2"/>
        <v>#DIV/0!</v>
      </c>
      <c r="J15" s="107"/>
      <c r="K15" s="61"/>
    </row>
    <row r="16" spans="2:11" s="46" customFormat="1" ht="22.7" customHeight="1" thickTop="1" thickBot="1" x14ac:dyDescent="0.3">
      <c r="B16" s="57"/>
      <c r="C16" s="37"/>
      <c r="D16" s="79"/>
      <c r="E16" s="79"/>
      <c r="F16" s="79">
        <f t="shared" si="0"/>
        <v>0</v>
      </c>
      <c r="G16" s="81">
        <f t="shared" si="3"/>
        <v>0</v>
      </c>
      <c r="H16" s="85" t="e">
        <f t="shared" si="2"/>
        <v>#DIV/0!</v>
      </c>
      <c r="J16" s="107"/>
      <c r="K16" s="61"/>
    </row>
    <row r="17" spans="2:11" s="46" customFormat="1" ht="22.7" customHeight="1" thickTop="1" thickBot="1" x14ac:dyDescent="0.3">
      <c r="B17" s="57"/>
      <c r="C17" s="37"/>
      <c r="D17" s="79"/>
      <c r="E17" s="79"/>
      <c r="F17" s="79">
        <f t="shared" si="0"/>
        <v>0</v>
      </c>
      <c r="G17" s="81">
        <f t="shared" si="3"/>
        <v>0</v>
      </c>
      <c r="H17" s="85" t="e">
        <f t="shared" si="2"/>
        <v>#DIV/0!</v>
      </c>
      <c r="J17" s="107"/>
      <c r="K17" s="61"/>
    </row>
    <row r="18" spans="2:11" s="46" customFormat="1" ht="22.7" customHeight="1" thickTop="1" thickBot="1" x14ac:dyDescent="0.3">
      <c r="B18" s="57"/>
      <c r="C18" s="37"/>
      <c r="D18" s="79"/>
      <c r="E18" s="79"/>
      <c r="F18" s="79">
        <f t="shared" si="0"/>
        <v>0</v>
      </c>
      <c r="G18" s="81">
        <f t="shared" si="3"/>
        <v>0</v>
      </c>
      <c r="H18" s="85" t="e">
        <f t="shared" si="2"/>
        <v>#DIV/0!</v>
      </c>
      <c r="J18" s="107"/>
      <c r="K18" s="61"/>
    </row>
    <row r="19" spans="2:11" s="46" customFormat="1" ht="22.7" customHeight="1" thickTop="1" thickBot="1" x14ac:dyDescent="0.3">
      <c r="B19" s="57"/>
      <c r="C19" s="37"/>
      <c r="D19" s="79"/>
      <c r="E19" s="79"/>
      <c r="F19" s="79">
        <f t="shared" si="0"/>
        <v>0</v>
      </c>
      <c r="G19" s="81">
        <f t="shared" si="3"/>
        <v>0</v>
      </c>
      <c r="H19" s="85" t="e">
        <f t="shared" si="2"/>
        <v>#DIV/0!</v>
      </c>
      <c r="J19" s="107"/>
      <c r="K19" s="61"/>
    </row>
    <row r="20" spans="2:11" thickTop="1" x14ac:dyDescent="0.25">
      <c r="B20" s="66"/>
      <c r="K20" s="67"/>
    </row>
    <row r="21" spans="2:11" s="46" customFormat="1" ht="27.75" customHeight="1" thickBot="1" x14ac:dyDescent="0.3">
      <c r="B21" s="57"/>
      <c r="C21" s="58" t="s">
        <v>7</v>
      </c>
      <c r="D21" s="74">
        <f>D4</f>
        <v>0</v>
      </c>
      <c r="E21" s="59"/>
      <c r="I21" s="48"/>
      <c r="J21" s="48"/>
      <c r="K21" s="60"/>
    </row>
    <row r="22" spans="2:11" thickTop="1" x14ac:dyDescent="0.25">
      <c r="B22" s="66"/>
      <c r="D22" s="73"/>
      <c r="K22" s="67"/>
    </row>
    <row r="23" spans="2:11" s="47" customFormat="1" ht="19.7" customHeight="1" thickBot="1" x14ac:dyDescent="0.3">
      <c r="B23" s="68"/>
      <c r="C23" s="75" t="s">
        <v>21</v>
      </c>
      <c r="D23" s="76">
        <f>MEDIAN(F7:F19)</f>
        <v>0</v>
      </c>
      <c r="K23" s="69"/>
    </row>
    <row r="24" spans="2:11" s="47" customFormat="1" ht="19.7" customHeight="1" thickTop="1" thickBot="1" x14ac:dyDescent="0.35">
      <c r="B24" s="68"/>
      <c r="C24" s="75" t="s">
        <v>22</v>
      </c>
      <c r="D24" s="76">
        <f>_xlfn.STDEV.P(F7:F19)</f>
        <v>0</v>
      </c>
      <c r="K24" s="69"/>
    </row>
    <row r="25" spans="2:11" s="47" customFormat="1" ht="19.7" customHeight="1" thickTop="1" thickBot="1" x14ac:dyDescent="0.35">
      <c r="B25" s="68"/>
      <c r="C25" s="77" t="s">
        <v>24</v>
      </c>
      <c r="D25" s="76">
        <f>D23-D24</f>
        <v>0</v>
      </c>
      <c r="K25" s="69"/>
    </row>
    <row r="26" spans="2:11" s="47" customFormat="1" ht="19.7" customHeight="1" thickTop="1" thickBot="1" x14ac:dyDescent="0.3">
      <c r="B26" s="68"/>
      <c r="C26" s="77" t="s">
        <v>28</v>
      </c>
      <c r="D26" s="76">
        <f>D4-D25</f>
        <v>0</v>
      </c>
      <c r="K26" s="69"/>
    </row>
    <row r="27" spans="2:11" s="47" customFormat="1" ht="19.7" customHeight="1" thickTop="1" thickBot="1" x14ac:dyDescent="0.35">
      <c r="B27" s="68"/>
      <c r="C27" s="77" t="s">
        <v>23</v>
      </c>
      <c r="D27" s="78" t="e">
        <f>D26/D4</f>
        <v>#DIV/0!</v>
      </c>
      <c r="K27" s="69"/>
    </row>
    <row r="28" spans="2:11" ht="15.75" thickTop="1" x14ac:dyDescent="0.25">
      <c r="B28" s="66"/>
      <c r="K28" s="67"/>
    </row>
    <row r="29" spans="2:11" ht="47.85" customHeight="1" thickBot="1" x14ac:dyDescent="0.3">
      <c r="B29" s="66"/>
      <c r="C29" s="105" t="s">
        <v>31</v>
      </c>
      <c r="D29" s="105"/>
      <c r="K29" s="67"/>
    </row>
    <row r="30" spans="2:11" ht="16.5" thickTop="1" thickBot="1" x14ac:dyDescent="0.3">
      <c r="B30" s="70"/>
      <c r="C30" s="71"/>
      <c r="D30" s="71"/>
      <c r="E30" s="71"/>
      <c r="F30" s="71"/>
      <c r="G30" s="71"/>
      <c r="H30" s="71"/>
      <c r="I30" s="71"/>
      <c r="J30" s="71"/>
      <c r="K30" s="72"/>
    </row>
  </sheetData>
  <autoFilter ref="C6:H6">
    <sortState ref="C7:H13">
      <sortCondition ref="D6"/>
    </sortState>
  </autoFilter>
  <mergeCells count="3">
    <mergeCell ref="C29:D29"/>
    <mergeCell ref="F4:H4"/>
    <mergeCell ref="J6:J19"/>
  </mergeCells>
  <pageMargins left="0.7" right="0.7" top="0.75" bottom="0.75" header="0.3" footer="0.3"/>
  <pageSetup orientation="portrait" r:id="rId1"/>
  <ignoredErrors>
    <ignoredError sqref="D25:D27" evalError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2"/>
  <sheetViews>
    <sheetView showGridLines="0" zoomScale="110" zoomScaleNormal="110" zoomScaleSheetLayoutView="90" workbookViewId="0">
      <selection activeCell="F16" sqref="F16"/>
    </sheetView>
  </sheetViews>
  <sheetFormatPr baseColWidth="10" defaultColWidth="11.42578125" defaultRowHeight="15.75" x14ac:dyDescent="0.25"/>
  <cols>
    <col min="1" max="1" width="2.7109375" style="15" customWidth="1"/>
    <col min="2" max="2" width="2.5703125" style="15" customWidth="1"/>
    <col min="3" max="3" width="5.7109375" style="17" customWidth="1"/>
    <col min="4" max="4" width="46.85546875" style="15" customWidth="1"/>
    <col min="5" max="5" width="10" style="15" customWidth="1"/>
    <col min="6" max="6" width="15" style="15" customWidth="1"/>
    <col min="7" max="7" width="5.42578125" style="18" customWidth="1"/>
    <col min="8" max="8" width="13.7109375" style="15" customWidth="1"/>
    <col min="9" max="9" width="17" style="15" customWidth="1"/>
    <col min="10" max="10" width="13.85546875" style="15" customWidth="1"/>
    <col min="11" max="11" width="14.42578125" style="19" customWidth="1"/>
    <col min="12" max="12" width="2.5703125" style="15" customWidth="1"/>
    <col min="13" max="13" width="11.28515625" style="15" customWidth="1"/>
    <col min="14" max="14" width="11" style="15" bestFit="1" customWidth="1"/>
    <col min="15" max="16384" width="11.42578125" style="15"/>
  </cols>
  <sheetData>
    <row r="1" spans="2:12" ht="16.350000000000001" thickBot="1" x14ac:dyDescent="0.3"/>
    <row r="2" spans="2:12" ht="16.350000000000001" thickBot="1" x14ac:dyDescent="0.3">
      <c r="B2" s="26"/>
      <c r="C2" s="27"/>
      <c r="D2" s="28"/>
      <c r="E2" s="28"/>
      <c r="F2" s="28"/>
      <c r="G2" s="29"/>
      <c r="H2" s="28"/>
      <c r="I2" s="28"/>
      <c r="J2" s="28"/>
      <c r="K2" s="30"/>
      <c r="L2" s="31"/>
    </row>
    <row r="3" spans="2:12" ht="33.4" customHeight="1" thickBot="1" x14ac:dyDescent="0.3">
      <c r="B3" s="32"/>
      <c r="C3" s="108" t="s">
        <v>16</v>
      </c>
      <c r="D3" s="109"/>
      <c r="E3" s="109"/>
      <c r="F3" s="109"/>
      <c r="G3" s="109"/>
      <c r="H3" s="109"/>
      <c r="I3" s="109"/>
      <c r="J3" s="109"/>
      <c r="K3" s="110"/>
      <c r="L3" s="33"/>
    </row>
    <row r="4" spans="2:12" s="16" customFormat="1" ht="14.25" x14ac:dyDescent="0.25">
      <c r="B4" s="34"/>
      <c r="C4" s="111"/>
      <c r="D4" s="112"/>
      <c r="E4" s="112"/>
      <c r="F4" s="112"/>
      <c r="G4" s="112"/>
      <c r="H4" s="112"/>
      <c r="I4" s="112"/>
      <c r="J4" s="112"/>
      <c r="K4" s="113"/>
      <c r="L4" s="35"/>
    </row>
    <row r="5" spans="2:12" s="16" customFormat="1" ht="20.85" customHeight="1" x14ac:dyDescent="0.25">
      <c r="B5" s="34"/>
      <c r="C5" s="114" t="s">
        <v>7</v>
      </c>
      <c r="D5" s="115"/>
      <c r="E5" s="115" t="s">
        <v>8</v>
      </c>
      <c r="F5" s="115"/>
      <c r="G5" s="116" t="s">
        <v>9</v>
      </c>
      <c r="H5" s="117"/>
      <c r="I5" s="118"/>
      <c r="J5" s="116" t="s">
        <v>10</v>
      </c>
      <c r="K5" s="119"/>
      <c r="L5" s="35"/>
    </row>
    <row r="6" spans="2:12" s="16" customFormat="1" ht="20.85" customHeight="1" thickBot="1" x14ac:dyDescent="0.3">
      <c r="B6" s="34"/>
      <c r="C6" s="122"/>
      <c r="D6" s="122"/>
      <c r="E6" s="123"/>
      <c r="F6" s="123"/>
      <c r="G6" s="122">
        <f>C6-E6</f>
        <v>0</v>
      </c>
      <c r="H6" s="122"/>
      <c r="I6" s="122"/>
      <c r="J6" s="124" t="e">
        <f>G6/C6</f>
        <v>#DIV/0!</v>
      </c>
      <c r="K6" s="124"/>
      <c r="L6" s="35"/>
    </row>
    <row r="7" spans="2:12" s="16" customFormat="1" ht="15.6" thickTop="1" thickBot="1" x14ac:dyDescent="0.3">
      <c r="B7" s="34"/>
      <c r="C7" s="125"/>
      <c r="D7" s="126"/>
      <c r="E7" s="126"/>
      <c r="F7" s="126"/>
      <c r="G7" s="126"/>
      <c r="H7" s="126"/>
      <c r="I7" s="126"/>
      <c r="J7" s="126"/>
      <c r="K7" s="127"/>
      <c r="L7" s="35"/>
    </row>
    <row r="8" spans="2:12" s="16" customFormat="1" ht="29.85" customHeight="1" thickBot="1" x14ac:dyDescent="0.3">
      <c r="B8" s="34"/>
      <c r="C8" s="128" t="s">
        <v>1</v>
      </c>
      <c r="D8" s="130" t="s">
        <v>15</v>
      </c>
      <c r="E8" s="132" t="s">
        <v>3</v>
      </c>
      <c r="F8" s="134" t="s">
        <v>11</v>
      </c>
      <c r="G8" s="134"/>
      <c r="H8" s="135"/>
      <c r="I8" s="120" t="s">
        <v>12</v>
      </c>
      <c r="J8" s="120" t="s">
        <v>13</v>
      </c>
      <c r="K8" s="120" t="s">
        <v>14</v>
      </c>
      <c r="L8" s="35"/>
    </row>
    <row r="9" spans="2:12" s="16" customFormat="1" ht="45.75" customHeight="1" thickBot="1" x14ac:dyDescent="0.3">
      <c r="B9" s="34"/>
      <c r="C9" s="129"/>
      <c r="D9" s="131"/>
      <c r="E9" s="133"/>
      <c r="F9" s="49" t="s">
        <v>4</v>
      </c>
      <c r="G9" s="50" t="s">
        <v>5</v>
      </c>
      <c r="H9" s="51" t="s">
        <v>6</v>
      </c>
      <c r="I9" s="121"/>
      <c r="J9" s="121"/>
      <c r="K9" s="121"/>
      <c r="L9" s="35"/>
    </row>
    <row r="10" spans="2:12" s="16" customFormat="1" ht="17.649999999999999" thickTop="1" thickBot="1" x14ac:dyDescent="0.3">
      <c r="B10" s="34"/>
      <c r="C10" s="36">
        <v>1</v>
      </c>
      <c r="D10" s="37"/>
      <c r="E10" s="25"/>
      <c r="F10" s="80"/>
      <c r="G10" s="83"/>
      <c r="H10" s="82">
        <f>F10*G10+F10</f>
        <v>0</v>
      </c>
      <c r="I10" s="84"/>
      <c r="J10" s="79">
        <f t="shared" ref="J10:J51" si="0">I10-H10</f>
        <v>0</v>
      </c>
      <c r="K10" s="38" t="e">
        <f>J10/I10</f>
        <v>#DIV/0!</v>
      </c>
      <c r="L10" s="35"/>
    </row>
    <row r="11" spans="2:12" s="16" customFormat="1" ht="17.649999999999999" thickTop="1" thickBot="1" x14ac:dyDescent="0.3">
      <c r="B11" s="34"/>
      <c r="C11" s="36">
        <v>2</v>
      </c>
      <c r="D11" s="37"/>
      <c r="E11" s="25"/>
      <c r="F11" s="80"/>
      <c r="G11" s="83"/>
      <c r="H11" s="82">
        <f t="shared" ref="H11:H51" si="1">F11*G11+F11</f>
        <v>0</v>
      </c>
      <c r="I11" s="84"/>
      <c r="J11" s="79">
        <f t="shared" si="0"/>
        <v>0</v>
      </c>
      <c r="K11" s="38" t="e">
        <f t="shared" ref="K11:K51" si="2">J11/I11</f>
        <v>#DIV/0!</v>
      </c>
      <c r="L11" s="35"/>
    </row>
    <row r="12" spans="2:12" s="16" customFormat="1" ht="17.649999999999999" thickTop="1" thickBot="1" x14ac:dyDescent="0.3">
      <c r="B12" s="34"/>
      <c r="C12" s="36">
        <v>3</v>
      </c>
      <c r="D12" s="37"/>
      <c r="E12" s="25"/>
      <c r="F12" s="80"/>
      <c r="G12" s="83"/>
      <c r="H12" s="82">
        <f t="shared" si="1"/>
        <v>0</v>
      </c>
      <c r="I12" s="84"/>
      <c r="J12" s="79">
        <f t="shared" si="0"/>
        <v>0</v>
      </c>
      <c r="K12" s="38" t="e">
        <f t="shared" si="2"/>
        <v>#DIV/0!</v>
      </c>
      <c r="L12" s="35"/>
    </row>
    <row r="13" spans="2:12" s="16" customFormat="1" ht="17.649999999999999" thickTop="1" thickBot="1" x14ac:dyDescent="0.3">
      <c r="B13" s="34"/>
      <c r="C13" s="36">
        <v>4</v>
      </c>
      <c r="D13" s="37"/>
      <c r="E13" s="25"/>
      <c r="F13" s="80"/>
      <c r="G13" s="83"/>
      <c r="H13" s="82">
        <f t="shared" si="1"/>
        <v>0</v>
      </c>
      <c r="I13" s="84"/>
      <c r="J13" s="79">
        <f t="shared" si="0"/>
        <v>0</v>
      </c>
      <c r="K13" s="38" t="e">
        <f t="shared" si="2"/>
        <v>#DIV/0!</v>
      </c>
      <c r="L13" s="35"/>
    </row>
    <row r="14" spans="2:12" s="16" customFormat="1" ht="17.649999999999999" thickTop="1" thickBot="1" x14ac:dyDescent="0.3">
      <c r="B14" s="34"/>
      <c r="C14" s="36">
        <v>5</v>
      </c>
      <c r="D14" s="37"/>
      <c r="E14" s="25"/>
      <c r="F14" s="80"/>
      <c r="G14" s="83"/>
      <c r="H14" s="82">
        <f t="shared" si="1"/>
        <v>0</v>
      </c>
      <c r="I14" s="84"/>
      <c r="J14" s="79">
        <f t="shared" si="0"/>
        <v>0</v>
      </c>
      <c r="K14" s="38" t="e">
        <f t="shared" si="2"/>
        <v>#DIV/0!</v>
      </c>
      <c r="L14" s="35"/>
    </row>
    <row r="15" spans="2:12" s="16" customFormat="1" ht="17.649999999999999" thickTop="1" thickBot="1" x14ac:dyDescent="0.3">
      <c r="B15" s="34"/>
      <c r="C15" s="36">
        <v>6</v>
      </c>
      <c r="D15" s="37"/>
      <c r="E15" s="25"/>
      <c r="F15" s="80"/>
      <c r="G15" s="83"/>
      <c r="H15" s="82">
        <f t="shared" si="1"/>
        <v>0</v>
      </c>
      <c r="I15" s="84"/>
      <c r="J15" s="79">
        <f t="shared" si="0"/>
        <v>0</v>
      </c>
      <c r="K15" s="38" t="e">
        <f t="shared" si="2"/>
        <v>#DIV/0!</v>
      </c>
      <c r="L15" s="35"/>
    </row>
    <row r="16" spans="2:12" s="16" customFormat="1" ht="17.649999999999999" thickTop="1" thickBot="1" x14ac:dyDescent="0.3">
      <c r="B16" s="34"/>
      <c r="C16" s="36">
        <v>7</v>
      </c>
      <c r="D16" s="37"/>
      <c r="E16" s="25"/>
      <c r="F16" s="80"/>
      <c r="G16" s="83"/>
      <c r="H16" s="82">
        <f t="shared" si="1"/>
        <v>0</v>
      </c>
      <c r="I16" s="84"/>
      <c r="J16" s="79">
        <f t="shared" si="0"/>
        <v>0</v>
      </c>
      <c r="K16" s="38" t="e">
        <f t="shared" si="2"/>
        <v>#DIV/0!</v>
      </c>
      <c r="L16" s="35"/>
    </row>
    <row r="17" spans="2:12" s="16" customFormat="1" ht="17.649999999999999" thickTop="1" thickBot="1" x14ac:dyDescent="0.3">
      <c r="B17" s="34"/>
      <c r="C17" s="36">
        <v>8</v>
      </c>
      <c r="D17" s="37"/>
      <c r="E17" s="25"/>
      <c r="F17" s="80"/>
      <c r="G17" s="83"/>
      <c r="H17" s="82">
        <f t="shared" si="1"/>
        <v>0</v>
      </c>
      <c r="I17" s="84"/>
      <c r="J17" s="79">
        <f t="shared" si="0"/>
        <v>0</v>
      </c>
      <c r="K17" s="38" t="e">
        <f t="shared" si="2"/>
        <v>#DIV/0!</v>
      </c>
      <c r="L17" s="35"/>
    </row>
    <row r="18" spans="2:12" s="16" customFormat="1" ht="17.649999999999999" thickTop="1" thickBot="1" x14ac:dyDescent="0.3">
      <c r="B18" s="34"/>
      <c r="C18" s="36">
        <v>9</v>
      </c>
      <c r="D18" s="37"/>
      <c r="E18" s="25"/>
      <c r="F18" s="80"/>
      <c r="G18" s="83"/>
      <c r="H18" s="82">
        <f t="shared" si="1"/>
        <v>0</v>
      </c>
      <c r="I18" s="84"/>
      <c r="J18" s="79">
        <f t="shared" si="0"/>
        <v>0</v>
      </c>
      <c r="K18" s="38" t="e">
        <f t="shared" si="2"/>
        <v>#DIV/0!</v>
      </c>
      <c r="L18" s="35"/>
    </row>
    <row r="19" spans="2:12" s="16" customFormat="1" ht="18.75" thickTop="1" thickBot="1" x14ac:dyDescent="0.3">
      <c r="B19" s="34"/>
      <c r="C19" s="36">
        <v>10</v>
      </c>
      <c r="D19" s="37"/>
      <c r="E19" s="25"/>
      <c r="F19" s="80"/>
      <c r="G19" s="83"/>
      <c r="H19" s="82">
        <f t="shared" si="1"/>
        <v>0</v>
      </c>
      <c r="I19" s="84"/>
      <c r="J19" s="79">
        <f t="shared" si="0"/>
        <v>0</v>
      </c>
      <c r="K19" s="38" t="e">
        <f t="shared" si="2"/>
        <v>#DIV/0!</v>
      </c>
      <c r="L19" s="35"/>
    </row>
    <row r="20" spans="2:12" s="16" customFormat="1" ht="18.75" thickTop="1" thickBot="1" x14ac:dyDescent="0.3">
      <c r="B20" s="34"/>
      <c r="C20" s="36">
        <v>11</v>
      </c>
      <c r="D20" s="37"/>
      <c r="E20" s="25"/>
      <c r="F20" s="80"/>
      <c r="G20" s="83"/>
      <c r="H20" s="82">
        <f t="shared" si="1"/>
        <v>0</v>
      </c>
      <c r="I20" s="84"/>
      <c r="J20" s="79">
        <f t="shared" si="0"/>
        <v>0</v>
      </c>
      <c r="K20" s="38" t="e">
        <f t="shared" si="2"/>
        <v>#DIV/0!</v>
      </c>
      <c r="L20" s="35"/>
    </row>
    <row r="21" spans="2:12" s="16" customFormat="1" ht="18.75" thickTop="1" thickBot="1" x14ac:dyDescent="0.3">
      <c r="B21" s="34"/>
      <c r="C21" s="36">
        <v>12</v>
      </c>
      <c r="D21" s="37"/>
      <c r="E21" s="25"/>
      <c r="F21" s="80"/>
      <c r="G21" s="83"/>
      <c r="H21" s="82">
        <f t="shared" si="1"/>
        <v>0</v>
      </c>
      <c r="I21" s="84"/>
      <c r="J21" s="79">
        <f t="shared" si="0"/>
        <v>0</v>
      </c>
      <c r="K21" s="38" t="e">
        <f t="shared" si="2"/>
        <v>#DIV/0!</v>
      </c>
      <c r="L21" s="35"/>
    </row>
    <row r="22" spans="2:12" s="16" customFormat="1" ht="18.75" thickTop="1" thickBot="1" x14ac:dyDescent="0.3">
      <c r="B22" s="34"/>
      <c r="C22" s="36">
        <v>13</v>
      </c>
      <c r="D22" s="37"/>
      <c r="E22" s="25"/>
      <c r="F22" s="80"/>
      <c r="G22" s="83"/>
      <c r="H22" s="82">
        <f t="shared" si="1"/>
        <v>0</v>
      </c>
      <c r="I22" s="84"/>
      <c r="J22" s="79">
        <f t="shared" si="0"/>
        <v>0</v>
      </c>
      <c r="K22" s="38" t="e">
        <f t="shared" si="2"/>
        <v>#DIV/0!</v>
      </c>
      <c r="L22" s="35"/>
    </row>
    <row r="23" spans="2:12" s="16" customFormat="1" ht="18.75" thickTop="1" thickBot="1" x14ac:dyDescent="0.3">
      <c r="B23" s="34"/>
      <c r="C23" s="36">
        <v>14</v>
      </c>
      <c r="D23" s="37"/>
      <c r="E23" s="25"/>
      <c r="F23" s="80"/>
      <c r="G23" s="83"/>
      <c r="H23" s="82">
        <f t="shared" si="1"/>
        <v>0</v>
      </c>
      <c r="I23" s="84"/>
      <c r="J23" s="79">
        <f t="shared" si="0"/>
        <v>0</v>
      </c>
      <c r="K23" s="38" t="e">
        <f t="shared" si="2"/>
        <v>#DIV/0!</v>
      </c>
      <c r="L23" s="35"/>
    </row>
    <row r="24" spans="2:12" s="16" customFormat="1" ht="18.75" thickTop="1" thickBot="1" x14ac:dyDescent="0.3">
      <c r="B24" s="34"/>
      <c r="C24" s="36">
        <v>15</v>
      </c>
      <c r="D24" s="37"/>
      <c r="E24" s="25"/>
      <c r="F24" s="80"/>
      <c r="G24" s="83"/>
      <c r="H24" s="82">
        <f t="shared" si="1"/>
        <v>0</v>
      </c>
      <c r="I24" s="84"/>
      <c r="J24" s="79">
        <f t="shared" si="0"/>
        <v>0</v>
      </c>
      <c r="K24" s="38" t="e">
        <f t="shared" si="2"/>
        <v>#DIV/0!</v>
      </c>
      <c r="L24" s="35"/>
    </row>
    <row r="25" spans="2:12" s="16" customFormat="1" ht="17.649999999999999" thickTop="1" thickBot="1" x14ac:dyDescent="0.3">
      <c r="B25" s="34"/>
      <c r="C25" s="36">
        <v>16</v>
      </c>
      <c r="D25" s="37"/>
      <c r="E25" s="25"/>
      <c r="F25" s="80"/>
      <c r="G25" s="83"/>
      <c r="H25" s="82">
        <f t="shared" si="1"/>
        <v>0</v>
      </c>
      <c r="I25" s="84"/>
      <c r="J25" s="79">
        <f t="shared" si="0"/>
        <v>0</v>
      </c>
      <c r="K25" s="38" t="e">
        <f t="shared" si="2"/>
        <v>#DIV/0!</v>
      </c>
      <c r="L25" s="35"/>
    </row>
    <row r="26" spans="2:12" s="16" customFormat="1" ht="18.75" thickTop="1" thickBot="1" x14ac:dyDescent="0.3">
      <c r="B26" s="34"/>
      <c r="C26" s="36">
        <v>17</v>
      </c>
      <c r="D26" s="37"/>
      <c r="E26" s="25"/>
      <c r="F26" s="80"/>
      <c r="G26" s="83"/>
      <c r="H26" s="82">
        <f t="shared" si="1"/>
        <v>0</v>
      </c>
      <c r="I26" s="84"/>
      <c r="J26" s="79">
        <f t="shared" si="0"/>
        <v>0</v>
      </c>
      <c r="K26" s="38" t="e">
        <f t="shared" si="2"/>
        <v>#DIV/0!</v>
      </c>
      <c r="L26" s="35"/>
    </row>
    <row r="27" spans="2:12" s="16" customFormat="1" ht="18.75" thickTop="1" thickBot="1" x14ac:dyDescent="0.3">
      <c r="B27" s="34"/>
      <c r="C27" s="36">
        <v>18</v>
      </c>
      <c r="D27" s="37"/>
      <c r="E27" s="25"/>
      <c r="F27" s="80"/>
      <c r="G27" s="83"/>
      <c r="H27" s="82">
        <f t="shared" si="1"/>
        <v>0</v>
      </c>
      <c r="I27" s="84"/>
      <c r="J27" s="79">
        <f t="shared" si="0"/>
        <v>0</v>
      </c>
      <c r="K27" s="38" t="e">
        <f t="shared" si="2"/>
        <v>#DIV/0!</v>
      </c>
      <c r="L27" s="35"/>
    </row>
    <row r="28" spans="2:12" s="16" customFormat="1" ht="18.75" thickTop="1" thickBot="1" x14ac:dyDescent="0.3">
      <c r="B28" s="34"/>
      <c r="C28" s="36">
        <v>19</v>
      </c>
      <c r="D28" s="37"/>
      <c r="E28" s="25"/>
      <c r="F28" s="80"/>
      <c r="G28" s="83"/>
      <c r="H28" s="82">
        <f t="shared" si="1"/>
        <v>0</v>
      </c>
      <c r="I28" s="84"/>
      <c r="J28" s="79">
        <f t="shared" si="0"/>
        <v>0</v>
      </c>
      <c r="K28" s="38" t="e">
        <f t="shared" si="2"/>
        <v>#DIV/0!</v>
      </c>
      <c r="L28" s="35"/>
    </row>
    <row r="29" spans="2:12" s="16" customFormat="1" ht="18.75" thickTop="1" thickBot="1" x14ac:dyDescent="0.3">
      <c r="B29" s="34"/>
      <c r="C29" s="36">
        <v>20</v>
      </c>
      <c r="D29" s="37"/>
      <c r="E29" s="25"/>
      <c r="F29" s="80"/>
      <c r="G29" s="83"/>
      <c r="H29" s="82">
        <f t="shared" si="1"/>
        <v>0</v>
      </c>
      <c r="I29" s="84"/>
      <c r="J29" s="79">
        <f t="shared" si="0"/>
        <v>0</v>
      </c>
      <c r="K29" s="38" t="e">
        <f t="shared" si="2"/>
        <v>#DIV/0!</v>
      </c>
      <c r="L29" s="35"/>
    </row>
    <row r="30" spans="2:12" s="16" customFormat="1" ht="18.75" thickTop="1" thickBot="1" x14ac:dyDescent="0.3">
      <c r="B30" s="34"/>
      <c r="C30" s="36">
        <v>21</v>
      </c>
      <c r="D30" s="37"/>
      <c r="E30" s="25"/>
      <c r="F30" s="80"/>
      <c r="G30" s="83"/>
      <c r="H30" s="82">
        <f t="shared" si="1"/>
        <v>0</v>
      </c>
      <c r="I30" s="84"/>
      <c r="J30" s="79">
        <f t="shared" si="0"/>
        <v>0</v>
      </c>
      <c r="K30" s="38" t="e">
        <f t="shared" si="2"/>
        <v>#DIV/0!</v>
      </c>
      <c r="L30" s="35"/>
    </row>
    <row r="31" spans="2:12" s="16" customFormat="1" ht="18.75" thickTop="1" thickBot="1" x14ac:dyDescent="0.3">
      <c r="B31" s="34"/>
      <c r="C31" s="36">
        <v>22</v>
      </c>
      <c r="D31" s="37"/>
      <c r="E31" s="25"/>
      <c r="F31" s="80"/>
      <c r="G31" s="83"/>
      <c r="H31" s="82">
        <f t="shared" si="1"/>
        <v>0</v>
      </c>
      <c r="I31" s="84"/>
      <c r="J31" s="79">
        <f t="shared" si="0"/>
        <v>0</v>
      </c>
      <c r="K31" s="38" t="e">
        <f t="shared" si="2"/>
        <v>#DIV/0!</v>
      </c>
      <c r="L31" s="35"/>
    </row>
    <row r="32" spans="2:12" s="16" customFormat="1" ht="18.75" thickTop="1" thickBot="1" x14ac:dyDescent="0.3">
      <c r="B32" s="34"/>
      <c r="C32" s="36">
        <v>23</v>
      </c>
      <c r="D32" s="39"/>
      <c r="E32" s="36"/>
      <c r="F32" s="80"/>
      <c r="G32" s="83"/>
      <c r="H32" s="82">
        <f t="shared" si="1"/>
        <v>0</v>
      </c>
      <c r="I32" s="84"/>
      <c r="J32" s="79">
        <f t="shared" si="0"/>
        <v>0</v>
      </c>
      <c r="K32" s="38" t="e">
        <f t="shared" si="2"/>
        <v>#DIV/0!</v>
      </c>
      <c r="L32" s="35"/>
    </row>
    <row r="33" spans="2:12" s="16" customFormat="1" ht="18.75" thickTop="1" thickBot="1" x14ac:dyDescent="0.3">
      <c r="B33" s="34"/>
      <c r="C33" s="36">
        <v>24</v>
      </c>
      <c r="D33" s="37"/>
      <c r="E33" s="25"/>
      <c r="F33" s="80"/>
      <c r="G33" s="83"/>
      <c r="H33" s="82">
        <f t="shared" si="1"/>
        <v>0</v>
      </c>
      <c r="I33" s="84"/>
      <c r="J33" s="79">
        <f t="shared" si="0"/>
        <v>0</v>
      </c>
      <c r="K33" s="38" t="e">
        <f t="shared" si="2"/>
        <v>#DIV/0!</v>
      </c>
      <c r="L33" s="35"/>
    </row>
    <row r="34" spans="2:12" s="16" customFormat="1" ht="18.75" thickTop="1" thickBot="1" x14ac:dyDescent="0.3">
      <c r="B34" s="34"/>
      <c r="C34" s="36">
        <v>25</v>
      </c>
      <c r="D34" s="37"/>
      <c r="E34" s="25"/>
      <c r="F34" s="80"/>
      <c r="G34" s="83"/>
      <c r="H34" s="82">
        <f t="shared" si="1"/>
        <v>0</v>
      </c>
      <c r="I34" s="84"/>
      <c r="J34" s="79">
        <f t="shared" si="0"/>
        <v>0</v>
      </c>
      <c r="K34" s="38" t="e">
        <f t="shared" si="2"/>
        <v>#DIV/0!</v>
      </c>
      <c r="L34" s="35"/>
    </row>
    <row r="35" spans="2:12" s="16" customFormat="1" ht="18.75" thickTop="1" thickBot="1" x14ac:dyDescent="0.3">
      <c r="B35" s="34"/>
      <c r="C35" s="36">
        <v>26</v>
      </c>
      <c r="D35" s="37"/>
      <c r="E35" s="25"/>
      <c r="F35" s="80"/>
      <c r="G35" s="83"/>
      <c r="H35" s="82">
        <f t="shared" si="1"/>
        <v>0</v>
      </c>
      <c r="I35" s="84"/>
      <c r="J35" s="79">
        <f t="shared" si="0"/>
        <v>0</v>
      </c>
      <c r="K35" s="38" t="e">
        <f t="shared" si="2"/>
        <v>#DIV/0!</v>
      </c>
      <c r="L35" s="35"/>
    </row>
    <row r="36" spans="2:12" s="16" customFormat="1" ht="18.75" thickTop="1" thickBot="1" x14ac:dyDescent="0.3">
      <c r="B36" s="34"/>
      <c r="C36" s="36">
        <v>27</v>
      </c>
      <c r="D36" s="37"/>
      <c r="E36" s="25"/>
      <c r="F36" s="80"/>
      <c r="G36" s="83"/>
      <c r="H36" s="82">
        <f t="shared" si="1"/>
        <v>0</v>
      </c>
      <c r="I36" s="84"/>
      <c r="J36" s="79">
        <f t="shared" si="0"/>
        <v>0</v>
      </c>
      <c r="K36" s="38" t="e">
        <f t="shared" si="2"/>
        <v>#DIV/0!</v>
      </c>
      <c r="L36" s="35"/>
    </row>
    <row r="37" spans="2:12" s="16" customFormat="1" ht="18.75" thickTop="1" thickBot="1" x14ac:dyDescent="0.3">
      <c r="B37" s="34"/>
      <c r="C37" s="36">
        <v>28</v>
      </c>
      <c r="D37" s="37"/>
      <c r="E37" s="25"/>
      <c r="F37" s="80"/>
      <c r="G37" s="83"/>
      <c r="H37" s="82">
        <f t="shared" si="1"/>
        <v>0</v>
      </c>
      <c r="I37" s="84"/>
      <c r="J37" s="79">
        <f t="shared" si="0"/>
        <v>0</v>
      </c>
      <c r="K37" s="38" t="e">
        <f t="shared" si="2"/>
        <v>#DIV/0!</v>
      </c>
      <c r="L37" s="35"/>
    </row>
    <row r="38" spans="2:12" s="16" customFormat="1" ht="18.75" thickTop="1" thickBot="1" x14ac:dyDescent="0.3">
      <c r="B38" s="34"/>
      <c r="C38" s="36">
        <v>29</v>
      </c>
      <c r="D38" s="37"/>
      <c r="E38" s="25"/>
      <c r="F38" s="80"/>
      <c r="G38" s="83"/>
      <c r="H38" s="82">
        <f t="shared" si="1"/>
        <v>0</v>
      </c>
      <c r="I38" s="84"/>
      <c r="J38" s="79">
        <f t="shared" si="0"/>
        <v>0</v>
      </c>
      <c r="K38" s="38" t="e">
        <f t="shared" si="2"/>
        <v>#DIV/0!</v>
      </c>
      <c r="L38" s="35"/>
    </row>
    <row r="39" spans="2:12" s="16" customFormat="1" ht="18.75" thickTop="1" thickBot="1" x14ac:dyDescent="0.3">
      <c r="B39" s="34"/>
      <c r="C39" s="36">
        <v>30</v>
      </c>
      <c r="D39" s="37"/>
      <c r="E39" s="25"/>
      <c r="F39" s="80"/>
      <c r="G39" s="83"/>
      <c r="H39" s="82">
        <f t="shared" si="1"/>
        <v>0</v>
      </c>
      <c r="I39" s="84"/>
      <c r="J39" s="79">
        <f t="shared" si="0"/>
        <v>0</v>
      </c>
      <c r="K39" s="38" t="e">
        <f t="shared" si="2"/>
        <v>#DIV/0!</v>
      </c>
      <c r="L39" s="35"/>
    </row>
    <row r="40" spans="2:12" s="16" customFormat="1" ht="18.75" thickTop="1" thickBot="1" x14ac:dyDescent="0.3">
      <c r="B40" s="34"/>
      <c r="C40" s="36">
        <v>31</v>
      </c>
      <c r="D40" s="37"/>
      <c r="E40" s="25"/>
      <c r="F40" s="80"/>
      <c r="G40" s="83"/>
      <c r="H40" s="82">
        <f t="shared" si="1"/>
        <v>0</v>
      </c>
      <c r="I40" s="84"/>
      <c r="J40" s="79">
        <f t="shared" si="0"/>
        <v>0</v>
      </c>
      <c r="K40" s="38" t="e">
        <f t="shared" si="2"/>
        <v>#DIV/0!</v>
      </c>
      <c r="L40" s="35"/>
    </row>
    <row r="41" spans="2:12" s="16" customFormat="1" ht="18.75" thickTop="1" thickBot="1" x14ac:dyDescent="0.3">
      <c r="B41" s="34"/>
      <c r="C41" s="36">
        <v>32</v>
      </c>
      <c r="D41" s="37"/>
      <c r="E41" s="25"/>
      <c r="F41" s="80"/>
      <c r="G41" s="83"/>
      <c r="H41" s="82">
        <f t="shared" si="1"/>
        <v>0</v>
      </c>
      <c r="I41" s="84"/>
      <c r="J41" s="79">
        <f t="shared" si="0"/>
        <v>0</v>
      </c>
      <c r="K41" s="38" t="e">
        <f t="shared" si="2"/>
        <v>#DIV/0!</v>
      </c>
      <c r="L41" s="35"/>
    </row>
    <row r="42" spans="2:12" s="16" customFormat="1" ht="18.75" thickTop="1" thickBot="1" x14ac:dyDescent="0.3">
      <c r="B42" s="34"/>
      <c r="C42" s="36">
        <v>33</v>
      </c>
      <c r="D42" s="37"/>
      <c r="E42" s="25"/>
      <c r="F42" s="80"/>
      <c r="G42" s="83"/>
      <c r="H42" s="82">
        <f t="shared" si="1"/>
        <v>0</v>
      </c>
      <c r="I42" s="84"/>
      <c r="J42" s="79">
        <f t="shared" si="0"/>
        <v>0</v>
      </c>
      <c r="K42" s="38" t="e">
        <f t="shared" si="2"/>
        <v>#DIV/0!</v>
      </c>
      <c r="L42" s="35"/>
    </row>
    <row r="43" spans="2:12" s="16" customFormat="1" ht="18.75" thickTop="1" thickBot="1" x14ac:dyDescent="0.3">
      <c r="B43" s="34"/>
      <c r="C43" s="36">
        <v>34</v>
      </c>
      <c r="D43" s="37"/>
      <c r="E43" s="25"/>
      <c r="F43" s="80"/>
      <c r="G43" s="83"/>
      <c r="H43" s="82">
        <f t="shared" si="1"/>
        <v>0</v>
      </c>
      <c r="I43" s="84"/>
      <c r="J43" s="79">
        <f t="shared" si="0"/>
        <v>0</v>
      </c>
      <c r="K43" s="38" t="e">
        <f t="shared" si="2"/>
        <v>#DIV/0!</v>
      </c>
      <c r="L43" s="35"/>
    </row>
    <row r="44" spans="2:12" s="16" customFormat="1" ht="18.75" thickTop="1" thickBot="1" x14ac:dyDescent="0.3">
      <c r="B44" s="34"/>
      <c r="C44" s="36">
        <v>35</v>
      </c>
      <c r="D44" s="37"/>
      <c r="E44" s="25"/>
      <c r="F44" s="80"/>
      <c r="G44" s="83"/>
      <c r="H44" s="82">
        <f t="shared" si="1"/>
        <v>0</v>
      </c>
      <c r="I44" s="84"/>
      <c r="J44" s="79">
        <f t="shared" si="0"/>
        <v>0</v>
      </c>
      <c r="K44" s="38" t="e">
        <f t="shared" si="2"/>
        <v>#DIV/0!</v>
      </c>
      <c r="L44" s="35"/>
    </row>
    <row r="45" spans="2:12" s="16" customFormat="1" ht="18.75" thickTop="1" thickBot="1" x14ac:dyDescent="0.3">
      <c r="B45" s="34"/>
      <c r="C45" s="36">
        <v>36</v>
      </c>
      <c r="D45" s="39"/>
      <c r="E45" s="36"/>
      <c r="F45" s="80"/>
      <c r="G45" s="83"/>
      <c r="H45" s="82">
        <f t="shared" si="1"/>
        <v>0</v>
      </c>
      <c r="I45" s="84"/>
      <c r="J45" s="79">
        <f t="shared" si="0"/>
        <v>0</v>
      </c>
      <c r="K45" s="38" t="e">
        <f t="shared" si="2"/>
        <v>#DIV/0!</v>
      </c>
      <c r="L45" s="35"/>
    </row>
    <row r="46" spans="2:12" s="16" customFormat="1" ht="18.75" thickTop="1" thickBot="1" x14ac:dyDescent="0.3">
      <c r="B46" s="34"/>
      <c r="C46" s="36">
        <v>37</v>
      </c>
      <c r="D46" s="39"/>
      <c r="E46" s="36"/>
      <c r="F46" s="80"/>
      <c r="G46" s="83"/>
      <c r="H46" s="82">
        <f t="shared" si="1"/>
        <v>0</v>
      </c>
      <c r="I46" s="84"/>
      <c r="J46" s="79">
        <f t="shared" si="0"/>
        <v>0</v>
      </c>
      <c r="K46" s="38" t="e">
        <f t="shared" si="2"/>
        <v>#DIV/0!</v>
      </c>
      <c r="L46" s="35"/>
    </row>
    <row r="47" spans="2:12" s="16" customFormat="1" ht="18.75" thickTop="1" thickBot="1" x14ac:dyDescent="0.3">
      <c r="B47" s="34"/>
      <c r="C47" s="36">
        <v>38</v>
      </c>
      <c r="D47" s="39"/>
      <c r="E47" s="36"/>
      <c r="F47" s="80"/>
      <c r="G47" s="83"/>
      <c r="H47" s="82">
        <f t="shared" si="1"/>
        <v>0</v>
      </c>
      <c r="I47" s="84"/>
      <c r="J47" s="79">
        <f t="shared" si="0"/>
        <v>0</v>
      </c>
      <c r="K47" s="38" t="e">
        <f t="shared" si="2"/>
        <v>#DIV/0!</v>
      </c>
      <c r="L47" s="35"/>
    </row>
    <row r="48" spans="2:12" s="16" customFormat="1" ht="18.75" thickTop="1" thickBot="1" x14ac:dyDescent="0.3">
      <c r="B48" s="34"/>
      <c r="C48" s="36">
        <v>39</v>
      </c>
      <c r="D48" s="39"/>
      <c r="E48" s="36"/>
      <c r="F48" s="80"/>
      <c r="G48" s="83"/>
      <c r="H48" s="82">
        <f t="shared" si="1"/>
        <v>0</v>
      </c>
      <c r="I48" s="84"/>
      <c r="J48" s="79">
        <f t="shared" si="0"/>
        <v>0</v>
      </c>
      <c r="K48" s="38" t="e">
        <f t="shared" si="2"/>
        <v>#DIV/0!</v>
      </c>
      <c r="L48" s="35"/>
    </row>
    <row r="49" spans="2:12" s="16" customFormat="1" ht="18.75" thickTop="1" thickBot="1" x14ac:dyDescent="0.3">
      <c r="B49" s="34"/>
      <c r="C49" s="36">
        <v>40</v>
      </c>
      <c r="D49" s="39"/>
      <c r="E49" s="36"/>
      <c r="F49" s="80"/>
      <c r="G49" s="83"/>
      <c r="H49" s="82">
        <f t="shared" si="1"/>
        <v>0</v>
      </c>
      <c r="I49" s="84"/>
      <c r="J49" s="79">
        <f t="shared" si="0"/>
        <v>0</v>
      </c>
      <c r="K49" s="38" t="e">
        <f t="shared" si="2"/>
        <v>#DIV/0!</v>
      </c>
      <c r="L49" s="35"/>
    </row>
    <row r="50" spans="2:12" s="16" customFormat="1" ht="18.75" thickTop="1" thickBot="1" x14ac:dyDescent="0.3">
      <c r="B50" s="34"/>
      <c r="C50" s="36">
        <v>41</v>
      </c>
      <c r="D50" s="39"/>
      <c r="E50" s="36"/>
      <c r="F50" s="80"/>
      <c r="G50" s="83"/>
      <c r="H50" s="82">
        <f t="shared" si="1"/>
        <v>0</v>
      </c>
      <c r="I50" s="84"/>
      <c r="J50" s="79">
        <f t="shared" si="0"/>
        <v>0</v>
      </c>
      <c r="K50" s="38" t="e">
        <f t="shared" si="2"/>
        <v>#DIV/0!</v>
      </c>
      <c r="L50" s="35"/>
    </row>
    <row r="51" spans="2:12" s="16" customFormat="1" ht="18.75" thickTop="1" thickBot="1" x14ac:dyDescent="0.3">
      <c r="B51" s="34"/>
      <c r="C51" s="36">
        <v>42</v>
      </c>
      <c r="D51" s="39"/>
      <c r="E51" s="36"/>
      <c r="F51" s="80"/>
      <c r="G51" s="83"/>
      <c r="H51" s="82">
        <f t="shared" si="1"/>
        <v>0</v>
      </c>
      <c r="I51" s="84"/>
      <c r="J51" s="79">
        <f t="shared" si="0"/>
        <v>0</v>
      </c>
      <c r="K51" s="38" t="e">
        <f t="shared" si="2"/>
        <v>#DIV/0!</v>
      </c>
      <c r="L51" s="35"/>
    </row>
    <row r="52" spans="2:12" ht="17.25" thickTop="1" thickBot="1" x14ac:dyDescent="0.3">
      <c r="B52" s="40"/>
      <c r="C52" s="41"/>
      <c r="D52" s="42"/>
      <c r="E52" s="42"/>
      <c r="F52" s="42"/>
      <c r="G52" s="43"/>
      <c r="H52" s="42"/>
      <c r="I52" s="42"/>
      <c r="J52" s="42"/>
      <c r="K52" s="44"/>
      <c r="L52" s="45"/>
    </row>
  </sheetData>
  <protectedRanges>
    <protectedRange sqref="F10:G51 E4:E7" name="DATOS"/>
  </protectedRanges>
  <mergeCells count="18">
    <mergeCell ref="J8:J9"/>
    <mergeCell ref="K8:K9"/>
    <mergeCell ref="C6:D6"/>
    <mergeCell ref="E6:F6"/>
    <mergeCell ref="G6:I6"/>
    <mergeCell ref="J6:K6"/>
    <mergeCell ref="C7:K7"/>
    <mergeCell ref="C8:C9"/>
    <mergeCell ref="D8:D9"/>
    <mergeCell ref="E8:E9"/>
    <mergeCell ref="F8:H8"/>
    <mergeCell ref="I8:I9"/>
    <mergeCell ref="C3:K3"/>
    <mergeCell ref="C4:K4"/>
    <mergeCell ref="C5:D5"/>
    <mergeCell ref="E5:F5"/>
    <mergeCell ref="G5:I5"/>
    <mergeCell ref="J5:K5"/>
  </mergeCells>
  <pageMargins left="0.25" right="0.25" top="0.75" bottom="0.75" header="0.3" footer="0.3"/>
  <pageSetup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ANALISIS DE PRECIOS</vt:lpstr>
      <vt:lpstr>COMPARACIÓN OFERTAS</vt:lpstr>
      <vt:lpstr>Hoja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Rendon Mesa - Compras</dc:creator>
  <cp:lastModifiedBy>Olmes Fernando Rodríguez Alzate - CT Concejo</cp:lastModifiedBy>
  <cp:lastPrinted>2019-09-04T19:31:17Z</cp:lastPrinted>
  <dcterms:created xsi:type="dcterms:W3CDTF">2017-05-19T21:33:34Z</dcterms:created>
  <dcterms:modified xsi:type="dcterms:W3CDTF">2023-12-01T02:38:58Z</dcterms:modified>
</cp:coreProperties>
</file>