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30" yWindow="0" windowWidth="21840" windowHeight="12885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Riesgos'!$B$3:$F$20</definedName>
    <definedName name="_xlnm.Print_Area" localSheetId="0">'Matriz de Riesgos'!$A$1:$X$20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45621"/>
</workbook>
</file>

<file path=xl/calcChain.xml><?xml version="1.0" encoding="utf-8"?>
<calcChain xmlns="http://schemas.openxmlformats.org/spreadsheetml/2006/main">
  <c r="Q31" i="1" l="1"/>
  <c r="R31" i="1" s="1"/>
  <c r="K31" i="1"/>
  <c r="L31" i="1" s="1"/>
  <c r="Q30" i="1"/>
  <c r="R30" i="1" s="1"/>
  <c r="K30" i="1"/>
  <c r="L30" i="1" s="1"/>
  <c r="Q29" i="1"/>
  <c r="R29" i="1" s="1"/>
  <c r="L29" i="1"/>
  <c r="Q28" i="1" l="1"/>
  <c r="R28" i="1" s="1"/>
  <c r="K28" i="1"/>
  <c r="L28" i="1" s="1"/>
  <c r="Q27" i="1"/>
  <c r="R27" i="1" s="1"/>
  <c r="K27" i="1"/>
  <c r="L27" i="1" s="1"/>
  <c r="Q26" i="1"/>
  <c r="R26" i="1" s="1"/>
  <c r="K26" i="1"/>
  <c r="L26" i="1" s="1"/>
  <c r="Q25" i="1"/>
  <c r="R25" i="1" s="1"/>
  <c r="K25" i="1"/>
  <c r="Q24" i="1"/>
  <c r="R24" i="1" s="1"/>
  <c r="K24" i="1"/>
  <c r="Q23" i="1"/>
  <c r="R23" i="1" s="1"/>
  <c r="K23" i="1"/>
  <c r="R22" i="1"/>
  <c r="Q22" i="1"/>
  <c r="K22" i="1"/>
  <c r="Q21" i="1"/>
  <c r="R21" i="1" s="1"/>
  <c r="K21" i="1"/>
  <c r="Q20" i="1"/>
  <c r="R20" i="1" s="1"/>
  <c r="K20" i="1"/>
  <c r="Q19" i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Q6" i="1"/>
  <c r="R6" i="1" s="1"/>
  <c r="K6" i="1"/>
  <c r="L6" i="1" s="1"/>
  <c r="Q5" i="1"/>
  <c r="R5" i="1" s="1"/>
  <c r="G20" i="2" l="1"/>
  <c r="H20" i="2"/>
  <c r="G21" i="2"/>
  <c r="H21" i="2"/>
  <c r="G22" i="2"/>
  <c r="H22" i="2"/>
  <c r="G23" i="2"/>
  <c r="H19" i="2"/>
  <c r="G19" i="2"/>
  <c r="G8" i="3"/>
  <c r="G7" i="3"/>
  <c r="G6" i="3"/>
  <c r="G5" i="3"/>
</calcChain>
</file>

<file path=xl/sharedStrings.xml><?xml version="1.0" encoding="utf-8"?>
<sst xmlns="http://schemas.openxmlformats.org/spreadsheetml/2006/main" count="503" uniqueCount="210">
  <si>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</si>
  <si>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</si>
  <si>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</si>
  <si>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</si>
  <si>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</si>
  <si>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</si>
  <si>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</si>
  <si>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</si>
  <si>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</si>
  <si>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</si>
  <si>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</si>
  <si>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</si>
  <si>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</si>
  <si>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</si>
  <si>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</si>
  <si>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</si>
  <si>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</si>
  <si>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</si>
  <si>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</si>
  <si>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</si>
  <si>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</si>
  <si>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</si>
  <si>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</si>
  <si>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</si>
  <si>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</si>
  <si>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</si>
  <si>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</si>
  <si>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</si>
  <si>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</si>
  <si>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</si>
  <si>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</si>
  <si>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</si>
  <si>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</si>
  <si>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</si>
  <si>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</si>
  <si>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</si>
  <si>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</si>
  <si>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</si>
  <si>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</si>
  <si>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</si>
  <si>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</si>
  <si>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</si>
  <si>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</si>
  <si>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</si>
  <si>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</si>
  <si>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</si>
  <si>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</si>
  <si>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</si>
  <si>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</si>
  <si>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</si>
  <si>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</si>
  <si>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</si>
  <si>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</si>
  <si>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</si>
  <si>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</si>
  <si>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</si>
  <si>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</si>
  <si>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</si>
  <si>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</si>
  <si>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</si>
  <si>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</si>
  <si>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</si>
  <si>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</si>
  <si>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</si>
  <si>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</si>
  <si>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</si>
  <si>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</si>
  <si>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</si>
  <si>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</si>
  <si>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</si>
  <si>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</si>
  <si>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</si>
  <si>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</si>
  <si>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</si>
  <si>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</si>
  <si>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</si>
  <si>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</si>
  <si>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</si>
  <si>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</si>
  <si>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</si>
  <si>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</si>
  <si>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</si>
  <si>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</si>
  <si>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</si>
  <si>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</si>
  <si>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</si>
  <si>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</si>
  <si>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</si>
  <si>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</si>
  <si>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>Contratista y Servicio Geológico Colombiano</t>
  </si>
  <si>
    <t xml:space="preserve">Fecha estimada en que se completa el tratamiento </t>
  </si>
  <si>
    <t>Declaratoria de desierto el proceso</t>
  </si>
  <si>
    <t>Dificultades en al ejecución del Contrato, aumento de costos del contrato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</si>
  <si>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</si>
  <si>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</si>
  <si>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</si>
  <si>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</si>
  <si>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</si>
  <si>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</si>
  <si>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</si>
  <si>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</si>
  <si>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</si>
  <si>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</si>
  <si>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</si>
  <si>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</si>
  <si>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El estudio de mercado no permite identificar los aspectos de oferta y demanda del mercado
respectivo</t>
  </si>
  <si>
    <t xml:space="preserve">Sobre costo en la asignación del presupuesto </t>
  </si>
  <si>
    <t xml:space="preserve">El diseño del Proceso de Contratación no permite satisfacer las necesidades de la Entidad Estatal,
</t>
  </si>
  <si>
    <t>Incumplimiento de los objetivos y las metas.</t>
  </si>
  <si>
    <t>Falta de capacidad de la Entidad Estatal para promover y adelantar la selección del contratista</t>
  </si>
  <si>
    <t>Riesgo de colusión.</t>
  </si>
  <si>
    <t>Restricción de ofertas, impidiendo a otras empresas entrar al proceso</t>
  </si>
  <si>
    <t>Riesgo de ofertas artificialmente bajas.</t>
  </si>
  <si>
    <t>Riesgo de que no se firme el contrato.</t>
  </si>
  <si>
    <t>Incumplimiento con el cronograma previsto para la celebración del contrato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</si>
  <si>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</si>
  <si>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</si>
  <si>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</si>
  <si>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</si>
  <si>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Rompimiento del equilibrio económico
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</si>
  <si>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</si>
  <si>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</si>
  <si>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</si>
  <si>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</si>
  <si>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</si>
  <si>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</si>
  <si>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</si>
  <si>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</si>
  <si>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</si>
  <si>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</si>
  <si>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</si>
  <si>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</si>
  <si>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</si>
  <si>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</si>
  <si>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</si>
  <si>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</si>
  <si>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</si>
  <si>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</si>
  <si>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</si>
  <si>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</si>
  <si>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 xml:space="preserve">Matriz de riesgos para Contratar la adquisición de magnetómetros de precesión </t>
  </si>
  <si>
    <t>Deficiencias en la oportunidad y estructuración de la necesidad en la etapa precontractual</t>
  </si>
  <si>
    <t>Adquisición de un bien o servicio que no cumple con los verdaderos requerimientos y especificaciones de la Entidad o a precios que no son del mercado</t>
  </si>
  <si>
    <t>Permanente</t>
  </si>
  <si>
    <t>Incumplimiento de los requisitos legales en la celebración de los contratos</t>
  </si>
  <si>
    <t>Investigaciones disciplinarias a los Servidores Públicos / Inhabilidades para contratar a los oferentes</t>
  </si>
  <si>
    <t>Aceptar el riesgo: Revisión de la Coordinación del Gestión Contractual del cumplimiento de los requisitos legales/Aplicación de la lista de chequeo en la etapa precontractual/Verificación de la Existencia del Registro Presupuestal expedido por la Coordinación del Grupo de Gestión Financiera.</t>
  </si>
  <si>
    <t>Inicio de la asesoria del contrato</t>
  </si>
  <si>
    <t>Firma del contrato</t>
  </si>
  <si>
    <t>Revisión y Aprobación de Documentación</t>
  </si>
  <si>
    <t>Presentación tardía de las garantías que debe constituir el contratista a favor de la Entidad</t>
  </si>
  <si>
    <t>Demoras en el inicio de la ejecución contractua/ Inicio de la Ejecución contractual sin el lleno de los requisitos legales</t>
  </si>
  <si>
    <t>Riesgo  Bajo</t>
  </si>
  <si>
    <t>Aceptar el riesgo: Seguimiento por parte de la Coordinación de Gestión Contractual.</t>
  </si>
  <si>
    <t>A partir de la Suscripción del Contrato</t>
  </si>
  <si>
    <t>A la firma de la aprobación de las garantías</t>
  </si>
  <si>
    <t>Seguimiento en la etapa de la legalización de los contratos</t>
  </si>
  <si>
    <t>Terminación Anticipada del contrato por parte del contratista</t>
  </si>
  <si>
    <t>Surgen retrasos en el cumplimiento de las obligaciones pactadas</t>
  </si>
  <si>
    <t>Garantizar que no se vea afectada la prestacion del servicio.</t>
  </si>
  <si>
    <t>Suscripción del contrato</t>
  </si>
  <si>
    <t>Vencimiento del plazo de ejecución del contrato</t>
  </si>
  <si>
    <t>Seguimiento de las actividades del contratista</t>
  </si>
  <si>
    <t>Mensual y cuando las circunstancias así lo ameriten</t>
  </si>
  <si>
    <t>El contratista no realiza las actividades especificas objeto del contrato debido a una dedicación insuficiente a las mismas</t>
  </si>
  <si>
    <t>Retrasos para la dependencia, con relacion a las no realizacion de actividades para las cuales fue contratado el contratista</t>
  </si>
  <si>
    <t>Riesgo Medio</t>
  </si>
  <si>
    <t>Elaborar planes de actividades con el contratista, realización de reuniones y requerimientos</t>
  </si>
  <si>
    <t>Desde el inicio de la ejecución del contrato</t>
  </si>
  <si>
    <t>Cambios Regulatorios o Reglamentarios (Jurídicos, Financieros, tributarios, ambientales, etc)</t>
  </si>
  <si>
    <t>Afectación de las condiciones de ejecución, generando su imposibilidad o la afectación de la ecuación contractual</t>
  </si>
  <si>
    <t>Ajustar las condiciones de ejecución del contrato a los cambios regulatorios o reglamentarios, mediante una modificación al mismo para lograr su cumplimiento o restableciemiento de la ecuación económica</t>
  </si>
  <si>
    <t>Generación de posibles actos de corrupción con ocasión a la ejecución del contrato</t>
  </si>
  <si>
    <t>Afectación grave de las condiciones de ejecución de contrato, posibles responsabilidades, civiles, fiscales o disciplinarias</t>
  </si>
  <si>
    <t>Estricto seguimieto por parte del supervisor durante toda la ejecución contractual</t>
  </si>
  <si>
    <t>Control y seguimiento al contratista en sus diversas actuaciones</t>
  </si>
  <si>
    <t>Incremento en el precio de insumos, materiales bienes y servicios que requiera el contratista para la prestación del servicio y cuyo costo varie por los efectos del cambio de la inflación</t>
  </si>
  <si>
    <t>Aceptar el riesgo: Incluir en el modelo financiero el efecto de la inflación, de forma que el precio ofertado sea suficiente</t>
  </si>
  <si>
    <t>Antes de la suscripción del contrato</t>
  </si>
  <si>
    <t>Control y seguimiento al contratista en sus diversas</t>
  </si>
  <si>
    <t>En la oferta economica (Propuesta), presentada por el contratista</t>
  </si>
  <si>
    <t>Daños por mala manipulación, por defectos de fabricación, por pérdida total o parcial, durante el proceso de importación y nacionalización del equipo, hasta la entrega final.</t>
  </si>
  <si>
    <t>Reducir las consecuencias o el impacto del riesgo a través de planes de contingencia, en los términos y condiciones del contrato, inspecciones y revisiones para revisar el cumplimiento del contrato</t>
  </si>
  <si>
    <t>Al inicio del contrato</t>
  </si>
  <si>
    <t>En la terminación del contrato</t>
  </si>
  <si>
    <t>Supervisando las especificaciones técnicas del los entregables y del producto final</t>
  </si>
  <si>
    <t xml:space="preserve">A la entrega de los productos </t>
  </si>
  <si>
    <t>Riesgo de colusión, acuerdo entre dos o más empresas y cada una actuar de manera concertada respecto del resto de las demás empresas</t>
  </si>
  <si>
    <t>monopolio, impidiendo a otras empresas entrar al proceso</t>
  </si>
  <si>
    <t>Identificar patrones extraños en la manera como las empresas presentan sus ofertas, la frecuencia con la que son o no seleccionadas, la clase de licitaciones
a las que se presentan, entre otras conductas que pueden levantar sospechas.</t>
  </si>
  <si>
    <t>Durante el proceso de selección</t>
  </si>
  <si>
    <t xml:space="preserve">Identificar patrones extraños en la manera como las empresas presentan sus ofertas, </t>
  </si>
  <si>
    <t>Durante el proceso de selección y durante la ejecución del contrato</t>
  </si>
  <si>
    <t xml:space="preserve">Variaciones de los componentes económicos y técnicos necesarios para cumplir con las obligaciones del Contratista </t>
  </si>
  <si>
    <t xml:space="preserve">Mayores costos, demoras, </t>
  </si>
  <si>
    <t>Aceptar el riesgo e incorporar costos en la oferta. Reducir impacto: Conocimiento del proyecto</t>
  </si>
  <si>
    <t>En la ejecución del contrato</t>
  </si>
  <si>
    <t>Supervisando las obligaciones del Contratista</t>
  </si>
  <si>
    <t>Durante la ejecución del Contrato</t>
  </si>
  <si>
    <t>Riesgo de Inflación</t>
  </si>
  <si>
    <t>Efectos favorables o desfavorables de la fluctuación de los precios de los insumos, desabastecimiento y especulación; de la evolución de la inflación real del peso.</t>
  </si>
  <si>
    <t>Aceptar el riesgo e incorporar costos en la oferta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</si>
  <si>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</si>
  <si>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</si>
  <si>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</si>
  <si>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</si>
  <si>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</si>
  <si>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</si>
  <si>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</si>
  <si>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Aceptar el riesgo: Revisión y apoyojurídico a las dependencias quesolicitan lacontratación, aclarandolos requisitos, identificando los lineamientos comunes y basicos del bien o servicio a adquirir.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</si>
</sst>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\ * #,##0.00_);_(&quot;$&quot;\ * \(#,##0.00\);_(&quot;$&quot;\ * &quot;-&quot;??_);_(@_)"/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4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/>
      <right/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medium">
        <color auto="1"/>
      </top>
      <bottom style="thin">
        <color theme="3" tint="-0.249977111117893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</borders>
  <cellStyleXfs count="9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12" borderId="33" applyNumberFormat="0" applyProtection="0">
      <alignment horizontal="left" vertical="center"/>
    </xf>
    <xf numFmtId="0" fontId="14" fillId="0" borderId="0" applyNumberFormat="0" applyFill="0" applyBorder="0" applyProtection="0">
      <alignment horizontal="left" vertical="center"/>
    </xf>
    <xf numFmtId="0" fontId="15" fillId="0" borderId="0" applyFill="0" applyBorder="0" applyProtection="0">
      <alignment horizontal="left"/>
    </xf>
    <xf numFmtId="9" fontId="16" fillId="0" borderId="0" applyFill="0" applyBorder="0" applyProtection="0">
      <alignment horizontal="center" vertical="center"/>
    </xf>
    <xf numFmtId="0" fontId="17" fillId="0" borderId="0" applyFill="0" applyBorder="0" applyProtection="0">
      <alignment horizontal="center"/>
    </xf>
    <xf numFmtId="3" fontId="17" fillId="0" borderId="34" applyFill="0" applyProtection="0">
      <alignment horizontal="center"/>
    </xf>
  </cellStyleXfs>
  <cellXfs count="133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 textRotation="90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/>
    <xf numFmtId="1" fontId="11" fillId="0" borderId="0" xfId="0" applyNumberFormat="1" applyFont="1"/>
    <xf numFmtId="0" fontId="11" fillId="0" borderId="0" xfId="0" applyFont="1" applyAlignment="1">
      <alignment textRotation="90"/>
    </xf>
    <xf numFmtId="0" fontId="11" fillId="0" borderId="0" xfId="0" applyFont="1" applyAlignment="1">
      <alignment wrapText="1"/>
    </xf>
    <xf numFmtId="164" fontId="6" fillId="3" borderId="1" xfId="2" applyNumberFormat="1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10" fontId="0" fillId="0" borderId="27" xfId="0" applyNumberFormat="1" applyBorder="1" applyAlignment="1">
      <alignment horizontal="center"/>
    </xf>
    <xf numFmtId="9" fontId="0" fillId="0" borderId="27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27" xfId="1" applyNumberFormat="1" applyFont="1" applyBorder="1" applyAlignment="1">
      <alignment horizontal="center"/>
    </xf>
    <xf numFmtId="166" fontId="0" fillId="0" borderId="27" xfId="1" applyNumberFormat="1" applyFont="1" applyBorder="1"/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3" borderId="10" xfId="0" applyFont="1" applyFill="1" applyBorder="1" applyAlignment="1">
      <alignment horizontal="center" vertical="center" textRotation="90" wrapText="1"/>
    </xf>
    <xf numFmtId="0" fontId="20" fillId="3" borderId="11" xfId="0" applyFont="1" applyFill="1" applyBorder="1" applyAlignment="1">
      <alignment horizontal="center" vertical="center" textRotation="90" wrapText="1"/>
    </xf>
    <xf numFmtId="1" fontId="21" fillId="3" borderId="11" xfId="0" applyNumberFormat="1" applyFont="1" applyFill="1" applyBorder="1" applyAlignment="1">
      <alignment horizontal="center" vertical="center" textRotation="90" wrapText="1"/>
    </xf>
    <xf numFmtId="0" fontId="21" fillId="3" borderId="11" xfId="0" applyFont="1" applyFill="1" applyBorder="1" applyAlignment="1">
      <alignment horizontal="center" vertical="center" textRotation="90" wrapText="1"/>
    </xf>
    <xf numFmtId="0" fontId="21" fillId="3" borderId="12" xfId="0" applyFont="1" applyFill="1" applyBorder="1" applyAlignment="1">
      <alignment horizontal="center" vertical="center" textRotation="90" wrapText="1"/>
    </xf>
    <xf numFmtId="0" fontId="20" fillId="3" borderId="10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textRotation="90" wrapText="1"/>
    </xf>
    <xf numFmtId="0" fontId="20" fillId="6" borderId="27" xfId="0" applyFont="1" applyFill="1" applyBorder="1" applyAlignment="1">
      <alignment horizontal="center" vertical="center" wrapText="1"/>
    </xf>
    <xf numFmtId="0" fontId="20" fillId="10" borderId="27" xfId="0" applyFont="1" applyFill="1" applyBorder="1" applyAlignment="1">
      <alignment horizontal="center" vertical="center" wrapText="1"/>
    </xf>
    <xf numFmtId="1" fontId="20" fillId="0" borderId="27" xfId="0" applyNumberFormat="1" applyFont="1" applyBorder="1" applyAlignment="1">
      <alignment horizontal="center" vertical="center" wrapText="1"/>
    </xf>
    <xf numFmtId="0" fontId="20" fillId="0" borderId="27" xfId="0" applyNumberFormat="1" applyFont="1" applyBorder="1" applyAlignment="1">
      <alignment horizontal="center" vertical="center" textRotation="90" wrapText="1"/>
    </xf>
    <xf numFmtId="0" fontId="20" fillId="0" borderId="2" xfId="0" applyFont="1" applyBorder="1" applyAlignment="1">
      <alignment horizontal="center" vertical="center" textRotation="90" wrapText="1"/>
    </xf>
    <xf numFmtId="0" fontId="20" fillId="0" borderId="17" xfId="0" applyFont="1" applyBorder="1" applyAlignment="1">
      <alignment horizontal="center" vertical="center" textRotation="90" wrapText="1"/>
    </xf>
    <xf numFmtId="0" fontId="20" fillId="6" borderId="13" xfId="0" applyFont="1" applyFill="1" applyBorder="1" applyAlignment="1">
      <alignment horizontal="center" vertical="center" wrapText="1"/>
    </xf>
    <xf numFmtId="0" fontId="20" fillId="10" borderId="20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1" fontId="20" fillId="0" borderId="2" xfId="0" applyNumberFormat="1" applyFont="1" applyBorder="1" applyAlignment="1">
      <alignment horizontal="center" vertical="center" wrapText="1"/>
    </xf>
    <xf numFmtId="0" fontId="20" fillId="0" borderId="17" xfId="0" applyNumberFormat="1" applyFont="1" applyBorder="1" applyAlignment="1">
      <alignment horizontal="center" vertical="center" textRotation="90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justify" vertical="center" wrapText="1"/>
    </xf>
    <xf numFmtId="0" fontId="20" fillId="0" borderId="2" xfId="0" applyNumberFormat="1" applyFont="1" applyBorder="1" applyAlignment="1">
      <alignment horizontal="center" vertical="center" textRotation="90" wrapText="1"/>
    </xf>
    <xf numFmtId="0" fontId="20" fillId="0" borderId="17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textRotation="90" wrapText="1"/>
    </xf>
    <xf numFmtId="0" fontId="20" fillId="0" borderId="24" xfId="0" applyFont="1" applyBorder="1" applyAlignment="1">
      <alignment horizontal="center" vertical="center" textRotation="90" wrapText="1"/>
    </xf>
    <xf numFmtId="0" fontId="20" fillId="0" borderId="23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1" fontId="20" fillId="0" borderId="6" xfId="0" applyNumberFormat="1" applyFont="1" applyBorder="1" applyAlignment="1">
      <alignment horizontal="center" vertical="center" wrapText="1"/>
    </xf>
    <xf numFmtId="0" fontId="20" fillId="0" borderId="6" xfId="0" applyNumberFormat="1" applyFont="1" applyBorder="1" applyAlignment="1">
      <alignment horizontal="center" vertical="center" textRotation="90" wrapText="1"/>
    </xf>
    <xf numFmtId="0" fontId="20" fillId="0" borderId="24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textRotation="90" wrapText="1"/>
    </xf>
    <xf numFmtId="0" fontId="20" fillId="6" borderId="38" xfId="0" applyFont="1" applyFill="1" applyBorder="1" applyAlignment="1">
      <alignment horizontal="center" vertical="center" wrapText="1"/>
    </xf>
    <xf numFmtId="0" fontId="20" fillId="10" borderId="39" xfId="0" applyFont="1" applyFill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1" fontId="20" fillId="0" borderId="38" xfId="0" applyNumberFormat="1" applyFont="1" applyBorder="1" applyAlignment="1">
      <alignment horizontal="center" vertical="center" wrapText="1"/>
    </xf>
    <xf numFmtId="0" fontId="20" fillId="0" borderId="41" xfId="0" applyNumberFormat="1" applyFont="1" applyBorder="1" applyAlignment="1">
      <alignment horizontal="center" vertical="center" textRotation="90" wrapText="1"/>
    </xf>
    <xf numFmtId="0" fontId="20" fillId="0" borderId="41" xfId="0" applyFont="1" applyBorder="1" applyAlignment="1">
      <alignment horizontal="justify" vertical="center" wrapText="1"/>
    </xf>
    <xf numFmtId="0" fontId="20" fillId="0" borderId="38" xfId="0" applyNumberFormat="1" applyFont="1" applyBorder="1" applyAlignment="1">
      <alignment horizontal="center" vertical="center" textRotation="90" wrapText="1"/>
    </xf>
    <xf numFmtId="0" fontId="20" fillId="0" borderId="41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1" fontId="20" fillId="0" borderId="44" xfId="0" applyNumberFormat="1" applyFont="1" applyBorder="1" applyAlignment="1">
      <alignment horizontal="center" vertical="center" wrapText="1"/>
    </xf>
    <xf numFmtId="0" fontId="20" fillId="0" borderId="45" xfId="0" applyNumberFormat="1" applyFont="1" applyBorder="1" applyAlignment="1">
      <alignment horizontal="center" vertical="center" textRotation="90" wrapText="1"/>
    </xf>
    <xf numFmtId="0" fontId="20" fillId="0" borderId="46" xfId="0" applyFont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center"/>
    </xf>
    <xf numFmtId="1" fontId="20" fillId="0" borderId="0" xfId="0" applyNumberFormat="1" applyFont="1"/>
    <xf numFmtId="0" fontId="20" fillId="0" borderId="0" xfId="0" applyFont="1" applyAlignment="1"/>
    <xf numFmtId="0" fontId="20" fillId="0" borderId="0" xfId="0" applyFont="1" applyAlignment="1">
      <alignment wrapText="1"/>
    </xf>
    <xf numFmtId="0" fontId="20" fillId="0" borderId="0" xfId="0" applyFont="1" applyAlignment="1">
      <alignment textRotation="90"/>
    </xf>
    <xf numFmtId="0" fontId="20" fillId="11" borderId="27" xfId="0" applyFont="1" applyFill="1" applyBorder="1" applyAlignment="1">
      <alignment horizontal="center" vertical="center" wrapText="1"/>
    </xf>
    <xf numFmtId="1" fontId="19" fillId="4" borderId="8" xfId="0" applyNumberFormat="1" applyFont="1" applyFill="1" applyBorder="1" applyAlignment="1">
      <alignment horizontal="center" vertical="center" textRotation="90" wrapText="1"/>
    </xf>
    <xf numFmtId="1" fontId="19" fillId="4" borderId="11" xfId="0" applyNumberFormat="1" applyFont="1" applyFill="1" applyBorder="1" applyAlignment="1">
      <alignment horizontal="center" vertical="center" textRotation="90"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36" xfId="0" applyFont="1" applyFill="1" applyBorder="1" applyAlignment="1">
      <alignment horizontal="center" vertical="center" wrapText="1"/>
    </xf>
    <xf numFmtId="0" fontId="18" fillId="11" borderId="37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textRotation="90" wrapText="1"/>
    </xf>
    <xf numFmtId="0" fontId="19" fillId="4" borderId="11" xfId="0" applyFont="1" applyFill="1" applyBorder="1" applyAlignment="1">
      <alignment horizontal="center" vertical="center" textRotation="90" wrapText="1"/>
    </xf>
    <xf numFmtId="0" fontId="19" fillId="4" borderId="7" xfId="0" applyFont="1" applyFill="1" applyBorder="1" applyAlignment="1">
      <alignment horizontal="center" vertical="center" textRotation="90" wrapText="1"/>
    </xf>
    <xf numFmtId="0" fontId="19" fillId="4" borderId="10" xfId="0" applyFont="1" applyFill="1" applyBorder="1" applyAlignment="1">
      <alignment horizontal="center" vertical="center" textRotation="90" wrapText="1"/>
    </xf>
    <xf numFmtId="0" fontId="19" fillId="4" borderId="9" xfId="0" applyFont="1" applyFill="1" applyBorder="1" applyAlignment="1">
      <alignment horizontal="center" vertical="center" textRotation="90" wrapText="1"/>
    </xf>
    <xf numFmtId="0" fontId="19" fillId="4" borderId="12" xfId="0" applyFont="1" applyFill="1" applyBorder="1" applyAlignment="1">
      <alignment horizontal="center" vertical="center" textRotation="90" wrapText="1"/>
    </xf>
    <xf numFmtId="0" fontId="20" fillId="3" borderId="7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20" fillId="3" borderId="22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28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uitragob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46"/>
  <sheetViews>
    <sheetView showGridLines="0" tabSelected="1" zoomScaleNormal="100" zoomScaleSheetLayoutView="20" workbookViewId="0">
      <pane xSplit="8" ySplit="4" topLeftCell="I26" activePane="bottomRight" state="frozen"/>
      <selection pane="topRight" activeCell="I1" sqref="I1"/>
      <selection pane="bottomLeft" activeCell="A5" sqref="A5"/>
      <selection pane="bottomRight" activeCell="I5" sqref="I5"/>
    </sheetView>
  </sheetViews>
  <sheetFormatPr baseColWidth="10" defaultColWidth="6.7109375" defaultRowHeight="12.75" x14ac:dyDescent="0.2"/>
  <cols>
    <col min="1" max="1" width="2.7109375" style="18" customWidth="1"/>
    <col min="2" max="2" width="4.140625" style="18" customWidth="1"/>
    <col min="3" max="3" width="3.42578125" style="18" customWidth="1"/>
    <col min="4" max="4" width="4.28515625" style="18" customWidth="1"/>
    <col min="5" max="5" width="4" style="18" customWidth="1"/>
    <col min="6" max="6" width="5.28515625" style="18" customWidth="1"/>
    <col min="7" max="7" width="20.28515625" style="33" customWidth="1"/>
    <col min="8" max="8" width="20.5703125" style="21" customWidth="1"/>
    <col min="9" max="9" width="4" style="18" customWidth="1"/>
    <col min="10" max="10" width="3.85546875" style="18" customWidth="1"/>
    <col min="11" max="11" width="4.140625" style="22" customWidth="1"/>
    <col min="12" max="12" width="5.140625" style="18" customWidth="1"/>
    <col min="13" max="13" width="12.5703125" style="21" customWidth="1"/>
    <col min="14" max="14" width="31.5703125" style="23" customWidth="1"/>
    <col min="15" max="16" width="3.28515625" style="18" bestFit="1" customWidth="1"/>
    <col min="17" max="17" width="6.7109375" style="22"/>
    <col min="18" max="18" width="6.7109375" style="18"/>
    <col min="19" max="19" width="8" style="18" customWidth="1"/>
    <col min="20" max="20" width="15.28515625" style="24" customWidth="1"/>
    <col min="21" max="21" width="14.5703125" style="24" customWidth="1"/>
    <col min="22" max="22" width="15.42578125" style="24" customWidth="1"/>
    <col min="23" max="23" width="15.28515625" style="18" customWidth="1"/>
    <col min="24" max="24" width="10.85546875" style="18" customWidth="1"/>
    <col min="25" max="16384" width="6.7109375" style="18"/>
  </cols>
  <sheetData>
    <row r="2" spans="2:24" ht="48.75" customHeight="1" thickBot="1" x14ac:dyDescent="0.25">
      <c r="B2" s="93" t="s">
        <v>140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5"/>
    </row>
    <row r="3" spans="2:24" s="19" customFormat="1" ht="12.75" customHeight="1" x14ac:dyDescent="0.25">
      <c r="B3" s="102" t="s">
        <v>0</v>
      </c>
      <c r="C3" s="100" t="s">
        <v>1</v>
      </c>
      <c r="D3" s="100" t="s">
        <v>2</v>
      </c>
      <c r="E3" s="100" t="s">
        <v>3</v>
      </c>
      <c r="F3" s="104" t="s">
        <v>4</v>
      </c>
      <c r="G3" s="113" t="s">
        <v>5</v>
      </c>
      <c r="H3" s="115" t="s">
        <v>6</v>
      </c>
      <c r="I3" s="102" t="s">
        <v>7</v>
      </c>
      <c r="J3" s="100" t="s">
        <v>8</v>
      </c>
      <c r="K3" s="91" t="s">
        <v>9</v>
      </c>
      <c r="L3" s="104" t="s">
        <v>10</v>
      </c>
      <c r="M3" s="106" t="s">
        <v>11</v>
      </c>
      <c r="N3" s="108" t="s">
        <v>12</v>
      </c>
      <c r="O3" s="110" t="s">
        <v>20</v>
      </c>
      <c r="P3" s="112"/>
      <c r="Q3" s="112"/>
      <c r="R3" s="112"/>
      <c r="S3" s="111"/>
      <c r="T3" s="106" t="s">
        <v>16</v>
      </c>
      <c r="U3" s="96" t="s">
        <v>17</v>
      </c>
      <c r="V3" s="98" t="s">
        <v>90</v>
      </c>
      <c r="W3" s="110" t="s">
        <v>19</v>
      </c>
      <c r="X3" s="111"/>
    </row>
    <row r="4" spans="2:24" s="20" customFormat="1" ht="79.5" customHeight="1" thickBot="1" x14ac:dyDescent="0.3">
      <c r="B4" s="103"/>
      <c r="C4" s="101"/>
      <c r="D4" s="101"/>
      <c r="E4" s="101"/>
      <c r="F4" s="105"/>
      <c r="G4" s="114"/>
      <c r="H4" s="116"/>
      <c r="I4" s="103"/>
      <c r="J4" s="101"/>
      <c r="K4" s="92"/>
      <c r="L4" s="105"/>
      <c r="M4" s="107"/>
      <c r="N4" s="109"/>
      <c r="O4" s="35" t="s">
        <v>7</v>
      </c>
      <c r="P4" s="36" t="s">
        <v>8</v>
      </c>
      <c r="Q4" s="37" t="s">
        <v>13</v>
      </c>
      <c r="R4" s="38" t="s">
        <v>10</v>
      </c>
      <c r="S4" s="39" t="s">
        <v>15</v>
      </c>
      <c r="T4" s="107"/>
      <c r="U4" s="97"/>
      <c r="V4" s="99"/>
      <c r="W4" s="40" t="s">
        <v>18</v>
      </c>
      <c r="X4" s="41" t="s">
        <v>21</v>
      </c>
    </row>
    <row r="5" spans="2:24" s="20" customFormat="1" ht="123.75" customHeight="1" x14ac:dyDescent="0.25">
      <c r="B5" s="42">
        <v>1</v>
      </c>
      <c r="C5" s="43" t="s">
        <v>22</v>
      </c>
      <c r="D5" s="43" t="s">
        <v>24</v>
      </c>
      <c r="E5" s="43" t="s">
        <v>26</v>
      </c>
      <c r="F5" s="43" t="s">
        <v>31</v>
      </c>
      <c r="G5" s="44" t="s">
        <v>141</v>
      </c>
      <c r="H5" s="45" t="s">
        <v>142</v>
      </c>
      <c r="I5" s="42">
        <v>3</v>
      </c>
      <c r="J5" s="42">
        <v>4</v>
      </c>
      <c r="K5" s="46">
        <v>7</v>
      </c>
      <c r="L5" s="47" t="s">
        <v>65</v>
      </c>
      <c r="M5" s="42" t="s">
        <v>85</v>
      </c>
      <c r="N5" s="42" t="s">
        <v>209</v>
      </c>
      <c r="O5" s="42">
        <v>1</v>
      </c>
      <c r="P5" s="42">
        <v>4</v>
      </c>
      <c r="Q5" s="46">
        <f t="shared" ref="Q5:Q31" si="0">+O5+P5</f>
        <v>5</v>
      </c>
      <c r="R5" s="47" t="str">
        <f t="shared" ref="R5:R31" si="1">IF(Q5&lt;=4,"Riesgo Bajo",IF(Q5=5,"Riesgo Medio",IF(Q5&lt;=7,"Riesgo Alto",IF(Q5&gt;=8,"Riesgo Extremo"))))</f>
        <v>Riesgo Medio</v>
      </c>
      <c r="S5" s="42" t="s">
        <v>71</v>
      </c>
      <c r="T5" s="42" t="s">
        <v>85</v>
      </c>
      <c r="U5" s="42" t="s">
        <v>126</v>
      </c>
      <c r="V5" s="42" t="s">
        <v>130</v>
      </c>
      <c r="W5" s="42" t="s">
        <v>134</v>
      </c>
      <c r="X5" s="42" t="s">
        <v>143</v>
      </c>
    </row>
    <row r="6" spans="2:24" s="20" customFormat="1" ht="99.75" customHeight="1" x14ac:dyDescent="0.25">
      <c r="B6" s="42">
        <v>2</v>
      </c>
      <c r="C6" s="43" t="s">
        <v>22</v>
      </c>
      <c r="D6" s="43" t="s">
        <v>24</v>
      </c>
      <c r="E6" s="43" t="s">
        <v>26</v>
      </c>
      <c r="F6" s="43" t="s">
        <v>31</v>
      </c>
      <c r="G6" s="44" t="s">
        <v>100</v>
      </c>
      <c r="H6" s="45" t="s">
        <v>86</v>
      </c>
      <c r="I6" s="42">
        <v>3</v>
      </c>
      <c r="J6" s="42">
        <v>4</v>
      </c>
      <c r="K6" s="46">
        <f t="shared" ref="K6:K28" si="2">+I6+J6</f>
        <v>7</v>
      </c>
      <c r="L6" s="47" t="str">
        <f t="shared" ref="L6:L31" si="3">IF(K6&lt;=4,"Riesgo Bajo",IF(K6=5,"Riesgo Medio",IF(K6&lt;=7,"Riesgo Alto",IF(K6&gt;=8,"Riesgo Extremo"))))</f>
        <v>Riesgo Alto</v>
      </c>
      <c r="M6" s="42" t="s">
        <v>85</v>
      </c>
      <c r="N6" s="42" t="s">
        <v>121</v>
      </c>
      <c r="O6" s="42">
        <v>1</v>
      </c>
      <c r="P6" s="42">
        <v>4</v>
      </c>
      <c r="Q6" s="46">
        <f t="shared" si="0"/>
        <v>5</v>
      </c>
      <c r="R6" s="47" t="str">
        <f t="shared" si="1"/>
        <v>Riesgo Medio</v>
      </c>
      <c r="S6" s="42" t="s">
        <v>72</v>
      </c>
      <c r="T6" s="42" t="s">
        <v>85</v>
      </c>
      <c r="U6" s="42" t="s">
        <v>126</v>
      </c>
      <c r="V6" s="42" t="s">
        <v>130</v>
      </c>
      <c r="W6" s="42" t="s">
        <v>135</v>
      </c>
      <c r="X6" s="42" t="s">
        <v>137</v>
      </c>
    </row>
    <row r="7" spans="2:24" s="20" customFormat="1" ht="132.75" customHeight="1" x14ac:dyDescent="0.25">
      <c r="B7" s="42">
        <v>3</v>
      </c>
      <c r="C7" s="43" t="s">
        <v>22</v>
      </c>
      <c r="D7" s="43" t="s">
        <v>24</v>
      </c>
      <c r="E7" s="43" t="s">
        <v>26</v>
      </c>
      <c r="F7" s="43" t="s">
        <v>30</v>
      </c>
      <c r="G7" s="44" t="s">
        <v>101</v>
      </c>
      <c r="H7" s="45" t="s">
        <v>86</v>
      </c>
      <c r="I7" s="42">
        <v>3</v>
      </c>
      <c r="J7" s="42">
        <v>4</v>
      </c>
      <c r="K7" s="46">
        <f t="shared" si="2"/>
        <v>7</v>
      </c>
      <c r="L7" s="47" t="str">
        <f t="shared" si="3"/>
        <v>Riesgo Alto</v>
      </c>
      <c r="M7" s="42" t="s">
        <v>85</v>
      </c>
      <c r="N7" s="42" t="s">
        <v>121</v>
      </c>
      <c r="O7" s="42">
        <v>1</v>
      </c>
      <c r="P7" s="42">
        <v>4</v>
      </c>
      <c r="Q7" s="46">
        <f t="shared" si="0"/>
        <v>5</v>
      </c>
      <c r="R7" s="47" t="str">
        <f t="shared" si="1"/>
        <v>Riesgo Medio</v>
      </c>
      <c r="S7" s="42" t="s">
        <v>72</v>
      </c>
      <c r="T7" s="42" t="s">
        <v>85</v>
      </c>
      <c r="U7" s="42" t="s">
        <v>126</v>
      </c>
      <c r="V7" s="42" t="s">
        <v>130</v>
      </c>
      <c r="W7" s="42" t="s">
        <v>135</v>
      </c>
      <c r="X7" s="42" t="s">
        <v>137</v>
      </c>
    </row>
    <row r="8" spans="2:24" s="20" customFormat="1" ht="108" customHeight="1" x14ac:dyDescent="0.25">
      <c r="B8" s="42">
        <v>4</v>
      </c>
      <c r="C8" s="43" t="s">
        <v>22</v>
      </c>
      <c r="D8" s="43" t="s">
        <v>24</v>
      </c>
      <c r="E8" s="43" t="s">
        <v>26</v>
      </c>
      <c r="F8" s="43" t="s">
        <v>31</v>
      </c>
      <c r="G8" s="44" t="s">
        <v>102</v>
      </c>
      <c r="H8" s="45" t="s">
        <v>86</v>
      </c>
      <c r="I8" s="42">
        <v>1</v>
      </c>
      <c r="J8" s="42">
        <v>3</v>
      </c>
      <c r="K8" s="46">
        <f t="shared" si="2"/>
        <v>4</v>
      </c>
      <c r="L8" s="47" t="str">
        <f t="shared" si="3"/>
        <v>Riesgo Bajo</v>
      </c>
      <c r="M8" s="42" t="s">
        <v>85</v>
      </c>
      <c r="N8" s="42" t="s">
        <v>120</v>
      </c>
      <c r="O8" s="42">
        <v>1</v>
      </c>
      <c r="P8" s="42">
        <v>3</v>
      </c>
      <c r="Q8" s="46">
        <f t="shared" si="0"/>
        <v>4</v>
      </c>
      <c r="R8" s="47" t="str">
        <f t="shared" si="1"/>
        <v>Riesgo Bajo</v>
      </c>
      <c r="S8" s="42" t="s">
        <v>72</v>
      </c>
      <c r="T8" s="42" t="s">
        <v>85</v>
      </c>
      <c r="U8" s="42" t="s">
        <v>126</v>
      </c>
      <c r="V8" s="42" t="s">
        <v>130</v>
      </c>
      <c r="W8" s="42" t="s">
        <v>134</v>
      </c>
      <c r="X8" s="42" t="s">
        <v>137</v>
      </c>
    </row>
    <row r="9" spans="2:24" s="20" customFormat="1" ht="121.5" customHeight="1" x14ac:dyDescent="0.25">
      <c r="B9" s="42">
        <v>5</v>
      </c>
      <c r="C9" s="43" t="s">
        <v>22</v>
      </c>
      <c r="D9" s="43" t="s">
        <v>24</v>
      </c>
      <c r="E9" s="43" t="s">
        <v>26</v>
      </c>
      <c r="F9" s="43" t="s">
        <v>33</v>
      </c>
      <c r="G9" s="44" t="s">
        <v>103</v>
      </c>
      <c r="H9" s="45" t="s">
        <v>104</v>
      </c>
      <c r="I9" s="42">
        <v>1</v>
      </c>
      <c r="J9" s="42">
        <v>4</v>
      </c>
      <c r="K9" s="46">
        <f t="shared" si="2"/>
        <v>5</v>
      </c>
      <c r="L9" s="47" t="str">
        <f t="shared" si="3"/>
        <v>Riesgo Medio</v>
      </c>
      <c r="M9" s="42" t="s">
        <v>85</v>
      </c>
      <c r="N9" s="42" t="s">
        <v>122</v>
      </c>
      <c r="O9" s="42">
        <v>1</v>
      </c>
      <c r="P9" s="42">
        <v>4</v>
      </c>
      <c r="Q9" s="46">
        <f t="shared" si="0"/>
        <v>5</v>
      </c>
      <c r="R9" s="47" t="str">
        <f t="shared" si="1"/>
        <v>Riesgo Medio</v>
      </c>
      <c r="S9" s="42" t="s">
        <v>72</v>
      </c>
      <c r="T9" s="42" t="s">
        <v>85</v>
      </c>
      <c r="U9" s="42" t="s">
        <v>126</v>
      </c>
      <c r="V9" s="42" t="s">
        <v>130</v>
      </c>
      <c r="W9" s="42" t="s">
        <v>134</v>
      </c>
      <c r="X9" s="42" t="s">
        <v>137</v>
      </c>
    </row>
    <row r="10" spans="2:24" s="20" customFormat="1" ht="102.75" customHeight="1" x14ac:dyDescent="0.25">
      <c r="B10" s="42">
        <v>6</v>
      </c>
      <c r="C10" s="43" t="s">
        <v>22</v>
      </c>
      <c r="D10" s="43" t="s">
        <v>24</v>
      </c>
      <c r="E10" s="43" t="s">
        <v>26</v>
      </c>
      <c r="F10" s="43" t="s">
        <v>30</v>
      </c>
      <c r="G10" s="44" t="s">
        <v>105</v>
      </c>
      <c r="H10" s="45" t="s">
        <v>106</v>
      </c>
      <c r="I10" s="42">
        <v>1</v>
      </c>
      <c r="J10" s="42">
        <v>2</v>
      </c>
      <c r="K10" s="46">
        <f t="shared" si="2"/>
        <v>3</v>
      </c>
      <c r="L10" s="47" t="str">
        <f t="shared" si="3"/>
        <v>Riesgo Bajo</v>
      </c>
      <c r="M10" s="42" t="s">
        <v>85</v>
      </c>
      <c r="N10" s="42" t="s">
        <v>121</v>
      </c>
      <c r="O10" s="42">
        <v>1</v>
      </c>
      <c r="P10" s="42">
        <v>4</v>
      </c>
      <c r="Q10" s="46">
        <f t="shared" si="0"/>
        <v>5</v>
      </c>
      <c r="R10" s="47" t="str">
        <f t="shared" si="1"/>
        <v>Riesgo Medio</v>
      </c>
      <c r="S10" s="42" t="s">
        <v>72</v>
      </c>
      <c r="T10" s="42" t="s">
        <v>85</v>
      </c>
      <c r="U10" s="42" t="s">
        <v>126</v>
      </c>
      <c r="V10" s="42" t="s">
        <v>130</v>
      </c>
      <c r="W10" s="42" t="s">
        <v>134</v>
      </c>
      <c r="X10" s="42" t="s">
        <v>137</v>
      </c>
    </row>
    <row r="11" spans="2:24" s="20" customFormat="1" ht="102" customHeight="1" x14ac:dyDescent="0.25">
      <c r="B11" s="42">
        <v>7</v>
      </c>
      <c r="C11" s="43" t="s">
        <v>22</v>
      </c>
      <c r="D11" s="43" t="s">
        <v>24</v>
      </c>
      <c r="E11" s="43" t="s">
        <v>26</v>
      </c>
      <c r="F11" s="43" t="s">
        <v>33</v>
      </c>
      <c r="G11" s="44" t="s">
        <v>107</v>
      </c>
      <c r="H11" s="45" t="s">
        <v>108</v>
      </c>
      <c r="I11" s="42">
        <v>1</v>
      </c>
      <c r="J11" s="42">
        <v>5</v>
      </c>
      <c r="K11" s="46">
        <f t="shared" si="2"/>
        <v>6</v>
      </c>
      <c r="L11" s="47" t="str">
        <f t="shared" si="3"/>
        <v>Riesgo Alto</v>
      </c>
      <c r="M11" s="42" t="s">
        <v>85</v>
      </c>
      <c r="N11" s="42" t="s">
        <v>122</v>
      </c>
      <c r="O11" s="42">
        <v>1</v>
      </c>
      <c r="P11" s="42">
        <v>5</v>
      </c>
      <c r="Q11" s="46">
        <f t="shared" si="0"/>
        <v>6</v>
      </c>
      <c r="R11" s="47" t="str">
        <f t="shared" si="1"/>
        <v>Riesgo Alto</v>
      </c>
      <c r="S11" s="42" t="s">
        <v>71</v>
      </c>
      <c r="T11" s="42" t="s">
        <v>85</v>
      </c>
      <c r="U11" s="42" t="s">
        <v>126</v>
      </c>
      <c r="V11" s="42" t="s">
        <v>130</v>
      </c>
      <c r="W11" s="42" t="s">
        <v>134</v>
      </c>
      <c r="X11" s="42" t="s">
        <v>137</v>
      </c>
    </row>
    <row r="12" spans="2:24" s="20" customFormat="1" ht="112.5" customHeight="1" x14ac:dyDescent="0.25">
      <c r="B12" s="42">
        <v>8</v>
      </c>
      <c r="C12" s="43" t="s">
        <v>22</v>
      </c>
      <c r="D12" s="43" t="s">
        <v>24</v>
      </c>
      <c r="E12" s="43" t="s">
        <v>27</v>
      </c>
      <c r="F12" s="43" t="s">
        <v>33</v>
      </c>
      <c r="G12" s="44" t="s">
        <v>109</v>
      </c>
      <c r="H12" s="45" t="s">
        <v>91</v>
      </c>
      <c r="I12" s="42">
        <v>1</v>
      </c>
      <c r="J12" s="42">
        <v>5</v>
      </c>
      <c r="K12" s="46">
        <f t="shared" si="2"/>
        <v>6</v>
      </c>
      <c r="L12" s="47" t="str">
        <f t="shared" si="3"/>
        <v>Riesgo Alto</v>
      </c>
      <c r="M12" s="42" t="s">
        <v>85</v>
      </c>
      <c r="N12" s="42" t="s">
        <v>122</v>
      </c>
      <c r="O12" s="42">
        <v>1</v>
      </c>
      <c r="P12" s="42">
        <v>5</v>
      </c>
      <c r="Q12" s="46">
        <f t="shared" si="0"/>
        <v>6</v>
      </c>
      <c r="R12" s="47" t="str">
        <f t="shared" si="1"/>
        <v>Riesgo Alto</v>
      </c>
      <c r="S12" s="42" t="s">
        <v>71</v>
      </c>
      <c r="T12" s="42" t="s">
        <v>85</v>
      </c>
      <c r="U12" s="42" t="s">
        <v>127</v>
      </c>
      <c r="V12" s="42" t="s">
        <v>131</v>
      </c>
      <c r="W12" s="42" t="s">
        <v>134</v>
      </c>
      <c r="X12" s="42" t="s">
        <v>137</v>
      </c>
    </row>
    <row r="13" spans="2:24" s="20" customFormat="1" ht="96" customHeight="1" x14ac:dyDescent="0.25">
      <c r="B13" s="42">
        <v>9</v>
      </c>
      <c r="C13" s="43" t="s">
        <v>22</v>
      </c>
      <c r="D13" s="43" t="s">
        <v>25</v>
      </c>
      <c r="E13" s="43" t="s">
        <v>27</v>
      </c>
      <c r="F13" s="43" t="s">
        <v>33</v>
      </c>
      <c r="G13" s="44" t="s">
        <v>110</v>
      </c>
      <c r="H13" s="45" t="s">
        <v>111</v>
      </c>
      <c r="I13" s="42">
        <v>1</v>
      </c>
      <c r="J13" s="42">
        <v>4</v>
      </c>
      <c r="K13" s="46">
        <f t="shared" si="2"/>
        <v>5</v>
      </c>
      <c r="L13" s="47" t="str">
        <f t="shared" si="3"/>
        <v>Riesgo Medio</v>
      </c>
      <c r="M13" s="42" t="s">
        <v>70</v>
      </c>
      <c r="N13" s="42" t="s">
        <v>123</v>
      </c>
      <c r="O13" s="42">
        <v>1</v>
      </c>
      <c r="P13" s="42">
        <v>4</v>
      </c>
      <c r="Q13" s="46">
        <f t="shared" si="0"/>
        <v>5</v>
      </c>
      <c r="R13" s="47" t="str">
        <f t="shared" si="1"/>
        <v>Riesgo Medio</v>
      </c>
      <c r="S13" s="42" t="s">
        <v>72</v>
      </c>
      <c r="T13" s="42" t="s">
        <v>70</v>
      </c>
      <c r="U13" s="42" t="s">
        <v>127</v>
      </c>
      <c r="V13" s="42" t="s">
        <v>131</v>
      </c>
      <c r="W13" s="42" t="s">
        <v>136</v>
      </c>
      <c r="X13" s="42" t="s">
        <v>137</v>
      </c>
    </row>
    <row r="14" spans="2:24" s="20" customFormat="1" ht="96" customHeight="1" x14ac:dyDescent="0.25">
      <c r="B14" s="42">
        <v>10</v>
      </c>
      <c r="C14" s="43" t="s">
        <v>22</v>
      </c>
      <c r="D14" s="43" t="s">
        <v>25</v>
      </c>
      <c r="E14" s="43" t="s">
        <v>27</v>
      </c>
      <c r="F14" s="43" t="s">
        <v>30</v>
      </c>
      <c r="G14" s="44" t="s">
        <v>112</v>
      </c>
      <c r="H14" s="45" t="s">
        <v>92</v>
      </c>
      <c r="I14" s="42">
        <v>3</v>
      </c>
      <c r="J14" s="42">
        <v>3</v>
      </c>
      <c r="K14" s="46">
        <f t="shared" si="2"/>
        <v>6</v>
      </c>
      <c r="L14" s="47" t="str">
        <f t="shared" si="3"/>
        <v>Riesgo Alto</v>
      </c>
      <c r="M14" s="42" t="s">
        <v>70</v>
      </c>
      <c r="N14" s="42" t="s">
        <v>123</v>
      </c>
      <c r="O14" s="42">
        <v>3</v>
      </c>
      <c r="P14" s="42">
        <v>3</v>
      </c>
      <c r="Q14" s="46">
        <f t="shared" si="0"/>
        <v>6</v>
      </c>
      <c r="R14" s="47" t="str">
        <f t="shared" si="1"/>
        <v>Riesgo Alto</v>
      </c>
      <c r="S14" s="42" t="s">
        <v>72</v>
      </c>
      <c r="T14" s="42" t="s">
        <v>70</v>
      </c>
      <c r="U14" s="42" t="s">
        <v>127</v>
      </c>
      <c r="V14" s="42" t="s">
        <v>133</v>
      </c>
      <c r="W14" s="42" t="s">
        <v>136</v>
      </c>
      <c r="X14" s="42" t="s">
        <v>137</v>
      </c>
    </row>
    <row r="15" spans="2:24" s="20" customFormat="1" ht="96" customHeight="1" x14ac:dyDescent="0.25">
      <c r="B15" s="42">
        <v>11</v>
      </c>
      <c r="C15" s="43" t="s">
        <v>22</v>
      </c>
      <c r="D15" s="43" t="s">
        <v>25</v>
      </c>
      <c r="E15" s="43" t="s">
        <v>28</v>
      </c>
      <c r="F15" s="43" t="s">
        <v>33</v>
      </c>
      <c r="G15" s="44" t="s">
        <v>113</v>
      </c>
      <c r="H15" s="45" t="s">
        <v>124</v>
      </c>
      <c r="I15" s="42">
        <v>1</v>
      </c>
      <c r="J15" s="42">
        <v>5</v>
      </c>
      <c r="K15" s="46">
        <f t="shared" si="2"/>
        <v>6</v>
      </c>
      <c r="L15" s="47" t="str">
        <f t="shared" si="3"/>
        <v>Riesgo Alto</v>
      </c>
      <c r="M15" s="42" t="s">
        <v>89</v>
      </c>
      <c r="N15" s="42" t="s">
        <v>125</v>
      </c>
      <c r="O15" s="42">
        <v>1</v>
      </c>
      <c r="P15" s="42">
        <v>5</v>
      </c>
      <c r="Q15" s="46">
        <f t="shared" si="0"/>
        <v>6</v>
      </c>
      <c r="R15" s="47" t="str">
        <f t="shared" si="1"/>
        <v>Riesgo Alto</v>
      </c>
      <c r="S15" s="42" t="s">
        <v>72</v>
      </c>
      <c r="T15" s="42" t="s">
        <v>85</v>
      </c>
      <c r="U15" s="42" t="s">
        <v>128</v>
      </c>
      <c r="V15" s="42" t="s">
        <v>133</v>
      </c>
      <c r="W15" s="42" t="s">
        <v>134</v>
      </c>
      <c r="X15" s="42" t="s">
        <v>138</v>
      </c>
    </row>
    <row r="16" spans="2:24" s="20" customFormat="1" ht="96" customHeight="1" x14ac:dyDescent="0.25">
      <c r="B16" s="42">
        <v>12</v>
      </c>
      <c r="C16" s="43" t="s">
        <v>22</v>
      </c>
      <c r="D16" s="43" t="s">
        <v>25</v>
      </c>
      <c r="E16" s="43" t="s">
        <v>28</v>
      </c>
      <c r="F16" s="43" t="s">
        <v>33</v>
      </c>
      <c r="G16" s="44" t="s">
        <v>115</v>
      </c>
      <c r="H16" s="45" t="s">
        <v>114</v>
      </c>
      <c r="I16" s="42">
        <v>1</v>
      </c>
      <c r="J16" s="42">
        <v>3</v>
      </c>
      <c r="K16" s="46">
        <f t="shared" si="2"/>
        <v>4</v>
      </c>
      <c r="L16" s="47" t="str">
        <f t="shared" si="3"/>
        <v>Riesgo Bajo</v>
      </c>
      <c r="M16" s="42" t="s">
        <v>70</v>
      </c>
      <c r="N16" s="42" t="s">
        <v>125</v>
      </c>
      <c r="O16" s="42">
        <v>1</v>
      </c>
      <c r="P16" s="42">
        <v>3</v>
      </c>
      <c r="Q16" s="46">
        <f t="shared" si="0"/>
        <v>4</v>
      </c>
      <c r="R16" s="47" t="str">
        <f t="shared" si="1"/>
        <v>Riesgo Bajo</v>
      </c>
      <c r="S16" s="42" t="s">
        <v>71</v>
      </c>
      <c r="T16" s="42" t="s">
        <v>85</v>
      </c>
      <c r="U16" s="42" t="s">
        <v>128</v>
      </c>
      <c r="V16" s="42" t="s">
        <v>133</v>
      </c>
      <c r="W16" s="42" t="s">
        <v>134</v>
      </c>
      <c r="X16" s="42" t="s">
        <v>138</v>
      </c>
    </row>
    <row r="17" spans="2:24" s="20" customFormat="1" ht="100.5" customHeight="1" x14ac:dyDescent="0.25">
      <c r="B17" s="42">
        <v>13</v>
      </c>
      <c r="C17" s="43" t="s">
        <v>22</v>
      </c>
      <c r="D17" s="43" t="s">
        <v>24</v>
      </c>
      <c r="E17" s="43" t="s">
        <v>28</v>
      </c>
      <c r="F17" s="43" t="s">
        <v>33</v>
      </c>
      <c r="G17" s="44" t="s">
        <v>116</v>
      </c>
      <c r="H17" s="45" t="s">
        <v>114</v>
      </c>
      <c r="I17" s="42">
        <v>1</v>
      </c>
      <c r="J17" s="42">
        <v>4</v>
      </c>
      <c r="K17" s="46">
        <f t="shared" si="2"/>
        <v>5</v>
      </c>
      <c r="L17" s="47" t="str">
        <f t="shared" si="3"/>
        <v>Riesgo Medio</v>
      </c>
      <c r="M17" s="42" t="s">
        <v>85</v>
      </c>
      <c r="N17" s="42" t="s">
        <v>122</v>
      </c>
      <c r="O17" s="42">
        <v>1</v>
      </c>
      <c r="P17" s="42">
        <v>4</v>
      </c>
      <c r="Q17" s="46">
        <f t="shared" si="0"/>
        <v>5</v>
      </c>
      <c r="R17" s="47" t="str">
        <f t="shared" si="1"/>
        <v>Riesgo Medio</v>
      </c>
      <c r="S17" s="42" t="s">
        <v>71</v>
      </c>
      <c r="T17" s="42" t="s">
        <v>85</v>
      </c>
      <c r="U17" s="42" t="s">
        <v>128</v>
      </c>
      <c r="V17" s="42" t="s">
        <v>133</v>
      </c>
      <c r="W17" s="42" t="s">
        <v>134</v>
      </c>
      <c r="X17" s="42" t="s">
        <v>138</v>
      </c>
    </row>
    <row r="18" spans="2:24" s="20" customFormat="1" ht="100.5" customHeight="1" x14ac:dyDescent="0.25">
      <c r="B18" s="42">
        <v>14</v>
      </c>
      <c r="C18" s="43" t="s">
        <v>22</v>
      </c>
      <c r="D18" s="43" t="s">
        <v>25</v>
      </c>
      <c r="E18" s="43" t="s">
        <v>28</v>
      </c>
      <c r="F18" s="43" t="s">
        <v>33</v>
      </c>
      <c r="G18" s="44" t="s">
        <v>117</v>
      </c>
      <c r="H18" s="45" t="s">
        <v>114</v>
      </c>
      <c r="I18" s="42">
        <v>3</v>
      </c>
      <c r="J18" s="42">
        <v>3</v>
      </c>
      <c r="K18" s="46">
        <f t="shared" si="2"/>
        <v>6</v>
      </c>
      <c r="L18" s="47" t="str">
        <f t="shared" si="3"/>
        <v>Riesgo Alto</v>
      </c>
      <c r="M18" s="42" t="s">
        <v>89</v>
      </c>
      <c r="N18" s="42" t="s">
        <v>123</v>
      </c>
      <c r="O18" s="42">
        <v>3</v>
      </c>
      <c r="P18" s="42">
        <v>3</v>
      </c>
      <c r="Q18" s="46">
        <f t="shared" si="0"/>
        <v>6</v>
      </c>
      <c r="R18" s="47" t="str">
        <f t="shared" si="1"/>
        <v>Riesgo Alto</v>
      </c>
      <c r="S18" s="42" t="s">
        <v>72</v>
      </c>
      <c r="T18" s="42" t="s">
        <v>89</v>
      </c>
      <c r="U18" s="42" t="s">
        <v>128</v>
      </c>
      <c r="V18" s="42" t="s">
        <v>133</v>
      </c>
      <c r="W18" s="42" t="s">
        <v>136</v>
      </c>
      <c r="X18" s="42" t="s">
        <v>138</v>
      </c>
    </row>
    <row r="19" spans="2:24" s="20" customFormat="1" ht="100.5" customHeight="1" x14ac:dyDescent="0.25">
      <c r="B19" s="42">
        <v>15</v>
      </c>
      <c r="C19" s="43" t="s">
        <v>22</v>
      </c>
      <c r="D19" s="43" t="s">
        <v>25</v>
      </c>
      <c r="E19" s="43" t="s">
        <v>29</v>
      </c>
      <c r="F19" s="43" t="s">
        <v>31</v>
      </c>
      <c r="G19" s="44" t="s">
        <v>118</v>
      </c>
      <c r="H19" s="45" t="s">
        <v>108</v>
      </c>
      <c r="I19" s="42">
        <v>1</v>
      </c>
      <c r="J19" s="42">
        <v>5</v>
      </c>
      <c r="K19" s="46">
        <f t="shared" si="2"/>
        <v>6</v>
      </c>
      <c r="L19" s="47" t="str">
        <f t="shared" si="3"/>
        <v>Riesgo Alto</v>
      </c>
      <c r="M19" s="42" t="s">
        <v>70</v>
      </c>
      <c r="N19" s="42" t="s">
        <v>125</v>
      </c>
      <c r="O19" s="42">
        <v>1</v>
      </c>
      <c r="P19" s="42">
        <v>5</v>
      </c>
      <c r="Q19" s="46">
        <f t="shared" si="0"/>
        <v>6</v>
      </c>
      <c r="R19" s="47" t="str">
        <f t="shared" si="1"/>
        <v>Riesgo Alto</v>
      </c>
      <c r="S19" s="42" t="s">
        <v>71</v>
      </c>
      <c r="T19" s="42" t="s">
        <v>85</v>
      </c>
      <c r="U19" s="42" t="s">
        <v>129</v>
      </c>
      <c r="V19" s="42" t="s">
        <v>132</v>
      </c>
      <c r="W19" s="42" t="s">
        <v>134</v>
      </c>
      <c r="X19" s="42" t="s">
        <v>139</v>
      </c>
    </row>
    <row r="20" spans="2:24" s="20" customFormat="1" ht="100.5" customHeight="1" x14ac:dyDescent="0.25">
      <c r="B20" s="42">
        <v>16</v>
      </c>
      <c r="C20" s="43" t="s">
        <v>22</v>
      </c>
      <c r="D20" s="43" t="s">
        <v>24</v>
      </c>
      <c r="E20" s="43" t="s">
        <v>26</v>
      </c>
      <c r="F20" s="43" t="s">
        <v>31</v>
      </c>
      <c r="G20" s="44" t="s">
        <v>144</v>
      </c>
      <c r="H20" s="45" t="s">
        <v>145</v>
      </c>
      <c r="I20" s="42">
        <v>3</v>
      </c>
      <c r="J20" s="42">
        <v>4</v>
      </c>
      <c r="K20" s="46">
        <f t="shared" si="2"/>
        <v>7</v>
      </c>
      <c r="L20" s="47" t="s">
        <v>65</v>
      </c>
      <c r="M20" s="42" t="s">
        <v>89</v>
      </c>
      <c r="N20" s="42" t="s">
        <v>146</v>
      </c>
      <c r="O20" s="42">
        <v>1</v>
      </c>
      <c r="P20" s="42">
        <v>1</v>
      </c>
      <c r="Q20" s="46">
        <f t="shared" si="0"/>
        <v>2</v>
      </c>
      <c r="R20" s="47" t="str">
        <f t="shared" si="1"/>
        <v>Riesgo Bajo</v>
      </c>
      <c r="S20" s="42" t="s">
        <v>71</v>
      </c>
      <c r="T20" s="42" t="s">
        <v>85</v>
      </c>
      <c r="U20" s="42" t="s">
        <v>147</v>
      </c>
      <c r="V20" s="42" t="s">
        <v>148</v>
      </c>
      <c r="W20" s="42" t="s">
        <v>149</v>
      </c>
      <c r="X20" s="42" t="s">
        <v>143</v>
      </c>
    </row>
    <row r="21" spans="2:24" ht="88.5" x14ac:dyDescent="0.2">
      <c r="B21" s="42">
        <v>17</v>
      </c>
      <c r="C21" s="43" t="s">
        <v>22</v>
      </c>
      <c r="D21" s="43" t="s">
        <v>25</v>
      </c>
      <c r="E21" s="43" t="s">
        <v>28</v>
      </c>
      <c r="F21" s="43" t="s">
        <v>32</v>
      </c>
      <c r="G21" s="44" t="s">
        <v>150</v>
      </c>
      <c r="H21" s="45" t="s">
        <v>151</v>
      </c>
      <c r="I21" s="42">
        <v>2</v>
      </c>
      <c r="J21" s="42">
        <v>2</v>
      </c>
      <c r="K21" s="46">
        <f t="shared" si="2"/>
        <v>4</v>
      </c>
      <c r="L21" s="47" t="s">
        <v>152</v>
      </c>
      <c r="M21" s="42" t="s">
        <v>89</v>
      </c>
      <c r="N21" s="42" t="s">
        <v>153</v>
      </c>
      <c r="O21" s="42">
        <v>1</v>
      </c>
      <c r="P21" s="42">
        <v>4</v>
      </c>
      <c r="Q21" s="46">
        <f t="shared" si="0"/>
        <v>5</v>
      </c>
      <c r="R21" s="47" t="str">
        <f t="shared" si="1"/>
        <v>Riesgo Medio</v>
      </c>
      <c r="S21" s="42" t="s">
        <v>71</v>
      </c>
      <c r="T21" s="42" t="s">
        <v>85</v>
      </c>
      <c r="U21" s="42" t="s">
        <v>154</v>
      </c>
      <c r="V21" s="42" t="s">
        <v>155</v>
      </c>
      <c r="W21" s="42" t="s">
        <v>156</v>
      </c>
      <c r="X21" s="42" t="s">
        <v>143</v>
      </c>
    </row>
    <row r="22" spans="2:24" ht="99.75" x14ac:dyDescent="0.2">
      <c r="B22" s="42">
        <v>18</v>
      </c>
      <c r="C22" s="43" t="s">
        <v>23</v>
      </c>
      <c r="D22" s="43" t="s">
        <v>24</v>
      </c>
      <c r="E22" s="43" t="s">
        <v>28</v>
      </c>
      <c r="F22" s="43" t="s">
        <v>31</v>
      </c>
      <c r="G22" s="44" t="s">
        <v>157</v>
      </c>
      <c r="H22" s="45" t="s">
        <v>158</v>
      </c>
      <c r="I22" s="42">
        <v>3</v>
      </c>
      <c r="J22" s="42">
        <v>4</v>
      </c>
      <c r="K22" s="46">
        <f t="shared" si="2"/>
        <v>7</v>
      </c>
      <c r="L22" s="47" t="s">
        <v>65</v>
      </c>
      <c r="M22" s="42" t="s">
        <v>89</v>
      </c>
      <c r="N22" s="42" t="s">
        <v>159</v>
      </c>
      <c r="O22" s="42">
        <v>1</v>
      </c>
      <c r="P22" s="42">
        <v>4</v>
      </c>
      <c r="Q22" s="46">
        <f t="shared" si="0"/>
        <v>5</v>
      </c>
      <c r="R22" s="47" t="str">
        <f t="shared" si="1"/>
        <v>Riesgo Medio</v>
      </c>
      <c r="S22" s="42" t="s">
        <v>71</v>
      </c>
      <c r="T22" s="42" t="s">
        <v>88</v>
      </c>
      <c r="U22" s="42" t="s">
        <v>160</v>
      </c>
      <c r="V22" s="42" t="s">
        <v>161</v>
      </c>
      <c r="W22" s="42" t="s">
        <v>162</v>
      </c>
      <c r="X22" s="42" t="s">
        <v>163</v>
      </c>
    </row>
    <row r="23" spans="2:24" ht="99.75" x14ac:dyDescent="0.2">
      <c r="B23" s="42">
        <v>19</v>
      </c>
      <c r="C23" s="43" t="s">
        <v>23</v>
      </c>
      <c r="D23" s="43" t="s">
        <v>24</v>
      </c>
      <c r="E23" s="43" t="s">
        <v>29</v>
      </c>
      <c r="F23" s="43" t="s">
        <v>31</v>
      </c>
      <c r="G23" s="44" t="s">
        <v>164</v>
      </c>
      <c r="H23" s="45" t="s">
        <v>165</v>
      </c>
      <c r="I23" s="42">
        <v>3</v>
      </c>
      <c r="J23" s="42">
        <v>2</v>
      </c>
      <c r="K23" s="46">
        <f t="shared" si="2"/>
        <v>5</v>
      </c>
      <c r="L23" s="47" t="s">
        <v>166</v>
      </c>
      <c r="M23" s="90" t="s">
        <v>85</v>
      </c>
      <c r="N23" s="42" t="s">
        <v>167</v>
      </c>
      <c r="O23" s="42">
        <v>3</v>
      </c>
      <c r="P23" s="42">
        <v>1</v>
      </c>
      <c r="Q23" s="46">
        <f t="shared" si="0"/>
        <v>4</v>
      </c>
      <c r="R23" s="47" t="str">
        <f t="shared" si="1"/>
        <v>Riesgo Bajo</v>
      </c>
      <c r="S23" s="42" t="s">
        <v>71</v>
      </c>
      <c r="T23" s="42" t="s">
        <v>88</v>
      </c>
      <c r="U23" s="42" t="s">
        <v>168</v>
      </c>
      <c r="V23" s="42" t="s">
        <v>161</v>
      </c>
      <c r="W23" s="42" t="s">
        <v>162</v>
      </c>
      <c r="X23" s="42" t="s">
        <v>163</v>
      </c>
    </row>
    <row r="24" spans="2:24" ht="93" x14ac:dyDescent="0.2">
      <c r="B24" s="42">
        <v>20</v>
      </c>
      <c r="C24" s="43" t="s">
        <v>22</v>
      </c>
      <c r="D24" s="43" t="s">
        <v>25</v>
      </c>
      <c r="E24" s="43" t="s">
        <v>29</v>
      </c>
      <c r="F24" s="43" t="s">
        <v>33</v>
      </c>
      <c r="G24" s="44" t="s">
        <v>169</v>
      </c>
      <c r="H24" s="45" t="s">
        <v>170</v>
      </c>
      <c r="I24" s="42">
        <v>3</v>
      </c>
      <c r="J24" s="42">
        <v>2</v>
      </c>
      <c r="K24" s="46">
        <f t="shared" si="2"/>
        <v>5</v>
      </c>
      <c r="L24" s="47" t="s">
        <v>166</v>
      </c>
      <c r="M24" s="42" t="s">
        <v>89</v>
      </c>
      <c r="N24" s="42" t="s">
        <v>171</v>
      </c>
      <c r="O24" s="42">
        <v>3</v>
      </c>
      <c r="P24" s="42">
        <v>1</v>
      </c>
      <c r="Q24" s="46">
        <f t="shared" si="0"/>
        <v>4</v>
      </c>
      <c r="R24" s="47" t="str">
        <f t="shared" si="1"/>
        <v>Riesgo Bajo</v>
      </c>
      <c r="S24" s="42" t="s">
        <v>72</v>
      </c>
      <c r="T24" s="42" t="s">
        <v>88</v>
      </c>
      <c r="U24" s="42" t="s">
        <v>168</v>
      </c>
      <c r="V24" s="42" t="s">
        <v>161</v>
      </c>
      <c r="W24" s="42" t="s">
        <v>162</v>
      </c>
      <c r="X24" s="42" t="s">
        <v>163</v>
      </c>
    </row>
    <row r="25" spans="2:24" ht="88.5" x14ac:dyDescent="0.2">
      <c r="B25" s="42">
        <v>21</v>
      </c>
      <c r="C25" s="43" t="s">
        <v>22</v>
      </c>
      <c r="D25" s="43" t="s">
        <v>24</v>
      </c>
      <c r="E25" s="43" t="s">
        <v>29</v>
      </c>
      <c r="F25" s="43" t="s">
        <v>32</v>
      </c>
      <c r="G25" s="44" t="s">
        <v>172</v>
      </c>
      <c r="H25" s="45" t="s">
        <v>173</v>
      </c>
      <c r="I25" s="42">
        <v>1</v>
      </c>
      <c r="J25" s="42">
        <v>1</v>
      </c>
      <c r="K25" s="46">
        <f t="shared" si="2"/>
        <v>2</v>
      </c>
      <c r="L25" s="47" t="s">
        <v>68</v>
      </c>
      <c r="M25" s="42" t="s">
        <v>70</v>
      </c>
      <c r="N25" s="42" t="s">
        <v>174</v>
      </c>
      <c r="O25" s="42">
        <v>1</v>
      </c>
      <c r="P25" s="42">
        <v>1</v>
      </c>
      <c r="Q25" s="46">
        <f t="shared" si="0"/>
        <v>2</v>
      </c>
      <c r="R25" s="47" t="str">
        <f t="shared" si="1"/>
        <v>Riesgo Bajo</v>
      </c>
      <c r="S25" s="42" t="s">
        <v>72</v>
      </c>
      <c r="T25" s="42" t="s">
        <v>85</v>
      </c>
      <c r="U25" s="42" t="s">
        <v>168</v>
      </c>
      <c r="V25" s="42" t="s">
        <v>161</v>
      </c>
      <c r="W25" s="42" t="s">
        <v>175</v>
      </c>
      <c r="X25" s="42" t="s">
        <v>143</v>
      </c>
    </row>
    <row r="26" spans="2:24" ht="96" x14ac:dyDescent="0.2">
      <c r="B26" s="42">
        <v>22</v>
      </c>
      <c r="C26" s="43" t="s">
        <v>22</v>
      </c>
      <c r="D26" s="43" t="s">
        <v>25</v>
      </c>
      <c r="E26" s="43" t="s">
        <v>29</v>
      </c>
      <c r="F26" s="43" t="s">
        <v>30</v>
      </c>
      <c r="G26" s="44" t="s">
        <v>119</v>
      </c>
      <c r="H26" s="45" t="s">
        <v>176</v>
      </c>
      <c r="I26" s="42">
        <v>2</v>
      </c>
      <c r="J26" s="42">
        <v>5</v>
      </c>
      <c r="K26" s="46">
        <f t="shared" si="2"/>
        <v>7</v>
      </c>
      <c r="L26" s="47" t="str">
        <f t="shared" si="3"/>
        <v>Riesgo Alto</v>
      </c>
      <c r="M26" s="42" t="s">
        <v>70</v>
      </c>
      <c r="N26" s="42" t="s">
        <v>177</v>
      </c>
      <c r="O26" s="42">
        <v>2</v>
      </c>
      <c r="P26" s="42">
        <v>5</v>
      </c>
      <c r="Q26" s="46">
        <f t="shared" si="0"/>
        <v>7</v>
      </c>
      <c r="R26" s="47" t="str">
        <f t="shared" si="1"/>
        <v>Riesgo Alto</v>
      </c>
      <c r="S26" s="42" t="s">
        <v>71</v>
      </c>
      <c r="T26" s="42" t="s">
        <v>85</v>
      </c>
      <c r="U26" s="42" t="s">
        <v>178</v>
      </c>
      <c r="V26" s="42" t="s">
        <v>179</v>
      </c>
      <c r="W26" s="42" t="s">
        <v>180</v>
      </c>
      <c r="X26" s="42" t="s">
        <v>163</v>
      </c>
    </row>
    <row r="27" spans="2:24" ht="111" customHeight="1" x14ac:dyDescent="0.2">
      <c r="B27" s="42">
        <v>23</v>
      </c>
      <c r="C27" s="48" t="s">
        <v>23</v>
      </c>
      <c r="D27" s="48" t="s">
        <v>25</v>
      </c>
      <c r="E27" s="48" t="s">
        <v>29</v>
      </c>
      <c r="F27" s="49" t="s">
        <v>30</v>
      </c>
      <c r="G27" s="50" t="s">
        <v>181</v>
      </c>
      <c r="H27" s="51" t="s">
        <v>86</v>
      </c>
      <c r="I27" s="52">
        <v>2</v>
      </c>
      <c r="J27" s="53">
        <v>5</v>
      </c>
      <c r="K27" s="54">
        <f t="shared" si="2"/>
        <v>7</v>
      </c>
      <c r="L27" s="55" t="str">
        <f t="shared" si="3"/>
        <v>Riesgo Alto</v>
      </c>
      <c r="M27" s="56" t="s">
        <v>70</v>
      </c>
      <c r="N27" s="57" t="s">
        <v>182</v>
      </c>
      <c r="O27" s="52">
        <v>2</v>
      </c>
      <c r="P27" s="53">
        <v>3</v>
      </c>
      <c r="Q27" s="54">
        <f t="shared" si="0"/>
        <v>5</v>
      </c>
      <c r="R27" s="58" t="str">
        <f t="shared" si="1"/>
        <v>Riesgo Medio</v>
      </c>
      <c r="S27" s="59" t="s">
        <v>72</v>
      </c>
      <c r="T27" s="56" t="s">
        <v>70</v>
      </c>
      <c r="U27" s="53" t="s">
        <v>183</v>
      </c>
      <c r="V27" s="59" t="s">
        <v>184</v>
      </c>
      <c r="W27" s="52" t="s">
        <v>185</v>
      </c>
      <c r="X27" s="59" t="s">
        <v>186</v>
      </c>
    </row>
    <row r="28" spans="2:24" ht="96" x14ac:dyDescent="0.2">
      <c r="B28" s="42">
        <v>24</v>
      </c>
      <c r="C28" s="60" t="s">
        <v>23</v>
      </c>
      <c r="D28" s="60" t="s">
        <v>25</v>
      </c>
      <c r="E28" s="60" t="s">
        <v>27</v>
      </c>
      <c r="F28" s="61" t="s">
        <v>30</v>
      </c>
      <c r="G28" s="50" t="s">
        <v>187</v>
      </c>
      <c r="H28" s="51" t="s">
        <v>188</v>
      </c>
      <c r="I28" s="62">
        <v>4</v>
      </c>
      <c r="J28" s="53">
        <v>4</v>
      </c>
      <c r="K28" s="54">
        <f t="shared" si="2"/>
        <v>8</v>
      </c>
      <c r="L28" s="55" t="str">
        <f t="shared" si="3"/>
        <v>Riesgo Extremo</v>
      </c>
      <c r="M28" s="56" t="s">
        <v>85</v>
      </c>
      <c r="N28" s="63" t="s">
        <v>189</v>
      </c>
      <c r="O28" s="62">
        <v>2</v>
      </c>
      <c r="P28" s="64">
        <v>3</v>
      </c>
      <c r="Q28" s="65">
        <f t="shared" si="0"/>
        <v>5</v>
      </c>
      <c r="R28" s="66" t="str">
        <f t="shared" si="1"/>
        <v>Riesgo Medio</v>
      </c>
      <c r="S28" s="67" t="s">
        <v>72</v>
      </c>
      <c r="T28" s="64" t="s">
        <v>85</v>
      </c>
      <c r="U28" s="64" t="s">
        <v>190</v>
      </c>
      <c r="V28" s="59" t="s">
        <v>184</v>
      </c>
      <c r="W28" s="62" t="s">
        <v>191</v>
      </c>
      <c r="X28" s="67" t="s">
        <v>192</v>
      </c>
    </row>
    <row r="29" spans="2:24" s="20" customFormat="1" ht="92.25" customHeight="1" thickBot="1" x14ac:dyDescent="0.3">
      <c r="B29" s="42">
        <v>25</v>
      </c>
      <c r="C29" s="68" t="s">
        <v>22</v>
      </c>
      <c r="D29" s="68" t="s">
        <v>25</v>
      </c>
      <c r="E29" s="68" t="s">
        <v>29</v>
      </c>
      <c r="F29" s="68" t="s">
        <v>30</v>
      </c>
      <c r="G29" s="69" t="s">
        <v>193</v>
      </c>
      <c r="H29" s="70" t="s">
        <v>194</v>
      </c>
      <c r="I29" s="71">
        <v>2</v>
      </c>
      <c r="J29" s="72">
        <v>3</v>
      </c>
      <c r="K29" s="73">
        <v>5</v>
      </c>
      <c r="L29" s="74" t="str">
        <f t="shared" si="3"/>
        <v>Riesgo Medio</v>
      </c>
      <c r="M29" s="71" t="s">
        <v>70</v>
      </c>
      <c r="N29" s="75" t="s">
        <v>195</v>
      </c>
      <c r="O29" s="71">
        <v>2</v>
      </c>
      <c r="P29" s="72">
        <v>3</v>
      </c>
      <c r="Q29" s="73">
        <f t="shared" si="0"/>
        <v>5</v>
      </c>
      <c r="R29" s="76" t="str">
        <f t="shared" si="1"/>
        <v>Riesgo Medio</v>
      </c>
      <c r="S29" s="77" t="s">
        <v>72</v>
      </c>
      <c r="T29" s="78" t="s">
        <v>70</v>
      </c>
      <c r="U29" s="72" t="s">
        <v>196</v>
      </c>
      <c r="V29" s="72" t="s">
        <v>184</v>
      </c>
      <c r="W29" s="72" t="s">
        <v>197</v>
      </c>
      <c r="X29" s="77" t="s">
        <v>198</v>
      </c>
    </row>
    <row r="30" spans="2:24" s="20" customFormat="1" ht="109.5" customHeight="1" x14ac:dyDescent="0.25">
      <c r="B30" s="42">
        <v>26</v>
      </c>
      <c r="C30" s="48" t="s">
        <v>22</v>
      </c>
      <c r="D30" s="48" t="s">
        <v>24</v>
      </c>
      <c r="E30" s="48" t="s">
        <v>29</v>
      </c>
      <c r="F30" s="49" t="s">
        <v>30</v>
      </c>
      <c r="G30" s="50" t="s">
        <v>199</v>
      </c>
      <c r="H30" s="51" t="s">
        <v>200</v>
      </c>
      <c r="I30" s="79">
        <v>3</v>
      </c>
      <c r="J30" s="80">
        <v>2</v>
      </c>
      <c r="K30" s="81">
        <f>+I30+J30</f>
        <v>5</v>
      </c>
      <c r="L30" s="82" t="str">
        <f t="shared" si="3"/>
        <v>Riesgo Medio</v>
      </c>
      <c r="M30" s="56" t="s">
        <v>70</v>
      </c>
      <c r="N30" s="57" t="s">
        <v>201</v>
      </c>
      <c r="O30" s="52">
        <v>3</v>
      </c>
      <c r="P30" s="53">
        <v>2</v>
      </c>
      <c r="Q30" s="54">
        <f t="shared" si="0"/>
        <v>5</v>
      </c>
      <c r="R30" s="58" t="str">
        <f t="shared" si="1"/>
        <v>Riesgo Medio</v>
      </c>
      <c r="S30" s="59" t="s">
        <v>72</v>
      </c>
      <c r="T30" s="83" t="s">
        <v>70</v>
      </c>
      <c r="U30" s="53" t="s">
        <v>202</v>
      </c>
      <c r="V30" s="59" t="s">
        <v>203</v>
      </c>
      <c r="W30" s="52" t="s">
        <v>204</v>
      </c>
      <c r="X30" s="63" t="s">
        <v>205</v>
      </c>
    </row>
    <row r="31" spans="2:24" s="20" customFormat="1" ht="94.5" customHeight="1" x14ac:dyDescent="0.25">
      <c r="B31" s="42">
        <v>27</v>
      </c>
      <c r="C31" s="48" t="s">
        <v>22</v>
      </c>
      <c r="D31" s="48" t="s">
        <v>24</v>
      </c>
      <c r="E31" s="48" t="s">
        <v>29</v>
      </c>
      <c r="F31" s="49" t="s">
        <v>30</v>
      </c>
      <c r="G31" s="50" t="s">
        <v>206</v>
      </c>
      <c r="H31" s="51" t="s">
        <v>207</v>
      </c>
      <c r="I31" s="52">
        <v>2</v>
      </c>
      <c r="J31" s="53">
        <v>2</v>
      </c>
      <c r="K31" s="54">
        <f t="shared" ref="K31" si="4">+I31+J31</f>
        <v>4</v>
      </c>
      <c r="L31" s="55" t="str">
        <f t="shared" si="3"/>
        <v>Riesgo Bajo</v>
      </c>
      <c r="M31" s="56" t="s">
        <v>70</v>
      </c>
      <c r="N31" s="57" t="s">
        <v>201</v>
      </c>
      <c r="O31" s="52">
        <v>2</v>
      </c>
      <c r="P31" s="53">
        <v>2</v>
      </c>
      <c r="Q31" s="54">
        <f t="shared" si="0"/>
        <v>4</v>
      </c>
      <c r="R31" s="58" t="str">
        <f t="shared" si="1"/>
        <v>Riesgo Bajo</v>
      </c>
      <c r="S31" s="59" t="s">
        <v>72</v>
      </c>
      <c r="T31" s="83" t="s">
        <v>70</v>
      </c>
      <c r="U31" s="53" t="s">
        <v>202</v>
      </c>
      <c r="V31" s="59" t="s">
        <v>203</v>
      </c>
      <c r="W31" s="52" t="s">
        <v>208</v>
      </c>
      <c r="X31" s="63" t="s">
        <v>205</v>
      </c>
    </row>
    <row r="32" spans="2:24" x14ac:dyDescent="0.2">
      <c r="B32" s="84"/>
      <c r="C32" s="84"/>
      <c r="D32" s="84"/>
      <c r="E32" s="84"/>
      <c r="F32" s="84"/>
      <c r="G32" s="85"/>
      <c r="H32" s="84"/>
      <c r="I32" s="84"/>
      <c r="J32" s="84"/>
      <c r="K32" s="86"/>
      <c r="L32" s="84"/>
      <c r="M32" s="87"/>
      <c r="N32" s="87"/>
      <c r="O32" s="84"/>
      <c r="P32" s="84"/>
      <c r="Q32" s="86"/>
      <c r="R32" s="84"/>
      <c r="S32" s="84"/>
      <c r="T32" s="88"/>
      <c r="U32" s="88"/>
      <c r="V32" s="88"/>
      <c r="W32" s="84"/>
      <c r="X32" s="84"/>
    </row>
    <row r="33" spans="2:24" x14ac:dyDescent="0.2">
      <c r="B33" s="84"/>
      <c r="C33" s="84"/>
      <c r="D33" s="84"/>
      <c r="E33" s="84"/>
      <c r="F33" s="84"/>
      <c r="G33" s="85"/>
      <c r="H33" s="84"/>
      <c r="I33" s="84"/>
      <c r="J33" s="84"/>
      <c r="K33" s="86"/>
      <c r="L33" s="84"/>
      <c r="M33" s="87"/>
      <c r="N33" s="87"/>
      <c r="O33" s="84"/>
      <c r="P33" s="84"/>
      <c r="Q33" s="86"/>
      <c r="R33" s="84"/>
      <c r="S33" s="84"/>
      <c r="T33" s="88"/>
      <c r="U33" s="88"/>
      <c r="V33" s="88"/>
      <c r="W33" s="84"/>
      <c r="X33" s="84"/>
    </row>
    <row r="34" spans="2:24" x14ac:dyDescent="0.2">
      <c r="B34" s="84"/>
      <c r="C34" s="84"/>
      <c r="D34" s="84"/>
      <c r="E34" s="84"/>
      <c r="F34" s="84"/>
      <c r="G34" s="85"/>
      <c r="H34" s="84"/>
      <c r="I34" s="84"/>
      <c r="J34" s="84"/>
      <c r="K34" s="86"/>
      <c r="L34" s="84"/>
      <c r="M34" s="87"/>
      <c r="N34" s="87"/>
      <c r="O34" s="84"/>
      <c r="P34" s="84"/>
      <c r="Q34" s="86"/>
      <c r="R34" s="84"/>
      <c r="S34" s="84"/>
      <c r="T34" s="88"/>
      <c r="U34" s="88"/>
      <c r="V34" s="88"/>
      <c r="W34" s="84"/>
      <c r="X34" s="84"/>
    </row>
    <row r="35" spans="2:24" x14ac:dyDescent="0.2">
      <c r="B35" s="84"/>
      <c r="C35" s="84"/>
      <c r="D35" s="84"/>
      <c r="E35" s="84"/>
      <c r="F35" s="84"/>
      <c r="G35" s="85"/>
      <c r="H35" s="84"/>
      <c r="I35" s="84"/>
      <c r="J35" s="84"/>
      <c r="K35" s="86"/>
      <c r="L35" s="84"/>
      <c r="M35" s="87"/>
      <c r="N35" s="87"/>
      <c r="O35" s="84"/>
      <c r="P35" s="84"/>
      <c r="Q35" s="86"/>
      <c r="R35" s="84"/>
      <c r="S35" s="84"/>
      <c r="T35" s="88"/>
      <c r="U35" s="88"/>
      <c r="V35" s="88"/>
      <c r="W35" s="84"/>
      <c r="X35" s="84"/>
    </row>
    <row r="36" spans="2:24" x14ac:dyDescent="0.2">
      <c r="B36" s="84"/>
      <c r="C36" s="84"/>
      <c r="D36" s="84"/>
      <c r="E36" s="84"/>
      <c r="F36" s="84"/>
      <c r="G36" s="85"/>
      <c r="H36" s="87"/>
      <c r="I36" s="84"/>
      <c r="J36" s="84"/>
      <c r="K36" s="86"/>
      <c r="L36" s="84"/>
      <c r="M36" s="87"/>
      <c r="N36" s="89"/>
      <c r="O36" s="84"/>
      <c r="P36" s="84"/>
      <c r="Q36" s="86"/>
      <c r="R36" s="84"/>
      <c r="S36" s="84"/>
      <c r="T36" s="88"/>
      <c r="U36" s="88"/>
      <c r="V36" s="88"/>
      <c r="W36" s="84"/>
      <c r="X36" s="84"/>
    </row>
    <row r="37" spans="2:24" x14ac:dyDescent="0.2">
      <c r="B37" s="84"/>
      <c r="C37" s="84"/>
      <c r="D37" s="84"/>
      <c r="E37" s="84"/>
      <c r="F37" s="84"/>
      <c r="G37" s="85"/>
      <c r="H37" s="87"/>
      <c r="I37" s="84"/>
      <c r="J37" s="84"/>
      <c r="K37" s="86"/>
      <c r="L37" s="84"/>
      <c r="M37" s="87"/>
      <c r="N37" s="89"/>
      <c r="O37" s="84"/>
      <c r="P37" s="84"/>
      <c r="Q37" s="86"/>
      <c r="R37" s="84"/>
      <c r="S37" s="84"/>
      <c r="T37" s="88"/>
      <c r="U37" s="88"/>
      <c r="V37" s="88"/>
      <c r="W37" s="84"/>
      <c r="X37" s="84"/>
    </row>
    <row r="38" spans="2:24" x14ac:dyDescent="0.2">
      <c r="B38" s="84"/>
      <c r="C38" s="84"/>
      <c r="D38" s="84"/>
      <c r="E38" s="84"/>
      <c r="F38" s="84"/>
      <c r="G38" s="85"/>
      <c r="H38" s="87"/>
      <c r="I38" s="84"/>
      <c r="J38" s="84"/>
      <c r="K38" s="86"/>
      <c r="L38" s="84"/>
      <c r="M38" s="87"/>
      <c r="N38" s="89"/>
      <c r="O38" s="84"/>
      <c r="P38" s="84"/>
      <c r="Q38" s="86"/>
      <c r="R38" s="84"/>
      <c r="S38" s="84"/>
      <c r="T38" s="88"/>
      <c r="U38" s="88"/>
      <c r="V38" s="88"/>
      <c r="W38" s="84"/>
      <c r="X38" s="84"/>
    </row>
    <row r="39" spans="2:24" x14ac:dyDescent="0.2">
      <c r="B39" s="84"/>
      <c r="C39" s="84"/>
      <c r="D39" s="84"/>
      <c r="E39" s="84"/>
      <c r="F39" s="84"/>
      <c r="G39" s="85"/>
      <c r="H39" s="87"/>
      <c r="I39" s="84"/>
      <c r="J39" s="84"/>
      <c r="K39" s="86"/>
      <c r="L39" s="84"/>
      <c r="M39" s="87"/>
      <c r="N39" s="89"/>
      <c r="O39" s="84"/>
      <c r="P39" s="84"/>
      <c r="Q39" s="86"/>
      <c r="R39" s="84"/>
      <c r="S39" s="84"/>
      <c r="T39" s="88"/>
      <c r="U39" s="88"/>
      <c r="V39" s="88"/>
      <c r="W39" s="84"/>
      <c r="X39" s="84"/>
    </row>
    <row r="40" spans="2:24" x14ac:dyDescent="0.2">
      <c r="B40" s="84"/>
      <c r="C40" s="84"/>
      <c r="D40" s="84"/>
      <c r="E40" s="84"/>
      <c r="F40" s="84"/>
      <c r="G40" s="85"/>
      <c r="H40" s="87"/>
      <c r="I40" s="84"/>
      <c r="J40" s="84"/>
      <c r="K40" s="86"/>
      <c r="L40" s="84"/>
      <c r="M40" s="87"/>
      <c r="N40" s="89"/>
      <c r="O40" s="84"/>
      <c r="P40" s="84"/>
      <c r="Q40" s="86"/>
      <c r="R40" s="84"/>
      <c r="S40" s="84"/>
      <c r="T40" s="88"/>
      <c r="U40" s="88"/>
      <c r="V40" s="88"/>
      <c r="W40" s="84"/>
      <c r="X40" s="84"/>
    </row>
    <row r="41" spans="2:24" x14ac:dyDescent="0.2">
      <c r="B41" s="84"/>
      <c r="C41" s="84"/>
      <c r="D41" s="84"/>
      <c r="E41" s="84"/>
      <c r="F41" s="84"/>
      <c r="G41" s="85"/>
      <c r="H41" s="87"/>
      <c r="I41" s="84"/>
      <c r="J41" s="84"/>
      <c r="K41" s="86"/>
      <c r="L41" s="84"/>
      <c r="M41" s="87"/>
      <c r="N41" s="89"/>
      <c r="O41" s="84"/>
      <c r="P41" s="84"/>
      <c r="Q41" s="86"/>
      <c r="R41" s="84"/>
      <c r="S41" s="84"/>
      <c r="T41" s="88"/>
      <c r="U41" s="88"/>
      <c r="V41" s="88"/>
      <c r="W41" s="84"/>
      <c r="X41" s="84"/>
    </row>
    <row r="42" spans="2:24" x14ac:dyDescent="0.2">
      <c r="B42" s="84"/>
      <c r="C42" s="84"/>
      <c r="D42" s="84"/>
      <c r="E42" s="84"/>
      <c r="F42" s="84"/>
      <c r="G42" s="85"/>
      <c r="H42" s="87"/>
      <c r="I42" s="84"/>
      <c r="J42" s="84"/>
      <c r="K42" s="86"/>
      <c r="L42" s="84"/>
      <c r="M42" s="87"/>
      <c r="N42" s="89"/>
      <c r="O42" s="84"/>
      <c r="P42" s="84"/>
      <c r="Q42" s="86"/>
      <c r="R42" s="84"/>
      <c r="S42" s="84"/>
      <c r="T42" s="88"/>
      <c r="U42" s="88"/>
      <c r="V42" s="88"/>
      <c r="W42" s="84"/>
      <c r="X42" s="84"/>
    </row>
    <row r="43" spans="2:24" x14ac:dyDescent="0.2">
      <c r="B43" s="84"/>
      <c r="C43" s="84"/>
      <c r="D43" s="84"/>
      <c r="E43" s="84"/>
      <c r="F43" s="84"/>
      <c r="G43" s="85"/>
      <c r="H43" s="87"/>
      <c r="I43" s="84"/>
      <c r="J43" s="84"/>
      <c r="K43" s="86"/>
      <c r="L43" s="84"/>
      <c r="M43" s="87"/>
      <c r="N43" s="89"/>
      <c r="O43" s="84"/>
      <c r="P43" s="84"/>
      <c r="Q43" s="86"/>
      <c r="R43" s="84"/>
      <c r="S43" s="84"/>
      <c r="T43" s="88"/>
      <c r="U43" s="88"/>
      <c r="V43" s="88"/>
      <c r="W43" s="84"/>
      <c r="X43" s="84"/>
    </row>
    <row r="44" spans="2:24" x14ac:dyDescent="0.2">
      <c r="B44" s="84"/>
      <c r="C44" s="84"/>
      <c r="D44" s="84"/>
      <c r="E44" s="84"/>
      <c r="F44" s="84"/>
      <c r="G44" s="85"/>
      <c r="H44" s="87"/>
      <c r="I44" s="84"/>
      <c r="J44" s="84"/>
      <c r="K44" s="86"/>
      <c r="L44" s="84"/>
      <c r="M44" s="87"/>
      <c r="N44" s="89"/>
      <c r="O44" s="84"/>
      <c r="P44" s="84"/>
      <c r="Q44" s="86"/>
      <c r="R44" s="84"/>
      <c r="S44" s="84"/>
      <c r="T44" s="88"/>
      <c r="U44" s="88"/>
      <c r="V44" s="88"/>
      <c r="W44" s="84"/>
      <c r="X44" s="84"/>
    </row>
    <row r="45" spans="2:24" x14ac:dyDescent="0.2">
      <c r="B45" s="84"/>
      <c r="C45" s="84"/>
      <c r="D45" s="84"/>
      <c r="E45" s="84"/>
      <c r="F45" s="84"/>
      <c r="G45" s="85"/>
      <c r="H45" s="87"/>
      <c r="I45" s="84"/>
      <c r="J45" s="84"/>
      <c r="K45" s="86"/>
      <c r="L45" s="84"/>
      <c r="M45" s="87"/>
      <c r="N45" s="89"/>
      <c r="O45" s="84"/>
      <c r="P45" s="84"/>
      <c r="Q45" s="86"/>
      <c r="R45" s="84"/>
      <c r="S45" s="84"/>
      <c r="T45" s="88"/>
      <c r="U45" s="88"/>
      <c r="V45" s="88"/>
      <c r="W45" s="84"/>
      <c r="X45" s="84"/>
    </row>
    <row r="46" spans="2:24" x14ac:dyDescent="0.2">
      <c r="B46" s="84"/>
      <c r="C46" s="84"/>
      <c r="D46" s="84"/>
      <c r="E46" s="84"/>
      <c r="F46" s="84"/>
      <c r="G46" s="85"/>
      <c r="H46" s="87"/>
      <c r="I46" s="84"/>
      <c r="J46" s="84"/>
      <c r="K46" s="86"/>
      <c r="L46" s="84"/>
      <c r="M46" s="87"/>
      <c r="N46" s="89"/>
      <c r="O46" s="84"/>
      <c r="P46" s="84"/>
      <c r="Q46" s="86"/>
      <c r="R46" s="84"/>
      <c r="S46" s="84"/>
      <c r="T46" s="88"/>
      <c r="U46" s="88"/>
      <c r="V46" s="88"/>
      <c r="W46" s="84"/>
      <c r="X46" s="84"/>
    </row>
  </sheetData>
  <sheetProtection deleteColumns="0" deleteRows="0"/>
  <autoFilter ref="B3:F20"/>
  <mergeCells count="19">
    <mergeCell ref="H3:H4"/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</mergeCells>
  <conditionalFormatting sqref="Q28 K28">
    <cfRule type="cellIs" dxfId="27" priority="13" operator="between">
      <formula>8</formula>
      <formula>11</formula>
    </cfRule>
    <cfRule type="cellIs" dxfId="26" priority="14" operator="between">
      <formula>6</formula>
      <formula>7</formula>
    </cfRule>
    <cfRule type="cellIs" dxfId="25" priority="15" operator="equal">
      <formula>5</formula>
    </cfRule>
    <cfRule type="cellIs" dxfId="24" priority="16" operator="between">
      <formula>1</formula>
      <formula>4</formula>
    </cfRule>
  </conditionalFormatting>
  <conditionalFormatting sqref="K5:K26 Q5:Q26">
    <cfRule type="cellIs" dxfId="23" priority="23" operator="between">
      <formula>8</formula>
      <formula>11</formula>
    </cfRule>
    <cfRule type="cellIs" dxfId="22" priority="24" operator="between">
      <formula>6</formula>
      <formula>7</formula>
    </cfRule>
    <cfRule type="cellIs" dxfId="21" priority="25" operator="equal">
      <formula>5</formula>
    </cfRule>
    <cfRule type="cellIs" dxfId="20" priority="26" operator="between">
      <formula>1</formula>
      <formula>4</formula>
    </cfRule>
  </conditionalFormatting>
  <conditionalFormatting sqref="K5:K26 Q5:Q26">
    <cfRule type="cellIs" dxfId="19" priority="27" operator="between">
      <formula>1</formula>
      <formula>4</formula>
    </cfRule>
    <cfRule type="cellIs" dxfId="18" priority="28" operator="lessThan">
      <formula>#REF!</formula>
    </cfRule>
  </conditionalFormatting>
  <conditionalFormatting sqref="Q27 K27">
    <cfRule type="cellIs" dxfId="17" priority="17" operator="between">
      <formula>8</formula>
      <formula>11</formula>
    </cfRule>
    <cfRule type="cellIs" dxfId="16" priority="18" operator="between">
      <formula>6</formula>
      <formula>7</formula>
    </cfRule>
    <cfRule type="cellIs" dxfId="15" priority="19" operator="equal">
      <formula>5</formula>
    </cfRule>
    <cfRule type="cellIs" dxfId="14" priority="20" operator="between">
      <formula>1</formula>
      <formula>4</formula>
    </cfRule>
  </conditionalFormatting>
  <conditionalFormatting sqref="Q27:Q28 K27:K28">
    <cfRule type="cellIs" dxfId="13" priority="21" operator="between">
      <formula>1</formula>
      <formula>4</formula>
    </cfRule>
    <cfRule type="cellIs" dxfId="12" priority="22" operator="lessThan">
      <formula>#REF!</formula>
    </cfRule>
  </conditionalFormatting>
  <conditionalFormatting sqref="Q29 K29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Q29 K29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Q30:Q31 K30:K31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Q30:Q31 K30:K31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26">
    <dataValidation type="list" allowBlank="1" showInputMessage="1" showErrorMessage="1" sqref="C5:C26">
      <formula1>$C$37:$C$40</formula1>
    </dataValidation>
    <dataValidation type="list" allowBlank="1" showInputMessage="1" showErrorMessage="1" sqref="D5:D26">
      <formula1>$D$37:$D$38</formula1>
    </dataValidation>
    <dataValidation type="list" allowBlank="1" showInputMessage="1" showErrorMessage="1" sqref="E5:E26">
      <formula1>$E$37:$E$40</formula1>
    </dataValidation>
    <dataValidation type="list" allowBlank="1" showInputMessage="1" showErrorMessage="1" sqref="F5:F26">
      <formula1>$G$37:$G$44</formula1>
    </dataValidation>
    <dataValidation type="list" allowBlank="1" showInputMessage="1" showErrorMessage="1" sqref="I5:I26 O5:O26">
      <formula1>$H$37:$H$41</formula1>
    </dataValidation>
    <dataValidation type="list" allowBlank="1" showInputMessage="1" showErrorMessage="1" sqref="J5:J26 P5:P26">
      <formula1>$I$37:$I$41</formula1>
    </dataValidation>
    <dataValidation type="list" allowBlank="1" showInputMessage="1" showErrorMessage="1" sqref="S5:S26">
      <formula1>$S$37:$S$38</formula1>
    </dataValidation>
    <dataValidation type="list" allowBlank="1" showInputMessage="1" showErrorMessage="1" sqref="T5:T26 M5:M26">
      <formula1>$M$37:$M$45</formula1>
    </dataValidation>
    <dataValidation type="list" allowBlank="1" showInputMessage="1" showErrorMessage="1" sqref="T29:T31 M29:M31">
      <formula1>$M$28:$M$35</formula1>
    </dataValidation>
    <dataValidation type="list" allowBlank="1" showInputMessage="1" showErrorMessage="1" sqref="P29:P31 J29:J31">
      <formula1>$I$28:$I$31</formula1>
    </dataValidation>
    <dataValidation type="list" allowBlank="1" showInputMessage="1" showErrorMessage="1" sqref="O29:O31 I29:I31">
      <formula1>$H$28:$H$31</formula1>
    </dataValidation>
    <dataValidation type="list" allowBlank="1" showInputMessage="1" showErrorMessage="1" sqref="F29:F31">
      <formula1>$G$28:$G$34</formula1>
    </dataValidation>
    <dataValidation type="list" allowBlank="1" showInputMessage="1" showErrorMessage="1" sqref="E29:E31">
      <formula1>$E$28:$E$30</formula1>
    </dataValidation>
    <dataValidation type="list" allowBlank="1" showInputMessage="1" showErrorMessage="1" sqref="D29:D31">
      <formula1>$D$28:$D$28</formula1>
    </dataValidation>
    <dataValidation type="list" allowBlank="1" showInputMessage="1" showErrorMessage="1" sqref="C29:C31">
      <formula1>$C$28:$C$30</formula1>
    </dataValidation>
    <dataValidation type="list" allowBlank="1" showInputMessage="1" showErrorMessage="1" sqref="S30:S31">
      <formula1>$S$28:$S$28</formula1>
    </dataValidation>
    <dataValidation allowBlank="1" showDropDown="1" showInputMessage="1" showErrorMessage="1" sqref="N5:N31 K5:K31 Q5:Q31"/>
    <dataValidation showDropDown="1" showInputMessage="1" showErrorMessage="1" sqref="L5:L31 R5:R31"/>
    <dataValidation type="list" allowBlank="1" showInputMessage="1" showErrorMessage="1" sqref="M27:M28 T27:T28">
      <formula1>$M$29:$M$37</formula1>
    </dataValidation>
    <dataValidation type="list" allowBlank="1" showInputMessage="1" showErrorMessage="1" sqref="J27:J28 P27:P28">
      <formula1>$I$29:$I$33</formula1>
    </dataValidation>
    <dataValidation type="list" allowBlank="1" showInputMessage="1" showErrorMessage="1" sqref="I27:I28 O27:O28">
      <formula1>$H$29:$H$33</formula1>
    </dataValidation>
    <dataValidation type="list" allowBlank="1" showInputMessage="1" showErrorMessage="1" sqref="F27:F28">
      <formula1>$G$29:$G$36</formula1>
    </dataValidation>
    <dataValidation type="list" allowBlank="1" showInputMessage="1" showErrorMessage="1" sqref="E27:E28">
      <formula1>$E$29:$E$32</formula1>
    </dataValidation>
    <dataValidation type="list" allowBlank="1" showInputMessage="1" showErrorMessage="1" sqref="D27:D28">
      <formula1>$D$29:$D$30</formula1>
    </dataValidation>
    <dataValidation type="list" allowBlank="1" showInputMessage="1" showErrorMessage="1" sqref="C27:C28">
      <formula1>$C$29:$C$32</formula1>
    </dataValidation>
    <dataValidation type="list" allowBlank="1" showInputMessage="1" showErrorMessage="1" sqref="S27">
      <formula1>$S$29:$S$30</formula1>
    </dataValidation>
  </dataValidations>
  <pageMargins left="0" right="0" top="0" bottom="0" header="0.31496062992125984" footer="0.31496062992125984"/>
  <pageSetup scale="47" orientation="landscape" r:id="rId1"/>
  <rowBreaks count="1" manualBreakCount="1">
    <brk id="10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1" workbookViewId="0">
      <selection activeCell="D9" sqref="D9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118" t="s">
        <v>41</v>
      </c>
      <c r="E2" s="118"/>
    </row>
    <row r="3" spans="3:7" ht="15.75" customHeight="1" x14ac:dyDescent="0.25"/>
    <row r="4" spans="3:7" ht="39.950000000000003" customHeight="1" x14ac:dyDescent="0.25">
      <c r="D4" s="6" t="s">
        <v>39</v>
      </c>
      <c r="E4" s="119" t="s">
        <v>40</v>
      </c>
      <c r="F4" s="120"/>
      <c r="G4" s="120"/>
    </row>
    <row r="5" spans="3:7" ht="39.950000000000003" customHeight="1" x14ac:dyDescent="0.25">
      <c r="C5" s="117" t="s">
        <v>7</v>
      </c>
      <c r="D5" s="2" t="s">
        <v>34</v>
      </c>
      <c r="E5" s="5">
        <v>1</v>
      </c>
      <c r="F5" s="5" t="s">
        <v>93</v>
      </c>
      <c r="G5" s="25">
        <f>1/1000</f>
        <v>1E-3</v>
      </c>
    </row>
    <row r="6" spans="3:7" ht="39.950000000000003" customHeight="1" x14ac:dyDescent="0.25">
      <c r="C6" s="117"/>
      <c r="D6" s="2" t="s">
        <v>35</v>
      </c>
      <c r="E6" s="5">
        <v>2</v>
      </c>
      <c r="F6" s="5" t="s">
        <v>94</v>
      </c>
      <c r="G6" s="25">
        <f>1/500</f>
        <v>2E-3</v>
      </c>
    </row>
    <row r="7" spans="3:7" ht="39.950000000000003" customHeight="1" x14ac:dyDescent="0.25">
      <c r="C7" s="117"/>
      <c r="D7" s="3" t="s">
        <v>36</v>
      </c>
      <c r="E7" s="5">
        <v>3</v>
      </c>
      <c r="F7" s="5" t="s">
        <v>96</v>
      </c>
      <c r="G7" s="25">
        <f>1/250</f>
        <v>4.0000000000000001E-3</v>
      </c>
    </row>
    <row r="8" spans="3:7" ht="39.950000000000003" customHeight="1" x14ac:dyDescent="0.25">
      <c r="C8" s="117"/>
      <c r="D8" s="3" t="s">
        <v>87</v>
      </c>
      <c r="E8" s="5">
        <v>4</v>
      </c>
      <c r="F8" s="5" t="s">
        <v>95</v>
      </c>
      <c r="G8" s="25">
        <f>1/100</f>
        <v>0.01</v>
      </c>
    </row>
    <row r="9" spans="3:7" ht="39.950000000000003" customHeight="1" x14ac:dyDescent="0.25">
      <c r="C9" s="117"/>
      <c r="D9" s="3" t="s">
        <v>38</v>
      </c>
      <c r="E9" s="5">
        <v>5</v>
      </c>
      <c r="F9" s="5" t="s">
        <v>97</v>
      </c>
      <c r="G9" s="25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32"/>
  <sheetViews>
    <sheetView showGridLines="0" topLeftCell="B1" zoomScale="90" zoomScaleNormal="90" workbookViewId="0">
      <selection activeCell="H19" sqref="H19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29" style="1" customWidth="1"/>
    <col min="7" max="8" width="25.7109375" style="1" customWidth="1"/>
    <col min="9" max="9" width="12.7109375" bestFit="1" customWidth="1"/>
  </cols>
  <sheetData>
    <row r="6" spans="2:8" ht="18.75" x14ac:dyDescent="0.3">
      <c r="B6" s="124" t="s">
        <v>60</v>
      </c>
      <c r="C6" s="124"/>
      <c r="D6" s="124"/>
      <c r="E6" s="124"/>
      <c r="F6" s="124"/>
      <c r="G6" s="124"/>
      <c r="H6" s="124"/>
    </row>
    <row r="8" spans="2:8" ht="28.5" customHeight="1" x14ac:dyDescent="0.25">
      <c r="B8" s="129" t="s">
        <v>8</v>
      </c>
      <c r="C8" s="129"/>
      <c r="D8" s="129"/>
      <c r="E8" s="129"/>
      <c r="F8" s="129"/>
      <c r="G8" s="129"/>
      <c r="H8" s="129"/>
    </row>
    <row r="9" spans="2:8" ht="90" customHeight="1" x14ac:dyDescent="0.25">
      <c r="B9" s="125" t="s">
        <v>42</v>
      </c>
      <c r="C9" s="125"/>
      <c r="D9" s="8" t="s">
        <v>55</v>
      </c>
      <c r="E9" s="8" t="s">
        <v>48</v>
      </c>
      <c r="F9" s="8" t="s">
        <v>51</v>
      </c>
      <c r="G9" s="8" t="s">
        <v>56</v>
      </c>
      <c r="H9" s="8" t="s">
        <v>57</v>
      </c>
    </row>
    <row r="10" spans="2:8" ht="90" customHeight="1" x14ac:dyDescent="0.25">
      <c r="B10" s="126" t="s">
        <v>43</v>
      </c>
      <c r="C10" s="126"/>
      <c r="D10" s="8" t="s">
        <v>50</v>
      </c>
      <c r="E10" s="8" t="s">
        <v>49</v>
      </c>
      <c r="F10" s="8" t="s">
        <v>52</v>
      </c>
      <c r="G10" s="8" t="s">
        <v>53</v>
      </c>
      <c r="H10" s="8" t="s">
        <v>54</v>
      </c>
    </row>
    <row r="11" spans="2:8" ht="15.75" x14ac:dyDescent="0.25">
      <c r="B11" s="127" t="s">
        <v>10</v>
      </c>
      <c r="C11" s="127" t="s">
        <v>58</v>
      </c>
      <c r="D11" s="7" t="s">
        <v>44</v>
      </c>
      <c r="E11" s="7" t="s">
        <v>45</v>
      </c>
      <c r="F11" s="7" t="s">
        <v>46</v>
      </c>
      <c r="G11" s="7" t="s">
        <v>47</v>
      </c>
      <c r="H11" s="7" t="s">
        <v>59</v>
      </c>
    </row>
    <row r="12" spans="2:8" x14ac:dyDescent="0.25">
      <c r="B12" s="128"/>
      <c r="C12" s="128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21" t="s">
        <v>99</v>
      </c>
      <c r="E15" s="122"/>
      <c r="F15" s="122"/>
      <c r="G15" s="122"/>
      <c r="H15" s="123"/>
    </row>
    <row r="17" spans="4:8" ht="15.75" x14ac:dyDescent="0.25">
      <c r="D17" s="26" t="s">
        <v>98</v>
      </c>
      <c r="E17" s="30">
        <v>39000000</v>
      </c>
      <c r="H17"/>
    </row>
    <row r="18" spans="4:8" x14ac:dyDescent="0.25">
      <c r="H18"/>
    </row>
    <row r="19" spans="4:8" ht="15.75" x14ac:dyDescent="0.25">
      <c r="D19" s="26" t="s">
        <v>44</v>
      </c>
      <c r="E19" s="27">
        <v>0</v>
      </c>
      <c r="F19" s="28">
        <v>9.9000000000000008E-3</v>
      </c>
      <c r="G19" s="31">
        <f t="shared" ref="G19:H22" si="0">+E19*$E$17</f>
        <v>0</v>
      </c>
      <c r="H19" s="32">
        <f t="shared" si="0"/>
        <v>386100.00000000006</v>
      </c>
    </row>
    <row r="20" spans="4:8" ht="15.75" x14ac:dyDescent="0.25">
      <c r="D20" s="26" t="s">
        <v>45</v>
      </c>
      <c r="E20" s="29">
        <v>0.01</v>
      </c>
      <c r="F20" s="28">
        <v>4.4900000000000002E-2</v>
      </c>
      <c r="G20" s="31">
        <f t="shared" si="0"/>
        <v>390000</v>
      </c>
      <c r="H20" s="32">
        <f t="shared" si="0"/>
        <v>1751100</v>
      </c>
    </row>
    <row r="21" spans="4:8" ht="15.75" x14ac:dyDescent="0.25">
      <c r="D21" s="26" t="s">
        <v>46</v>
      </c>
      <c r="E21" s="29">
        <v>0.05</v>
      </c>
      <c r="F21" s="28">
        <v>0.1449</v>
      </c>
      <c r="G21" s="31">
        <f t="shared" si="0"/>
        <v>1950000</v>
      </c>
      <c r="H21" s="32">
        <f t="shared" si="0"/>
        <v>5651100</v>
      </c>
    </row>
    <row r="22" spans="4:8" ht="15.75" x14ac:dyDescent="0.25">
      <c r="D22" s="26" t="s">
        <v>47</v>
      </c>
      <c r="E22" s="29">
        <v>0.15</v>
      </c>
      <c r="F22" s="28">
        <v>0.3</v>
      </c>
      <c r="G22" s="31">
        <f t="shared" si="0"/>
        <v>5850000</v>
      </c>
      <c r="H22" s="32">
        <f t="shared" si="0"/>
        <v>11700000</v>
      </c>
    </row>
    <row r="23" spans="4:8" ht="15.75" x14ac:dyDescent="0.25">
      <c r="D23" s="26" t="s">
        <v>59</v>
      </c>
      <c r="E23" s="29">
        <v>1</v>
      </c>
      <c r="F23" s="27" t="s">
        <v>47</v>
      </c>
      <c r="G23" s="31">
        <f>+E23*$E$17</f>
        <v>39000000</v>
      </c>
      <c r="H23" s="32"/>
    </row>
    <row r="26" spans="4:8" ht="27" customHeight="1" x14ac:dyDescent="0.25">
      <c r="E26" s="34"/>
    </row>
    <row r="27" spans="4:8" x14ac:dyDescent="0.25">
      <c r="E27" s="34"/>
    </row>
    <row r="28" spans="4:8" x14ac:dyDescent="0.25">
      <c r="E28" s="34"/>
    </row>
    <row r="29" spans="4:8" x14ac:dyDescent="0.25">
      <c r="E29" s="34"/>
    </row>
    <row r="30" spans="4:8" x14ac:dyDescent="0.25">
      <c r="E30" s="34"/>
    </row>
    <row r="31" spans="4:8" x14ac:dyDescent="0.25">
      <c r="E31" s="34"/>
    </row>
    <row r="32" spans="4:8" x14ac:dyDescent="0.25">
      <c r="E32" s="34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24" t="s">
        <v>61</v>
      </c>
      <c r="C2" s="124"/>
      <c r="D2" s="124"/>
      <c r="E2" s="124"/>
      <c r="F2" s="124"/>
      <c r="G2" s="124"/>
      <c r="H2" s="124"/>
    </row>
    <row r="3" spans="1:8" x14ac:dyDescent="0.25">
      <c r="D3" s="1"/>
      <c r="E3" s="1"/>
      <c r="F3" s="1"/>
      <c r="G3" s="1"/>
      <c r="H3" s="1"/>
    </row>
    <row r="4" spans="1:8" ht="18.75" x14ac:dyDescent="0.25">
      <c r="B4" s="129" t="s">
        <v>8</v>
      </c>
      <c r="C4" s="129"/>
      <c r="D4" s="129"/>
      <c r="E4" s="129"/>
      <c r="F4" s="129"/>
      <c r="G4" s="129"/>
      <c r="H4" s="129"/>
    </row>
    <row r="5" spans="1:8" ht="80.099999999999994" customHeight="1" x14ac:dyDescent="0.25">
      <c r="B5" s="125" t="s">
        <v>42</v>
      </c>
      <c r="C5" s="125"/>
      <c r="D5" s="8" t="s">
        <v>55</v>
      </c>
      <c r="E5" s="8" t="s">
        <v>48</v>
      </c>
      <c r="F5" s="8" t="s">
        <v>51</v>
      </c>
      <c r="G5" s="8" t="s">
        <v>56</v>
      </c>
      <c r="H5" s="8" t="s">
        <v>57</v>
      </c>
    </row>
    <row r="6" spans="1:8" ht="80.099999999999994" customHeight="1" x14ac:dyDescent="0.25">
      <c r="B6" s="126" t="s">
        <v>43</v>
      </c>
      <c r="C6" s="126"/>
      <c r="D6" s="8" t="s">
        <v>50</v>
      </c>
      <c r="E6" s="8" t="s">
        <v>49</v>
      </c>
      <c r="F6" s="8" t="s">
        <v>52</v>
      </c>
      <c r="G6" s="8" t="s">
        <v>53</v>
      </c>
      <c r="H6" s="8" t="s">
        <v>54</v>
      </c>
    </row>
    <row r="7" spans="1:8" ht="15.75" x14ac:dyDescent="0.25">
      <c r="B7" s="127" t="s">
        <v>10</v>
      </c>
      <c r="C7" s="127" t="s">
        <v>58</v>
      </c>
      <c r="D7" s="7" t="s">
        <v>44</v>
      </c>
      <c r="E7" s="7" t="s">
        <v>45</v>
      </c>
      <c r="F7" s="7" t="s">
        <v>46</v>
      </c>
      <c r="G7" s="7" t="s">
        <v>47</v>
      </c>
      <c r="H7" s="7" t="s">
        <v>59</v>
      </c>
    </row>
    <row r="8" spans="1:8" ht="18.75" x14ac:dyDescent="0.25">
      <c r="B8" s="128"/>
      <c r="C8" s="128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30" t="s">
        <v>7</v>
      </c>
      <c r="B9" s="8" t="s">
        <v>34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31"/>
      <c r="B10" s="8" t="s">
        <v>35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31"/>
      <c r="B11" s="8" t="s">
        <v>36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31"/>
      <c r="B12" s="8" t="s">
        <v>37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31"/>
      <c r="B13" s="8" t="s">
        <v>38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workbookViewId="0">
      <selection activeCell="C5" sqref="C5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32" t="s">
        <v>69</v>
      </c>
      <c r="D2" s="132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62</v>
      </c>
      <c r="D6" s="14" t="s">
        <v>63</v>
      </c>
    </row>
    <row r="7" spans="3:4" ht="39.950000000000003" customHeight="1" x14ac:dyDescent="0.25">
      <c r="C7" s="15" t="s">
        <v>64</v>
      </c>
      <c r="D7" s="14" t="s">
        <v>65</v>
      </c>
    </row>
    <row r="8" spans="3:4" ht="39.950000000000003" customHeight="1" x14ac:dyDescent="0.25">
      <c r="C8" s="14">
        <v>5</v>
      </c>
      <c r="D8" s="14" t="s">
        <v>66</v>
      </c>
    </row>
    <row r="9" spans="3:4" ht="39.950000000000003" customHeight="1" x14ac:dyDescent="0.25">
      <c r="C9" s="14" t="s">
        <v>67</v>
      </c>
      <c r="D9" s="14" t="s">
        <v>68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workbookViewId="0">
      <selection activeCell="B7" sqref="B7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73</v>
      </c>
      <c r="C3" s="16" t="s">
        <v>74</v>
      </c>
    </row>
    <row r="4" spans="2:3" ht="99.95" customHeight="1" x14ac:dyDescent="0.25">
      <c r="B4" s="15" t="s">
        <v>75</v>
      </c>
      <c r="C4" s="17" t="s">
        <v>76</v>
      </c>
    </row>
    <row r="5" spans="2:3" ht="99.95" customHeight="1" x14ac:dyDescent="0.25">
      <c r="B5" s="15" t="s">
        <v>77</v>
      </c>
      <c r="C5" s="17" t="s">
        <v>81</v>
      </c>
    </row>
    <row r="6" spans="2:3" ht="99.95" customHeight="1" x14ac:dyDescent="0.25">
      <c r="B6" s="14" t="s">
        <v>78</v>
      </c>
      <c r="C6" s="17" t="s">
        <v>82</v>
      </c>
    </row>
    <row r="7" spans="2:3" ht="176.25" customHeight="1" x14ac:dyDescent="0.25">
      <c r="B7" s="14" t="s">
        <v>79</v>
      </c>
      <c r="C7" s="17" t="s">
        <v>83</v>
      </c>
    </row>
    <row r="8" spans="2:3" ht="99.95" customHeight="1" x14ac:dyDescent="0.25">
      <c r="B8" s="14" t="s">
        <v>80</v>
      </c>
      <c r="C8" s="17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Daniela Triana Hernandez</cp:lastModifiedBy>
  <cp:lastPrinted>2014-08-01T19:47:13Z</cp:lastPrinted>
  <dcterms:created xsi:type="dcterms:W3CDTF">2014-01-17T14:59:50Z</dcterms:created>
  <dcterms:modified xsi:type="dcterms:W3CDTF">2019-11-21T21:35:42Z</dcterms:modified>
</cp:coreProperties>
</file>