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F:\2023 Camilo L\2023\Mínima Cuantía\8.Articulacion\MC-83 AGROPECUARIA\"/>
    </mc:Choice>
  </mc:AlternateContent>
  <xr:revisionPtr revIDLastSave="0" documentId="13_ncr:1_{AA41E373-F4F0-4D22-AF15-B6426BD00FA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STUDIO DE MERCADO TAI 2023" sheetId="1" r:id="rId1"/>
  </sheets>
  <definedNames>
    <definedName name="_xlnm.Print_Area" localSheetId="0">'ESTUDIO DE MERCADO TAI 2023'!$A$1:$K$214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6" i="1" l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8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G16" i="1"/>
  <c r="H16" i="1" s="1"/>
  <c r="G15" i="1"/>
  <c r="H12" i="1"/>
  <c r="H11" i="1"/>
  <c r="E32" i="1"/>
  <c r="E31" i="1"/>
  <c r="E20" i="1"/>
  <c r="F20" i="1" s="1"/>
  <c r="E19" i="1"/>
  <c r="F19" i="1" s="1"/>
  <c r="E18" i="1"/>
  <c r="E16" i="1"/>
  <c r="F16" i="1" s="1"/>
  <c r="E15" i="1"/>
  <c r="F15" i="1" s="1"/>
  <c r="E14" i="1"/>
  <c r="F14" i="1" s="1"/>
  <c r="E13" i="1"/>
  <c r="F13" i="1" s="1"/>
  <c r="E12" i="1"/>
  <c r="F12" i="1" s="1"/>
  <c r="E11" i="1"/>
  <c r="F11" i="1" s="1"/>
  <c r="E10" i="1"/>
  <c r="F10" i="1" s="1"/>
  <c r="E9" i="1"/>
  <c r="E8" i="1"/>
  <c r="H9" i="1"/>
  <c r="H10" i="1"/>
  <c r="H13" i="1"/>
  <c r="H14" i="1"/>
  <c r="H15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8" i="1"/>
  <c r="F9" i="1"/>
  <c r="F17" i="1"/>
  <c r="F18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8" i="1"/>
</calcChain>
</file>

<file path=xl/sharedStrings.xml><?xml version="1.0" encoding="utf-8"?>
<sst xmlns="http://schemas.openxmlformats.org/spreadsheetml/2006/main" count="72" uniqueCount="55">
  <si>
    <t>DESCRIPCION DEL BIEN</t>
  </si>
  <si>
    <t>No.</t>
  </si>
  <si>
    <t>CANT</t>
  </si>
  <si>
    <t>U MEDIDA</t>
  </si>
  <si>
    <t>Unidad</t>
  </si>
  <si>
    <t>Belamyl R 100 c.c.</t>
  </si>
  <si>
    <t xml:space="preserve">Bulto x 40 kilos Torta de soya </t>
  </si>
  <si>
    <t>Bulto</t>
  </si>
  <si>
    <t>COTIZACIÓN 1</t>
  </si>
  <si>
    <t>COTIZACIÓN 2</t>
  </si>
  <si>
    <t>Panacur 10% por 500 c.c</t>
  </si>
  <si>
    <t>Cloruro de calcio</t>
  </si>
  <si>
    <t>Kilo</t>
  </si>
  <si>
    <t>Fertilizante complejo gr N-P-K para aplicación al suelo. Rafos 12-24-12 (nitrobalance)</t>
  </si>
  <si>
    <t>Bulto x 50 K</t>
  </si>
  <si>
    <t>Bulto x 35 kilos de Maiz</t>
  </si>
  <si>
    <t>Fertilizante complejo granulado N-P-K para aplicación al suelo 15-15-15 bulto X 50 kilos (</t>
  </si>
  <si>
    <t>Melaza Bulto X 30 KG</t>
  </si>
  <si>
    <t>bulto</t>
  </si>
  <si>
    <t>caldolomita bulto 50 kg</t>
  </si>
  <si>
    <t>bultos</t>
  </si>
  <si>
    <t>compleland x 100 ml</t>
  </si>
  <si>
    <t>frascos</t>
  </si>
  <si>
    <t>Caja jeringas desechables de 10 ml x 50</t>
  </si>
  <si>
    <t>unidad</t>
  </si>
  <si>
    <t>Caja agujas calibre 21 G, x 50</t>
  </si>
  <si>
    <t>Semilla Repollo Bola verde Sobre X 3Gramos</t>
  </si>
  <si>
    <t>Semilla Remolacha x 3gramos</t>
  </si>
  <si>
    <t>Semillas De Acelga  x 3 gramos</t>
  </si>
  <si>
    <t>Semillas De Zanahoria  X 20 Gramos</t>
  </si>
  <si>
    <t>Semilla De Lechuga  X 4 Gramos</t>
  </si>
  <si>
    <t>Semilla De Apio  X 2Gramos</t>
  </si>
  <si>
    <t>Semilla repollo morado X 10 Gramos</t>
  </si>
  <si>
    <t>Semilla Brócoli hibrido  X 10Gramos</t>
  </si>
  <si>
    <t>bandejas de germinación X 200 alveolos</t>
  </si>
  <si>
    <t>Abono foliar Rebrote x kilo</t>
  </si>
  <si>
    <t>kilo</t>
  </si>
  <si>
    <t>Yodo Agrícola Agrodyne Litro</t>
  </si>
  <si>
    <t>litro</t>
  </si>
  <si>
    <t>Cal viva bulto x 10 kilos</t>
  </si>
  <si>
    <t>kilos</t>
  </si>
  <si>
    <t>Caja jeringas desechables de 5 ml x 50</t>
  </si>
  <si>
    <t>curagan NL, 375 c.c.</t>
  </si>
  <si>
    <t>unidaD</t>
  </si>
  <si>
    <t>yodolan frasco x 1000 ML</t>
  </si>
  <si>
    <t>frasco</t>
  </si>
  <si>
    <t>Bulto x 50 kilos de Salvado de trigo</t>
  </si>
  <si>
    <t>Pr. Unit.</t>
  </si>
  <si>
    <t>Total</t>
  </si>
  <si>
    <t>Estudio de Mercado</t>
  </si>
  <si>
    <t>Area Agropecuaria</t>
  </si>
  <si>
    <t>TOTAL</t>
  </si>
  <si>
    <t>Articulación con la educación media</t>
  </si>
  <si>
    <t>PROMEDIO VALOR UNITARIO</t>
  </si>
  <si>
    <t>PROMEDIO 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</si>
</sst>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&quot;$&quot;\ #,##0;[Red]\-&quot;$&quot;\ #,##0"/>
    <numFmt numFmtId="165" formatCode="&quot;$&quot;\ #,##0"/>
    <numFmt numFmtId="166" formatCode="[$$-240A]\ #,##0"/>
    <numFmt numFmtId="167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1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88">
    <xf numFmtId="0" fontId="0" fillId="0" borderId="0" xfId="0"/>
    <xf numFmtId="0" fontId="3" fillId="0" borderId="0" xfId="0" applyFont="1" applyAlignment="1">
      <alignment horizontal="center"/>
    </xf>
    <xf numFmtId="166" fontId="3" fillId="0" borderId="0" xfId="0" applyNumberFormat="1" applyFont="1"/>
    <xf numFmtId="166" fontId="3" fillId="0" borderId="0" xfId="0" applyNumberFormat="1" applyFont="1" applyAlignment="1">
      <alignment horizontal="center"/>
    </xf>
    <xf numFmtId="0" fontId="4" fillId="0" borderId="0" xfId="3" applyFont="1" applyAlignment="1">
      <alignment horizontal="left" vertical="center" wrapText="1"/>
    </xf>
    <xf numFmtId="0" fontId="4" fillId="2" borderId="0" xfId="3" applyFont="1" applyFill="1" applyAlignment="1">
      <alignment horizontal="left" vertical="center" wrapText="1"/>
    </xf>
    <xf numFmtId="0" fontId="0" fillId="2" borderId="0" xfId="3" applyFont="1" applyFill="1" applyAlignment="1">
      <alignment horizontal="center" vertical="center" wrapText="1"/>
    </xf>
    <xf numFmtId="0" fontId="4" fillId="2" borderId="0" xfId="3" applyFont="1" applyFill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4" fillId="0" borderId="0" xfId="3" applyFont="1" applyAlignment="1">
      <alignment horizontal="center" vertical="center" wrapText="1"/>
    </xf>
    <xf numFmtId="0" fontId="0" fillId="0" borderId="0" xfId="3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3" applyFont="1" applyAlignment="1">
      <alignment vertical="center" wrapText="1"/>
    </xf>
    <xf numFmtId="165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/>
    <xf numFmtId="3" fontId="3" fillId="2" borderId="0" xfId="0" applyNumberFormat="1" applyFont="1" applyFill="1" applyAlignment="1">
      <alignment horizontal="center" vertical="center" wrapText="1"/>
    </xf>
    <xf numFmtId="165" fontId="3" fillId="2" borderId="0" xfId="0" applyNumberFormat="1" applyFont="1" applyFill="1" applyAlignment="1">
      <alignment horizontal="center"/>
    </xf>
    <xf numFmtId="164" fontId="5" fillId="2" borderId="3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67" fontId="0" fillId="2" borderId="1" xfId="5" applyNumberFormat="1" applyFont="1" applyFill="1" applyBorder="1" applyAlignment="1">
      <alignment horizontal="center" vertical="center"/>
    </xf>
    <xf numFmtId="167" fontId="5" fillId="2" borderId="3" xfId="5" applyNumberFormat="1" applyFont="1" applyFill="1" applyBorder="1" applyAlignment="1">
      <alignment horizontal="center" vertical="center"/>
    </xf>
    <xf numFmtId="167" fontId="5" fillId="2" borderId="1" xfId="5" applyNumberFormat="1" applyFont="1" applyFill="1" applyBorder="1" applyAlignment="1">
      <alignment horizontal="center" vertical="center"/>
    </xf>
    <xf numFmtId="167" fontId="0" fillId="2" borderId="1" xfId="5" applyNumberFormat="1" applyFont="1" applyFill="1" applyBorder="1" applyAlignment="1">
      <alignment vertical="center"/>
    </xf>
    <xf numFmtId="0" fontId="7" fillId="2" borderId="0" xfId="3" applyFont="1" applyFill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 wrapText="1"/>
    </xf>
    <xf numFmtId="166" fontId="0" fillId="2" borderId="0" xfId="0" applyNumberFormat="1" applyFont="1" applyFill="1" applyAlignment="1">
      <alignment horizontal="center"/>
    </xf>
    <xf numFmtId="0" fontId="0" fillId="2" borderId="0" xfId="0" applyFont="1" applyFill="1"/>
    <xf numFmtId="166" fontId="0" fillId="2" borderId="0" xfId="0" applyNumberFormat="1" applyFont="1" applyFill="1" applyAlignment="1">
      <alignment horizontal="center" vertical="center"/>
    </xf>
    <xf numFmtId="0" fontId="0" fillId="2" borderId="0" xfId="0" applyFont="1" applyFill="1" applyAlignment="1">
      <alignment vertical="center"/>
    </xf>
    <xf numFmtId="0" fontId="0" fillId="2" borderId="3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2" borderId="0" xfId="0" applyFont="1" applyFill="1" applyAlignment="1">
      <alignment horizontal="left" vertical="center" wrapText="1"/>
    </xf>
    <xf numFmtId="0" fontId="0" fillId="0" borderId="0" xfId="0" applyFont="1"/>
    <xf numFmtId="166" fontId="0" fillId="0" borderId="0" xfId="0" applyNumberFormat="1" applyFont="1" applyAlignment="1">
      <alignment horizontal="center"/>
    </xf>
    <xf numFmtId="166" fontId="0" fillId="0" borderId="0" xfId="0" applyNumberFormat="1" applyFont="1"/>
    <xf numFmtId="0" fontId="0" fillId="2" borderId="0" xfId="0" applyFont="1" applyFill="1" applyAlignment="1">
      <alignment horizontal="center"/>
    </xf>
    <xf numFmtId="165" fontId="0" fillId="2" borderId="0" xfId="0" applyNumberFormat="1" applyFont="1" applyFill="1" applyAlignment="1">
      <alignment horizontal="center"/>
    </xf>
    <xf numFmtId="166" fontId="0" fillId="2" borderId="0" xfId="0" applyNumberFormat="1" applyFont="1" applyFill="1"/>
    <xf numFmtId="165" fontId="0" fillId="2" borderId="0" xfId="0" applyNumberFormat="1" applyFont="1" applyFill="1"/>
    <xf numFmtId="166" fontId="0" fillId="2" borderId="0" xfId="0" applyNumberFormat="1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 wrapText="1"/>
    </xf>
    <xf numFmtId="14" fontId="8" fillId="2" borderId="0" xfId="0" applyNumberFormat="1" applyFont="1" applyFill="1" applyAlignment="1">
      <alignment horizontal="center" vertical="center"/>
    </xf>
    <xf numFmtId="0" fontId="7" fillId="2" borderId="8" xfId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167" fontId="0" fillId="2" borderId="3" xfId="5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67" fontId="0" fillId="2" borderId="1" xfId="5" applyNumberFormat="1" applyFont="1" applyFill="1" applyBorder="1" applyAlignment="1">
      <alignment vertical="center" wrapText="1"/>
    </xf>
    <xf numFmtId="0" fontId="7" fillId="2" borderId="1" xfId="1" applyFont="1" applyFill="1" applyBorder="1" applyAlignment="1">
      <alignment horizontal="center" wrapText="1"/>
    </xf>
    <xf numFmtId="0" fontId="0" fillId="0" borderId="6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wrapText="1"/>
    </xf>
    <xf numFmtId="0" fontId="4" fillId="3" borderId="0" xfId="0" applyFont="1" applyFill="1" applyAlignment="1">
      <alignment horizontal="left" vertical="center" wrapText="1"/>
    </xf>
    <xf numFmtId="0" fontId="4" fillId="3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49" fontId="4" fillId="2" borderId="0" xfId="0" applyNumberFormat="1" applyFont="1" applyFill="1" applyAlignment="1">
      <alignment horizontal="left" vertical="center" wrapText="1"/>
    </xf>
    <xf numFmtId="49" fontId="4" fillId="3" borderId="0" xfId="0" applyNumberFormat="1" applyFont="1" applyFill="1" applyAlignment="1">
      <alignment horizontal="left" vertical="center" wrapText="1"/>
    </xf>
    <xf numFmtId="0" fontId="0" fillId="3" borderId="0" xfId="0" applyFont="1" applyFill="1" applyAlignment="1">
      <alignment horizontal="center" vertical="center" wrapText="1"/>
    </xf>
    <xf numFmtId="0" fontId="0" fillId="2" borderId="0" xfId="0" applyFont="1" applyFill="1" applyAlignment="1">
      <alignment horizontal="left" vertical="top" wrapText="1"/>
    </xf>
    <xf numFmtId="3" fontId="7" fillId="2" borderId="0" xfId="0" applyNumberFormat="1" applyFont="1" applyFill="1" applyAlignment="1">
      <alignment horizontal="center" vertical="center" wrapText="1"/>
    </xf>
    <xf numFmtId="166" fontId="0" fillId="2" borderId="6" xfId="0" applyNumberFormat="1" applyFont="1" applyFill="1" applyBorder="1" applyAlignment="1">
      <alignment horizontal="center" vertical="center"/>
    </xf>
    <xf numFmtId="166" fontId="0" fillId="2" borderId="1" xfId="0" applyNumberFormat="1" applyFont="1" applyFill="1" applyBorder="1" applyAlignment="1">
      <alignment horizontal="center"/>
    </xf>
    <xf numFmtId="166" fontId="0" fillId="2" borderId="3" xfId="0" applyNumberFormat="1" applyFont="1" applyFill="1" applyBorder="1" applyAlignment="1">
      <alignment horizontal="center"/>
    </xf>
    <xf numFmtId="166" fontId="0" fillId="2" borderId="10" xfId="0" applyNumberFormat="1" applyFont="1" applyFill="1" applyBorder="1" applyAlignment="1">
      <alignment horizontal="center" vertical="center" wrapText="1"/>
    </xf>
    <xf numFmtId="166" fontId="0" fillId="2" borderId="11" xfId="0" applyNumberFormat="1" applyFont="1" applyFill="1" applyBorder="1" applyAlignment="1">
      <alignment horizontal="center" vertical="center" wrapText="1"/>
    </xf>
    <xf numFmtId="166" fontId="0" fillId="2" borderId="12" xfId="0" applyNumberFormat="1" applyFont="1" applyFill="1" applyBorder="1" applyAlignment="1">
      <alignment horizontal="center" vertical="center"/>
    </xf>
    <xf numFmtId="166" fontId="0" fillId="2" borderId="2" xfId="0" applyNumberFormat="1" applyFont="1" applyFill="1" applyBorder="1" applyAlignment="1">
      <alignment horizontal="center" vertical="center"/>
    </xf>
    <xf numFmtId="166" fontId="9" fillId="2" borderId="0" xfId="0" applyNumberFormat="1" applyFont="1" applyFill="1" applyAlignment="1">
      <alignment horizontal="center"/>
    </xf>
  </cellXfs>
  <cellStyles count="6">
    <cellStyle name="Millares" xfId="5" builtinId="3"/>
    <cellStyle name="Millares 2" xfId="4" xr:uid="{C09A0BC3-9B94-4419-BF08-9B65E108CCA0}"/>
    <cellStyle name="Normal" xfId="0" builtinId="0"/>
    <cellStyle name="Normal 2 2" xfId="3" xr:uid="{E2935882-0A32-4AFD-90E1-564E611F7A17}"/>
    <cellStyle name="Normal 3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14"/>
  <sheetViews>
    <sheetView tabSelected="1" view="pageBreakPreview" topLeftCell="A17" zoomScale="85" zoomScaleNormal="85" zoomScaleSheetLayoutView="85" workbookViewId="0">
      <selection activeCell="J43" sqref="J43"/>
    </sheetView>
  </sheetViews>
  <sheetFormatPr baseColWidth="10" defaultRowHeight="15" x14ac:dyDescent="0.25"/>
  <cols>
    <col min="1" max="1" width="7.5703125" style="38" customWidth="1"/>
    <col min="2" max="2" width="53" style="38" customWidth="1"/>
    <col min="3" max="3" width="11.5703125" style="38" customWidth="1"/>
    <col min="4" max="4" width="7" style="38" customWidth="1"/>
    <col min="5" max="5" width="11.140625" style="38" customWidth="1"/>
    <col min="6" max="6" width="12.5703125" style="38" customWidth="1"/>
    <col min="7" max="8" width="12.85546875" style="38" customWidth="1"/>
    <col min="9" max="9" width="14.5703125" style="38" bestFit="1" customWidth="1"/>
    <col min="10" max="10" width="16" style="38" bestFit="1" customWidth="1"/>
    <col min="11" max="12" width="11.42578125" style="38"/>
    <col min="13" max="13" width="12.5703125" style="38" bestFit="1" customWidth="1"/>
    <col min="14" max="16384" width="11.42578125" style="38"/>
  </cols>
  <sheetData>
    <row r="1" spans="1:14" s="31" customFormat="1" ht="13.5" customHeight="1" x14ac:dyDescent="0.25">
      <c r="A1" s="29"/>
      <c r="B1" s="46"/>
      <c r="C1" s="47"/>
      <c r="D1" s="48"/>
      <c r="E1" s="30"/>
      <c r="F1" s="30"/>
      <c r="G1" s="30"/>
      <c r="H1" s="30"/>
      <c r="I1" s="30"/>
      <c r="J1" s="30"/>
      <c r="K1" s="30"/>
      <c r="N1" s="30"/>
    </row>
    <row r="2" spans="1:14" s="31" customFormat="1" ht="27.75" customHeight="1" x14ac:dyDescent="0.25">
      <c r="A2" s="29"/>
      <c r="B2" s="49" t="s">
        <v>49</v>
      </c>
      <c r="C2" s="50">
        <v>45239</v>
      </c>
      <c r="D2" s="48"/>
      <c r="E2" s="30"/>
      <c r="F2" s="30"/>
      <c r="G2" s="30"/>
      <c r="H2" s="30"/>
      <c r="I2" s="30"/>
      <c r="J2" s="30"/>
      <c r="K2" s="30"/>
      <c r="N2" s="30"/>
    </row>
    <row r="3" spans="1:14" s="31" customFormat="1" ht="24" customHeight="1" x14ac:dyDescent="0.25">
      <c r="A3" s="29"/>
      <c r="B3" s="49" t="s">
        <v>50</v>
      </c>
      <c r="C3" s="47"/>
      <c r="D3" s="48"/>
      <c r="E3" s="30"/>
      <c r="F3" s="30"/>
      <c r="G3" s="30"/>
      <c r="H3" s="30"/>
      <c r="I3" s="30"/>
      <c r="J3" s="30"/>
      <c r="K3" s="30"/>
      <c r="N3" s="30"/>
    </row>
    <row r="4" spans="1:14" s="31" customFormat="1" ht="21.75" customHeight="1" x14ac:dyDescent="0.25">
      <c r="A4" s="29"/>
      <c r="B4" s="49" t="s">
        <v>52</v>
      </c>
      <c r="C4" s="47"/>
      <c r="D4" s="48"/>
      <c r="E4" s="30"/>
      <c r="F4" s="30"/>
      <c r="G4" s="30"/>
      <c r="H4" s="30"/>
      <c r="I4" s="30"/>
      <c r="J4" s="30"/>
      <c r="K4" s="30"/>
      <c r="N4" s="30"/>
    </row>
    <row r="5" spans="1:14" s="31" customFormat="1" ht="13.5" customHeight="1" thickBot="1" x14ac:dyDescent="0.3">
      <c r="A5" s="29"/>
      <c r="B5" s="46"/>
      <c r="C5" s="47"/>
      <c r="D5" s="48"/>
      <c r="E5" s="30"/>
      <c r="F5" s="30"/>
      <c r="G5" s="30"/>
      <c r="H5" s="30"/>
      <c r="I5" s="30"/>
      <c r="J5" s="30"/>
      <c r="K5" s="30"/>
      <c r="N5" s="30"/>
    </row>
    <row r="6" spans="1:14" s="33" customFormat="1" ht="56.25" customHeight="1" thickBot="1" x14ac:dyDescent="0.3">
      <c r="A6" s="51" t="s">
        <v>1</v>
      </c>
      <c r="B6" s="51" t="s">
        <v>0</v>
      </c>
      <c r="C6" s="51" t="s">
        <v>3</v>
      </c>
      <c r="D6" s="51" t="s">
        <v>2</v>
      </c>
      <c r="E6" s="28" t="s">
        <v>8</v>
      </c>
      <c r="F6" s="27"/>
      <c r="G6" s="26" t="s">
        <v>9</v>
      </c>
      <c r="H6" s="28"/>
      <c r="I6" s="83" t="s">
        <v>53</v>
      </c>
      <c r="J6" s="83" t="s">
        <v>54</v>
      </c>
      <c r="K6" s="32"/>
      <c r="N6" s="32"/>
    </row>
    <row r="7" spans="1:14" s="33" customFormat="1" ht="31.5" customHeight="1" thickBot="1" x14ac:dyDescent="0.3">
      <c r="A7" s="52"/>
      <c r="B7" s="52"/>
      <c r="C7" s="52"/>
      <c r="D7" s="52"/>
      <c r="E7" s="19" t="s">
        <v>47</v>
      </c>
      <c r="F7" s="19" t="s">
        <v>48</v>
      </c>
      <c r="G7" s="19" t="s">
        <v>47</v>
      </c>
      <c r="H7" s="86" t="s">
        <v>48</v>
      </c>
      <c r="I7" s="84"/>
      <c r="J7" s="84"/>
      <c r="K7" s="32"/>
      <c r="N7" s="32"/>
    </row>
    <row r="8" spans="1:14" s="31" customFormat="1" ht="27.75" customHeight="1" x14ac:dyDescent="0.25">
      <c r="A8" s="34">
        <v>1</v>
      </c>
      <c r="B8" s="53" t="s">
        <v>5</v>
      </c>
      <c r="C8" s="54" t="s">
        <v>4</v>
      </c>
      <c r="D8" s="55">
        <v>2</v>
      </c>
      <c r="E8" s="21">
        <f>90000*1.3</f>
        <v>117000</v>
      </c>
      <c r="F8" s="18">
        <f>+D8*E8</f>
        <v>234000</v>
      </c>
      <c r="G8" s="56">
        <v>122000</v>
      </c>
      <c r="H8" s="85">
        <f>+D8*G8</f>
        <v>244000</v>
      </c>
      <c r="I8" s="82">
        <f>(E8+G8)/2</f>
        <v>119500</v>
      </c>
      <c r="J8" s="82">
        <f>(F8+H8)/2</f>
        <v>239000</v>
      </c>
      <c r="K8" s="30"/>
      <c r="N8" s="30"/>
    </row>
    <row r="9" spans="1:14" s="31" customFormat="1" ht="27.75" customHeight="1" x14ac:dyDescent="0.25">
      <c r="A9" s="35">
        <v>2</v>
      </c>
      <c r="B9" s="57" t="s">
        <v>11</v>
      </c>
      <c r="C9" s="58" t="s">
        <v>12</v>
      </c>
      <c r="D9" s="59">
        <v>2</v>
      </c>
      <c r="E9" s="22">
        <f>35000*1.3</f>
        <v>45500</v>
      </c>
      <c r="F9" s="18">
        <f t="shared" ref="F9:F35" si="0">+D9*E9</f>
        <v>91000</v>
      </c>
      <c r="G9" s="60">
        <v>47000</v>
      </c>
      <c r="H9" s="80">
        <f t="shared" ref="H9:H35" si="1">+D9*G9</f>
        <v>94000</v>
      </c>
      <c r="I9" s="81">
        <f t="shared" ref="I9:I35" si="2">(E9+G9)/2</f>
        <v>46250</v>
      </c>
      <c r="J9" s="82">
        <f t="shared" ref="J9:J35" si="3">(F9+H9)/2</f>
        <v>92500</v>
      </c>
      <c r="K9" s="30"/>
      <c r="N9" s="30"/>
    </row>
    <row r="10" spans="1:14" s="31" customFormat="1" ht="27.75" customHeight="1" x14ac:dyDescent="0.25">
      <c r="A10" s="35">
        <v>3</v>
      </c>
      <c r="B10" s="57" t="s">
        <v>13</v>
      </c>
      <c r="C10" s="58" t="s">
        <v>14</v>
      </c>
      <c r="D10" s="59">
        <v>2</v>
      </c>
      <c r="E10" s="22">
        <f>210000*1.3</f>
        <v>273000</v>
      </c>
      <c r="F10" s="18">
        <f t="shared" si="0"/>
        <v>546000</v>
      </c>
      <c r="G10" s="60">
        <v>260000</v>
      </c>
      <c r="H10" s="80">
        <f t="shared" si="1"/>
        <v>520000</v>
      </c>
      <c r="I10" s="81">
        <f t="shared" si="2"/>
        <v>266500</v>
      </c>
      <c r="J10" s="82">
        <f t="shared" si="3"/>
        <v>533000</v>
      </c>
      <c r="K10" s="30"/>
      <c r="N10" s="30"/>
    </row>
    <row r="11" spans="1:14" s="31" customFormat="1" ht="27.75" customHeight="1" x14ac:dyDescent="0.25">
      <c r="A11" s="35">
        <v>4</v>
      </c>
      <c r="B11" s="57" t="s">
        <v>16</v>
      </c>
      <c r="C11" s="58" t="s">
        <v>14</v>
      </c>
      <c r="D11" s="59">
        <v>2</v>
      </c>
      <c r="E11" s="22">
        <f>137800*1.3</f>
        <v>179140</v>
      </c>
      <c r="F11" s="18">
        <f t="shared" si="0"/>
        <v>358280</v>
      </c>
      <c r="G11" s="60">
        <v>180000</v>
      </c>
      <c r="H11" s="80">
        <f t="shared" si="1"/>
        <v>360000</v>
      </c>
      <c r="I11" s="81">
        <f t="shared" si="2"/>
        <v>179570</v>
      </c>
      <c r="J11" s="82">
        <f t="shared" si="3"/>
        <v>359140</v>
      </c>
      <c r="K11" s="30"/>
      <c r="N11" s="30"/>
    </row>
    <row r="12" spans="1:14" s="31" customFormat="1" ht="27.75" customHeight="1" x14ac:dyDescent="0.25">
      <c r="A12" s="35">
        <v>5</v>
      </c>
      <c r="B12" s="57" t="s">
        <v>10</v>
      </c>
      <c r="C12" s="59" t="s">
        <v>4</v>
      </c>
      <c r="D12" s="59">
        <v>2</v>
      </c>
      <c r="E12" s="22">
        <f>170000*1.3</f>
        <v>221000</v>
      </c>
      <c r="F12" s="18">
        <f t="shared" si="0"/>
        <v>442000</v>
      </c>
      <c r="G12" s="23">
        <v>180000</v>
      </c>
      <c r="H12" s="80">
        <f t="shared" si="1"/>
        <v>360000</v>
      </c>
      <c r="I12" s="81">
        <f t="shared" si="2"/>
        <v>200500</v>
      </c>
      <c r="J12" s="82">
        <f t="shared" si="3"/>
        <v>401000</v>
      </c>
      <c r="K12" s="30"/>
      <c r="N12" s="30"/>
    </row>
    <row r="13" spans="1:14" s="31" customFormat="1" ht="27.75" customHeight="1" x14ac:dyDescent="0.25">
      <c r="A13" s="35">
        <v>6</v>
      </c>
      <c r="B13" s="57" t="s">
        <v>15</v>
      </c>
      <c r="C13" s="59" t="s">
        <v>7</v>
      </c>
      <c r="D13" s="58">
        <v>5</v>
      </c>
      <c r="E13" s="22">
        <f>76500*1.3</f>
        <v>99450</v>
      </c>
      <c r="F13" s="18">
        <f t="shared" si="0"/>
        <v>497250</v>
      </c>
      <c r="G13" s="23">
        <v>120000</v>
      </c>
      <c r="H13" s="80">
        <f t="shared" si="1"/>
        <v>600000</v>
      </c>
      <c r="I13" s="81">
        <f t="shared" si="2"/>
        <v>109725</v>
      </c>
      <c r="J13" s="82">
        <f t="shared" si="3"/>
        <v>548625</v>
      </c>
      <c r="K13" s="30"/>
      <c r="N13" s="30"/>
    </row>
    <row r="14" spans="1:14" s="31" customFormat="1" ht="27.75" customHeight="1" x14ac:dyDescent="0.25">
      <c r="A14" s="35">
        <v>7</v>
      </c>
      <c r="B14" s="57" t="s">
        <v>6</v>
      </c>
      <c r="C14" s="59" t="s">
        <v>7</v>
      </c>
      <c r="D14" s="58">
        <v>3</v>
      </c>
      <c r="E14" s="22">
        <f>172000*1.3</f>
        <v>223600</v>
      </c>
      <c r="F14" s="18">
        <f t="shared" si="0"/>
        <v>670800</v>
      </c>
      <c r="G14" s="23">
        <v>240000</v>
      </c>
      <c r="H14" s="80">
        <f t="shared" si="1"/>
        <v>720000</v>
      </c>
      <c r="I14" s="81">
        <f t="shared" si="2"/>
        <v>231800</v>
      </c>
      <c r="J14" s="82">
        <f t="shared" si="3"/>
        <v>695400</v>
      </c>
      <c r="K14" s="30"/>
      <c r="N14" s="30"/>
    </row>
    <row r="15" spans="1:14" s="31" customFormat="1" ht="27.75" customHeight="1" x14ac:dyDescent="0.25">
      <c r="A15" s="61">
        <v>8</v>
      </c>
      <c r="B15" s="62" t="s">
        <v>17</v>
      </c>
      <c r="C15" s="63" t="s">
        <v>7</v>
      </c>
      <c r="D15" s="63">
        <v>3</v>
      </c>
      <c r="E15" s="20">
        <f>63000*1.3</f>
        <v>81900</v>
      </c>
      <c r="F15" s="18">
        <f t="shared" si="0"/>
        <v>245700</v>
      </c>
      <c r="G15" s="20">
        <f>65000*1.3</f>
        <v>84500</v>
      </c>
      <c r="H15" s="80">
        <f t="shared" si="1"/>
        <v>253500</v>
      </c>
      <c r="I15" s="81">
        <f t="shared" si="2"/>
        <v>83200</v>
      </c>
      <c r="J15" s="82">
        <f t="shared" si="3"/>
        <v>249600</v>
      </c>
      <c r="K15" s="30"/>
      <c r="N15" s="30"/>
    </row>
    <row r="16" spans="1:14" s="31" customFormat="1" ht="27.75" customHeight="1" x14ac:dyDescent="0.25">
      <c r="A16" s="34">
        <v>9</v>
      </c>
      <c r="B16" s="62" t="s">
        <v>46</v>
      </c>
      <c r="C16" s="63" t="s">
        <v>18</v>
      </c>
      <c r="D16" s="63">
        <v>1</v>
      </c>
      <c r="E16" s="20">
        <f>100590*1.3</f>
        <v>130767</v>
      </c>
      <c r="F16" s="18">
        <f t="shared" si="0"/>
        <v>130767</v>
      </c>
      <c r="G16" s="20">
        <f>65000*1.4</f>
        <v>91000</v>
      </c>
      <c r="H16" s="80">
        <f t="shared" si="1"/>
        <v>91000</v>
      </c>
      <c r="I16" s="81">
        <f t="shared" si="2"/>
        <v>110883.5</v>
      </c>
      <c r="J16" s="82">
        <f t="shared" si="3"/>
        <v>110883.5</v>
      </c>
      <c r="K16" s="30"/>
      <c r="N16" s="30"/>
    </row>
    <row r="17" spans="1:14" s="31" customFormat="1" ht="27.75" customHeight="1" x14ac:dyDescent="0.25">
      <c r="A17" s="35">
        <v>10</v>
      </c>
      <c r="B17" s="62" t="s">
        <v>19</v>
      </c>
      <c r="C17" s="63" t="s">
        <v>20</v>
      </c>
      <c r="D17" s="63">
        <v>2</v>
      </c>
      <c r="E17" s="20">
        <v>26000</v>
      </c>
      <c r="F17" s="18">
        <f t="shared" si="0"/>
        <v>52000</v>
      </c>
      <c r="G17" s="20">
        <v>30000</v>
      </c>
      <c r="H17" s="80">
        <f t="shared" si="1"/>
        <v>60000</v>
      </c>
      <c r="I17" s="81">
        <f t="shared" si="2"/>
        <v>28000</v>
      </c>
      <c r="J17" s="82">
        <f t="shared" si="3"/>
        <v>56000</v>
      </c>
      <c r="K17" s="30"/>
      <c r="N17" s="30"/>
    </row>
    <row r="18" spans="1:14" s="31" customFormat="1" ht="27.75" customHeight="1" x14ac:dyDescent="0.25">
      <c r="A18" s="35">
        <v>11</v>
      </c>
      <c r="B18" s="62" t="s">
        <v>21</v>
      </c>
      <c r="C18" s="63" t="s">
        <v>22</v>
      </c>
      <c r="D18" s="63">
        <v>1</v>
      </c>
      <c r="E18" s="20">
        <f>33200*1.3</f>
        <v>43160</v>
      </c>
      <c r="F18" s="18">
        <f t="shared" si="0"/>
        <v>43160</v>
      </c>
      <c r="G18" s="20">
        <v>47000</v>
      </c>
      <c r="H18" s="80">
        <f t="shared" si="1"/>
        <v>47000</v>
      </c>
      <c r="I18" s="81">
        <f t="shared" si="2"/>
        <v>45080</v>
      </c>
      <c r="J18" s="82">
        <f t="shared" si="3"/>
        <v>45080</v>
      </c>
      <c r="K18" s="30"/>
      <c r="N18" s="30"/>
    </row>
    <row r="19" spans="1:14" s="31" customFormat="1" ht="27.75" customHeight="1" x14ac:dyDescent="0.25">
      <c r="A19" s="35">
        <v>12</v>
      </c>
      <c r="B19" s="62" t="s">
        <v>23</v>
      </c>
      <c r="C19" s="63" t="s">
        <v>24</v>
      </c>
      <c r="D19" s="63">
        <v>2</v>
      </c>
      <c r="E19" s="20">
        <f>26800*1.4</f>
        <v>37520</v>
      </c>
      <c r="F19" s="18">
        <f t="shared" si="0"/>
        <v>75040</v>
      </c>
      <c r="G19" s="20">
        <v>39000</v>
      </c>
      <c r="H19" s="80">
        <f t="shared" si="1"/>
        <v>78000</v>
      </c>
      <c r="I19" s="81">
        <f t="shared" si="2"/>
        <v>38260</v>
      </c>
      <c r="J19" s="82">
        <f t="shared" si="3"/>
        <v>76520</v>
      </c>
      <c r="K19" s="30"/>
      <c r="N19" s="30"/>
    </row>
    <row r="20" spans="1:14" s="31" customFormat="1" ht="27.75" customHeight="1" x14ac:dyDescent="0.25">
      <c r="A20" s="35">
        <v>13</v>
      </c>
      <c r="B20" s="62" t="s">
        <v>25</v>
      </c>
      <c r="C20" s="63" t="s">
        <v>24</v>
      </c>
      <c r="D20" s="63">
        <v>3</v>
      </c>
      <c r="E20" s="20">
        <f>18000*1.4</f>
        <v>25200</v>
      </c>
      <c r="F20" s="18">
        <f t="shared" si="0"/>
        <v>75600</v>
      </c>
      <c r="G20" s="20">
        <v>27000</v>
      </c>
      <c r="H20" s="80">
        <f t="shared" si="1"/>
        <v>81000</v>
      </c>
      <c r="I20" s="81">
        <f t="shared" si="2"/>
        <v>26100</v>
      </c>
      <c r="J20" s="82">
        <f t="shared" si="3"/>
        <v>78300</v>
      </c>
      <c r="K20" s="30"/>
      <c r="N20" s="30"/>
    </row>
    <row r="21" spans="1:14" s="31" customFormat="1" ht="27.75" customHeight="1" x14ac:dyDescent="0.25">
      <c r="A21" s="35">
        <v>14</v>
      </c>
      <c r="B21" s="62" t="s">
        <v>26</v>
      </c>
      <c r="C21" s="63" t="s">
        <v>24</v>
      </c>
      <c r="D21" s="63">
        <v>1</v>
      </c>
      <c r="E21" s="20">
        <v>3000</v>
      </c>
      <c r="F21" s="18">
        <f t="shared" si="0"/>
        <v>3000</v>
      </c>
      <c r="G21" s="20">
        <v>3200</v>
      </c>
      <c r="H21" s="80">
        <f t="shared" si="1"/>
        <v>3200</v>
      </c>
      <c r="I21" s="81">
        <f t="shared" si="2"/>
        <v>3100</v>
      </c>
      <c r="J21" s="82">
        <f t="shared" si="3"/>
        <v>3100</v>
      </c>
      <c r="K21" s="30"/>
      <c r="N21" s="30"/>
    </row>
    <row r="22" spans="1:14" s="31" customFormat="1" ht="27.75" customHeight="1" x14ac:dyDescent="0.25">
      <c r="A22" s="64">
        <v>15</v>
      </c>
      <c r="B22" s="62" t="s">
        <v>27</v>
      </c>
      <c r="C22" s="63" t="s">
        <v>24</v>
      </c>
      <c r="D22" s="63">
        <v>1</v>
      </c>
      <c r="E22" s="20">
        <v>3000</v>
      </c>
      <c r="F22" s="18">
        <f t="shared" si="0"/>
        <v>3000</v>
      </c>
      <c r="G22" s="20">
        <v>3200</v>
      </c>
      <c r="H22" s="80">
        <f t="shared" si="1"/>
        <v>3200</v>
      </c>
      <c r="I22" s="81">
        <f t="shared" si="2"/>
        <v>3100</v>
      </c>
      <c r="J22" s="82">
        <f t="shared" si="3"/>
        <v>3100</v>
      </c>
      <c r="K22" s="30"/>
      <c r="N22" s="30"/>
    </row>
    <row r="23" spans="1:14" s="31" customFormat="1" ht="27.75" customHeight="1" x14ac:dyDescent="0.25">
      <c r="A23" s="34">
        <v>16</v>
      </c>
      <c r="B23" s="65" t="s">
        <v>28</v>
      </c>
      <c r="C23" s="63" t="s">
        <v>24</v>
      </c>
      <c r="D23" s="63">
        <v>1</v>
      </c>
      <c r="E23" s="20">
        <v>3000</v>
      </c>
      <c r="F23" s="18">
        <f t="shared" si="0"/>
        <v>3000</v>
      </c>
      <c r="G23" s="20">
        <v>3200</v>
      </c>
      <c r="H23" s="80">
        <f t="shared" si="1"/>
        <v>3200</v>
      </c>
      <c r="I23" s="81">
        <f t="shared" si="2"/>
        <v>3100</v>
      </c>
      <c r="J23" s="82">
        <f t="shared" si="3"/>
        <v>3100</v>
      </c>
      <c r="K23" s="30"/>
      <c r="N23" s="30"/>
    </row>
    <row r="24" spans="1:14" s="31" customFormat="1" ht="27.75" customHeight="1" x14ac:dyDescent="0.25">
      <c r="A24" s="35">
        <v>17</v>
      </c>
      <c r="B24" s="65" t="s">
        <v>29</v>
      </c>
      <c r="C24" s="63" t="s">
        <v>24</v>
      </c>
      <c r="D24" s="63">
        <v>1</v>
      </c>
      <c r="E24" s="20">
        <v>4500</v>
      </c>
      <c r="F24" s="18">
        <f t="shared" si="0"/>
        <v>4500</v>
      </c>
      <c r="G24" s="20">
        <v>4800</v>
      </c>
      <c r="H24" s="80">
        <f t="shared" si="1"/>
        <v>4800</v>
      </c>
      <c r="I24" s="81">
        <f t="shared" si="2"/>
        <v>4650</v>
      </c>
      <c r="J24" s="82">
        <f t="shared" si="3"/>
        <v>4650</v>
      </c>
      <c r="K24" s="30"/>
      <c r="N24" s="30"/>
    </row>
    <row r="25" spans="1:14" s="31" customFormat="1" ht="27.75" customHeight="1" x14ac:dyDescent="0.25">
      <c r="A25" s="35">
        <v>18</v>
      </c>
      <c r="B25" s="62" t="s">
        <v>30</v>
      </c>
      <c r="C25" s="63" t="s">
        <v>24</v>
      </c>
      <c r="D25" s="63">
        <v>1</v>
      </c>
      <c r="E25" s="20">
        <v>3000</v>
      </c>
      <c r="F25" s="18">
        <f t="shared" si="0"/>
        <v>3000</v>
      </c>
      <c r="G25" s="20">
        <v>3200</v>
      </c>
      <c r="H25" s="80">
        <f t="shared" si="1"/>
        <v>3200</v>
      </c>
      <c r="I25" s="81">
        <f t="shared" si="2"/>
        <v>3100</v>
      </c>
      <c r="J25" s="82">
        <f t="shared" si="3"/>
        <v>3100</v>
      </c>
      <c r="K25" s="30"/>
      <c r="N25" s="30"/>
    </row>
    <row r="26" spans="1:14" s="31" customFormat="1" ht="27.75" customHeight="1" x14ac:dyDescent="0.25">
      <c r="A26" s="35">
        <v>19</v>
      </c>
      <c r="B26" s="66" t="s">
        <v>31</v>
      </c>
      <c r="C26" s="63" t="s">
        <v>24</v>
      </c>
      <c r="D26" s="63">
        <v>1</v>
      </c>
      <c r="E26" s="20">
        <v>6000</v>
      </c>
      <c r="F26" s="18">
        <f t="shared" si="0"/>
        <v>6000</v>
      </c>
      <c r="G26" s="20">
        <v>6500</v>
      </c>
      <c r="H26" s="80">
        <f t="shared" si="1"/>
        <v>6500</v>
      </c>
      <c r="I26" s="81">
        <f t="shared" si="2"/>
        <v>6250</v>
      </c>
      <c r="J26" s="82">
        <f t="shared" si="3"/>
        <v>6250</v>
      </c>
      <c r="K26" s="30"/>
      <c r="N26" s="30"/>
    </row>
    <row r="27" spans="1:14" s="31" customFormat="1" ht="27.75" customHeight="1" x14ac:dyDescent="0.25">
      <c r="A27" s="35">
        <v>20</v>
      </c>
      <c r="B27" s="66" t="s">
        <v>32</v>
      </c>
      <c r="C27" s="63" t="s">
        <v>24</v>
      </c>
      <c r="D27" s="63">
        <v>1</v>
      </c>
      <c r="E27" s="20">
        <v>3000</v>
      </c>
      <c r="F27" s="18">
        <f t="shared" si="0"/>
        <v>3000</v>
      </c>
      <c r="G27" s="20">
        <v>3200</v>
      </c>
      <c r="H27" s="80">
        <f t="shared" si="1"/>
        <v>3200</v>
      </c>
      <c r="I27" s="81">
        <f t="shared" si="2"/>
        <v>3100</v>
      </c>
      <c r="J27" s="82">
        <f t="shared" si="3"/>
        <v>3100</v>
      </c>
      <c r="K27" s="30"/>
      <c r="N27" s="30"/>
    </row>
    <row r="28" spans="1:14" s="31" customFormat="1" ht="27.75" customHeight="1" x14ac:dyDescent="0.25">
      <c r="A28" s="35">
        <v>21</v>
      </c>
      <c r="B28" s="66" t="s">
        <v>33</v>
      </c>
      <c r="C28" s="63" t="s">
        <v>24</v>
      </c>
      <c r="D28" s="63">
        <v>1</v>
      </c>
      <c r="E28" s="20">
        <v>3000</v>
      </c>
      <c r="F28" s="18">
        <f t="shared" si="0"/>
        <v>3000</v>
      </c>
      <c r="G28" s="20">
        <v>3200</v>
      </c>
      <c r="H28" s="80">
        <f t="shared" si="1"/>
        <v>3200</v>
      </c>
      <c r="I28" s="81">
        <f t="shared" si="2"/>
        <v>3100</v>
      </c>
      <c r="J28" s="82">
        <f t="shared" si="3"/>
        <v>3100</v>
      </c>
      <c r="K28" s="30"/>
      <c r="N28" s="30"/>
    </row>
    <row r="29" spans="1:14" s="31" customFormat="1" ht="27.75" customHeight="1" x14ac:dyDescent="0.25">
      <c r="A29" s="35">
        <v>22</v>
      </c>
      <c r="B29" s="66" t="s">
        <v>34</v>
      </c>
      <c r="C29" s="63" t="s">
        <v>24</v>
      </c>
      <c r="D29" s="63">
        <v>3</v>
      </c>
      <c r="E29" s="20">
        <v>12000</v>
      </c>
      <c r="F29" s="18">
        <f t="shared" si="0"/>
        <v>36000</v>
      </c>
      <c r="G29" s="20">
        <v>13000</v>
      </c>
      <c r="H29" s="80">
        <f t="shared" si="1"/>
        <v>39000</v>
      </c>
      <c r="I29" s="81">
        <f t="shared" si="2"/>
        <v>12500</v>
      </c>
      <c r="J29" s="82">
        <f t="shared" si="3"/>
        <v>37500</v>
      </c>
      <c r="K29" s="30"/>
      <c r="N29" s="30"/>
    </row>
    <row r="30" spans="1:14" s="31" customFormat="1" ht="27.75" customHeight="1" x14ac:dyDescent="0.25">
      <c r="A30" s="61">
        <v>23</v>
      </c>
      <c r="B30" s="66" t="s">
        <v>35</v>
      </c>
      <c r="C30" s="63" t="s">
        <v>36</v>
      </c>
      <c r="D30" s="63">
        <v>1</v>
      </c>
      <c r="E30" s="20">
        <v>26000</v>
      </c>
      <c r="F30" s="18">
        <f t="shared" si="0"/>
        <v>26000</v>
      </c>
      <c r="G30" s="20">
        <v>28000</v>
      </c>
      <c r="H30" s="80">
        <f t="shared" si="1"/>
        <v>28000</v>
      </c>
      <c r="I30" s="81">
        <f t="shared" si="2"/>
        <v>27000</v>
      </c>
      <c r="J30" s="82">
        <f t="shared" si="3"/>
        <v>27000</v>
      </c>
      <c r="K30" s="30"/>
      <c r="N30" s="30"/>
    </row>
    <row r="31" spans="1:14" s="31" customFormat="1" ht="27.75" customHeight="1" x14ac:dyDescent="0.25">
      <c r="A31" s="34">
        <v>24</v>
      </c>
      <c r="B31" s="62" t="s">
        <v>37</v>
      </c>
      <c r="C31" s="63" t="s">
        <v>38</v>
      </c>
      <c r="D31" s="63">
        <v>1</v>
      </c>
      <c r="E31" s="20">
        <f>66200*1.3</f>
        <v>86060</v>
      </c>
      <c r="F31" s="18">
        <f t="shared" si="0"/>
        <v>86060</v>
      </c>
      <c r="G31" s="20">
        <v>93000</v>
      </c>
      <c r="H31" s="80">
        <f t="shared" si="1"/>
        <v>93000</v>
      </c>
      <c r="I31" s="81">
        <f t="shared" si="2"/>
        <v>89530</v>
      </c>
      <c r="J31" s="82">
        <f t="shared" si="3"/>
        <v>89530</v>
      </c>
      <c r="K31" s="30"/>
      <c r="N31" s="30"/>
    </row>
    <row r="32" spans="1:14" s="31" customFormat="1" ht="27.75" customHeight="1" x14ac:dyDescent="0.25">
      <c r="A32" s="35">
        <v>25</v>
      </c>
      <c r="B32" s="62" t="s">
        <v>39</v>
      </c>
      <c r="C32" s="63" t="s">
        <v>40</v>
      </c>
      <c r="D32" s="63">
        <v>1</v>
      </c>
      <c r="E32" s="20">
        <f>92500*1.3</f>
        <v>120250</v>
      </c>
      <c r="F32" s="18">
        <f t="shared" si="0"/>
        <v>120250</v>
      </c>
      <c r="G32" s="20">
        <v>122000</v>
      </c>
      <c r="H32" s="80">
        <f t="shared" si="1"/>
        <v>122000</v>
      </c>
      <c r="I32" s="81">
        <f t="shared" si="2"/>
        <v>121125</v>
      </c>
      <c r="J32" s="82">
        <f t="shared" si="3"/>
        <v>121125</v>
      </c>
      <c r="K32" s="30"/>
      <c r="N32" s="30"/>
    </row>
    <row r="33" spans="1:14" s="31" customFormat="1" ht="27.75" customHeight="1" x14ac:dyDescent="0.25">
      <c r="A33" s="35">
        <v>26</v>
      </c>
      <c r="B33" s="62" t="s">
        <v>41</v>
      </c>
      <c r="C33" s="63" t="s">
        <v>24</v>
      </c>
      <c r="D33" s="63">
        <v>2</v>
      </c>
      <c r="E33" s="20">
        <v>30000</v>
      </c>
      <c r="F33" s="18">
        <f t="shared" si="0"/>
        <v>60000</v>
      </c>
      <c r="G33" s="20">
        <v>33000</v>
      </c>
      <c r="H33" s="80">
        <f t="shared" si="1"/>
        <v>66000</v>
      </c>
      <c r="I33" s="81">
        <f t="shared" si="2"/>
        <v>31500</v>
      </c>
      <c r="J33" s="82">
        <f t="shared" si="3"/>
        <v>63000</v>
      </c>
      <c r="K33" s="30"/>
      <c r="N33" s="30"/>
    </row>
    <row r="34" spans="1:14" s="31" customFormat="1" ht="27.75" customHeight="1" x14ac:dyDescent="0.25">
      <c r="A34" s="35">
        <v>27</v>
      </c>
      <c r="B34" s="66" t="s">
        <v>42</v>
      </c>
      <c r="C34" s="63" t="s">
        <v>43</v>
      </c>
      <c r="D34" s="63">
        <v>2</v>
      </c>
      <c r="E34" s="20">
        <v>31000</v>
      </c>
      <c r="F34" s="18">
        <f t="shared" si="0"/>
        <v>62000</v>
      </c>
      <c r="G34" s="20">
        <v>28000</v>
      </c>
      <c r="H34" s="80">
        <f t="shared" si="1"/>
        <v>56000</v>
      </c>
      <c r="I34" s="81">
        <f t="shared" si="2"/>
        <v>29500</v>
      </c>
      <c r="J34" s="82">
        <f t="shared" si="3"/>
        <v>59000</v>
      </c>
      <c r="K34" s="30"/>
      <c r="N34" s="30"/>
    </row>
    <row r="35" spans="1:14" s="31" customFormat="1" ht="27.75" customHeight="1" x14ac:dyDescent="0.25">
      <c r="A35" s="35">
        <v>28</v>
      </c>
      <c r="B35" s="66" t="s">
        <v>44</v>
      </c>
      <c r="C35" s="63" t="s">
        <v>45</v>
      </c>
      <c r="D35" s="63">
        <v>1</v>
      </c>
      <c r="E35" s="20">
        <v>70000</v>
      </c>
      <c r="F35" s="18">
        <f t="shared" si="0"/>
        <v>70000</v>
      </c>
      <c r="G35" s="20">
        <v>68000</v>
      </c>
      <c r="H35" s="80">
        <f t="shared" si="1"/>
        <v>68000</v>
      </c>
      <c r="I35" s="81">
        <f t="shared" si="2"/>
        <v>69000</v>
      </c>
      <c r="J35" s="82">
        <f t="shared" si="3"/>
        <v>69000</v>
      </c>
      <c r="K35" s="30"/>
      <c r="N35" s="30"/>
    </row>
    <row r="36" spans="1:14" s="31" customFormat="1" ht="40.5" customHeight="1" x14ac:dyDescent="0.35">
      <c r="A36" s="36"/>
      <c r="B36" s="37"/>
      <c r="C36" s="29"/>
      <c r="D36" s="6"/>
      <c r="E36" s="30"/>
      <c r="F36" s="30"/>
      <c r="G36" s="30"/>
      <c r="H36" s="24" t="s">
        <v>51</v>
      </c>
      <c r="I36" s="30"/>
      <c r="J36" s="87">
        <f>SUM(J8:J35)</f>
        <v>3980703.5</v>
      </c>
      <c r="K36" s="30"/>
      <c r="N36" s="30"/>
    </row>
    <row r="37" spans="1:14" s="31" customFormat="1" ht="13.5" customHeight="1" x14ac:dyDescent="0.25">
      <c r="A37" s="36"/>
      <c r="B37" s="37"/>
      <c r="C37" s="29"/>
      <c r="D37" s="6"/>
      <c r="E37" s="30"/>
      <c r="F37" s="30"/>
      <c r="G37" s="30"/>
      <c r="H37" s="30"/>
      <c r="I37" s="30"/>
      <c r="J37" s="30"/>
      <c r="K37" s="30"/>
      <c r="N37" s="30"/>
    </row>
    <row r="38" spans="1:14" s="31" customFormat="1" ht="38.25" customHeight="1" x14ac:dyDescent="0.25">
      <c r="A38" s="36"/>
      <c r="B38" s="24"/>
      <c r="C38" s="7"/>
      <c r="D38" s="6"/>
      <c r="E38" s="30"/>
      <c r="F38" s="32"/>
      <c r="G38" s="32"/>
      <c r="H38" s="32"/>
      <c r="I38" s="30"/>
      <c r="J38" s="30"/>
      <c r="K38" s="30"/>
      <c r="N38" s="30"/>
    </row>
    <row r="39" spans="1:14" s="31" customFormat="1" ht="13.5" customHeight="1" x14ac:dyDescent="0.25">
      <c r="A39" s="36"/>
      <c r="B39" s="5"/>
      <c r="C39" s="7"/>
      <c r="D39" s="6"/>
      <c r="E39" s="30"/>
      <c r="F39" s="30"/>
      <c r="G39" s="30"/>
      <c r="H39" s="30"/>
      <c r="I39" s="30"/>
      <c r="J39" s="30"/>
      <c r="K39" s="30"/>
      <c r="N39" s="30"/>
    </row>
    <row r="40" spans="1:14" s="31" customFormat="1" ht="13.5" customHeight="1" x14ac:dyDescent="0.25">
      <c r="A40" s="36"/>
      <c r="B40" s="5"/>
      <c r="C40" s="7"/>
      <c r="D40" s="6"/>
      <c r="E40" s="30"/>
      <c r="F40" s="30"/>
      <c r="G40" s="30"/>
      <c r="H40" s="30"/>
      <c r="I40" s="30"/>
      <c r="J40" s="30"/>
      <c r="K40" s="30"/>
      <c r="N40" s="30"/>
    </row>
    <row r="41" spans="1:14" s="31" customFormat="1" ht="13.5" customHeight="1" x14ac:dyDescent="0.25">
      <c r="A41" s="36"/>
      <c r="B41" s="5"/>
      <c r="C41" s="7"/>
      <c r="D41" s="6"/>
      <c r="E41" s="30"/>
      <c r="F41" s="30"/>
      <c r="G41" s="30"/>
      <c r="H41" s="30"/>
      <c r="I41" s="30"/>
      <c r="J41" s="30"/>
      <c r="K41" s="30"/>
      <c r="N41" s="30"/>
    </row>
    <row r="42" spans="1:14" s="31" customFormat="1" ht="13.5" customHeight="1" x14ac:dyDescent="0.25">
      <c r="A42" s="36"/>
      <c r="B42" s="5"/>
      <c r="C42" s="7"/>
      <c r="D42" s="6"/>
      <c r="E42" s="30"/>
      <c r="F42" s="30"/>
      <c r="G42" s="30"/>
      <c r="H42" s="30"/>
      <c r="I42" s="30"/>
      <c r="J42" s="30"/>
      <c r="K42" s="30"/>
      <c r="N42" s="30"/>
    </row>
    <row r="43" spans="1:14" s="31" customFormat="1" ht="13.5" customHeight="1" x14ac:dyDescent="0.25">
      <c r="A43" s="36"/>
      <c r="B43" s="5"/>
      <c r="C43" s="7"/>
      <c r="D43" s="6"/>
      <c r="E43" s="30"/>
      <c r="F43" s="30"/>
      <c r="G43" s="30"/>
      <c r="H43" s="30"/>
      <c r="I43" s="30"/>
      <c r="J43" s="30"/>
      <c r="K43" s="30"/>
      <c r="N43" s="30"/>
    </row>
    <row r="44" spans="1:14" s="31" customFormat="1" ht="13.5" customHeight="1" x14ac:dyDescent="0.25">
      <c r="A44" s="36"/>
      <c r="B44" s="5"/>
      <c r="C44" s="9"/>
      <c r="D44" s="10"/>
      <c r="E44" s="30"/>
      <c r="F44" s="30"/>
      <c r="G44" s="30"/>
      <c r="H44" s="30"/>
      <c r="I44" s="30"/>
      <c r="J44" s="30"/>
      <c r="K44" s="30"/>
      <c r="N44" s="30"/>
    </row>
    <row r="45" spans="1:14" s="31" customFormat="1" ht="13.5" customHeight="1" x14ac:dyDescent="0.25">
      <c r="A45" s="36"/>
      <c r="B45" s="5"/>
      <c r="C45" s="9"/>
      <c r="D45" s="10"/>
      <c r="E45" s="30"/>
      <c r="F45" s="30"/>
      <c r="G45" s="30"/>
      <c r="H45" s="30"/>
      <c r="I45" s="30"/>
      <c r="J45" s="30"/>
      <c r="K45" s="30"/>
      <c r="N45" s="30"/>
    </row>
    <row r="46" spans="1:14" s="31" customFormat="1" ht="13.5" customHeight="1" x14ac:dyDescent="0.25">
      <c r="A46" s="36"/>
      <c r="B46" s="5"/>
      <c r="C46" s="9"/>
      <c r="D46" s="10"/>
      <c r="E46" s="30"/>
      <c r="F46" s="30"/>
      <c r="G46" s="30"/>
      <c r="H46" s="30"/>
      <c r="I46" s="30"/>
      <c r="J46" s="30"/>
      <c r="K46" s="30"/>
      <c r="N46" s="30"/>
    </row>
    <row r="47" spans="1:14" s="31" customFormat="1" ht="13.5" customHeight="1" x14ac:dyDescent="0.25">
      <c r="A47" s="36"/>
      <c r="B47" s="5"/>
      <c r="C47" s="9"/>
      <c r="D47" s="10"/>
      <c r="E47" s="30"/>
      <c r="F47" s="30"/>
      <c r="G47" s="30"/>
      <c r="H47" s="30"/>
      <c r="I47" s="30"/>
      <c r="J47" s="30"/>
      <c r="K47" s="30"/>
      <c r="N47" s="30"/>
    </row>
    <row r="48" spans="1:14" s="31" customFormat="1" ht="13.5" customHeight="1" x14ac:dyDescent="0.25">
      <c r="A48" s="36"/>
      <c r="B48" s="5"/>
      <c r="C48" s="9"/>
      <c r="D48" s="10"/>
      <c r="E48" s="30"/>
      <c r="F48" s="30"/>
      <c r="G48" s="30"/>
      <c r="H48" s="30"/>
      <c r="I48" s="30"/>
      <c r="J48" s="30"/>
      <c r="K48" s="30"/>
      <c r="N48" s="30"/>
    </row>
    <row r="49" spans="1:14" s="31" customFormat="1" ht="13.5" customHeight="1" x14ac:dyDescent="0.25">
      <c r="A49" s="36"/>
      <c r="B49" s="4"/>
      <c r="C49" s="9"/>
      <c r="D49" s="10"/>
      <c r="E49" s="30"/>
      <c r="F49" s="30"/>
      <c r="G49" s="30"/>
      <c r="H49" s="30"/>
      <c r="I49" s="30"/>
      <c r="J49" s="30"/>
      <c r="K49" s="30"/>
      <c r="N49" s="30"/>
    </row>
    <row r="50" spans="1:14" s="31" customFormat="1" ht="13.5" customHeight="1" x14ac:dyDescent="0.25">
      <c r="A50" s="36"/>
      <c r="B50" s="4"/>
      <c r="C50" s="9"/>
      <c r="D50" s="10"/>
      <c r="E50" s="30"/>
      <c r="F50" s="30"/>
      <c r="G50" s="30"/>
      <c r="H50" s="30"/>
      <c r="I50" s="30"/>
      <c r="J50" s="30"/>
      <c r="K50" s="30"/>
      <c r="N50" s="30"/>
    </row>
    <row r="51" spans="1:14" s="31" customFormat="1" ht="13.5" customHeight="1" x14ac:dyDescent="0.25">
      <c r="A51" s="36"/>
      <c r="B51" s="4"/>
      <c r="C51" s="9"/>
      <c r="D51" s="10"/>
      <c r="E51" s="30"/>
      <c r="F51" s="30"/>
      <c r="G51" s="30"/>
      <c r="H51" s="30"/>
      <c r="I51" s="30"/>
      <c r="J51" s="30"/>
      <c r="K51" s="30"/>
      <c r="N51" s="30"/>
    </row>
    <row r="52" spans="1:14" s="31" customFormat="1" ht="13.5" customHeight="1" x14ac:dyDescent="0.25">
      <c r="A52" s="36"/>
      <c r="B52" s="4"/>
      <c r="C52" s="9"/>
      <c r="D52" s="10"/>
      <c r="E52" s="30"/>
      <c r="F52" s="30"/>
      <c r="G52" s="30"/>
      <c r="H52" s="30"/>
      <c r="I52" s="30"/>
      <c r="J52" s="30"/>
      <c r="K52" s="30"/>
      <c r="N52" s="30"/>
    </row>
    <row r="53" spans="1:14" s="31" customFormat="1" ht="13.5" customHeight="1" x14ac:dyDescent="0.25">
      <c r="A53" s="36"/>
      <c r="B53" s="4"/>
      <c r="C53" s="9"/>
      <c r="D53" s="10"/>
      <c r="E53" s="30"/>
      <c r="F53" s="30"/>
      <c r="G53" s="30"/>
      <c r="H53" s="30"/>
      <c r="I53" s="30"/>
      <c r="J53" s="30"/>
      <c r="K53" s="30"/>
      <c r="N53" s="30"/>
    </row>
    <row r="54" spans="1:14" s="31" customFormat="1" ht="13.5" customHeight="1" x14ac:dyDescent="0.25">
      <c r="A54" s="36"/>
      <c r="B54" s="4"/>
      <c r="C54" s="9"/>
      <c r="D54" s="10"/>
      <c r="E54" s="30"/>
      <c r="F54" s="30"/>
      <c r="G54" s="30"/>
      <c r="H54" s="30"/>
      <c r="I54" s="30"/>
      <c r="J54" s="30"/>
      <c r="K54" s="30"/>
      <c r="N54" s="30"/>
    </row>
    <row r="55" spans="1:14" s="31" customFormat="1" ht="13.5" customHeight="1" x14ac:dyDescent="0.25">
      <c r="A55" s="36"/>
      <c r="B55" s="4"/>
      <c r="C55" s="9"/>
      <c r="D55" s="10"/>
      <c r="E55" s="30"/>
      <c r="F55" s="30"/>
      <c r="G55" s="30"/>
      <c r="H55" s="30"/>
      <c r="I55" s="30"/>
      <c r="J55" s="30"/>
      <c r="K55" s="30"/>
      <c r="N55" s="30"/>
    </row>
    <row r="56" spans="1:14" s="31" customFormat="1" ht="13.5" customHeight="1" x14ac:dyDescent="0.25">
      <c r="A56" s="36"/>
      <c r="B56" s="4"/>
      <c r="C56" s="9"/>
      <c r="D56" s="10"/>
      <c r="E56" s="30"/>
      <c r="F56" s="30"/>
      <c r="G56" s="30"/>
      <c r="H56" s="30"/>
      <c r="I56" s="30"/>
      <c r="J56" s="30"/>
      <c r="K56" s="30"/>
      <c r="N56" s="30"/>
    </row>
    <row r="57" spans="1:14" s="31" customFormat="1" ht="13.5" customHeight="1" x14ac:dyDescent="0.25">
      <c r="A57" s="36"/>
      <c r="B57" s="4"/>
      <c r="C57" s="9"/>
      <c r="D57" s="10"/>
      <c r="E57" s="30"/>
      <c r="F57" s="30"/>
      <c r="G57" s="30"/>
      <c r="H57" s="30"/>
      <c r="I57" s="30"/>
      <c r="J57" s="30"/>
      <c r="K57" s="30"/>
      <c r="N57" s="30"/>
    </row>
    <row r="58" spans="1:14" s="31" customFormat="1" ht="13.5" customHeight="1" x14ac:dyDescent="0.25">
      <c r="A58" s="36"/>
      <c r="B58" s="4"/>
      <c r="C58" s="9"/>
      <c r="D58" s="10"/>
      <c r="E58" s="30"/>
      <c r="F58" s="30"/>
      <c r="G58" s="30"/>
      <c r="H58" s="30"/>
      <c r="I58" s="30"/>
      <c r="J58" s="30"/>
      <c r="K58" s="30"/>
      <c r="N58" s="30"/>
    </row>
    <row r="59" spans="1:14" s="31" customFormat="1" ht="13.5" customHeight="1" x14ac:dyDescent="0.25">
      <c r="A59" s="36"/>
      <c r="B59" s="4"/>
      <c r="C59" s="9"/>
      <c r="D59" s="10"/>
      <c r="E59" s="30"/>
      <c r="F59" s="30"/>
      <c r="G59" s="30"/>
      <c r="H59" s="30"/>
      <c r="I59" s="30"/>
      <c r="J59" s="30"/>
      <c r="K59" s="30"/>
      <c r="N59" s="30"/>
    </row>
    <row r="60" spans="1:14" s="31" customFormat="1" ht="13.5" customHeight="1" x14ac:dyDescent="0.25">
      <c r="A60" s="36"/>
      <c r="B60" s="4"/>
      <c r="C60" s="9"/>
      <c r="D60" s="10"/>
      <c r="E60" s="30"/>
      <c r="F60" s="30"/>
      <c r="G60" s="30"/>
      <c r="H60" s="30"/>
      <c r="I60" s="30"/>
      <c r="J60" s="30"/>
      <c r="K60" s="30"/>
      <c r="N60" s="30"/>
    </row>
    <row r="61" spans="1:14" s="31" customFormat="1" ht="13.5" customHeight="1" x14ac:dyDescent="0.25">
      <c r="A61" s="36"/>
      <c r="B61" s="4"/>
      <c r="C61" s="9"/>
      <c r="D61" s="10"/>
      <c r="E61" s="30"/>
      <c r="F61" s="30"/>
      <c r="G61" s="30"/>
      <c r="H61" s="30"/>
      <c r="I61" s="30"/>
      <c r="J61" s="30"/>
      <c r="K61" s="30"/>
      <c r="N61" s="30"/>
    </row>
    <row r="62" spans="1:14" s="31" customFormat="1" ht="13.5" customHeight="1" x14ac:dyDescent="0.25">
      <c r="A62" s="36"/>
      <c r="B62" s="4"/>
      <c r="C62" s="9"/>
      <c r="D62" s="10"/>
      <c r="E62" s="30"/>
      <c r="F62" s="30"/>
      <c r="G62" s="30"/>
      <c r="H62" s="30"/>
      <c r="I62" s="30"/>
      <c r="J62" s="30"/>
      <c r="K62" s="30"/>
      <c r="N62" s="30"/>
    </row>
    <row r="63" spans="1:14" s="31" customFormat="1" ht="13.5" customHeight="1" x14ac:dyDescent="0.25">
      <c r="A63" s="36"/>
      <c r="B63" s="4"/>
      <c r="C63" s="9"/>
      <c r="D63" s="10"/>
      <c r="E63" s="30"/>
      <c r="F63" s="30"/>
      <c r="G63" s="30"/>
      <c r="H63" s="30"/>
      <c r="I63" s="30"/>
      <c r="J63" s="30"/>
      <c r="K63" s="30"/>
      <c r="N63" s="30"/>
    </row>
    <row r="64" spans="1:14" s="31" customFormat="1" ht="13.5" customHeight="1" x14ac:dyDescent="0.25">
      <c r="A64" s="36"/>
      <c r="B64" s="4"/>
      <c r="C64" s="9"/>
      <c r="D64" s="10"/>
      <c r="E64" s="30"/>
      <c r="F64" s="30"/>
      <c r="G64" s="30"/>
      <c r="H64" s="30"/>
      <c r="I64" s="30"/>
      <c r="J64" s="30"/>
      <c r="K64" s="30"/>
      <c r="N64" s="30"/>
    </row>
    <row r="65" spans="1:14" s="31" customFormat="1" ht="13.5" customHeight="1" x14ac:dyDescent="0.25">
      <c r="A65" s="36"/>
      <c r="B65" s="4"/>
      <c r="C65" s="9"/>
      <c r="D65" s="10"/>
      <c r="E65" s="30"/>
      <c r="F65" s="30"/>
      <c r="G65" s="30"/>
      <c r="H65" s="30"/>
      <c r="I65" s="30"/>
      <c r="J65" s="30"/>
      <c r="K65" s="30"/>
      <c r="N65" s="30"/>
    </row>
    <row r="66" spans="1:14" s="31" customFormat="1" ht="13.5" customHeight="1" x14ac:dyDescent="0.25">
      <c r="A66" s="36"/>
      <c r="B66" s="4"/>
      <c r="C66" s="9"/>
      <c r="D66" s="10"/>
      <c r="E66" s="30"/>
      <c r="F66" s="30"/>
      <c r="G66" s="30"/>
      <c r="H66" s="30"/>
      <c r="I66" s="30"/>
      <c r="J66" s="30"/>
      <c r="K66" s="30"/>
      <c r="N66" s="30"/>
    </row>
    <row r="67" spans="1:14" s="31" customFormat="1" ht="13.5" customHeight="1" x14ac:dyDescent="0.25">
      <c r="A67" s="36"/>
      <c r="B67" s="4"/>
      <c r="C67" s="9"/>
      <c r="D67" s="10"/>
      <c r="E67" s="30"/>
      <c r="F67" s="30"/>
      <c r="G67" s="30"/>
      <c r="H67" s="30"/>
      <c r="I67" s="30"/>
      <c r="J67" s="30"/>
      <c r="K67" s="30"/>
      <c r="N67" s="30"/>
    </row>
    <row r="68" spans="1:14" s="31" customFormat="1" ht="13.5" customHeight="1" x14ac:dyDescent="0.25">
      <c r="A68" s="36"/>
      <c r="B68" s="4"/>
      <c r="C68" s="9"/>
      <c r="D68" s="10"/>
      <c r="E68" s="30"/>
      <c r="F68" s="30"/>
      <c r="G68" s="30"/>
      <c r="H68" s="30"/>
      <c r="I68" s="30"/>
      <c r="J68" s="30"/>
      <c r="K68" s="30"/>
      <c r="N68" s="30"/>
    </row>
    <row r="69" spans="1:14" s="31" customFormat="1" ht="13.5" customHeight="1" x14ac:dyDescent="0.25">
      <c r="A69" s="36"/>
      <c r="B69" s="4"/>
      <c r="C69" s="9"/>
      <c r="D69" s="10"/>
      <c r="E69" s="30"/>
      <c r="F69" s="30"/>
      <c r="G69" s="30"/>
      <c r="H69" s="30"/>
      <c r="I69" s="30"/>
      <c r="J69" s="30"/>
      <c r="K69" s="30"/>
      <c r="N69" s="30"/>
    </row>
    <row r="70" spans="1:14" s="31" customFormat="1" ht="13.5" customHeight="1" x14ac:dyDescent="0.25">
      <c r="A70" s="36"/>
      <c r="B70" s="4"/>
      <c r="C70" s="9"/>
      <c r="D70" s="10"/>
      <c r="E70" s="30"/>
      <c r="F70" s="30"/>
      <c r="G70" s="30"/>
      <c r="H70" s="30"/>
      <c r="I70" s="30"/>
      <c r="J70" s="30"/>
      <c r="K70" s="30"/>
      <c r="N70" s="30"/>
    </row>
    <row r="71" spans="1:14" s="31" customFormat="1" ht="13.5" customHeight="1" x14ac:dyDescent="0.25">
      <c r="A71" s="36"/>
      <c r="B71" s="11"/>
      <c r="C71" s="9"/>
      <c r="D71" s="10"/>
      <c r="E71" s="30"/>
      <c r="F71" s="30"/>
      <c r="G71" s="30"/>
      <c r="H71" s="30"/>
      <c r="I71" s="30"/>
      <c r="J71" s="30"/>
      <c r="K71" s="30"/>
      <c r="N71" s="30"/>
    </row>
    <row r="72" spans="1:14" s="31" customFormat="1" ht="13.5" customHeight="1" x14ac:dyDescent="0.25">
      <c r="A72" s="36"/>
      <c r="B72" s="4"/>
      <c r="C72" s="9"/>
      <c r="D72" s="10"/>
      <c r="E72" s="30"/>
      <c r="F72" s="30"/>
      <c r="G72" s="30"/>
      <c r="H72" s="30"/>
      <c r="I72" s="30"/>
      <c r="J72" s="30"/>
      <c r="K72" s="30"/>
      <c r="N72" s="30"/>
    </row>
    <row r="73" spans="1:14" s="31" customFormat="1" ht="13.5" customHeight="1" x14ac:dyDescent="0.25">
      <c r="A73" s="36"/>
      <c r="B73" s="4"/>
      <c r="C73" s="36"/>
      <c r="D73" s="36"/>
      <c r="E73" s="30"/>
      <c r="F73" s="30"/>
      <c r="G73" s="30"/>
      <c r="H73" s="30"/>
      <c r="I73" s="30"/>
      <c r="J73" s="30"/>
      <c r="K73" s="30"/>
      <c r="N73" s="30"/>
    </row>
    <row r="74" spans="1:14" s="31" customFormat="1" ht="13.5" customHeight="1" x14ac:dyDescent="0.25">
      <c r="A74" s="36"/>
      <c r="B74" s="4"/>
      <c r="C74" s="36"/>
      <c r="D74" s="36"/>
      <c r="E74" s="30"/>
      <c r="F74" s="30"/>
      <c r="G74" s="30"/>
      <c r="H74" s="30"/>
      <c r="I74" s="30"/>
      <c r="J74" s="30"/>
      <c r="K74" s="30"/>
      <c r="N74" s="30"/>
    </row>
    <row r="75" spans="1:14" s="31" customFormat="1" ht="13.5" customHeight="1" x14ac:dyDescent="0.25">
      <c r="A75" s="36"/>
      <c r="B75" s="4"/>
      <c r="C75" s="36"/>
      <c r="D75" s="36"/>
      <c r="E75" s="30"/>
      <c r="F75" s="30"/>
      <c r="G75" s="30"/>
      <c r="H75" s="30"/>
      <c r="I75" s="30"/>
      <c r="J75" s="30"/>
      <c r="K75" s="30"/>
      <c r="N75" s="30"/>
    </row>
    <row r="76" spans="1:14" s="31" customFormat="1" ht="13.5" customHeight="1" x14ac:dyDescent="0.25">
      <c r="A76" s="36"/>
      <c r="B76" s="4"/>
      <c r="C76" s="36"/>
      <c r="D76" s="36"/>
      <c r="E76" s="30"/>
      <c r="F76" s="30"/>
      <c r="G76" s="30"/>
      <c r="H76" s="30"/>
      <c r="I76" s="30"/>
      <c r="J76" s="30"/>
      <c r="K76" s="30"/>
      <c r="N76" s="30"/>
    </row>
    <row r="77" spans="1:14" s="31" customFormat="1" ht="13.5" customHeight="1" x14ac:dyDescent="0.25">
      <c r="A77" s="36"/>
      <c r="B77" s="4"/>
      <c r="C77" s="36"/>
      <c r="D77" s="36"/>
      <c r="E77" s="30"/>
      <c r="F77" s="30"/>
      <c r="G77" s="30"/>
      <c r="H77" s="30"/>
      <c r="I77" s="30"/>
      <c r="J77" s="30"/>
      <c r="K77" s="30"/>
      <c r="N77" s="30"/>
    </row>
    <row r="78" spans="1:14" s="31" customFormat="1" ht="13.5" customHeight="1" x14ac:dyDescent="0.25">
      <c r="A78" s="36"/>
      <c r="B78" s="4"/>
      <c r="C78" s="36"/>
      <c r="D78" s="36"/>
      <c r="E78" s="30"/>
      <c r="F78" s="30"/>
      <c r="G78" s="30"/>
      <c r="H78" s="30"/>
      <c r="I78" s="30"/>
      <c r="J78" s="30"/>
      <c r="K78" s="30"/>
      <c r="N78" s="30"/>
    </row>
    <row r="79" spans="1:14" s="31" customFormat="1" ht="13.5" customHeight="1" x14ac:dyDescent="0.25">
      <c r="A79" s="36"/>
      <c r="B79" s="4"/>
      <c r="C79" s="36"/>
      <c r="D79" s="36"/>
      <c r="E79" s="30"/>
      <c r="F79" s="30"/>
      <c r="G79" s="30"/>
      <c r="H79" s="30"/>
      <c r="I79" s="30"/>
      <c r="J79" s="30"/>
      <c r="K79" s="30"/>
      <c r="N79" s="30"/>
    </row>
    <row r="80" spans="1:14" s="31" customFormat="1" ht="13.5" customHeight="1" x14ac:dyDescent="0.25">
      <c r="A80" s="36"/>
      <c r="B80" s="4"/>
      <c r="C80" s="36"/>
      <c r="D80" s="36"/>
      <c r="E80" s="30"/>
      <c r="F80" s="30"/>
      <c r="G80" s="30"/>
      <c r="H80" s="30"/>
      <c r="I80" s="30"/>
      <c r="J80" s="30"/>
      <c r="K80" s="30"/>
      <c r="N80" s="30"/>
    </row>
    <row r="81" spans="1:15" s="31" customFormat="1" ht="13.5" customHeight="1" x14ac:dyDescent="0.25">
      <c r="A81" s="36"/>
      <c r="B81" s="4"/>
      <c r="C81" s="36"/>
      <c r="D81" s="36"/>
      <c r="E81" s="30"/>
      <c r="F81" s="30"/>
      <c r="G81" s="30"/>
      <c r="H81" s="30"/>
      <c r="I81" s="30"/>
      <c r="J81" s="30"/>
      <c r="K81" s="30"/>
      <c r="N81" s="30"/>
    </row>
    <row r="82" spans="1:15" s="31" customFormat="1" ht="13.5" customHeight="1" x14ac:dyDescent="0.25">
      <c r="A82" s="36"/>
      <c r="B82" s="12"/>
      <c r="C82" s="36"/>
      <c r="D82" s="36"/>
      <c r="E82" s="30"/>
      <c r="F82" s="30"/>
      <c r="G82" s="30"/>
      <c r="H82" s="30"/>
      <c r="I82" s="30"/>
      <c r="J82" s="30"/>
      <c r="K82" s="30"/>
      <c r="N82" s="30"/>
    </row>
    <row r="83" spans="1:15" s="31" customFormat="1" ht="13.5" customHeight="1" x14ac:dyDescent="0.25">
      <c r="A83" s="36"/>
      <c r="B83" s="12"/>
      <c r="C83" s="36"/>
      <c r="D83" s="36"/>
      <c r="E83" s="30"/>
      <c r="F83" s="30"/>
      <c r="G83" s="30"/>
      <c r="H83" s="30"/>
      <c r="I83" s="30"/>
      <c r="J83" s="30"/>
      <c r="K83" s="30"/>
      <c r="N83" s="30"/>
    </row>
    <row r="84" spans="1:15" s="31" customFormat="1" ht="13.5" customHeight="1" x14ac:dyDescent="0.25">
      <c r="A84" s="36"/>
      <c r="B84" s="4"/>
      <c r="C84" s="36"/>
      <c r="D84" s="36"/>
      <c r="E84" s="30"/>
      <c r="F84" s="30"/>
      <c r="G84" s="30"/>
      <c r="H84" s="30"/>
      <c r="I84" s="30"/>
      <c r="J84" s="30"/>
      <c r="K84" s="30"/>
      <c r="N84" s="30"/>
    </row>
    <row r="85" spans="1:15" x14ac:dyDescent="0.25">
      <c r="E85" s="13"/>
      <c r="F85" s="13"/>
      <c r="G85" s="2"/>
      <c r="H85" s="2"/>
      <c r="I85" s="2"/>
      <c r="J85" s="2"/>
      <c r="K85" s="2"/>
      <c r="N85" s="2"/>
    </row>
    <row r="88" spans="1:15" x14ac:dyDescent="0.25">
      <c r="A88" s="67"/>
    </row>
    <row r="90" spans="1:15" ht="30.75" customHeight="1" x14ac:dyDescent="0.25">
      <c r="A90" s="68"/>
      <c r="B90" s="68"/>
      <c r="C90" s="68"/>
      <c r="D90" s="68"/>
      <c r="E90" s="14"/>
      <c r="F90" s="14"/>
      <c r="G90" s="14"/>
      <c r="H90" s="14"/>
      <c r="I90" s="25"/>
      <c r="J90" s="25"/>
      <c r="K90" s="1"/>
      <c r="L90" s="25"/>
      <c r="M90" s="25"/>
      <c r="N90" s="1"/>
    </row>
    <row r="91" spans="1:15" ht="15" customHeight="1" x14ac:dyDescent="0.25">
      <c r="A91" s="36"/>
      <c r="B91" s="69"/>
      <c r="C91" s="70"/>
      <c r="D91" s="70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</row>
    <row r="92" spans="1:15" ht="15" customHeight="1" x14ac:dyDescent="0.25">
      <c r="A92" s="36"/>
      <c r="B92" s="69"/>
      <c r="C92" s="70"/>
      <c r="D92" s="70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</row>
    <row r="93" spans="1:15" ht="15" customHeight="1" x14ac:dyDescent="0.25">
      <c r="A93" s="36"/>
      <c r="B93" s="69"/>
      <c r="C93" s="70"/>
      <c r="D93" s="70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</row>
    <row r="94" spans="1:15" ht="15" customHeight="1" x14ac:dyDescent="0.25">
      <c r="A94" s="36"/>
      <c r="B94" s="69"/>
      <c r="C94" s="70"/>
      <c r="D94" s="70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</row>
    <row r="95" spans="1:15" ht="15" customHeight="1" x14ac:dyDescent="0.25">
      <c r="A95" s="36"/>
      <c r="B95" s="69"/>
      <c r="C95" s="70"/>
      <c r="D95" s="70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</row>
    <row r="96" spans="1:15" ht="15" customHeight="1" x14ac:dyDescent="0.25">
      <c r="A96" s="36"/>
      <c r="B96" s="69"/>
      <c r="C96" s="70"/>
      <c r="D96" s="70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</row>
    <row r="97" spans="1:15" ht="15" customHeight="1" x14ac:dyDescent="0.25">
      <c r="A97" s="36"/>
      <c r="B97" s="69"/>
      <c r="C97" s="71"/>
      <c r="D97" s="71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</row>
    <row r="98" spans="1:15" ht="15" customHeight="1" x14ac:dyDescent="0.25">
      <c r="A98" s="36"/>
      <c r="B98" s="69"/>
      <c r="C98" s="71"/>
      <c r="D98" s="71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</row>
    <row r="99" spans="1:15" ht="15" customHeight="1" x14ac:dyDescent="0.25">
      <c r="A99" s="36"/>
      <c r="B99" s="69"/>
      <c r="C99" s="71"/>
      <c r="D99" s="71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</row>
    <row r="100" spans="1:15" ht="15" customHeight="1" x14ac:dyDescent="0.25">
      <c r="A100" s="36"/>
      <c r="B100" s="69"/>
      <c r="C100" s="71"/>
      <c r="D100" s="71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</row>
    <row r="101" spans="1:15" ht="15" customHeight="1" x14ac:dyDescent="0.25">
      <c r="A101" s="36"/>
      <c r="B101" s="69"/>
      <c r="C101" s="71"/>
      <c r="D101" s="71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</row>
    <row r="102" spans="1:15" ht="15" customHeight="1" x14ac:dyDescent="0.25">
      <c r="A102" s="36"/>
      <c r="B102" s="69"/>
      <c r="C102" s="71"/>
      <c r="D102" s="71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</row>
    <row r="103" spans="1:15" ht="15" customHeight="1" x14ac:dyDescent="0.25">
      <c r="A103" s="36"/>
      <c r="B103" s="69"/>
      <c r="C103" s="71"/>
      <c r="D103" s="71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</row>
    <row r="104" spans="1:15" ht="15" customHeight="1" x14ac:dyDescent="0.25">
      <c r="A104" s="36"/>
      <c r="B104" s="69"/>
      <c r="C104" s="71"/>
      <c r="D104" s="71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</row>
    <row r="105" spans="1:15" ht="15" customHeight="1" x14ac:dyDescent="0.25">
      <c r="A105" s="36"/>
      <c r="B105" s="69"/>
      <c r="C105" s="71"/>
      <c r="D105" s="71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</row>
    <row r="106" spans="1:15" ht="15" customHeight="1" x14ac:dyDescent="0.25">
      <c r="A106" s="36"/>
      <c r="B106" s="69"/>
      <c r="C106" s="71"/>
      <c r="D106" s="71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</row>
    <row r="107" spans="1:15" ht="15" customHeight="1" x14ac:dyDescent="0.25">
      <c r="A107" s="36"/>
      <c r="B107" s="69"/>
      <c r="C107" s="71"/>
      <c r="D107" s="71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</row>
    <row r="108" spans="1:15" ht="15" customHeight="1" x14ac:dyDescent="0.25">
      <c r="A108" s="36"/>
      <c r="B108" s="69"/>
      <c r="C108" s="71"/>
      <c r="D108" s="71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</row>
    <row r="109" spans="1:15" ht="15" customHeight="1" x14ac:dyDescent="0.25">
      <c r="A109" s="36"/>
      <c r="B109" s="69"/>
      <c r="C109" s="71"/>
      <c r="D109" s="71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</row>
    <row r="110" spans="1:15" ht="15" customHeight="1" x14ac:dyDescent="0.25">
      <c r="A110" s="36"/>
      <c r="B110" s="72"/>
      <c r="C110" s="71"/>
      <c r="D110" s="71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</row>
    <row r="111" spans="1:15" ht="15" customHeight="1" x14ac:dyDescent="0.25">
      <c r="A111" s="36"/>
      <c r="B111" s="73"/>
      <c r="C111" s="71"/>
      <c r="D111" s="71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</row>
    <row r="112" spans="1:15" ht="15" customHeight="1" x14ac:dyDescent="0.25">
      <c r="A112" s="36"/>
      <c r="B112" s="73"/>
      <c r="C112" s="71"/>
      <c r="D112" s="71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</row>
    <row r="113" spans="1:15" ht="15" customHeight="1" x14ac:dyDescent="0.25">
      <c r="A113" s="36"/>
      <c r="B113" s="73"/>
      <c r="C113" s="71"/>
      <c r="D113" s="71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</row>
    <row r="114" spans="1:15" ht="15" customHeight="1" x14ac:dyDescent="0.25">
      <c r="A114" s="36"/>
      <c r="B114" s="73"/>
      <c r="C114" s="71"/>
      <c r="D114" s="71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</row>
    <row r="115" spans="1:15" ht="15" customHeight="1" x14ac:dyDescent="0.25">
      <c r="A115" s="36"/>
      <c r="B115" s="73"/>
      <c r="C115" s="74"/>
      <c r="D115" s="74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</row>
    <row r="116" spans="1:15" ht="15" customHeight="1" x14ac:dyDescent="0.25">
      <c r="A116" s="36"/>
      <c r="B116" s="73"/>
      <c r="C116" s="71"/>
      <c r="D116" s="71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</row>
    <row r="117" spans="1:15" ht="15" customHeight="1" x14ac:dyDescent="0.25">
      <c r="A117" s="36"/>
      <c r="B117" s="73"/>
      <c r="C117" s="74"/>
      <c r="D117" s="74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</row>
    <row r="118" spans="1:15" ht="15" customHeight="1" x14ac:dyDescent="0.25">
      <c r="A118" s="36"/>
      <c r="B118" s="73"/>
      <c r="C118" s="74"/>
      <c r="D118" s="74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</row>
    <row r="119" spans="1:15" ht="15" customHeight="1" x14ac:dyDescent="0.25">
      <c r="A119" s="36"/>
      <c r="B119" s="73"/>
      <c r="C119" s="74"/>
      <c r="D119" s="74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</row>
    <row r="120" spans="1:15" ht="15" customHeight="1" x14ac:dyDescent="0.25">
      <c r="A120" s="36"/>
      <c r="B120" s="73"/>
      <c r="C120" s="74"/>
      <c r="D120" s="74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</row>
    <row r="121" spans="1:15" ht="15" customHeight="1" x14ac:dyDescent="0.25">
      <c r="A121" s="36"/>
      <c r="B121" s="73"/>
      <c r="C121" s="74"/>
      <c r="D121" s="74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</row>
    <row r="122" spans="1:15" ht="15" customHeight="1" x14ac:dyDescent="0.25">
      <c r="A122" s="36"/>
      <c r="B122" s="73"/>
      <c r="C122" s="71"/>
      <c r="D122" s="71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</row>
    <row r="123" spans="1:15" ht="15" customHeight="1" x14ac:dyDescent="0.25">
      <c r="A123" s="36"/>
      <c r="B123" s="73"/>
      <c r="C123" s="71"/>
      <c r="D123" s="71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</row>
    <row r="124" spans="1:15" ht="15" customHeight="1" x14ac:dyDescent="0.25">
      <c r="A124" s="36"/>
      <c r="B124" s="73"/>
      <c r="C124" s="71"/>
      <c r="D124" s="71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</row>
    <row r="125" spans="1:15" ht="14.25" customHeight="1" x14ac:dyDescent="0.25">
      <c r="A125" s="36"/>
      <c r="B125" s="73"/>
      <c r="C125" s="71"/>
      <c r="D125" s="71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</row>
    <row r="126" spans="1:15" ht="15" customHeight="1" x14ac:dyDescent="0.25">
      <c r="A126" s="36"/>
      <c r="B126" s="73"/>
      <c r="C126" s="71"/>
      <c r="D126" s="71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</row>
    <row r="127" spans="1:15" ht="15" customHeight="1" x14ac:dyDescent="0.25">
      <c r="A127" s="36"/>
      <c r="B127" s="73"/>
      <c r="C127" s="71"/>
      <c r="D127" s="71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</row>
    <row r="128" spans="1:15" ht="15" customHeight="1" x14ac:dyDescent="0.25">
      <c r="A128" s="36"/>
      <c r="B128" s="73"/>
      <c r="C128" s="71"/>
      <c r="D128" s="71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</row>
    <row r="129" spans="1:15" ht="15" customHeight="1" x14ac:dyDescent="0.25">
      <c r="A129" s="36"/>
      <c r="B129" s="75"/>
      <c r="C129" s="71"/>
      <c r="D129" s="71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</row>
    <row r="130" spans="1:15" ht="15" customHeight="1" x14ac:dyDescent="0.25">
      <c r="A130" s="36"/>
      <c r="B130" s="75"/>
      <c r="C130" s="71"/>
      <c r="D130" s="71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</row>
    <row r="131" spans="1:15" ht="15" customHeight="1" x14ac:dyDescent="0.25">
      <c r="A131" s="36"/>
      <c r="B131" s="73"/>
      <c r="C131" s="71"/>
      <c r="D131" s="71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</row>
    <row r="132" spans="1:15" ht="14.25" customHeight="1" x14ac:dyDescent="0.25">
      <c r="A132" s="36"/>
      <c r="B132" s="76"/>
      <c r="C132" s="70"/>
      <c r="D132" s="70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</row>
    <row r="133" spans="1:15" ht="14.25" customHeight="1" x14ac:dyDescent="0.25">
      <c r="A133" s="36"/>
      <c r="B133" s="76"/>
      <c r="C133" s="70"/>
      <c r="D133" s="70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</row>
    <row r="134" spans="1:15" ht="14.25" customHeight="1" x14ac:dyDescent="0.25">
      <c r="A134" s="36"/>
      <c r="B134" s="76"/>
      <c r="C134" s="70"/>
      <c r="D134" s="70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</row>
    <row r="135" spans="1:15" ht="14.25" customHeight="1" x14ac:dyDescent="0.25">
      <c r="A135" s="36"/>
      <c r="B135" s="76"/>
      <c r="C135" s="70"/>
      <c r="D135" s="70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</row>
    <row r="136" spans="1:15" ht="14.25" customHeight="1" x14ac:dyDescent="0.25">
      <c r="A136" s="36"/>
      <c r="B136" s="76"/>
      <c r="C136" s="70"/>
      <c r="D136" s="70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</row>
    <row r="137" spans="1:15" ht="14.25" customHeight="1" x14ac:dyDescent="0.25">
      <c r="A137" s="36"/>
      <c r="B137" s="76"/>
      <c r="C137" s="70"/>
      <c r="D137" s="70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</row>
    <row r="138" spans="1:15" ht="14.25" customHeight="1" x14ac:dyDescent="0.25">
      <c r="A138" s="36"/>
      <c r="B138" s="76"/>
      <c r="C138" s="70"/>
      <c r="D138" s="70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</row>
    <row r="139" spans="1:15" ht="14.25" customHeight="1" x14ac:dyDescent="0.25">
      <c r="A139" s="36"/>
      <c r="B139" s="76"/>
      <c r="C139" s="70"/>
      <c r="D139" s="70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</row>
    <row r="140" spans="1:15" ht="14.25" customHeight="1" x14ac:dyDescent="0.25">
      <c r="A140" s="36"/>
      <c r="B140" s="76"/>
      <c r="C140" s="70"/>
      <c r="D140" s="70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</row>
    <row r="141" spans="1:15" ht="14.25" customHeight="1" x14ac:dyDescent="0.25">
      <c r="A141" s="36"/>
      <c r="B141" s="76"/>
      <c r="C141" s="70"/>
      <c r="D141" s="70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</row>
    <row r="142" spans="1:15" ht="14.25" customHeight="1" x14ac:dyDescent="0.25">
      <c r="A142" s="36"/>
      <c r="B142" s="76"/>
      <c r="C142" s="70"/>
      <c r="D142" s="70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</row>
    <row r="143" spans="1:15" ht="14.25" customHeight="1" x14ac:dyDescent="0.25">
      <c r="A143" s="36"/>
      <c r="B143" s="76"/>
      <c r="C143" s="70"/>
      <c r="D143" s="70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</row>
    <row r="144" spans="1:15" ht="14.25" customHeight="1" x14ac:dyDescent="0.25">
      <c r="A144" s="36"/>
      <c r="B144" s="76"/>
      <c r="C144" s="70"/>
      <c r="D144" s="70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</row>
    <row r="145" spans="1:15" ht="14.25" customHeight="1" x14ac:dyDescent="0.25">
      <c r="A145" s="36"/>
      <c r="B145" s="76"/>
      <c r="C145" s="70"/>
      <c r="D145" s="70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</row>
    <row r="146" spans="1:15" ht="14.25" customHeight="1" x14ac:dyDescent="0.25">
      <c r="A146" s="36"/>
      <c r="B146" s="76"/>
      <c r="C146" s="70"/>
      <c r="D146" s="70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</row>
    <row r="147" spans="1:15" ht="14.25" customHeight="1" x14ac:dyDescent="0.25">
      <c r="A147" s="36"/>
      <c r="B147" s="76"/>
      <c r="C147" s="70"/>
      <c r="D147" s="70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</row>
    <row r="148" spans="1:15" ht="14.25" customHeight="1" x14ac:dyDescent="0.25">
      <c r="A148" s="36"/>
      <c r="B148" s="76"/>
      <c r="C148" s="70"/>
      <c r="D148" s="70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</row>
    <row r="149" spans="1:15" ht="14.25" customHeight="1" x14ac:dyDescent="0.25">
      <c r="A149" s="36"/>
      <c r="B149" s="76"/>
      <c r="C149" s="70"/>
      <c r="D149" s="70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</row>
    <row r="150" spans="1:15" ht="14.25" customHeight="1" x14ac:dyDescent="0.25">
      <c r="A150" s="36"/>
      <c r="B150" s="76"/>
      <c r="C150" s="70"/>
      <c r="D150" s="70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</row>
    <row r="151" spans="1:15" ht="14.25" customHeight="1" x14ac:dyDescent="0.25">
      <c r="A151" s="36"/>
      <c r="B151" s="73"/>
      <c r="C151" s="71"/>
      <c r="D151" s="71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</row>
    <row r="152" spans="1:15" ht="14.25" customHeight="1" x14ac:dyDescent="0.25">
      <c r="A152" s="36"/>
      <c r="B152" s="73"/>
      <c r="C152" s="71"/>
      <c r="D152" s="71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</row>
    <row r="153" spans="1:15" ht="14.25" customHeight="1" x14ac:dyDescent="0.25">
      <c r="A153" s="36"/>
      <c r="B153" s="73"/>
      <c r="C153" s="71"/>
      <c r="D153" s="71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</row>
    <row r="154" spans="1:15" ht="14.25" customHeight="1" x14ac:dyDescent="0.25">
      <c r="A154" s="36"/>
      <c r="B154" s="73"/>
      <c r="C154" s="71"/>
      <c r="D154" s="71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</row>
    <row r="155" spans="1:15" ht="14.25" customHeight="1" x14ac:dyDescent="0.25">
      <c r="A155" s="36"/>
      <c r="B155" s="73"/>
      <c r="C155" s="71"/>
      <c r="D155" s="71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</row>
    <row r="156" spans="1:15" ht="14.25" customHeight="1" x14ac:dyDescent="0.25">
      <c r="A156" s="36"/>
      <c r="B156" s="73"/>
      <c r="C156" s="71"/>
      <c r="D156" s="71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</row>
    <row r="157" spans="1:15" ht="14.25" customHeight="1" x14ac:dyDescent="0.25">
      <c r="A157" s="36"/>
      <c r="B157" s="73"/>
      <c r="C157" s="71"/>
      <c r="D157" s="71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</row>
    <row r="158" spans="1:15" ht="14.25" customHeight="1" x14ac:dyDescent="0.25">
      <c r="A158" s="36"/>
      <c r="B158" s="73"/>
      <c r="C158" s="71"/>
      <c r="D158" s="71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</row>
    <row r="159" spans="1:15" ht="14.25" customHeight="1" x14ac:dyDescent="0.25">
      <c r="A159" s="36"/>
      <c r="B159" s="73"/>
      <c r="C159" s="71"/>
      <c r="D159" s="71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</row>
    <row r="160" spans="1:15" ht="14.25" customHeight="1" x14ac:dyDescent="0.25">
      <c r="A160" s="36"/>
      <c r="B160" s="73"/>
      <c r="C160" s="71"/>
      <c r="D160" s="71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</row>
    <row r="161" spans="1:15" ht="14.25" customHeight="1" x14ac:dyDescent="0.25">
      <c r="A161" s="36"/>
      <c r="B161" s="73"/>
      <c r="C161" s="71"/>
      <c r="D161" s="71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</row>
    <row r="162" spans="1:15" ht="14.25" customHeight="1" x14ac:dyDescent="0.25">
      <c r="A162" s="36"/>
      <c r="B162" s="73"/>
      <c r="C162" s="71"/>
      <c r="D162" s="71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</row>
    <row r="163" spans="1:15" ht="14.25" customHeight="1" x14ac:dyDescent="0.25">
      <c r="A163" s="36"/>
      <c r="B163" s="73"/>
      <c r="C163" s="71"/>
      <c r="D163" s="71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</row>
    <row r="164" spans="1:15" ht="14.25" customHeight="1" x14ac:dyDescent="0.25">
      <c r="A164" s="36"/>
      <c r="B164" s="73"/>
      <c r="C164" s="71"/>
      <c r="D164" s="71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</row>
    <row r="165" spans="1:15" ht="14.25" customHeight="1" x14ac:dyDescent="0.25">
      <c r="A165" s="36"/>
      <c r="B165" s="73"/>
      <c r="C165" s="71"/>
      <c r="D165" s="71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</row>
    <row r="166" spans="1:15" ht="14.25" customHeight="1" x14ac:dyDescent="0.25">
      <c r="A166" s="36"/>
      <c r="B166" s="73"/>
      <c r="C166" s="71"/>
      <c r="D166" s="71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</row>
    <row r="167" spans="1:15" ht="14.25" customHeight="1" x14ac:dyDescent="0.25">
      <c r="A167" s="36"/>
      <c r="B167" s="73"/>
      <c r="C167" s="71"/>
      <c r="D167" s="71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</row>
    <row r="168" spans="1:15" ht="14.25" customHeight="1" x14ac:dyDescent="0.25">
      <c r="A168" s="36"/>
      <c r="B168" s="73"/>
      <c r="C168" s="71"/>
      <c r="D168" s="71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</row>
    <row r="169" spans="1:15" ht="14.25" customHeight="1" x14ac:dyDescent="0.25">
      <c r="A169" s="36"/>
      <c r="B169" s="73"/>
      <c r="C169" s="71"/>
      <c r="D169" s="71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</row>
    <row r="170" spans="1:15" ht="14.25" customHeight="1" x14ac:dyDescent="0.25">
      <c r="A170" s="36"/>
      <c r="B170" s="72"/>
      <c r="C170" s="71"/>
      <c r="D170" s="71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</row>
    <row r="171" spans="1:15" ht="14.25" customHeight="1" x14ac:dyDescent="0.25">
      <c r="A171" s="36"/>
      <c r="B171" s="72"/>
      <c r="C171" s="71"/>
      <c r="D171" s="71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</row>
    <row r="172" spans="1:15" ht="14.25" customHeight="1" x14ac:dyDescent="0.25">
      <c r="A172" s="36"/>
      <c r="B172" s="72"/>
      <c r="C172" s="71"/>
      <c r="D172" s="71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</row>
    <row r="173" spans="1:15" ht="14.25" customHeight="1" x14ac:dyDescent="0.25">
      <c r="A173" s="36"/>
      <c r="B173" s="11"/>
      <c r="C173" s="71"/>
      <c r="D173" s="71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</row>
    <row r="174" spans="1:15" ht="14.25" customHeight="1" x14ac:dyDescent="0.25">
      <c r="A174" s="36"/>
      <c r="B174" s="72"/>
      <c r="C174" s="71"/>
      <c r="D174" s="71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</row>
    <row r="175" spans="1:15" ht="14.25" customHeight="1" x14ac:dyDescent="0.25">
      <c r="A175" s="36"/>
      <c r="B175" s="72"/>
      <c r="C175" s="71"/>
      <c r="D175" s="71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</row>
    <row r="176" spans="1:15" ht="14.25" customHeight="1" x14ac:dyDescent="0.25">
      <c r="A176" s="36"/>
      <c r="B176" s="11"/>
      <c r="C176" s="71"/>
      <c r="D176" s="71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</row>
    <row r="177" spans="1:15" ht="14.25" customHeight="1" x14ac:dyDescent="0.25">
      <c r="A177" s="36"/>
      <c r="B177" s="11"/>
      <c r="C177" s="71"/>
      <c r="D177" s="71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</row>
    <row r="178" spans="1:15" ht="14.25" customHeight="1" x14ac:dyDescent="0.25">
      <c r="A178" s="36"/>
      <c r="B178" s="72"/>
      <c r="C178" s="77"/>
      <c r="D178" s="77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</row>
    <row r="179" spans="1:15" ht="14.25" customHeight="1" x14ac:dyDescent="0.25">
      <c r="A179" s="36"/>
      <c r="B179" s="72"/>
      <c r="C179" s="71"/>
      <c r="D179" s="71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</row>
    <row r="180" spans="1:15" ht="14.25" customHeight="1" x14ac:dyDescent="0.25">
      <c r="A180" s="36"/>
      <c r="B180" s="72"/>
      <c r="C180" s="71"/>
      <c r="D180" s="71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</row>
    <row r="181" spans="1:15" ht="14.25" customHeight="1" x14ac:dyDescent="0.25">
      <c r="A181" s="36"/>
      <c r="B181" s="72"/>
      <c r="C181" s="71"/>
      <c r="D181" s="71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</row>
    <row r="182" spans="1:15" ht="14.25" customHeight="1" x14ac:dyDescent="0.25">
      <c r="A182" s="36"/>
      <c r="B182" s="72"/>
      <c r="C182" s="71"/>
      <c r="D182" s="71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</row>
    <row r="183" spans="1:15" ht="14.25" customHeight="1" x14ac:dyDescent="0.25">
      <c r="A183" s="36"/>
      <c r="B183" s="72"/>
      <c r="C183" s="71"/>
      <c r="D183" s="71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</row>
    <row r="184" spans="1:15" ht="14.25" customHeight="1" x14ac:dyDescent="0.25">
      <c r="A184" s="36"/>
      <c r="B184" s="72"/>
      <c r="C184" s="71"/>
      <c r="D184" s="71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</row>
    <row r="185" spans="1:15" ht="14.25" customHeight="1" x14ac:dyDescent="0.25">
      <c r="A185" s="36"/>
      <c r="B185" s="72"/>
      <c r="C185" s="71"/>
      <c r="D185" s="71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</row>
    <row r="186" spans="1:15" ht="14.25" customHeight="1" x14ac:dyDescent="0.25">
      <c r="A186" s="36"/>
      <c r="B186" s="72"/>
      <c r="C186" s="71"/>
      <c r="D186" s="71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</row>
    <row r="187" spans="1:15" ht="14.25" customHeight="1" x14ac:dyDescent="0.25">
      <c r="A187" s="36"/>
      <c r="B187" s="72"/>
      <c r="C187" s="71"/>
      <c r="D187" s="71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</row>
    <row r="188" spans="1:15" ht="14.25" customHeight="1" x14ac:dyDescent="0.25">
      <c r="A188" s="36"/>
      <c r="B188" s="72"/>
      <c r="C188" s="71"/>
      <c r="D188" s="71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</row>
    <row r="189" spans="1:15" ht="14.25" customHeight="1" x14ac:dyDescent="0.25">
      <c r="A189" s="36"/>
      <c r="B189" s="72"/>
      <c r="C189" s="71"/>
      <c r="D189" s="71"/>
      <c r="E189" s="39"/>
      <c r="F189" s="39"/>
      <c r="G189" s="39"/>
      <c r="H189" s="39"/>
      <c r="I189" s="39"/>
      <c r="J189" s="39"/>
      <c r="K189" s="2"/>
      <c r="L189" s="39"/>
      <c r="M189" s="39"/>
      <c r="N189" s="3"/>
      <c r="O189" s="40"/>
    </row>
    <row r="190" spans="1:15" ht="14.25" customHeight="1" x14ac:dyDescent="0.25">
      <c r="A190" s="36"/>
      <c r="B190" s="72"/>
      <c r="C190" s="71"/>
      <c r="D190" s="71"/>
      <c r="E190" s="39"/>
      <c r="F190" s="39"/>
      <c r="G190" s="39"/>
      <c r="H190" s="39"/>
      <c r="I190" s="39"/>
      <c r="J190" s="39"/>
      <c r="K190" s="15"/>
      <c r="L190" s="39"/>
      <c r="M190" s="39"/>
      <c r="N190" s="1"/>
    </row>
    <row r="191" spans="1:15" ht="14.25" customHeight="1" x14ac:dyDescent="0.25">
      <c r="A191" s="36"/>
      <c r="B191" s="72"/>
      <c r="C191" s="71"/>
      <c r="D191" s="71"/>
      <c r="E191" s="39"/>
      <c r="F191" s="39"/>
      <c r="G191" s="39"/>
      <c r="H191" s="39"/>
      <c r="I191" s="39"/>
      <c r="J191" s="39"/>
      <c r="L191" s="39"/>
      <c r="M191" s="39"/>
    </row>
    <row r="192" spans="1:15" ht="14.25" customHeight="1" x14ac:dyDescent="0.25">
      <c r="A192" s="36"/>
      <c r="B192" s="72"/>
      <c r="C192" s="71"/>
      <c r="D192" s="71"/>
      <c r="E192" s="39"/>
      <c r="F192" s="39"/>
      <c r="G192" s="39"/>
      <c r="H192" s="39"/>
      <c r="I192" s="39"/>
      <c r="J192" s="39"/>
      <c r="L192" s="39"/>
      <c r="M192" s="39"/>
    </row>
    <row r="193" spans="1:13" ht="14.25" customHeight="1" x14ac:dyDescent="0.25">
      <c r="A193" s="36"/>
      <c r="B193" s="72"/>
      <c r="C193" s="71"/>
      <c r="D193" s="71"/>
      <c r="E193" s="39"/>
      <c r="F193" s="39"/>
      <c r="G193" s="39"/>
      <c r="H193" s="39"/>
      <c r="I193" s="39"/>
      <c r="J193" s="39"/>
      <c r="L193" s="39"/>
      <c r="M193" s="39"/>
    </row>
    <row r="194" spans="1:13" ht="14.25" customHeight="1" x14ac:dyDescent="0.25">
      <c r="A194" s="36"/>
      <c r="B194" s="72"/>
      <c r="C194" s="71"/>
      <c r="D194" s="71"/>
      <c r="E194" s="39"/>
      <c r="F194" s="39"/>
      <c r="G194" s="39"/>
      <c r="H194" s="39"/>
      <c r="I194" s="39"/>
      <c r="J194" s="39"/>
      <c r="L194" s="39"/>
      <c r="M194" s="39"/>
    </row>
    <row r="195" spans="1:13" ht="14.25" customHeight="1" x14ac:dyDescent="0.25">
      <c r="A195" s="36"/>
      <c r="B195" s="72"/>
      <c r="C195" s="71"/>
      <c r="D195" s="71"/>
      <c r="E195" s="39"/>
      <c r="F195" s="39"/>
      <c r="G195" s="39"/>
      <c r="H195" s="39"/>
      <c r="I195" s="39"/>
      <c r="J195" s="39"/>
      <c r="L195" s="39"/>
      <c r="M195" s="39"/>
    </row>
    <row r="196" spans="1:13" ht="14.25" customHeight="1" x14ac:dyDescent="0.25">
      <c r="A196" s="36"/>
      <c r="B196" s="72"/>
      <c r="C196" s="71"/>
      <c r="D196" s="71"/>
      <c r="E196" s="39"/>
      <c r="F196" s="39"/>
      <c r="G196" s="39"/>
      <c r="H196" s="39"/>
      <c r="I196" s="39"/>
      <c r="J196" s="39"/>
      <c r="L196" s="39"/>
      <c r="M196" s="39"/>
    </row>
    <row r="197" spans="1:13" ht="14.25" customHeight="1" x14ac:dyDescent="0.25">
      <c r="A197" s="29"/>
      <c r="B197" s="37"/>
      <c r="C197" s="71"/>
      <c r="D197" s="71"/>
      <c r="E197" s="39"/>
      <c r="F197" s="39"/>
      <c r="G197" s="39"/>
      <c r="H197" s="39"/>
      <c r="I197" s="39"/>
      <c r="J197" s="39"/>
      <c r="L197" s="39"/>
      <c r="M197" s="39"/>
    </row>
    <row r="198" spans="1:13" ht="14.25" customHeight="1" x14ac:dyDescent="0.25">
      <c r="A198" s="29"/>
      <c r="B198" s="73"/>
      <c r="C198" s="71"/>
      <c r="D198" s="71"/>
      <c r="E198" s="39"/>
      <c r="F198" s="39"/>
      <c r="G198" s="39"/>
      <c r="H198" s="39"/>
      <c r="I198" s="39"/>
      <c r="J198" s="39"/>
      <c r="L198" s="39"/>
      <c r="M198" s="39"/>
    </row>
    <row r="199" spans="1:13" ht="14.25" customHeight="1" x14ac:dyDescent="0.25">
      <c r="A199" s="29"/>
      <c r="B199" s="73"/>
      <c r="C199" s="71"/>
      <c r="D199" s="71"/>
      <c r="E199" s="39"/>
      <c r="F199" s="39"/>
      <c r="G199" s="39"/>
      <c r="H199" s="39"/>
      <c r="I199" s="39"/>
      <c r="J199" s="39"/>
      <c r="L199" s="39"/>
      <c r="M199" s="39"/>
    </row>
    <row r="200" spans="1:13" ht="14.25" customHeight="1" x14ac:dyDescent="0.25">
      <c r="A200" s="29"/>
      <c r="B200" s="37"/>
      <c r="C200" s="71"/>
      <c r="D200" s="29"/>
      <c r="E200" s="39"/>
      <c r="F200" s="39"/>
      <c r="G200" s="39"/>
      <c r="H200" s="39"/>
      <c r="I200" s="39"/>
      <c r="J200" s="39"/>
      <c r="L200" s="39"/>
      <c r="M200" s="39"/>
    </row>
    <row r="201" spans="1:13" ht="14.25" customHeight="1" x14ac:dyDescent="0.25">
      <c r="A201" s="29"/>
      <c r="B201" s="78"/>
      <c r="C201" s="71"/>
      <c r="D201" s="29"/>
      <c r="E201" s="39"/>
      <c r="F201" s="39"/>
      <c r="G201" s="39"/>
      <c r="H201" s="39"/>
      <c r="I201" s="39"/>
      <c r="J201" s="39"/>
      <c r="L201" s="39"/>
      <c r="M201" s="39"/>
    </row>
    <row r="202" spans="1:13" x14ac:dyDescent="0.25">
      <c r="A202" s="31"/>
      <c r="B202" s="31"/>
      <c r="C202" s="31"/>
      <c r="D202" s="31"/>
      <c r="E202" s="2"/>
      <c r="F202" s="2"/>
      <c r="G202" s="2"/>
      <c r="H202" s="40"/>
      <c r="J202" s="2"/>
      <c r="M202" s="2"/>
    </row>
    <row r="203" spans="1:13" x14ac:dyDescent="0.25">
      <c r="A203" s="31"/>
      <c r="B203" s="31"/>
      <c r="C203" s="31"/>
      <c r="D203" s="31"/>
    </row>
    <row r="204" spans="1:13" x14ac:dyDescent="0.25">
      <c r="A204" s="31"/>
      <c r="B204" s="16"/>
      <c r="C204" s="79"/>
      <c r="D204" s="31"/>
    </row>
    <row r="205" spans="1:13" x14ac:dyDescent="0.25">
      <c r="A205" s="31"/>
      <c r="B205" s="41"/>
      <c r="C205" s="42"/>
      <c r="D205" s="31"/>
      <c r="M205" s="40"/>
    </row>
    <row r="206" spans="1:13" x14ac:dyDescent="0.25">
      <c r="A206" s="31"/>
      <c r="B206" s="41"/>
      <c r="C206" s="42"/>
      <c r="D206" s="31"/>
    </row>
    <row r="207" spans="1:13" x14ac:dyDescent="0.25">
      <c r="A207" s="31"/>
      <c r="B207" s="8"/>
      <c r="C207" s="17"/>
      <c r="D207" s="31"/>
    </row>
    <row r="208" spans="1:13" x14ac:dyDescent="0.25">
      <c r="A208" s="31"/>
      <c r="B208" s="31"/>
      <c r="C208" s="43"/>
      <c r="D208" s="44"/>
    </row>
    <row r="209" spans="1:4" x14ac:dyDescent="0.25">
      <c r="A209" s="31"/>
      <c r="B209" s="41"/>
      <c r="C209" s="45"/>
      <c r="D209" s="44"/>
    </row>
    <row r="210" spans="1:4" x14ac:dyDescent="0.25">
      <c r="A210" s="31"/>
      <c r="B210" s="41"/>
      <c r="C210" s="31"/>
      <c r="D210" s="44"/>
    </row>
    <row r="211" spans="1:4" x14ac:dyDescent="0.25">
      <c r="A211" s="31"/>
      <c r="B211" s="31"/>
      <c r="C211" s="31"/>
      <c r="D211" s="44"/>
    </row>
    <row r="212" spans="1:4" x14ac:dyDescent="0.25">
      <c r="A212" s="31"/>
      <c r="B212" s="31"/>
      <c r="C212" s="31"/>
      <c r="D212" s="44"/>
    </row>
    <row r="213" spans="1:4" x14ac:dyDescent="0.25">
      <c r="A213" s="31"/>
      <c r="B213" s="31"/>
      <c r="C213" s="31"/>
      <c r="D213" s="44"/>
    </row>
    <row r="214" spans="1:4" x14ac:dyDescent="0.25">
      <c r="A214" s="31"/>
      <c r="B214" s="31"/>
      <c r="C214" s="31"/>
      <c r="D214" s="44"/>
    </row>
  </sheetData>
  <mergeCells count="10">
    <mergeCell ref="A6:A7"/>
    <mergeCell ref="B6:B7"/>
    <mergeCell ref="C6:C7"/>
    <mergeCell ref="D6:D7"/>
    <mergeCell ref="L90:M90"/>
    <mergeCell ref="I90:J90"/>
    <mergeCell ref="G6:H6"/>
    <mergeCell ref="E6:F6"/>
    <mergeCell ref="I6:I7"/>
    <mergeCell ref="J6:J7"/>
  </mergeCells>
  <dataValidations xWindow="585" yWindow="535" count="3">
    <dataValidation allowBlank="1" showInputMessage="1" showErrorMessage="1" promptTitle="CANTIDAD SOLICITADA" prompt="Digite la cantidad de unidades solicitadas del bien" sqref="D73:D84 D91:D169 D171:D201" xr:uid="{70CA54F7-93C1-4792-87C7-C5A934C9B9FA}"/>
    <dataValidation allowBlank="1" showInputMessage="1" showErrorMessage="1" promptTitle="DESCRIPCIÓN DEL BIEN" prompt="Describa de manera clara el nombre del elemento que se esta solicitando y las caracteristicas del mismo si es necesario." sqref="B97:B169 B91:B95 B171:B201 B36:B38 B26 B19:B21 H36" xr:uid="{EB1138A4-E3B5-468D-88C0-5D5E05DFBC6E}"/>
    <dataValidation allowBlank="1" showInputMessage="1" showErrorMessage="1" promptTitle="UNIDAD DE MEDIDA" prompt="Digite la unidad de medida el elemento solicitado ejemplo: unidad, caja, gramos." sqref="C91:C169 D170 C73:C84 C171:C201 C36:C37" xr:uid="{DF634A92-BCE7-40C9-B37E-B57F0E52DBC1}"/>
  </dataValidations>
  <pageMargins left="0.7" right="0.7" top="0.75" bottom="0.75" header="0.3" footer="0.3"/>
  <pageSetup scale="36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ESTUDIO DE MERCADO TAI 2023</vt:lpstr>
      <vt:lpstr>'ESTUDIO DE MERCADO TAI 2023'!Área_de_impresión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Yon Carlos Fuelpaz Calpa</dc:creator>
  <cp:lastModifiedBy>Diana Carolina Marcillo Gamboa</cp:lastModifiedBy>
  <cp:lastPrinted>2023-05-19T16:48:16Z</cp:lastPrinted>
  <dcterms:created xsi:type="dcterms:W3CDTF">2021-02-11T22:48:23Z</dcterms:created>
  <dcterms:modified xsi:type="dcterms:W3CDTF">2023-11-20T22:23:36Z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2023-03-03T12:15:21Z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d73a5b50-bb22-4280-a10d-f71d4863c135</vt:lpwstr>
  </property>
  <property fmtid="{D5CDD505-2E9C-101B-9397-08002B2CF9AE}" pid="8" name="MSIP_Label_1299739c-ad3d-4908-806e-4d91151a6e13_ContentBits">
    <vt:lpwstr>0</vt:lpwstr>
  </property>
</Properties>
</file>